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teins Sc20" sheetId="1" state="visible" r:id="rId2"/>
    <sheet name="Peptides Sc20" sheetId="2" state="visible" r:id="rId3"/>
    <sheet name="Search Summ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<sst xmlns="http://schemas.openxmlformats.org/spreadsheetml/2006/main" count="4281" uniqueCount="1558">
  <si>
    <t xml:space="preserve">Checked</t>
  </si>
  <si>
    <t xml:space="preserve">Master</t>
  </si>
  <si>
    <t xml:space="preserve">Accession</t>
  </si>
  <si>
    <t xml:space="preserve">Description</t>
  </si>
  <si>
    <t xml:space="preserve">Coverage</t>
  </si>
  <si>
    <t xml:space="preserve"># Peptides</t>
  </si>
  <si>
    <t xml:space="preserve"># PSMs</t>
  </si>
  <si>
    <t xml:space="preserve"># Unique Peptides</t>
  </si>
  <si>
    <t xml:space="preserve"># Protein Groups</t>
  </si>
  <si>
    <t xml:space="preserve"># AAs</t>
  </si>
  <si>
    <t xml:space="preserve">MW [kDa]</t>
  </si>
  <si>
    <t xml:space="preserve">calc. pI</t>
  </si>
  <si>
    <t xml:space="preserve">Found in Files: [F1] 161220_S_ASIR_01_01_2ug_CID_IT</t>
  </si>
  <si>
    <t xml:space="preserve">Found in Files: [F2] 161220_S_ASIR_01_01_2ug_HCD_IT</t>
  </si>
  <si>
    <t xml:space="preserve">Found in Samples: [S1] F1: Sample</t>
  </si>
  <si>
    <t xml:space="preserve">Found in Samples: [S2] F2: Sample</t>
  </si>
  <si>
    <t xml:space="preserve">Modifications</t>
  </si>
  <si>
    <t xml:space="preserve">Areas: F1: Sample</t>
  </si>
  <si>
    <t xml:space="preserve">Areas: F2: Sample</t>
  </si>
  <si>
    <t xml:space="preserve">emPAI</t>
  </si>
  <si>
    <t xml:space="preserve">Score Mascot</t>
  </si>
  <si>
    <t xml:space="preserve"># Peptides Mascot</t>
  </si>
  <si>
    <t xml:space="preserve">IsMasterProtein</t>
  </si>
  <si>
    <t xml:space="preserve">Ehux_457781</t>
  </si>
  <si>
    <t xml:space="preserve">9,66</t>
  </si>
  <si>
    <t xml:space="preserve">Medium</t>
  </si>
  <si>
    <t xml:space="preserve">0,989</t>
  </si>
  <si>
    <t xml:space="preserve">Ehux_349605_Histone_H4</t>
  </si>
  <si>
    <t xml:space="preserve">11,47</t>
  </si>
  <si>
    <t xml:space="preserve">Acetyl [K13(100)]</t>
  </si>
  <si>
    <t xml:space="preserve">Ehux_447372</t>
  </si>
  <si>
    <t xml:space="preserve">10,39</t>
  </si>
  <si>
    <t xml:space="preserve">Ehux_196782_Histone_H2B</t>
  </si>
  <si>
    <t xml:space="preserve">67,5</t>
  </si>
  <si>
    <t xml:space="preserve">10,24</t>
  </si>
  <si>
    <t xml:space="preserve">Ehux_461181_Histone_H3</t>
  </si>
  <si>
    <t xml:space="preserve">10,02</t>
  </si>
  <si>
    <t xml:space="preserve">Acetyl [K19(100); K24(100); K28(100)]</t>
  </si>
  <si>
    <t xml:space="preserve">Ehux_gb1_Histone_H2A</t>
  </si>
  <si>
    <t xml:space="preserve">10,64</t>
  </si>
  <si>
    <t xml:space="preserve">Ehux_gb4_Histone_H2A</t>
  </si>
  <si>
    <t xml:space="preserve">Ehux_442150_Histone_H2A</t>
  </si>
  <si>
    <t xml:space="preserve">10,54</t>
  </si>
  <si>
    <t xml:space="preserve">Acetyl [K4(100); K6(100); K11(100); K13(100); K15(100); K16(100)]</t>
  </si>
  <si>
    <t xml:space="preserve">Ehux_125651</t>
  </si>
  <si>
    <t xml:space="preserve">6,96</t>
  </si>
  <si>
    <t xml:space="preserve">Ehux_415402</t>
  </si>
  <si>
    <t xml:space="preserve">10,36</t>
  </si>
  <si>
    <t xml:space="preserve">Not Found</t>
  </si>
  <si>
    <t xml:space="preserve">Ehux_435371</t>
  </si>
  <si>
    <t xml:space="preserve">10,67</t>
  </si>
  <si>
    <t xml:space="preserve">0,701</t>
  </si>
  <si>
    <t xml:space="preserve">CON_Trypsin</t>
  </si>
  <si>
    <t xml:space="preserve">SWISS-PROT:P00761 TRYP_PIG Trypsin - Sus scrofa Pig</t>
  </si>
  <si>
    <t xml:space="preserve">7,18</t>
  </si>
  <si>
    <t xml:space="preserve">Ehux_356835</t>
  </si>
  <si>
    <t xml:space="preserve">10,46</t>
  </si>
  <si>
    <t xml:space="preserve">0,425</t>
  </si>
  <si>
    <t xml:space="preserve">CON_007008653</t>
  </si>
  <si>
    <t xml:space="preserve">Bos taurus similar to alpha-tubulin I isoform 1</t>
  </si>
  <si>
    <t xml:space="preserve">5,06</t>
  </si>
  <si>
    <t xml:space="preserve">0,101</t>
  </si>
  <si>
    <t xml:space="preserve">120,63</t>
  </si>
  <si>
    <t xml:space="preserve">Ehux_422016</t>
  </si>
  <si>
    <t xml:space="preserve">4,73</t>
  </si>
  <si>
    <t xml:space="preserve">Ehux_448590</t>
  </si>
  <si>
    <t xml:space="preserve">10,49</t>
  </si>
  <si>
    <t xml:space="preserve">0,233</t>
  </si>
  <si>
    <t xml:space="preserve">CON_IPI005546483</t>
  </si>
  <si>
    <t xml:space="preserve">SWISS-PROT:P05787 Tax_Id=9606 Gene_Symbol=KRT8 Keratin, type II cytoskeletal 8</t>
  </si>
  <si>
    <t xml:space="preserve">5,59</t>
  </si>
  <si>
    <t xml:space="preserve">0,07</t>
  </si>
  <si>
    <t xml:space="preserve">114,54</t>
  </si>
  <si>
    <t xml:space="preserve">Ehux_66170_Histone_H2A</t>
  </si>
  <si>
    <t xml:space="preserve">10,73</t>
  </si>
  <si>
    <t xml:space="preserve">Ehux_433254</t>
  </si>
  <si>
    <t xml:space="preserve">9,94</t>
  </si>
  <si>
    <t xml:space="preserve">0,145</t>
  </si>
  <si>
    <t xml:space="preserve">Ehux_200700</t>
  </si>
  <si>
    <t xml:space="preserve">28,41</t>
  </si>
  <si>
    <t xml:space="preserve">11,06</t>
  </si>
  <si>
    <t xml:space="preserve">0,848</t>
  </si>
  <si>
    <t xml:space="preserve">Ehux_78418_Histone_H3</t>
  </si>
  <si>
    <t xml:space="preserve">8,32</t>
  </si>
  <si>
    <t xml:space="preserve">Ehux_415433</t>
  </si>
  <si>
    <t xml:space="preserve">10,68</t>
  </si>
  <si>
    <t xml:space="preserve">0,389</t>
  </si>
  <si>
    <t xml:space="preserve">CON_000193593</t>
  </si>
  <si>
    <t xml:space="preserve">SWISS-PROT:P35527 Tax_Id=9606 Gene_Symbol=KRT9 Keratin, type I cytoskeletal 9</t>
  </si>
  <si>
    <t xml:space="preserve">5,3</t>
  </si>
  <si>
    <t xml:space="preserve">Ehux_233271</t>
  </si>
  <si>
    <t xml:space="preserve">4,92</t>
  </si>
  <si>
    <t xml:space="preserve">98,7</t>
  </si>
  <si>
    <t xml:space="preserve">CON_007139284</t>
  </si>
  <si>
    <t xml:space="preserve">TREMBL:Q3SX09 Bos taurus similar to HBG protein</t>
  </si>
  <si>
    <t xml:space="preserve">9,39</t>
  </si>
  <si>
    <t xml:space="preserve">0,212</t>
  </si>
  <si>
    <t xml:space="preserve">95,87</t>
  </si>
  <si>
    <t xml:space="preserve">Ehux_453373</t>
  </si>
  <si>
    <t xml:space="preserve">10,4</t>
  </si>
  <si>
    <t xml:space="preserve">0,245</t>
  </si>
  <si>
    <t xml:space="preserve">CON_006971072</t>
  </si>
  <si>
    <t xml:space="preserve">SWISS-PROT:Q6B856| Bos taurus Gene_Symbol=TUBB2A Tubulin beta-2B chain</t>
  </si>
  <si>
    <t xml:space="preserve">4,89</t>
  </si>
  <si>
    <t xml:space="preserve">0,222</t>
  </si>
  <si>
    <t xml:space="preserve">93,15</t>
  </si>
  <si>
    <t xml:space="preserve">Ehux_436140</t>
  </si>
  <si>
    <t xml:space="preserve">59,2</t>
  </si>
  <si>
    <t xml:space="preserve">9,31</t>
  </si>
  <si>
    <t xml:space="preserve">Ehux_444335</t>
  </si>
  <si>
    <t xml:space="preserve">0,45</t>
  </si>
  <si>
    <t xml:space="preserve">CON_007083982</t>
  </si>
  <si>
    <t xml:space="preserve">SWISS-PROT:P02769| Bos taurus Gene_Symbol=ALB Serum albumin</t>
  </si>
  <si>
    <t xml:space="preserve">6,18</t>
  </si>
  <si>
    <t xml:space="preserve">0,158</t>
  </si>
  <si>
    <t xml:space="preserve">CON_007138142</t>
  </si>
  <si>
    <t xml:space="preserve">SWISS-PROT:P10096 Bos taurus Glyceraldehyde-3-phosphate dehydrogenase</t>
  </si>
  <si>
    <t xml:space="preserve">8,35</t>
  </si>
  <si>
    <t xml:space="preserve">0,105</t>
  </si>
  <si>
    <t xml:space="preserve">77,63</t>
  </si>
  <si>
    <t xml:space="preserve">CON_006997002</t>
  </si>
  <si>
    <t xml:space="preserve">SWISS-PROT:Q5E9F7| Bos taurus Gene_Symbol=CFL1 Cofilin-1</t>
  </si>
  <si>
    <t xml:space="preserve">74,94</t>
  </si>
  <si>
    <t xml:space="preserve">Ehux_463569</t>
  </si>
  <si>
    <t xml:space="preserve">10,11</t>
  </si>
  <si>
    <t xml:space="preserve">0,25</t>
  </si>
  <si>
    <t xml:space="preserve">CON_IPI007458722</t>
  </si>
  <si>
    <t xml:space="preserve">SWISS-PROT:P02768-1 Tax_Id=9606 Gene_Symbol=ALB Isoform 1 of Serum albumin precursor</t>
  </si>
  <si>
    <t xml:space="preserve">6,28</t>
  </si>
  <si>
    <t xml:space="preserve">Ehux_415280</t>
  </si>
  <si>
    <t xml:space="preserve">9,57</t>
  </si>
  <si>
    <t xml:space="preserve">0,136</t>
  </si>
  <si>
    <t xml:space="preserve">CON_009065291</t>
  </si>
  <si>
    <t xml:space="preserve">Bos taurus Gene_Symbol=ACTC1 42 kDa protein</t>
  </si>
  <si>
    <t xml:space="preserve">5,48</t>
  </si>
  <si>
    <t xml:space="preserve">CON_007152872</t>
  </si>
  <si>
    <t xml:space="preserve">TREMBL:Q9TRI1 Bos taurus similar to inter-alpha-trypsin inhibitor heavy chain2</t>
  </si>
  <si>
    <t xml:space="preserve">106,12</t>
  </si>
  <si>
    <t xml:space="preserve">7,94</t>
  </si>
  <si>
    <t xml:space="preserve">0,04</t>
  </si>
  <si>
    <t xml:space="preserve">65,99</t>
  </si>
  <si>
    <t xml:space="preserve">Ehux_65422</t>
  </si>
  <si>
    <t xml:space="preserve">58,99</t>
  </si>
  <si>
    <t xml:space="preserve">Ehux_461699</t>
  </si>
  <si>
    <t xml:space="preserve">8,19</t>
  </si>
  <si>
    <t xml:space="preserve">0,11</t>
  </si>
  <si>
    <t xml:space="preserve">58,54</t>
  </si>
  <si>
    <t xml:space="preserve">Ehux_312801</t>
  </si>
  <si>
    <t xml:space="preserve">9,26</t>
  </si>
  <si>
    <t xml:space="preserve">0,179</t>
  </si>
  <si>
    <t xml:space="preserve">58,26</t>
  </si>
  <si>
    <t xml:space="preserve">CON_LysC</t>
  </si>
  <si>
    <t xml:space="preserve">SWISS-PROT:P15636 Protease I precursor Lysyl endopeptidase Achromobacter lyticus</t>
  </si>
  <si>
    <t xml:space="preserve">7,24</t>
  </si>
  <si>
    <t xml:space="preserve">0,083</t>
  </si>
  <si>
    <t xml:space="preserve">54,78</t>
  </si>
  <si>
    <t xml:space="preserve">Ehux_107226</t>
  </si>
  <si>
    <t xml:space="preserve">4,91</t>
  </si>
  <si>
    <t xml:space="preserve">0,046</t>
  </si>
  <si>
    <t xml:space="preserve">54,39</t>
  </si>
  <si>
    <t xml:space="preserve">Ehux_433874</t>
  </si>
  <si>
    <t xml:space="preserve">53,82</t>
  </si>
  <si>
    <t xml:space="preserve">Ehux_460427</t>
  </si>
  <si>
    <t xml:space="preserve">27,41</t>
  </si>
  <si>
    <t xml:space="preserve">11,53</t>
  </si>
  <si>
    <t xml:space="preserve">Ehux_351999</t>
  </si>
  <si>
    <t xml:space="preserve">10,61</t>
  </si>
  <si>
    <t xml:space="preserve">0,292</t>
  </si>
  <si>
    <t xml:space="preserve">50,67</t>
  </si>
  <si>
    <t xml:space="preserve">Ehux_417676</t>
  </si>
  <si>
    <t xml:space="preserve">10,51</t>
  </si>
  <si>
    <t xml:space="preserve">0,778</t>
  </si>
  <si>
    <t xml:space="preserve">Ehux_436239</t>
  </si>
  <si>
    <t xml:space="preserve">49,27</t>
  </si>
  <si>
    <t xml:space="preserve">CON_002203273</t>
  </si>
  <si>
    <t xml:space="preserve">SWISS-PROT:P04264 Tax_Id=9606 Gene_Symbol=KRT1 Keratin, type II cytoskeletal 1</t>
  </si>
  <si>
    <t xml:space="preserve">8,12</t>
  </si>
  <si>
    <t xml:space="preserve">0,062</t>
  </si>
  <si>
    <t xml:space="preserve">Ehux_471310</t>
  </si>
  <si>
    <t xml:space="preserve">5,41</t>
  </si>
  <si>
    <t xml:space="preserve">CON_006996223</t>
  </si>
  <si>
    <t xml:space="preserve">SWISS-PROT:Q76LV2| Bos taurus Gene_Symbol=HSPCA Heat shock protein HSP 90-alpha</t>
  </si>
  <si>
    <t xml:space="preserve">5,01</t>
  </si>
  <si>
    <t xml:space="preserve">0,056</t>
  </si>
  <si>
    <t xml:space="preserve">47,77</t>
  </si>
  <si>
    <t xml:space="preserve">Ehux_447532</t>
  </si>
  <si>
    <t xml:space="preserve">5,87</t>
  </si>
  <si>
    <t xml:space="preserve">CON_007069423</t>
  </si>
  <si>
    <t xml:space="preserve">SWISS-PROT:Q5E956| Bos taurus Gene_Symbol=TPI1 Triosephosphate isomerase</t>
  </si>
  <si>
    <t xml:space="preserve">6,92</t>
  </si>
  <si>
    <t xml:space="preserve">0,155</t>
  </si>
  <si>
    <t xml:space="preserve">47,27</t>
  </si>
  <si>
    <t xml:space="preserve">Ehux_221723</t>
  </si>
  <si>
    <t xml:space="preserve">9,79</t>
  </si>
  <si>
    <t xml:space="preserve">45,52</t>
  </si>
  <si>
    <t xml:space="preserve">Ehux_313864</t>
  </si>
  <si>
    <t xml:space="preserve">9,85</t>
  </si>
  <si>
    <t xml:space="preserve">0,086</t>
  </si>
  <si>
    <t xml:space="preserve">44,17</t>
  </si>
  <si>
    <t xml:space="preserve">Ehux_438587</t>
  </si>
  <si>
    <t xml:space="preserve">10,77</t>
  </si>
  <si>
    <t xml:space="preserve">43,87</t>
  </si>
  <si>
    <t xml:space="preserve">CON_006980585</t>
  </si>
  <si>
    <t xml:space="preserve">SWISS-PROT:A1A4R1| Bos taurus Gene_Symbol=HIST2H2AC Histone H2A type 2-C</t>
  </si>
  <si>
    <t xml:space="preserve">10,9</t>
  </si>
  <si>
    <t xml:space="preserve">Ehux_465288</t>
  </si>
  <si>
    <t xml:space="preserve">9,38</t>
  </si>
  <si>
    <t xml:space="preserve">CON_007085262</t>
  </si>
  <si>
    <t xml:space="preserve">SWISS-PROT:P19120| Bos taurus Gene_Symbol=HSPA8 Heat shock cognate 71 kDa protein</t>
  </si>
  <si>
    <t xml:space="preserve">5,52</t>
  </si>
  <si>
    <t xml:space="preserve">0,061</t>
  </si>
  <si>
    <t xml:space="preserve">42,29</t>
  </si>
  <si>
    <t xml:space="preserve">Ehux_433073</t>
  </si>
  <si>
    <t xml:space="preserve">40,46</t>
  </si>
  <si>
    <t xml:space="preserve">Ehux_217660</t>
  </si>
  <si>
    <t xml:space="preserve">7,43</t>
  </si>
  <si>
    <t xml:space="preserve">37,46</t>
  </si>
  <si>
    <t xml:space="preserve">Ehux_420028</t>
  </si>
  <si>
    <t xml:space="preserve">10,45</t>
  </si>
  <si>
    <t xml:space="preserve">36,84</t>
  </si>
  <si>
    <t xml:space="preserve">Ehux_122156</t>
  </si>
  <si>
    <t xml:space="preserve">7,5</t>
  </si>
  <si>
    <t xml:space="preserve">35,91</t>
  </si>
  <si>
    <t xml:space="preserve">Ehux_76734</t>
  </si>
  <si>
    <t xml:space="preserve">6,52</t>
  </si>
  <si>
    <t xml:space="preserve">0,468</t>
  </si>
  <si>
    <t xml:space="preserve">Ehux_434648</t>
  </si>
  <si>
    <t xml:space="preserve">5,63</t>
  </si>
  <si>
    <t xml:space="preserve">0,122</t>
  </si>
  <si>
    <t xml:space="preserve">Confidence</t>
  </si>
  <si>
    <t xml:space="preserve">Annotated Sequence</t>
  </si>
  <si>
    <t xml:space="preserve">Modifications in Master Proteins</t>
  </si>
  <si>
    <t xml:space="preserve"># Proteins</t>
  </si>
  <si>
    <t xml:space="preserve">Master Protein Accessions</t>
  </si>
  <si>
    <t xml:space="preserve">Positions in Master Proteins</t>
  </si>
  <si>
    <t xml:space="preserve"># Missed Cleavages</t>
  </si>
  <si>
    <t xml:space="preserve">Theo. MH+ [Da]</t>
  </si>
  <si>
    <t xml:space="preserve">ptmRS: Best Site Probabilities</t>
  </si>
  <si>
    <t xml:space="preserve">Ions Score Mascot</t>
  </si>
  <si>
    <t xml:space="preserve">Confidence Mascot</t>
  </si>
  <si>
    <t xml:space="preserve">[K].TIGGGDDSFNTFFSETGAGK.[H]</t>
  </si>
  <si>
    <t xml:space="preserve">CON_007008653 [41-60]</t>
  </si>
  <si>
    <t xml:space="preserve">[K].TTSGYAGGLSSAYGGLTSPGLSYSLGSSFGSGAGSSSFSR.[T]</t>
  </si>
  <si>
    <t xml:space="preserve">CON_IPI005546483 [415-454]</t>
  </si>
  <si>
    <t xml:space="preserve">[K].KAQSKSAKAGLTFPVAR.[I]</t>
  </si>
  <si>
    <t xml:space="preserve">1×Phenylisocyanate [N-Term]; 3×Propionyl [K1(100); K5(100); K8(100)]</t>
  </si>
  <si>
    <t xml:space="preserve">Ehux_gb1_Histone_H2A; Ehux_gb4_Histone_H2A</t>
  </si>
  <si>
    <t xml:space="preserve">Ehux_gb1_Histone_H2A [12-28]; Ehux_gb4_Histone_H2A [13-29]</t>
  </si>
  <si>
    <t xml:space="preserve">K1(Propionyl): 100; K5(Propionyl): 100; K8(Propionyl): 100</t>
  </si>
  <si>
    <t xml:space="preserve">112,03</t>
  </si>
  <si>
    <t xml:space="preserve">[R].GSTGNPLAADSSILVQGGSLR.[T]</t>
  </si>
  <si>
    <t xml:space="preserve">1×Phenylisocyanate [N-Term]</t>
  </si>
  <si>
    <t xml:space="preserve">Ehux_422016 [47-67]</t>
  </si>
  <si>
    <t xml:space="preserve">111,44</t>
  </si>
  <si>
    <t xml:space="preserve">[R].QQQEQAAKAAQAQR.[Q]</t>
  </si>
  <si>
    <t xml:space="preserve">1×Phenylisocyanate [N-Term]; 1×Propionyl [K8(100)]</t>
  </si>
  <si>
    <t xml:space="preserve">Ehux_435371 [36-49]</t>
  </si>
  <si>
    <t xml:space="preserve">K8(Propionyl): 100</t>
  </si>
  <si>
    <t xml:space="preserve">111,11</t>
  </si>
  <si>
    <t xml:space="preserve">[K].AAATSAAETKAAAKR.[K]</t>
  </si>
  <si>
    <t xml:space="preserve">1×Phenylisocyanate [N-Term]; 2×Propionyl [K10(100); K14(100)]</t>
  </si>
  <si>
    <t xml:space="preserve">Ehux_433254 [23-37]</t>
  </si>
  <si>
    <t xml:space="preserve">K10(Propionyl): 100; K14(Propionyl): 100</t>
  </si>
  <si>
    <t xml:space="preserve">104,89</t>
  </si>
  <si>
    <t xml:space="preserve">[R].QAEKIIDPNINSQFDTGR.[L]</t>
  </si>
  <si>
    <t xml:space="preserve">1×Phenylisocyanate [N-Term]; 1×Propionyl [K4(100)]</t>
  </si>
  <si>
    <t xml:space="preserve">Ehux_415402 [152-169]</t>
  </si>
  <si>
    <t xml:space="preserve">K4(Propionyl): 100</t>
  </si>
  <si>
    <t xml:space="preserve">104,13</t>
  </si>
  <si>
    <t xml:space="preserve">[R].QASEETKAAQAAAR.[E]</t>
  </si>
  <si>
    <t xml:space="preserve">1×Phenylisocyanate [N-Term]; 1×Propionyl [K7(100)]</t>
  </si>
  <si>
    <t xml:space="preserve">Ehux_457781 [67-80]; [405-418]; [635-648]</t>
  </si>
  <si>
    <t xml:space="preserve">K7(Propionyl): 100</t>
  </si>
  <si>
    <t xml:space="preserve">96,68</t>
  </si>
  <si>
    <t xml:space="preserve">[QK].AAADKAAAAEAKAR.[A]</t>
  </si>
  <si>
    <t xml:space="preserve">1×Phenylisocyanate [N-Term]; 2×Propionyl [K5(100); K12(100)]</t>
  </si>
  <si>
    <t xml:space="preserve">Ehux_447372 [10-23]; [108-121]; [166-179]</t>
  </si>
  <si>
    <t xml:space="preserve">K5(Propionyl): 100; K12(Propionyl): 100</t>
  </si>
  <si>
    <t xml:space="preserve">96,36</t>
  </si>
  <si>
    <t xml:space="preserve">[R].FFESFGDLSSADAILGNPK.[V]</t>
  </si>
  <si>
    <t xml:space="preserve">CON_007139284 [96-114]</t>
  </si>
  <si>
    <t xml:space="preserve">[R].QEAAAAASEKKAAAR.[A]</t>
  </si>
  <si>
    <t xml:space="preserve">1×Phenylisocyanate [N-Term]; 2×Propionyl [K10(100); K11(100)]</t>
  </si>
  <si>
    <t xml:space="preserve">Ehux_356835 [143-157]</t>
  </si>
  <si>
    <t xml:space="preserve">K10(Propionyl): 100; K11(Propionyl): 100</t>
  </si>
  <si>
    <t xml:space="preserve">89,39</t>
  </si>
  <si>
    <t xml:space="preserve">[R].ELQAQQQAALLQQAR.[Q]</t>
  </si>
  <si>
    <t xml:space="preserve">Ehux_435371 [52-66]</t>
  </si>
  <si>
    <t xml:space="preserve">87,43</t>
  </si>
  <si>
    <t xml:space="preserve">[M].TGAAIAAQVEQNQR.[A]</t>
  </si>
  <si>
    <t xml:space="preserve">1×Propionyl [N-Term]</t>
  </si>
  <si>
    <t xml:space="preserve">Ehux_448590 [2-15]</t>
  </si>
  <si>
    <t xml:space="preserve">87,06</t>
  </si>
  <si>
    <t xml:space="preserve">[R].VEAESKKAAEGEAR.[R]</t>
  </si>
  <si>
    <t xml:space="preserve">1×Phenylisocyanate [N-Term]; 2×Propionyl [K6(100); K7(100)]</t>
  </si>
  <si>
    <t xml:space="preserve">Ehux_457781 [118-131]; [456-469]; [686-699]</t>
  </si>
  <si>
    <t xml:space="preserve">K6(Propionyl): 100; K7(Propionyl): 100</t>
  </si>
  <si>
    <t xml:space="preserve">85,63</t>
  </si>
  <si>
    <t xml:space="preserve">[R].LGEHNIDVLEGNEQFINAAK.[I]</t>
  </si>
  <si>
    <t xml:space="preserve">CON_Trypsin [58-77]</t>
  </si>
  <si>
    <t xml:space="preserve">85,06</t>
  </si>
  <si>
    <t xml:space="preserve">[K].HAVSEGTKAVTKYTSNA.[-]</t>
  </si>
  <si>
    <t xml:space="preserve">1×Phenylisocyanate [N-Term]; 2×Propionyl [K8(100); K12(100)]</t>
  </si>
  <si>
    <t xml:space="preserve">Ehux_196782_Histone_H2B [104-120]</t>
  </si>
  <si>
    <t xml:space="preserve">K8(Propionyl): 100; K12(Propionyl): 100</t>
  </si>
  <si>
    <t xml:space="preserve">83,35</t>
  </si>
  <si>
    <t xml:space="preserve">[R].AELDIQKANASAAR.[F]</t>
  </si>
  <si>
    <t xml:space="preserve">Ehux_436140 [439-452]</t>
  </si>
  <si>
    <t xml:space="preserve">82,96</t>
  </si>
  <si>
    <t xml:space="preserve">[K].AATEAQATKKAKAKR.[V]</t>
  </si>
  <si>
    <t xml:space="preserve">1×Phenylisocyanate [N-Term]; Propionyl [K]; 1×Acetyl [K14]; 1×Propionyl + Methyl [K12]</t>
  </si>
  <si>
    <t xml:space="preserve">Ehux_453373 [308-322]</t>
  </si>
  <si>
    <t xml:space="preserve">K9(Propionyl): 100; K10(Propionyl): 100; K12(Propionyl): 100; K14(Propionyl): 100</t>
  </si>
  <si>
    <t xml:space="preserve">82,66</t>
  </si>
  <si>
    <t xml:space="preserve">[R].DADESKAAAAASKK.[A]</t>
  </si>
  <si>
    <t xml:space="preserve">1×Phenylisocyanate [N-Term]; 2×Propionyl [K6; K]</t>
  </si>
  <si>
    <t xml:space="preserve">Ehux_457781 [86-99]</t>
  </si>
  <si>
    <t xml:space="preserve">K6(Propionyl): 100; K13(Propionyl): 95,93</t>
  </si>
  <si>
    <t xml:space="preserve">81,08</t>
  </si>
  <si>
    <t xml:space="preserve">[R].ATSEAAAKKAAEAEAK.[E]</t>
  </si>
  <si>
    <t xml:space="preserve">1×Phenylisocyanate [N-Term]; 1×Acetyl [K8]; 1×Propionyl + Methyl [K9]; 2×Propionyl [K8(100); K9(100)]</t>
  </si>
  <si>
    <t xml:space="preserve">Ehux_447372 [191-206]</t>
  </si>
  <si>
    <t xml:space="preserve">K8(Propionyl): 100; K9(Propionyl): 100</t>
  </si>
  <si>
    <t xml:space="preserve">80,93</t>
  </si>
  <si>
    <t xml:space="preserve">[R].AEAAAEATQTPSQQR.[A]</t>
  </si>
  <si>
    <t xml:space="preserve">Ehux_457781 [561-575]</t>
  </si>
  <si>
    <t xml:space="preserve">80,51</t>
  </si>
  <si>
    <t xml:space="preserve">[R].GKGGKGLGKGGAKR.[H]</t>
  </si>
  <si>
    <t xml:space="preserve">1×Phenylisocyanate [N-Term]; 2×Acetyl [K2(100); K13(100)]; 2×Propionyl [K5(100); K9(100)]</t>
  </si>
  <si>
    <t xml:space="preserve">Ehux_349605_Histone_H4 2×Acetyl [K6(100); K17(100)]</t>
  </si>
  <si>
    <t xml:space="preserve">Ehux_349605_Histone_H4 [5-18]</t>
  </si>
  <si>
    <t xml:space="preserve">K2(Acetyl): 100; K5(Propionyl): 100; K9(Acetyl): 99,77; K13(Propionyl): 99,77</t>
  </si>
  <si>
    <t xml:space="preserve">79,69</t>
  </si>
  <si>
    <t xml:space="preserve">[K].AQSKSAKAGLTFPVAR.[I]</t>
  </si>
  <si>
    <t xml:space="preserve">1×Phenylisocyanate [N-Term]; 2×Propionyl [K4(100); K7(100)]; 1×Acetyl [K]; 1×Propionyl + Methyl [K]</t>
  </si>
  <si>
    <t xml:space="preserve">Ehux_gb1_Histone_H2A [13-28]; Ehux_gb4_Histone_H2A [14-29]</t>
  </si>
  <si>
    <t xml:space="preserve">K4(Propionyl): 100; K7(Propionyl): 100</t>
  </si>
  <si>
    <t xml:space="preserve">79,67</t>
  </si>
  <si>
    <t xml:space="preserve">[R].GGSKKKAQSKSAKAGLTFPVAR.[I]</t>
  </si>
  <si>
    <t xml:space="preserve">1×Phenylisocyanate [N-Term]; 1×Acetyl [K]; Propionyl [K]; 1×Propionyl + Methyl [K]</t>
  </si>
  <si>
    <t xml:space="preserve">Ehux_gb1_Histone_H2A [7-28]</t>
  </si>
  <si>
    <t xml:space="preserve">K4(Acetyl): 93,6; K5(Propi): 93,6; K6(Propionyl): 99,9; K10(Propionyl): 100; K13(Propionyl): 100</t>
  </si>
  <si>
    <t xml:space="preserve">78,65</t>
  </si>
  <si>
    <t xml:space="preserve">1×Phenylisocyanate [N-Term]; 1×Acetyl [K9(100)]; 3×Propionyl [K2(100); K5(100); K13(100)]</t>
  </si>
  <si>
    <t xml:space="preserve">Ehux_349605_Histone_H4 1×Acetyl [K13(100)]</t>
  </si>
  <si>
    <t xml:space="preserve">K2(Acetyl): 100; K5(Propionyl): 100; K9(Propionyl): 100; K13(Propionyl): 100</t>
  </si>
  <si>
    <t xml:space="preserve">78,5</t>
  </si>
  <si>
    <t xml:space="preserve">[R].KDKAGDEKDAAPVQR.[S]</t>
  </si>
  <si>
    <t xml:space="preserve">1×Phenylisocyanate [N-Term]; 3×Propionyl [K1(100); K3(100); K8(100)]</t>
  </si>
  <si>
    <t xml:space="preserve">Ehux_415402 [126-140]</t>
  </si>
  <si>
    <t xml:space="preserve">K1(Propionyl): 100; K3(Propionyl): 100; K8(Propionyl): 100</t>
  </si>
  <si>
    <t xml:space="preserve">78,28</t>
  </si>
  <si>
    <t xml:space="preserve">[K].LISWYDNEFGYSNR.[V]</t>
  </si>
  <si>
    <t xml:space="preserve">CON_007138142 [308-321]</t>
  </si>
  <si>
    <t xml:space="preserve">[R].SGPFGQIFRPDNFVFGQSGAGNNWAK.[G]</t>
  </si>
  <si>
    <t xml:space="preserve">CON_006971072 [78-103]</t>
  </si>
  <si>
    <t xml:space="preserve">77,01</t>
  </si>
  <si>
    <t xml:space="preserve">[R].VEAESKKAAEEAAR.[Q]</t>
  </si>
  <si>
    <t xml:space="preserve">1×Phenylisocyanate [N-Term]; 1×Acetyl [K]; 1×Propionyl + Methyl [K]; 2×Propionyl [K6(100); K7(100)]</t>
  </si>
  <si>
    <t xml:space="preserve">Ehux_125651 [41-54]</t>
  </si>
  <si>
    <t xml:space="preserve">76,41</t>
  </si>
  <si>
    <t xml:space="preserve">[R].SVGNAQAQLEHQATR.[L]</t>
  </si>
  <si>
    <t xml:space="preserve">Ehux_233271 [65-79]</t>
  </si>
  <si>
    <t xml:space="preserve">75,59</t>
  </si>
  <si>
    <t xml:space="preserve">[K].GDAAKLKAKKSVSR.[S]</t>
  </si>
  <si>
    <t xml:space="preserve">1×Phenylisocyanate [N-Term]; 4×Acetyl [K5(100); K7(100); K9(100); K10(100)]</t>
  </si>
  <si>
    <t xml:space="preserve">Ehux_442150_Histone_H2A 4×Acetyl [K11(100); K13(100); K15(100); K16(100)]</t>
  </si>
  <si>
    <t xml:space="preserve">Ehux_442150_Histone_H2A [7-20]</t>
  </si>
  <si>
    <t xml:space="preserve">K5(Acetyl): 100; K7(Acetyl): 100; K9(Acetyl): 100; K10(Acetyl): 100</t>
  </si>
  <si>
    <t xml:space="preserve">75,42</t>
  </si>
  <si>
    <t xml:space="preserve">[R].LEAAAQEAAAR.[A]</t>
  </si>
  <si>
    <t xml:space="preserve">Ehux_457781 [212-222]; [550-560]; [780-790]</t>
  </si>
  <si>
    <t xml:space="preserve">[K].EILVGDVGQTVDDPYATFVK.[M]</t>
  </si>
  <si>
    <t xml:space="preserve">CON_006997002 [54-73]</t>
  </si>
  <si>
    <t xml:space="preserve">1×Phenylisocyanate [N-Term]; 4×Propionyl [K2(100); K5(100); K9(100); K13(100)]</t>
  </si>
  <si>
    <t xml:space="preserve">K2(Propionyl): 100; K5(Propionyl): 100; K9(Propionyl): 100; K13(Propionyl): 100</t>
  </si>
  <si>
    <t xml:space="preserve">74,77</t>
  </si>
  <si>
    <t xml:space="preserve">[R].DADESKAAAAASKKAEAAAAAEAR.[A]</t>
  </si>
  <si>
    <t xml:space="preserve">1×Phenylisocyanate [N-Term]; 3×Propionyl [K6(100); K13(100); K14(100)]</t>
  </si>
  <si>
    <t xml:space="preserve">Ehux_457781 [86-109]</t>
  </si>
  <si>
    <t xml:space="preserve">K6(Propionyl): 100; K13(Propionyl): 100; K14(Propionyl): 100</t>
  </si>
  <si>
    <t xml:space="preserve">74,52</t>
  </si>
  <si>
    <t xml:space="preserve">[R].DADESKSAAAASKKAEAAAAAEAR.[A]</t>
  </si>
  <si>
    <t xml:space="preserve">Ehux_457781 [424-447]; [654-677]</t>
  </si>
  <si>
    <t xml:space="preserve">73,74</t>
  </si>
  <si>
    <t xml:space="preserve">[R].DADESKAAAAASK.[K]</t>
  </si>
  <si>
    <t xml:space="preserve">1×Phenylisocyanate [N-Term]; 1×Propionyl [K6(100)]</t>
  </si>
  <si>
    <t xml:space="preserve">Ehux_457781 [86-98]</t>
  </si>
  <si>
    <t xml:space="preserve">K6(Propionyl): 100</t>
  </si>
  <si>
    <t xml:space="preserve">73,09</t>
  </si>
  <si>
    <t xml:space="preserve">[R].ATEEAAAAKQR.[A]</t>
  </si>
  <si>
    <t xml:space="preserve">1×Phenylisocyanate [N-Term]; 1×Propionyl [K9(100)]</t>
  </si>
  <si>
    <t xml:space="preserve">Ehux_447372 [64-74]</t>
  </si>
  <si>
    <t xml:space="preserve">K9(Propionyl): 100</t>
  </si>
  <si>
    <t xml:space="preserve">[R].AEAAAEATQTPSQR.[R]</t>
  </si>
  <si>
    <t xml:space="preserve">Ehux_457781 [223-236]; [791-804]</t>
  </si>
  <si>
    <t xml:space="preserve">72,99</t>
  </si>
  <si>
    <t xml:space="preserve">[R].GGGSKKKAQSKSAKAGLTFPVAR.[I]</t>
  </si>
  <si>
    <t xml:space="preserve">Ehux_gb4_Histone_H2A [7-29]</t>
  </si>
  <si>
    <t xml:space="preserve">K5(Acetyl): 46,33; K5(Propi): 46,33; K6(Acetyl): 49,67; K6(Propi): 49,67; K7(Propionyl): 92,07; K11(Propionyl): 99,95; K14(Propionyl): 99,97</t>
  </si>
  <si>
    <t xml:space="preserve">72,98</t>
  </si>
  <si>
    <t xml:space="preserve">[R].AAEVAKKEAAAR.[E]</t>
  </si>
  <si>
    <t xml:space="preserve">1×Phenylisocyanate [N-Term]; 1×Acetyl [K7]; 1×Propionyl + Methyl [K6]; 2×Propionyl [K6(100); K7(100)]</t>
  </si>
  <si>
    <t xml:space="preserve">Ehux_457781 [584-595]; [814-825]</t>
  </si>
  <si>
    <t xml:space="preserve">72,54</t>
  </si>
  <si>
    <t xml:space="preserve">[R].SGGGGGGGLGSGGSIR.[S]</t>
  </si>
  <si>
    <t xml:space="preserve">CON_000193593 [14-29]</t>
  </si>
  <si>
    <t xml:space="preserve">71,4</t>
  </si>
  <si>
    <t xml:space="preserve">[R].ASIGIVAGGGR.[I]</t>
  </si>
  <si>
    <t xml:space="preserve">Ehux_200700 [170-180]</t>
  </si>
  <si>
    <t xml:space="preserve">71,2</t>
  </si>
  <si>
    <t xml:space="preserve">[R].AAEEAKAAKEAAAQK.[K]</t>
  </si>
  <si>
    <t xml:space="preserve">1×Phenylisocyanate [N-Term]; 2×Propionyl [K6(100); K9(100)]</t>
  </si>
  <si>
    <t xml:space="preserve">Ehux_447372 [24-38]</t>
  </si>
  <si>
    <t xml:space="preserve">K6(Propionyl): 100; K9(Propionyl): 100</t>
  </si>
  <si>
    <t xml:space="preserve">71,07</t>
  </si>
  <si>
    <t xml:space="preserve">[R].SSSVQKKIAAR.[Q]</t>
  </si>
  <si>
    <t xml:space="preserve">1×Phenylisocyanate [N-Term]; 2×Propionyl [K6(100); K7(100)]; 1×Acetyl [K7]; 1×Propionyl + Methyl [K6]</t>
  </si>
  <si>
    <t xml:space="preserve">Ehux_415402 [141-151]</t>
  </si>
  <si>
    <t xml:space="preserve">69,98</t>
  </si>
  <si>
    <t xml:space="preserve">[R].KSAPATGGVKKPHR.[Y]</t>
  </si>
  <si>
    <t xml:space="preserve">1×Phenylisocyanate [N-Term]; Acetyl [K]; 2×Propionyl [K10(100); K11(100)]; 1×Propionyl + Methyl [K]</t>
  </si>
  <si>
    <t xml:space="preserve">Ehux_461181_Histone_H3 2×Acetyl []</t>
  </si>
  <si>
    <t xml:space="preserve">Ehux_461181_Histone_H3 [28-41]</t>
  </si>
  <si>
    <t xml:space="preserve">K1(Acetyl): 100; K10(Propi): 95,66; K11(Acetyl): 95,66</t>
  </si>
  <si>
    <t xml:space="preserve">69,44</t>
  </si>
  <si>
    <t xml:space="preserve">[R].SAESLQLNSQR.[L]</t>
  </si>
  <si>
    <t xml:space="preserve">Ehux_415433 [105-115]</t>
  </si>
  <si>
    <t xml:space="preserve">69,01</t>
  </si>
  <si>
    <t xml:space="preserve">[K].SYELPDGQVITIGNER.[F]</t>
  </si>
  <si>
    <t xml:space="preserve">CON_009065291 [242-257]</t>
  </si>
  <si>
    <t xml:space="preserve">68,43</t>
  </si>
  <si>
    <t xml:space="preserve">[R].GGSKKKAQSKSAK.[A]</t>
  </si>
  <si>
    <t xml:space="preserve">1×Phenylisocyanate [N-Term]; 4×Propionyl [K4; K5; K6; K10]</t>
  </si>
  <si>
    <t xml:space="preserve">Ehux_gb1_Histone_H2A [7-19]</t>
  </si>
  <si>
    <t xml:space="preserve">K4(Propionyl): 100; K5(Propionyl): 100; K6(Propionyl): 100; K10(Propionyl): 99,98</t>
  </si>
  <si>
    <t xml:space="preserve">68,28</t>
  </si>
  <si>
    <t xml:space="preserve">[R].GAKPDAAALDEAAVR.[A]</t>
  </si>
  <si>
    <t xml:space="preserve">1×Phenylisocyanate [N-Term]; 1×Propionyl [K3(100)]</t>
  </si>
  <si>
    <t xml:space="preserve">Ehux_457781 [195-209]; [533-547]; [763-777]</t>
  </si>
  <si>
    <t xml:space="preserve">K3(Propionyl): 100</t>
  </si>
  <si>
    <t xml:space="preserve">68,1</t>
  </si>
  <si>
    <t xml:space="preserve">[R].NVQFNYPQPSVTDVTQNSFHNYFGGSEIVVAGK.[V]</t>
  </si>
  <si>
    <t xml:space="preserve">CON_007152872 [500-532]</t>
  </si>
  <si>
    <t xml:space="preserve">[-K].AAKEAAAQQAAADK.[A]</t>
  </si>
  <si>
    <t xml:space="preserve">Ehux_447372 [1-14]; [157-170]</t>
  </si>
  <si>
    <t xml:space="preserve">65,72</t>
  </si>
  <si>
    <t xml:space="preserve">[R].IAVEAGKLVR.[Y]</t>
  </si>
  <si>
    <t xml:space="preserve">1×Propionyl [K7(100)]</t>
  </si>
  <si>
    <t xml:space="preserve">Ehux_196782_Histone_H2B [68-77]</t>
  </si>
  <si>
    <t xml:space="preserve">64,22</t>
  </si>
  <si>
    <t xml:space="preserve">1×Phenylisocyanate [N-Term]; 4×Acetyl [K2(100); K5(100); K9(100); K13(100)]</t>
  </si>
  <si>
    <t xml:space="preserve">Ehux_349605_Histone_H4 4×Acetyl [K6(100); K9(100); K13(100); K17(100)]</t>
  </si>
  <si>
    <t xml:space="preserve">K2(Acetyl): 100; K5(Acetyl): 100; K9(Acetyl): 100; K13(Acetyl): 100</t>
  </si>
  <si>
    <t xml:space="preserve">63,68</t>
  </si>
  <si>
    <t xml:space="preserve">[K].AEAAAAAEAR.[AD]</t>
  </si>
  <si>
    <t xml:space="preserve">Ehux_457781 [100-109]; [438-447]; [668-677]</t>
  </si>
  <si>
    <t xml:space="preserve">63,66</t>
  </si>
  <si>
    <t xml:space="preserve">[R].SSKAGLQFPVGR.[I]</t>
  </si>
  <si>
    <t xml:space="preserve">Ehux_442150_Histone_H2A [21-32]</t>
  </si>
  <si>
    <t xml:space="preserve">63,44</t>
  </si>
  <si>
    <t xml:space="preserve">[QR].AAEEAAAAKQR.[A]</t>
  </si>
  <si>
    <t xml:space="preserve">Ehux_447372 [53-63]; [122-132]; [180-190]</t>
  </si>
  <si>
    <t xml:space="preserve">63,36</t>
  </si>
  <si>
    <t xml:space="preserve">1×Phenylisocyanate [N-Term]; 3×Acetyl [K2(100); K9(100); K13(100)]; 1×Propionyl [K5(100)]</t>
  </si>
  <si>
    <t xml:space="preserve">Ehux_349605_Histone_H4 3×Acetyl [K6(100); K9(100); K13(100)]</t>
  </si>
  <si>
    <t xml:space="preserve">K2(Propionyl): 100; K5(Acetyl): 100; K9(Acetyl): 100; K13(Acetyl): 100</t>
  </si>
  <si>
    <t xml:space="preserve">63,02</t>
  </si>
  <si>
    <t xml:space="preserve">[K].VLKQVHPDTGISSK.[A]</t>
  </si>
  <si>
    <t xml:space="preserve">Ehux_196782_Histone_H2B [39-52]</t>
  </si>
  <si>
    <t xml:space="preserve">62,94</t>
  </si>
  <si>
    <t xml:space="preserve">[R].AKKAAAKGAEAADK.[A]</t>
  </si>
  <si>
    <t xml:space="preserve">1×Phenylisocyanate [N-Term]; 3×Propionyl [K2(100); K3(100); K7(100)]</t>
  </si>
  <si>
    <t xml:space="preserve">Ehux_463569 [391-404]</t>
  </si>
  <si>
    <t xml:space="preserve">K2(Propionyl): 100; K3(Propionyl): 100; K7(Propionyl): 100</t>
  </si>
  <si>
    <t xml:space="preserve">62,08</t>
  </si>
  <si>
    <t xml:space="preserve">[M].SSKVKGDAAKLKAKKSVSR.[S]</t>
  </si>
  <si>
    <t xml:space="preserve">5×Acetyl [K3; K5; K12; K14; K15; K]; 2×Propionyl [N-Term; K10; K]</t>
  </si>
  <si>
    <t xml:space="preserve">Ehux_442150_Histone_H2A [2-20]</t>
  </si>
  <si>
    <t xml:space="preserve">K3(Acetyl): 100; K5(Acetyl): 100; K10(Propionyl): 99,36; K12(Acetyl): 99,36; K14(Acetyl): 100; K15(Acetyl): 100</t>
  </si>
  <si>
    <t xml:space="preserve">61,48</t>
  </si>
  <si>
    <t xml:space="preserve">4×Propionyl [K2(100); K5(100); K9(100); K13(100)]</t>
  </si>
  <si>
    <t xml:space="preserve">61,37</t>
  </si>
  <si>
    <t xml:space="preserve">1×Propionyl [N-Term]; 6×Acetyl [K3(100); K5(100); K10(100); K12(100); K14(100); K15(100)]</t>
  </si>
  <si>
    <t xml:space="preserve">Ehux_442150_Histone_H2A 6×Acetyl [K4(100); K6(100); K11(100); K13(100); K15(100); K16(100)]</t>
  </si>
  <si>
    <t xml:space="preserve">K3(Acetyl): 100; K5(Acetyl): 100; K10(Acetyl): 100; K12(Acetyl): 100; K14(Acetyl): 100; K15(Acetyl): 100</t>
  </si>
  <si>
    <t xml:space="preserve">60,96</t>
  </si>
  <si>
    <t xml:space="preserve">60,95</t>
  </si>
  <si>
    <t xml:space="preserve">[K].SAPATGGVKKPHR.[Y]</t>
  </si>
  <si>
    <t xml:space="preserve">2×Propionyl [K9(100); K10(100)]; 1×Acetyl [K]; 1×Propionyl + Methyl [K]</t>
  </si>
  <si>
    <t xml:space="preserve">Ehux_461181_Histone_H3 [29-41]</t>
  </si>
  <si>
    <t xml:space="preserve">K9(Propi): 95,13; K10(Acetyl): 95,13</t>
  </si>
  <si>
    <t xml:space="preserve">60,83</t>
  </si>
  <si>
    <t xml:space="preserve">[R].EIAQDFKTDLR.[F]</t>
  </si>
  <si>
    <t xml:space="preserve">Ehux_78418_Histone_H3 [144-154]; Ehux_461181_Histone_H3 [74-84]</t>
  </si>
  <si>
    <t xml:space="preserve">[R].TGQTGQVSQVR.[V]</t>
  </si>
  <si>
    <t xml:space="preserve">Ehux_65422 [82-92]</t>
  </si>
  <si>
    <t xml:space="preserve">1×Phenylisocyanate [N-Term]; 1×Acetyl [K]; 1×Propionyl + Methyl [K]; 2×Propionyl [K9(100); K10(100)]</t>
  </si>
  <si>
    <t xml:space="preserve">K9(Propionyl): 100; K10(Propionyl): 100</t>
  </si>
  <si>
    <t xml:space="preserve">58,98</t>
  </si>
  <si>
    <t xml:space="preserve">3×Acetyl [K]; 4×Propionyl [N-Term; K5; K10; K12]</t>
  </si>
  <si>
    <t xml:space="preserve">K3(Acetyl): 100; K5(Propionyl): 100; K10(Propionyl): 100; K12(Propionyl): 99,69; K14(Acetyl): 99,69; K15(Acetyl): 100</t>
  </si>
  <si>
    <t xml:space="preserve">58,86</t>
  </si>
  <si>
    <t xml:space="preserve">[R].SDPSSPQYAAPLR.[K]</t>
  </si>
  <si>
    <t xml:space="preserve">Ehux_461699 [169-181]</t>
  </si>
  <si>
    <t xml:space="preserve">[R].ELAEDGYSGVEVR.[V]</t>
  </si>
  <si>
    <t xml:space="preserve">Ehux_415280 [28-40]</t>
  </si>
  <si>
    <t xml:space="preserve">58,39</t>
  </si>
  <si>
    <t xml:space="preserve">[R].GGGKDYAKISTR.[R]</t>
  </si>
  <si>
    <t xml:space="preserve">1×Phenylisocyanate [N-Term]; 2×Propionyl [K4(100); K8(100)]</t>
  </si>
  <si>
    <t xml:space="preserve">Ehux_312801 [56-67]</t>
  </si>
  <si>
    <t xml:space="preserve">K4(Propionyl): 100; K8(Propionyl): 100</t>
  </si>
  <si>
    <t xml:space="preserve">[R].AAEAAKKEAAAR.[E]</t>
  </si>
  <si>
    <t xml:space="preserve">1×Phenylisocyanate [N-Term]; 2×Propionyl [K6(100); K7(100)]; 1×Acetyl [K]; 1×Propionyl + Methyl [K]</t>
  </si>
  <si>
    <t xml:space="preserve">Ehux_125651 [149-160]</t>
  </si>
  <si>
    <t xml:space="preserve">K6(Acetyl): 50; K6(Propi): 50; K7(Acetyl): 50; K7(Propi): 50</t>
  </si>
  <si>
    <t xml:space="preserve">57,28</t>
  </si>
  <si>
    <t xml:space="preserve">[K].AEAEAAAEAR.[A]</t>
  </si>
  <si>
    <t xml:space="preserve">Ehux_125651 [23-32]</t>
  </si>
  <si>
    <t xml:space="preserve">57,02</t>
  </si>
  <si>
    <t xml:space="preserve">56,79</t>
  </si>
  <si>
    <t xml:space="preserve">[K].SAKKPSGGGEKKR.[K]</t>
  </si>
  <si>
    <t xml:space="preserve">1×Phenylisocyanate [N-Term]; 3×Propionyl [K3; K4; K12]; 1×Propionyl + Methyl [K11]</t>
  </si>
  <si>
    <t xml:space="preserve">Ehux_196782_Histone_H2B [12-24]</t>
  </si>
  <si>
    <t xml:space="preserve">K3(Propionyl): 100; K4(Propionyl): 100; K11(Propi): 95,27; K12(Propionyl): 95,27</t>
  </si>
  <si>
    <t xml:space="preserve">56,19</t>
  </si>
  <si>
    <t xml:space="preserve">[R].AAEVAKKEAASR.[E]</t>
  </si>
  <si>
    <t xml:space="preserve">Ehux_457781 [246-257]</t>
  </si>
  <si>
    <t xml:space="preserve">55,61</t>
  </si>
  <si>
    <t xml:space="preserve">[R].AKEAAAQAQQSQKAKADR.[D]</t>
  </si>
  <si>
    <t xml:space="preserve">1×Phenylisocyanate [N-Term]; 3×Propionyl [K2(100); K13(100); K15(100)]</t>
  </si>
  <si>
    <t xml:space="preserve">Ehux_356835 [158-175]</t>
  </si>
  <si>
    <t xml:space="preserve">K2(Propionyl): 100; K13(Propionyl): 100; K15(Propionyl): 100</t>
  </si>
  <si>
    <t xml:space="preserve">55,14</t>
  </si>
  <si>
    <t xml:space="preserve">[R].VFTSWTGGGAAASR.[L]</t>
  </si>
  <si>
    <t xml:space="preserve">CON_LysC [435-448]</t>
  </si>
  <si>
    <t xml:space="preserve">[R].AAEAAAAREAK.[E]</t>
  </si>
  <si>
    <t xml:space="preserve">1×Phenylisocyanate [N-Term]; 1×Propionyl [K11(100)]</t>
  </si>
  <si>
    <t xml:space="preserve">Ehux_107226 [13-23]</t>
  </si>
  <si>
    <t xml:space="preserve">K11(Propionyl): 100</t>
  </si>
  <si>
    <t xml:space="preserve">[K].DAIPENLPPLTADFAEDK.[D]</t>
  </si>
  <si>
    <t xml:space="preserve">CON_007083982 [319-336]</t>
  </si>
  <si>
    <t xml:space="preserve">54,11</t>
  </si>
  <si>
    <t xml:space="preserve">[R].YQKNKPYPKSR.[F]</t>
  </si>
  <si>
    <t xml:space="preserve">1×Phenylisocyanate [N-Term]; 3×Propionyl [K3(100); K5(100); K9(100)]</t>
  </si>
  <si>
    <t xml:space="preserve">Ehux_433874 [11-21]</t>
  </si>
  <si>
    <t xml:space="preserve">K3(Propionyl): 100; K5(Propionyl): 100; K9(Propionyl): 100</t>
  </si>
  <si>
    <t xml:space="preserve">1×Phenylisocyanate [N-Term]; 1×Propionyl + Methyl [K1(100)]; 2×Propionyl [K10(100); K11(100)]</t>
  </si>
  <si>
    <t xml:space="preserve">K1(Propionyl): 100; K10(Propionyl): 50; K10(Propi): 50; K11(Propionyl): 50; K11(Propi): 50</t>
  </si>
  <si>
    <t xml:space="preserve">53,61</t>
  </si>
  <si>
    <t xml:space="preserve">[R].KQLATKAAR.[K]</t>
  </si>
  <si>
    <t xml:space="preserve">1×Phenylisocyanate [N-Term]; 2×Propionyl [K1(100); K6(100)]</t>
  </si>
  <si>
    <t xml:space="preserve">Ehux_461181_Histone_H3 [19-27]</t>
  </si>
  <si>
    <t xml:space="preserve">K1(Propionyl): 100; K6(Propionyl): 100</t>
  </si>
  <si>
    <t xml:space="preserve">53,57</t>
  </si>
  <si>
    <t xml:space="preserve">[R].YNKKGTLSSR.[E]</t>
  </si>
  <si>
    <t xml:space="preserve">1×Phenylisocyanate [N-Term]; 2×Propionyl [K3(100); K4(100)]</t>
  </si>
  <si>
    <t xml:space="preserve">Ehux_196782_Histone_H2B [78-87]</t>
  </si>
  <si>
    <t xml:space="preserve">K3(Propionyl): 100; K4(Propionyl): 100</t>
  </si>
  <si>
    <t xml:space="preserve">53,18</t>
  </si>
  <si>
    <t xml:space="preserve">1×Phenylisocyanate [N-Term]; 1×Trimethyl [K1]; 1×Propionyl [K11(100)]; 1×Propionyl + Methyl [K10(100)]</t>
  </si>
  <si>
    <t xml:space="preserve">K1(3xMethyl): 100; K10(Propi): 99,28; K11(Propionyl): 99,28</t>
  </si>
  <si>
    <t xml:space="preserve">53,01</t>
  </si>
  <si>
    <t xml:space="preserve">[R].GKGGKGLGKGGAK.[R]</t>
  </si>
  <si>
    <t xml:space="preserve">1×Phenylisocyanate [N-Term]; 2×Propionyl [K2(100); K5(100)]; 1×Acetyl [K9(100)]</t>
  </si>
  <si>
    <t xml:space="preserve">Ehux_349605_Histone_H4 [5-17]</t>
  </si>
  <si>
    <t xml:space="preserve">K2(Propionyl): 100; K5(Propionyl): 100; K9(Acetyl): 100</t>
  </si>
  <si>
    <t xml:space="preserve">52,7</t>
  </si>
  <si>
    <t xml:space="preserve">[RK].KVPQVSTPTLVEVSR.[SN]</t>
  </si>
  <si>
    <t xml:space="preserve">CON_IPI007458722; CON_007083982</t>
  </si>
  <si>
    <t xml:space="preserve">CON_IPI007458722 [438-452]; CON_007083982 [437-451]</t>
  </si>
  <si>
    <t xml:space="preserve">52,17</t>
  </si>
  <si>
    <t xml:space="preserve">[R].VATVSLPR.[S]</t>
  </si>
  <si>
    <t xml:space="preserve">CON_Trypsin [108-115]</t>
  </si>
  <si>
    <t xml:space="preserve">51,95</t>
  </si>
  <si>
    <t xml:space="preserve">[K].KAEAAAAAEAR.[AD]</t>
  </si>
  <si>
    <t xml:space="preserve">1×Phenylisocyanate [N-Term]; 1×Propionyl [K1(100)]</t>
  </si>
  <si>
    <t xml:space="preserve">Ehux_457781 [99-109]; [437-447]; [667-677]</t>
  </si>
  <si>
    <t xml:space="preserve">K1(Propionyl): 100</t>
  </si>
  <si>
    <t xml:space="preserve">51,82</t>
  </si>
  <si>
    <t xml:space="preserve">[R].ATEEAAAKKAAEAEAK.[E]</t>
  </si>
  <si>
    <t xml:space="preserve">1×Phenylisocyanate [N-Term]; 1×Acetyl [K]; 1×Propionyl + Methyl [K]; 2×Propionyl [K8(100); K9(100)]</t>
  </si>
  <si>
    <t xml:space="preserve">Ehux_447372 [133-148]</t>
  </si>
  <si>
    <t xml:space="preserve">K8(Acetyl): 50; K8(Propi): 50; K9(Acetyl): 50; K9(Propi): 50</t>
  </si>
  <si>
    <t xml:space="preserve">51,79</t>
  </si>
  <si>
    <t xml:space="preserve">1×Phenylisocyanate [N-Term]; Propionyl [K]; 1×Acetyl [K]; 1×Propionyl + Methyl [K]</t>
  </si>
  <si>
    <t xml:space="preserve">K1(Propionyl): 100; K10(Propionyl): 100; K11(Propionyl): 100</t>
  </si>
  <si>
    <t xml:space="preserve">51,67</t>
  </si>
  <si>
    <t xml:space="preserve">[K].KSAKKPSGGGEKKR.[K]</t>
  </si>
  <si>
    <t xml:space="preserve">1×Phenylisocyanate [N-Term]; 4×Propionyl [K1; K4; K5; K]; 1×Propionyl + Methyl [K]</t>
  </si>
  <si>
    <t xml:space="preserve">Ehux_196782_Histone_H2B [11-24]</t>
  </si>
  <si>
    <t xml:space="preserve">K1(Propionyl): 100; K4(Propionyl): 100; K5(Propionyl): 100; K12(Propi): 99,86; K13(Propionyl): 99,86</t>
  </si>
  <si>
    <t xml:space="preserve">51,45</t>
  </si>
  <si>
    <t xml:space="preserve">[R].SAKAGLQFPVGR.[V]</t>
  </si>
  <si>
    <t xml:space="preserve">1×Propionyl [K3(100)]</t>
  </si>
  <si>
    <t xml:space="preserve">Ehux_66170_Histone_H2A [17-28]</t>
  </si>
  <si>
    <t xml:space="preserve">51,32</t>
  </si>
  <si>
    <t xml:space="preserve">[ERK].AAAAAEAR.[A]</t>
  </si>
  <si>
    <t xml:space="preserve">Ehux_457781 [102-109]; [238-245]; [440-447]; [576-583]; [670-677]; [806-813]</t>
  </si>
  <si>
    <t xml:space="preserve">51,21</t>
  </si>
  <si>
    <t xml:space="preserve">[R].KIGAHADVDKVVASR.[T]</t>
  </si>
  <si>
    <t xml:space="preserve">1×Phenylisocyanate [N-Term]; 2×Propionyl [K1(100); K10(100)]</t>
  </si>
  <si>
    <t xml:space="preserve">Ehux_453373 [172-186]</t>
  </si>
  <si>
    <t xml:space="preserve">K1(Propionyl): 100; K10(Propionyl): 100</t>
  </si>
  <si>
    <t xml:space="preserve">50,75</t>
  </si>
  <si>
    <t xml:space="preserve">[K].EAAAAEAAR.[Q]</t>
  </si>
  <si>
    <t xml:space="preserve">Ehux_447372 [207-215]</t>
  </si>
  <si>
    <t xml:space="preserve">50,48</t>
  </si>
  <si>
    <t xml:space="preserve">[R].AAAEKAQVK.[E]</t>
  </si>
  <si>
    <t xml:space="preserve">1×Phenylisocyanate [N-Term]; 1×Propionyl [K5(100)]</t>
  </si>
  <si>
    <t xml:space="preserve">Ehux_444335 [136-144]</t>
  </si>
  <si>
    <t xml:space="preserve">K5(Propionyl): 100</t>
  </si>
  <si>
    <t xml:space="preserve">50,04</t>
  </si>
  <si>
    <t xml:space="preserve">[K].GGKGLGKGGAKR.[H]</t>
  </si>
  <si>
    <t xml:space="preserve">1×Phenylisocyanate [N-Term]; 1×Acetyl [K11(100)]; 2×Propionyl [K3(100); K7(100)]</t>
  </si>
  <si>
    <t xml:space="preserve">Ehux_349605_Histone_H4 1×Acetyl [K17(100)]</t>
  </si>
  <si>
    <t xml:space="preserve">Ehux_349605_Histone_H4 [7-18]</t>
  </si>
  <si>
    <t xml:space="preserve">K3(Propionyl): 100; K7(Propionyl): 100; K11(Acetyl): 100</t>
  </si>
  <si>
    <t xml:space="preserve">49,52</t>
  </si>
  <si>
    <t xml:space="preserve">[R].VRLPSGQKKTISSASR.[A]</t>
  </si>
  <si>
    <t xml:space="preserve">1×Phenylisocyanate [N-Term]; 2×Propionyl [K8(100); K9(100)]; 1×Acetyl [K]; 1×Propionyl + Methyl [K]</t>
  </si>
  <si>
    <t xml:space="preserve">Ehux_200700 [154-169]</t>
  </si>
  <si>
    <t xml:space="preserve">49,45</t>
  </si>
  <si>
    <t xml:space="preserve">[K].AVTKYTSNA.[-]</t>
  </si>
  <si>
    <t xml:space="preserve">Ehux_196782_Histone_H2B [112-120]</t>
  </si>
  <si>
    <t xml:space="preserve">49,33</t>
  </si>
  <si>
    <t xml:space="preserve">[R].AIGVEVNKVHR.[Q]</t>
  </si>
  <si>
    <t xml:space="preserve">Ehux_436239 [77-87]</t>
  </si>
  <si>
    <t xml:space="preserve">[R].GSGGGSSGGSIGGR.[G]</t>
  </si>
  <si>
    <t xml:space="preserve">CON_002203273 [603-616]</t>
  </si>
  <si>
    <t xml:space="preserve">[R].LEQSKLDTAR.[Q]</t>
  </si>
  <si>
    <t xml:space="preserve">Ehux_125651 [133-142]</t>
  </si>
  <si>
    <t xml:space="preserve">48,95</t>
  </si>
  <si>
    <t xml:space="preserve">[K].SAKAGLTFPVAR.[I]</t>
  </si>
  <si>
    <t xml:space="preserve">Ehux_gb1_Histone_H2A [17-28]; Ehux_gb4_Histone_H2A [18-29]</t>
  </si>
  <si>
    <t xml:space="preserve">48,72</t>
  </si>
  <si>
    <t xml:space="preserve">[K].EAGINKKQAR.[S]</t>
  </si>
  <si>
    <t xml:space="preserve">Ehux_415433 [82-91]</t>
  </si>
  <si>
    <t xml:space="preserve">48,68</t>
  </si>
  <si>
    <t xml:space="preserve">[K].NSSYFVEWIPNNVK.[T]</t>
  </si>
  <si>
    <t xml:space="preserve">CON_006971072 [337-350]</t>
  </si>
  <si>
    <t xml:space="preserve">48,64</t>
  </si>
  <si>
    <t xml:space="preserve">[K].AAAVAAKETAAR.[E]</t>
  </si>
  <si>
    <t xml:space="preserve">Ehux_125651 [167-178]</t>
  </si>
  <si>
    <t xml:space="preserve">48,53</t>
  </si>
  <si>
    <t xml:space="preserve">[K].AQAAEEAAAAKQR.[A]</t>
  </si>
  <si>
    <t xml:space="preserve">Ehux_447372 [51-63]</t>
  </si>
  <si>
    <t xml:space="preserve">48,41</t>
  </si>
  <si>
    <t xml:space="preserve">[R].DNIQGITKPAIR.[R]</t>
  </si>
  <si>
    <t xml:space="preserve">Ehux_349605_Histone_H4 [25-36]</t>
  </si>
  <si>
    <t xml:space="preserve">48,23</t>
  </si>
  <si>
    <t xml:space="preserve">[R].IGTENDHLTEPR.[E]</t>
  </si>
  <si>
    <t xml:space="preserve">Ehux_471310 [81-92]</t>
  </si>
  <si>
    <t xml:space="preserve">48,18</t>
  </si>
  <si>
    <t xml:space="preserve">[R].GGGSKKKAQSKSAK.[A]</t>
  </si>
  <si>
    <t xml:space="preserve">1×Phenylisocyanate [N-Term]; 4×Propionyl [K5; K6; K7; K11]</t>
  </si>
  <si>
    <t xml:space="preserve">Ehux_gb4_Histone_H2A [7-20]</t>
  </si>
  <si>
    <t xml:space="preserve">K5(Propionyl): 100; K6(Propionyl): 100; K7(Propionyl): 99,99; K11(Propionyl): 99,3</t>
  </si>
  <si>
    <t xml:space="preserve">47,92</t>
  </si>
  <si>
    <t xml:space="preserve">1×Phenylisocyanate [N-Term]; 2×Propionyl + Methyl [K1(100); K]; 1×Propionyl [K]</t>
  </si>
  <si>
    <t xml:space="preserve">K1(Propi): 100; K10(Propi): 95,44; K11(Propionyl): 95,44</t>
  </si>
  <si>
    <t xml:space="preserve">47,84</t>
  </si>
  <si>
    <t xml:space="preserve">[K].HNDDEQYAWESSAGGSFTVR.[T]</t>
  </si>
  <si>
    <t xml:space="preserve">CON_006996223 [154-173]</t>
  </si>
  <si>
    <t xml:space="preserve">[K].ELASQPDVDGFLVGGASLKPEFVDIINAK.[Q]</t>
  </si>
  <si>
    <t xml:space="preserve">CON_007069423 [220-248]</t>
  </si>
  <si>
    <t xml:space="preserve">[R].GGSKKKATSR.[S]</t>
  </si>
  <si>
    <t xml:space="preserve">1×Phenylisocyanate [N-Term]; Acetyl [K]; 2×Propionyl [K4; K5]; 1×Propionyl + Methyl [K]</t>
  </si>
  <si>
    <t xml:space="preserve">Ehux_66170_Histone_H2A [7-16]</t>
  </si>
  <si>
    <t xml:space="preserve">K4(Propionyl): 99,76; K5(Propionyl): 95,44; K6(Acetyl): 95,2</t>
  </si>
  <si>
    <t xml:space="preserve">47,05</t>
  </si>
  <si>
    <t xml:space="preserve">[R].AIDYAER.[H]</t>
  </si>
  <si>
    <t xml:space="preserve">Ehux_200700 [37-43]</t>
  </si>
  <si>
    <t xml:space="preserve">46,74</t>
  </si>
  <si>
    <t xml:space="preserve">[R].KAHFNASSSQR.[R]</t>
  </si>
  <si>
    <t xml:space="preserve">Ehux_417676 [16-26]</t>
  </si>
  <si>
    <t xml:space="preserve">46,44</t>
  </si>
  <si>
    <t xml:space="preserve">[R].AAQLKKEAEKR.[A]</t>
  </si>
  <si>
    <t xml:space="preserve">1×Phenylisocyanate [N-Term]; 3×Propionyl [K5(100); K6(100); K10(100)]</t>
  </si>
  <si>
    <t xml:space="preserve">Ehux_444335 [125-135]</t>
  </si>
  <si>
    <t xml:space="preserve">K5(Propionyl): 100; K6(Propionyl): 100; K10(Propionyl): 100</t>
  </si>
  <si>
    <t xml:space="preserve">46,04</t>
  </si>
  <si>
    <t xml:space="preserve">[K].LVAASQAALGL.[-]</t>
  </si>
  <si>
    <t xml:space="preserve">CON_IPI007458722 [599-609]</t>
  </si>
  <si>
    <t xml:space="preserve">45,94</t>
  </si>
  <si>
    <t xml:space="preserve">[K].HAVSEGTKAVTK.[Y]</t>
  </si>
  <si>
    <t xml:space="preserve">Ehux_196782_Histone_H2B [104-115]</t>
  </si>
  <si>
    <t xml:space="preserve">45,91</t>
  </si>
  <si>
    <t xml:space="preserve">1×Phenylisocyanate [N-Term]; 3×Propionyl [K4(100); K5(100); K6(100)]</t>
  </si>
  <si>
    <t xml:space="preserve">K4(Propionyl): 100; K5(Propionyl): 100; K6(Propionyl): 100</t>
  </si>
  <si>
    <t xml:space="preserve">45,83</t>
  </si>
  <si>
    <t xml:space="preserve">[K].AAKAQAAADAKAAR.[E]</t>
  </si>
  <si>
    <t xml:space="preserve">1×Phenylisocyanate [N-Term]; 2×Propionyl [K3(100); K11(100)]</t>
  </si>
  <si>
    <t xml:space="preserve">Ehux_444335 [319-332]</t>
  </si>
  <si>
    <t xml:space="preserve">K3(Propionyl): 100; K11(Propionyl): 100</t>
  </si>
  <si>
    <t xml:space="preserve">45,55</t>
  </si>
  <si>
    <t xml:space="preserve">[K].ETPAGKPTESAHPAR.[F]</t>
  </si>
  <si>
    <t xml:space="preserve">Ehux_221723 [15-29]</t>
  </si>
  <si>
    <t xml:space="preserve">[RK].AAAEKAAAEK.[AV]</t>
  </si>
  <si>
    <t xml:space="preserve">Ehux_447532 [61-70]; Ehux_444335 [234-243]; [244-253]; [254-263]</t>
  </si>
  <si>
    <t xml:space="preserve">45,44</t>
  </si>
  <si>
    <t xml:space="preserve">45,39</t>
  </si>
  <si>
    <t xml:space="preserve">[K].AQSAAASKEKAR.[K]</t>
  </si>
  <si>
    <t xml:space="preserve">1×Phenylisocyanate [N-Term]; 2×Propionyl [K8(100); K10(100)]</t>
  </si>
  <si>
    <t xml:space="preserve">Ehux_460427 [130-141]</t>
  </si>
  <si>
    <t xml:space="preserve">K8(Propionyl): 100; K10(Propionyl): 100</t>
  </si>
  <si>
    <t xml:space="preserve">45,03</t>
  </si>
  <si>
    <t xml:space="preserve">[R].DSVPGQKVGLIAAR.[R]</t>
  </si>
  <si>
    <t xml:space="preserve">Ehux_200700 [234-247]</t>
  </si>
  <si>
    <t xml:space="preserve">44,6</t>
  </si>
  <si>
    <t xml:space="preserve">[R].AQKSAEEKAAR.[L]</t>
  </si>
  <si>
    <t xml:space="preserve">1×Phenylisocyanate [N-Term]; 2×Propionyl [K3(100); K8(100)]</t>
  </si>
  <si>
    <t xml:space="preserve">Ehux_457781 [271-281]; [609-619]</t>
  </si>
  <si>
    <t xml:space="preserve">K3(Propionyl): 100; K8(Propionyl): 100</t>
  </si>
  <si>
    <t xml:space="preserve">44,33</t>
  </si>
  <si>
    <t xml:space="preserve">[R].ASDEAKAAR.[A]</t>
  </si>
  <si>
    <t xml:space="preserve">Ehux_457781 [133-141]; [471-479]</t>
  </si>
  <si>
    <t xml:space="preserve">44,29</t>
  </si>
  <si>
    <t xml:space="preserve">[R].EPAAAAAAGGADGGEEAK.[V]</t>
  </si>
  <si>
    <t xml:space="preserve">Ehux_313864 [404-421]</t>
  </si>
  <si>
    <t xml:space="preserve">[M].PPAKKTPAKKSAKKPSGGGEKK.[R]</t>
  </si>
  <si>
    <t xml:space="preserve">Propionyl [K]; Propionyl + Methyl [K]; Acetyl [K]; 1×Trimethyl [K4; K]; Dimethyl [K]</t>
  </si>
  <si>
    <t xml:space="preserve">Ehux_196782_Histone_H2B [2-23]</t>
  </si>
  <si>
    <t xml:space="preserve">Too many isoforms</t>
  </si>
  <si>
    <t xml:space="preserve">44,09</t>
  </si>
  <si>
    <t xml:space="preserve">1×Phenylisocyanate [N-Term]; 3×Propionyl [K3(100); K7(100); K11(100)]</t>
  </si>
  <si>
    <t xml:space="preserve">K3(Propionyl): 100; K7(Propionyl): 100; K11(Propionyl): 100</t>
  </si>
  <si>
    <t xml:space="preserve">44,01</t>
  </si>
  <si>
    <t xml:space="preserve">[R].GGSKKKAQSK.[S]</t>
  </si>
  <si>
    <t xml:space="preserve">Ehux_gb1_Histone_H2A [7-16]</t>
  </si>
  <si>
    <t xml:space="preserve">43,9</t>
  </si>
  <si>
    <t xml:space="preserve">[R].AGELTAEEVER.[L]</t>
  </si>
  <si>
    <t xml:space="preserve">Ehux_438587 [58-68]</t>
  </si>
  <si>
    <t xml:space="preserve">[R].QQALYEQHLR.[A]</t>
  </si>
  <si>
    <t xml:space="preserve">Ehux_435371 [67-76]</t>
  </si>
  <si>
    <t xml:space="preserve">43,83</t>
  </si>
  <si>
    <t xml:space="preserve">[K].AGDEKDAAPVQR.[S]</t>
  </si>
  <si>
    <t xml:space="preserve">Ehux_415402 [129-140]</t>
  </si>
  <si>
    <t xml:space="preserve">43,81</t>
  </si>
  <si>
    <t xml:space="preserve">2×Propionyl [K3(100); K4(100)]</t>
  </si>
  <si>
    <t xml:space="preserve">43,73</t>
  </si>
  <si>
    <t xml:space="preserve">[K].KAEAEAAAEAR.[A]</t>
  </si>
  <si>
    <t xml:space="preserve">Ehux_125651 [22-32]</t>
  </si>
  <si>
    <t xml:space="preserve">43,72</t>
  </si>
  <si>
    <t xml:space="preserve">[K].AAAAASKKAEAAAAAEAR.[A]</t>
  </si>
  <si>
    <t xml:space="preserve">1×Phenylisocyanate [N-Term]; 2×Propionyl [K7(100); K8(100)]</t>
  </si>
  <si>
    <t xml:space="preserve">Ehux_457781 [92-109]</t>
  </si>
  <si>
    <t xml:space="preserve">K7(Propionyl): 100; K8(Propionyl): 100</t>
  </si>
  <si>
    <t xml:space="preserve">43,57</t>
  </si>
  <si>
    <t xml:space="preserve">[R].YAAEIAHNVSAR.[K]</t>
  </si>
  <si>
    <t xml:space="preserve">Ehux_351999 [94-105]</t>
  </si>
  <si>
    <t xml:space="preserve">43,49</t>
  </si>
  <si>
    <t xml:space="preserve">1×Phenylisocyanate [N-Term]; 2×Acetyl [K5; K6]; 1×Propionyl [K4]</t>
  </si>
  <si>
    <t xml:space="preserve">K4(Propionyl): 99,69; K5(Acetyl): 99,69; K6(Acetyl): 100</t>
  </si>
  <si>
    <t xml:space="preserve">43,17</t>
  </si>
  <si>
    <t xml:space="preserve">1×Phenylisocyanate [N-Term]; 2×Acetyl [K3(100); K7(100)]; 1×Propionyl [K11(100)]</t>
  </si>
  <si>
    <t xml:space="preserve">Ehux_349605_Histone_H4 2×Acetyl [K9(100); K13(100)]</t>
  </si>
  <si>
    <t xml:space="preserve">K3(Acetyl): 100; K7(Propionyl): 100; K11(Acetyl): 100</t>
  </si>
  <si>
    <t xml:space="preserve">42,97</t>
  </si>
  <si>
    <t xml:space="preserve">[K].KTPAKKSAKKPSGGGEKKR.[K]</t>
  </si>
  <si>
    <t xml:space="preserve">1×Phenylisocyanate [N-Term]; 6×Propionyl [K1; K5; K6; K9; K10; K]; 1×Propionyl + Methyl [K]</t>
  </si>
  <si>
    <t xml:space="preserve">Ehux_196782_Histone_H2B [6-24]</t>
  </si>
  <si>
    <t xml:space="preserve">K1(Propionyl): 100; K5(Propionyl): 100; K6(Propionyl): 100; K9(Propionyl): 100; K10(Propionyl): 100; K17(Propi): 94,01; K18(Propionyl): 94,01</t>
  </si>
  <si>
    <t xml:space="preserve">42,36</t>
  </si>
  <si>
    <t xml:space="preserve">[K].SINPDEAVAYGAAVQAAILSGDK.[S]</t>
  </si>
  <si>
    <t xml:space="preserve">CON_007085262 [362-384]</t>
  </si>
  <si>
    <t xml:space="preserve">[R].GKGGKGLGK.[G]</t>
  </si>
  <si>
    <t xml:space="preserve">1×Phenylisocyanate [N-Term]; 2×Propionyl [K2(100); K5(100)]</t>
  </si>
  <si>
    <t xml:space="preserve">Ehux_349605_Histone_H4 [5-13]</t>
  </si>
  <si>
    <t xml:space="preserve">K2(Propionyl): 100; K5(Propionyl): 100</t>
  </si>
  <si>
    <t xml:space="preserve">42,16</t>
  </si>
  <si>
    <t xml:space="preserve">1×Phenylisocyanate [N-Term]; 1×Propionyl + Methyl [K]; 1×Propionyl [K]</t>
  </si>
  <si>
    <t xml:space="preserve">K9(Propionyl): 50; K9(Propi): 50; K10(Propionyl): 50; K10(Propi): 50</t>
  </si>
  <si>
    <t xml:space="preserve">42,15</t>
  </si>
  <si>
    <t xml:space="preserve">1×Phenylisocyanate [N-Term]; 1×Acetyl [K1(100)]; 1×Propionyl [K6(100)]</t>
  </si>
  <si>
    <t xml:space="preserve">Ehux_461181_Histone_H3 1×Acetyl [K19(100)]</t>
  </si>
  <si>
    <t xml:space="preserve">K1(Acetyl): 100; K6(Propionyl): 100</t>
  </si>
  <si>
    <t xml:space="preserve">42,02</t>
  </si>
  <si>
    <t xml:space="preserve">41,81</t>
  </si>
  <si>
    <t xml:space="preserve">41,8</t>
  </si>
  <si>
    <t xml:space="preserve">1×Phenylisocyanate [N-Term]; 1×Dimethyl [K7]</t>
  </si>
  <si>
    <t xml:space="preserve">K7(2xMethyl): 100</t>
  </si>
  <si>
    <t xml:space="preserve">41,79</t>
  </si>
  <si>
    <t xml:space="preserve">[R].ANKGVEASAR.[K]</t>
  </si>
  <si>
    <t xml:space="preserve">Ehux_463569 [301-310]</t>
  </si>
  <si>
    <t xml:space="preserve">41,53</t>
  </si>
  <si>
    <t xml:space="preserve">[R].ISGLIYEETR.[G]</t>
  </si>
  <si>
    <t xml:space="preserve">Ehux_349605_Histone_H4 [47-56]; Ehux_78418_Histone_H3 [70-79]</t>
  </si>
  <si>
    <t xml:space="preserve">41,5</t>
  </si>
  <si>
    <t xml:space="preserve">1×Phenylisocyanate [N-Term]; 2×Acetyl [K1(100); K6(100)]</t>
  </si>
  <si>
    <t xml:space="preserve">Ehux_461181_Histone_H3 2×Acetyl [K19(100); K24(100)]</t>
  </si>
  <si>
    <t xml:space="preserve">K1(Acetyl): 100; K6(Acetyl): 100</t>
  </si>
  <si>
    <t xml:space="preserve">41,42</t>
  </si>
  <si>
    <t xml:space="preserve">[K].AAAEAKAAAEK.[A]</t>
  </si>
  <si>
    <t xml:space="preserve">Ehux_444335 [228-238]</t>
  </si>
  <si>
    <t xml:space="preserve">40,86</t>
  </si>
  <si>
    <t xml:space="preserve">[R].ATNQVGHLR.[I]</t>
  </si>
  <si>
    <t xml:space="preserve">Ehux_465288 [330-338]</t>
  </si>
  <si>
    <t xml:space="preserve">40,85</t>
  </si>
  <si>
    <t xml:space="preserve">1×Phenylisocyanate [N-Term]; 1×Trimethyl [K1]; 2×Propionyl [K10(100); K11(100)]</t>
  </si>
  <si>
    <t xml:space="preserve">K1(3xMethyl): 100; K10(Propionyl): 100; K11(Propionyl): 100</t>
  </si>
  <si>
    <t xml:space="preserve">40,81</t>
  </si>
  <si>
    <t xml:space="preserve">1×Propionyl [K8(100)]</t>
  </si>
  <si>
    <t xml:space="preserve">40,62</t>
  </si>
  <si>
    <t xml:space="preserve">1×Phenylisocyanate [N-Term]; 1×PhosphoJoin [S3(100)]; 1×Acetyl [K4; K]; Propionyl [K]; 1×Propionyl + Methyl [K]</t>
  </si>
  <si>
    <t xml:space="preserve">S3(Phosp): 100; K4(Propionyl): 99,95; K5(Acetyl): 49,99; K5(Propi): 49,99; K6(Acetyl): 49,99; K6(Propi): 49,99</t>
  </si>
  <si>
    <t xml:space="preserve">40,49</t>
  </si>
  <si>
    <t xml:space="preserve">[R].KGHAVGDIPGVR.[F]</t>
  </si>
  <si>
    <t xml:space="preserve">Ehux_433073 [110-121]</t>
  </si>
  <si>
    <t xml:space="preserve">[R].AEAAAAAR.[Q]</t>
  </si>
  <si>
    <t xml:space="preserve">Ehux_457781 [59-66]; [289-296]; [397-404]; [627-634]</t>
  </si>
  <si>
    <t xml:space="preserve">40,28</t>
  </si>
  <si>
    <t xml:space="preserve">[R].KSTGGKAPR.[K]</t>
  </si>
  <si>
    <t xml:space="preserve">1×Phenylisocyanate [N-Term]; 1×Propionyl + Methyl [K1(100)]; 1×Propionyl [K6(100)]</t>
  </si>
  <si>
    <t xml:space="preserve">Ehux_461181_Histone_H3 [10-18]</t>
  </si>
  <si>
    <t xml:space="preserve">K1(Propi): 100; K6(Propionyl): 100</t>
  </si>
  <si>
    <t xml:space="preserve">39,98</t>
  </si>
  <si>
    <t xml:space="preserve">[K].AAKEAAAQK.[K]</t>
  </si>
  <si>
    <t xml:space="preserve">Ehux_447372 [30-38]</t>
  </si>
  <si>
    <t xml:space="preserve">39,87</t>
  </si>
  <si>
    <t xml:space="preserve">[R].KDDEVSVVR.[G]</t>
  </si>
  <si>
    <t xml:space="preserve">Ehux_417676 [51-59]</t>
  </si>
  <si>
    <t xml:space="preserve">39,43</t>
  </si>
  <si>
    <t xml:space="preserve">1×Phenylisocyanate [N-Term]; 1×Dimethyl [K1]; 2×Propionyl [K10(100); K11(100)]</t>
  </si>
  <si>
    <t xml:space="preserve">K1(2xMethyl): 100; K10(Propionyl): 100; K11(Propionyl): 100</t>
  </si>
  <si>
    <t xml:space="preserve">39,27</t>
  </si>
  <si>
    <t xml:space="preserve">39,18</t>
  </si>
  <si>
    <t xml:space="preserve">38,95</t>
  </si>
  <si>
    <t xml:space="preserve">[K].LVNELTEFAK.[T]</t>
  </si>
  <si>
    <t xml:space="preserve">CON_007083982 [66-75]</t>
  </si>
  <si>
    <t xml:space="preserve">38,92</t>
  </si>
  <si>
    <t xml:space="preserve">[K].VTIAQGGVLPNIQAVLLPK.[K]</t>
  </si>
  <si>
    <t xml:space="preserve">CON_006980585 [101-119]</t>
  </si>
  <si>
    <t xml:space="preserve">38,88</t>
  </si>
  <si>
    <t xml:space="preserve">1×Phenylisocyanate [N-Term]; 3×Propionyl [K2; K5; K9]</t>
  </si>
  <si>
    <t xml:space="preserve">K2(Propionyl): 100; K5(Propionyl): 100; K9(Propionyl): 99,32</t>
  </si>
  <si>
    <t xml:space="preserve">38,69</t>
  </si>
  <si>
    <t xml:space="preserve">[KR].AGLQFPVGR.[IV]</t>
  </si>
  <si>
    <t xml:space="preserve">Ehux_442150_Histone_H2A; Ehux_66170_Histone_H2A; CON_006980585</t>
  </si>
  <si>
    <t xml:space="preserve">Ehux_442150_Histone_H2A [24-32]; Ehux_66170_Histone_H2A [20-28]; CON_006980585 [22-30]</t>
  </si>
  <si>
    <t xml:space="preserve">37,67</t>
  </si>
  <si>
    <t xml:space="preserve">[K].KLVAASQAALGL.[-]</t>
  </si>
  <si>
    <t xml:space="preserve">CON_IPI007458722 [598-609]</t>
  </si>
  <si>
    <t xml:space="preserve">37,64</t>
  </si>
  <si>
    <t xml:space="preserve">[AR].AAAAEARA.[AQ-]</t>
  </si>
  <si>
    <t xml:space="preserve">Ehux_457781 [103-110]; [239-246]; [264-271]; [441-448]; [577-584]; [602-609]; [671-678]; [807-814]; [832-839]</t>
  </si>
  <si>
    <t xml:space="preserve">37,49</t>
  </si>
  <si>
    <t xml:space="preserve">[RKTA].AAAAEAAR.[VLA-]</t>
  </si>
  <si>
    <t xml:space="preserve">Ehux_447532 [23-30]</t>
  </si>
  <si>
    <t xml:space="preserve">[KR].STELLIR.[K]</t>
  </si>
  <si>
    <t xml:space="preserve">Ehux_78418_Histone_H3 [128-134]; Ehux_461181_Histone_H3 [58-64]</t>
  </si>
  <si>
    <t xml:space="preserve">37,47</t>
  </si>
  <si>
    <t xml:space="preserve">[R].AVGAAAAAPPGGSETR.[V]</t>
  </si>
  <si>
    <t xml:space="preserve">Ehux_217660 [197-212]</t>
  </si>
  <si>
    <t xml:space="preserve">37,18</t>
  </si>
  <si>
    <t xml:space="preserve">[K].TEAEAAKQR.[A]</t>
  </si>
  <si>
    <t xml:space="preserve">Ehux_125651 [70-78]</t>
  </si>
  <si>
    <t xml:space="preserve">36,91</t>
  </si>
  <si>
    <t xml:space="preserve">[R].TGTHNAYKEFR.[A]</t>
  </si>
  <si>
    <t xml:space="preserve">Ehux_420028 [100-110]</t>
  </si>
  <si>
    <t xml:space="preserve">1×Propionyl + Methyl [K1(100)]; 1×Propionyl [K6(100)]</t>
  </si>
  <si>
    <t xml:space="preserve">36,35</t>
  </si>
  <si>
    <t xml:space="preserve">[R].GPNTIAIR.[N]</t>
  </si>
  <si>
    <t xml:space="preserve">Ehux_422016 [128-135]</t>
  </si>
  <si>
    <t xml:space="preserve">36,23</t>
  </si>
  <si>
    <t xml:space="preserve">[R].EIQTAVR.[L]</t>
  </si>
  <si>
    <t xml:space="preserve">Ehux_196782_Histone_H2B [88-94]</t>
  </si>
  <si>
    <t xml:space="preserve">[R].ELGATAVR.[L]</t>
  </si>
  <si>
    <t xml:space="preserve">Ehux_122156 [229-236]</t>
  </si>
  <si>
    <t xml:space="preserve">[R].ASDEAKVAR.[A]</t>
  </si>
  <si>
    <t xml:space="preserve">Ehux_457781 [701-709]</t>
  </si>
  <si>
    <t xml:space="preserve">35,89</t>
  </si>
  <si>
    <t xml:space="preserve">35,87</t>
  </si>
  <si>
    <t xml:space="preserve">35,36</t>
  </si>
  <si>
    <t xml:space="preserve">2×Propionyl [K1(100); K6(100)]</t>
  </si>
  <si>
    <t xml:space="preserve">34,93</t>
  </si>
  <si>
    <t xml:space="preserve">[K].AEFAEVSK.[L]</t>
  </si>
  <si>
    <t xml:space="preserve">CON_IPI007458722 [250-257]</t>
  </si>
  <si>
    <t xml:space="preserve">34,62</t>
  </si>
  <si>
    <t xml:space="preserve">[R].SQGEADGEIDR.[K]</t>
  </si>
  <si>
    <t xml:space="preserve">Ehux_76734 [60-70]</t>
  </si>
  <si>
    <t xml:space="preserve">34,49</t>
  </si>
  <si>
    <t xml:space="preserve">[QR].AAEEAAAAK.[Q]</t>
  </si>
  <si>
    <t xml:space="preserve">Ehux_447372 [53-61]; [122-130]; [180-188]</t>
  </si>
  <si>
    <t xml:space="preserve">34,47</t>
  </si>
  <si>
    <t xml:space="preserve">[R].SDQDSLLR.[Y]</t>
  </si>
  <si>
    <t xml:space="preserve">Ehux_471310 [381-388]</t>
  </si>
  <si>
    <t xml:space="preserve">34,34</t>
  </si>
  <si>
    <t xml:space="preserve">[K].LSSPATLNSR.[V]</t>
  </si>
  <si>
    <t xml:space="preserve">CON_Trypsin [98-107]</t>
  </si>
  <si>
    <t xml:space="preserve">34,14</t>
  </si>
  <si>
    <t xml:space="preserve">[K].AGFAGDDAPR.[A]</t>
  </si>
  <si>
    <t xml:space="preserve">CON_009065291 [21-30]</t>
  </si>
  <si>
    <t xml:space="preserve">33,89</t>
  </si>
  <si>
    <t xml:space="preserve">[R].AAADEAR.[SR]</t>
  </si>
  <si>
    <t xml:space="preserve">Ehux_457781 [150-156]; [488-494]; [718-724]</t>
  </si>
  <si>
    <t xml:space="preserve">32,83</t>
  </si>
  <si>
    <t xml:space="preserve">[AR].AAAAEAR.[A]</t>
  </si>
  <si>
    <t xml:space="preserve">Ehux_457781 [103-109]; [239-245]; [264-270]; [441-447]; [577-583]; [602-608]; [671-677]; [807-813]; [832-838]</t>
  </si>
  <si>
    <t xml:space="preserve">32,34</t>
  </si>
  <si>
    <t xml:space="preserve">[R].VAAAAAAR.[K]</t>
  </si>
  <si>
    <t xml:space="preserve">Ehux_463569 [191-198]</t>
  </si>
  <si>
    <t xml:space="preserve">31,65</t>
  </si>
  <si>
    <t xml:space="preserve">[R].EGKTDYLAR.[K]</t>
  </si>
  <si>
    <t xml:space="preserve">Ehux_434648 [25-33]</t>
  </si>
  <si>
    <t xml:space="preserve">30,21</t>
  </si>
  <si>
    <t xml:space="preserve">[R].DAVTYTEHAR.[R]</t>
  </si>
  <si>
    <t xml:space="preserve">Ehux_349605_Histone_H4 [69-78]</t>
  </si>
  <si>
    <t xml:space="preserve">29,9</t>
  </si>
  <si>
    <t xml:space="preserve">====================================================================================================</t>
  </si>
  <si>
    <t xml:space="preserve">Samples &amp; Files</t>
  </si>
  <si>
    <t xml:space="preserve">================================================================================</t>
  </si>
  <si>
    <t xml:space="preserve">Factors</t>
  </si>
  <si>
    <t xml:space="preserve">None</t>
  </si>
  <si>
    <t xml:space="preserve">Quan Methods</t>
  </si>
  <si>
    <t xml:space="preserve">Files</t>
  </si>
  <si>
    <t xml:space="preserve">[F1] 161220_S_ASIR_01_01_2ug_CID_IT </t>
  </si>
  <si>
    <t xml:space="preserve">    A:\data\orbitrap_fusion\Raw\1703\ASIR\161220_S_ASIR_01_01_2ug_CID_IT.raw</t>
  </si>
  <si>
    <t xml:space="preserve">[F2] 161220_S_ASIR_01_01_2ug_HCD_IT </t>
  </si>
  <si>
    <t xml:space="preserve">    A:\data\orbitrap_fusion\Raw\1703\ASIR\161220_S_ASIR_01_01_2ug_HCD_IT.raw</t>
  </si>
  <si>
    <t xml:space="preserve">Samples</t>
  </si>
  <si>
    <t xml:space="preserve">[S1] 161220_S_ASIR_01_01_2ug_CID_IT</t>
  </si>
  <si>
    <t xml:space="preserve">[S2] 161220_S_ASIR_01_01_2ug_HCD_IT</t>
  </si>
  <si>
    <t xml:space="preserve">Files to Samples</t>
  </si>
  <si>
    <t xml:space="preserve">    [S1] 161220_S_ASIR_01_01_2ug_CID_IT</t>
  </si>
  <si>
    <t xml:space="preserve">    [S2] 161220_S_ASIR_01_01_2ug_HCD_IT</t>
  </si>
  <si>
    <t xml:space="preserve">Analysis Settings</t>
  </si>
  <si>
    <t xml:space="preserve">Consensus Step Workflow</t>
  </si>
  <si>
    <t xml:space="preserve">Result name: 161220_ASIR_01_Emiliana_SECOND</t>
  </si>
  <si>
    <t xml:space="preserve">Result file: A:\cchiva\Projects\Histones_Arnau\1703_newsamples\161220_ASIR_01_Emiliana_SECOND\161220_ASIR_01_Emiliana_SECOND.pdResult</t>
  </si>
  <si>
    <t xml:space="preserve">Description: Result filtered ion score&gt;20</t>
  </si>
  <si>
    <t xml:space="preserve">Workflow based on template: CWF_ASIR_Quant</t>
  </si>
  <si>
    <t xml:space="preserve">Creation date: 3/27/2017 2:43:53 PM</t>
  </si>
  <si>
    <t xml:space="preserve">Created with Discoverer version: 2.0.0.802</t>
  </si>
  <si>
    <t xml:space="preserve">------------------------------------------------------------------</t>
  </si>
  <si>
    <t xml:space="preserve">The pipeline tree:</t>
  </si>
  <si>
    <t xml:space="preserve">  |-(0) MSF Files</t>
  </si>
  <si>
    <t xml:space="preserve">    |-(1) PSM Grouper</t>
  </si>
  <si>
    <t xml:space="preserve">      |-(2) Peptide Validator</t>
  </si>
  <si>
    <t xml:space="preserve">        |-(3) Peptide and Protein Filter</t>
  </si>
  <si>
    <t xml:space="preserve">          |-(4) Protein Scorer</t>
  </si>
  <si>
    <t xml:space="preserve">            |-(5) Protein Grouping</t>
  </si>
  <si>
    <t xml:space="preserve">              |-(6) Peptide and Protein Quantifier</t>
  </si>
  <si>
    <t xml:space="preserve">              |-(8) Peptide in Protein Annotation</t>
  </si>
  <si>
    <t xml:space="preserve">          |-(7) Protein Marker</t>
  </si>
  <si>
    <t xml:space="preserve">Post-processing nodes:</t>
  </si>
  <si>
    <t xml:space="preserve">--------------------------------</t>
  </si>
  <si>
    <t xml:space="preserve">  |-(9) Data Distributions</t>
  </si>
  <si>
    <t xml:space="preserve">  |-(10) Result Statistics</t>
  </si>
  <si>
    <t xml:space="preserve">  |-(11) Display Filter</t>
  </si>
  <si>
    <t xml:space="preserve">Processing node 0: MSF Files</t>
  </si>
  <si>
    <t xml:space="preserve">1. Spectrum Storage Settings:</t>
  </si>
  <si>
    <t xml:space="preserve">2. Merging of Identified Peptide and Proteins:</t>
  </si>
  <si>
    <t xml:space="preserve">- File Limit for Automatic Merge.:  10</t>
  </si>
  <si>
    <t xml:space="preserve">3. FASTA Title Line Display:</t>
  </si>
  <si>
    <t xml:space="preserve">4. PSM Filters:</t>
  </si>
  <si>
    <t xml:space="preserve">- Maximum Delta Cn:  0.05</t>
  </si>
  <si>
    <t xml:space="preserve">- Maximum Delta Mass:  0 ppm</t>
  </si>
  <si>
    <t xml:space="preserve">- 1. Score:  Mascot: Ions Score</t>
  </si>
  <si>
    <t xml:space="preserve">- 1. Threshold:  20</t>
  </si>
  <si>
    <t xml:space="preserve">Hidden Parameters:</t>
  </si>
  <si>
    <t xml:space="preserve">Processing node 1: PSM Grouper</t>
  </si>
  <si>
    <t xml:space="preserve">1. Peptide Group Modifications:</t>
  </si>
  <si>
    <t xml:space="preserve">- Site Probability Threshold:  75</t>
  </si>
  <si>
    <t xml:space="preserve">2. Display Options:</t>
  </si>
  <si>
    <t xml:space="preserve">Processing node 2: Peptide Validator</t>
  </si>
  <si>
    <t xml:space="preserve">1. General Validation Settings:</t>
  </si>
  <si>
    <t xml:space="preserve">- Target FDR (Strict) for PSMs:  0.01</t>
  </si>
  <si>
    <t xml:space="preserve">- Target FDR (Relaxed) for PSMs:  0.05</t>
  </si>
  <si>
    <t xml:space="preserve">- Target FDR (Strict) for Peptides:  0.01</t>
  </si>
  <si>
    <t xml:space="preserve">- Target FDR (Relaxed) for Peptides:  0.05</t>
  </si>
  <si>
    <t xml:space="preserve">2. Specific Validator Settings:</t>
  </si>
  <si>
    <t xml:space="preserve">- Use Concatenated FDR Calculation for PSM Level FDR Calculation Based on Score:  False</t>
  </si>
  <si>
    <t xml:space="preserve">- Reset Confidences for Nodes without Decoy Search (Fixed score thresholds):  False</t>
  </si>
  <si>
    <t xml:space="preserve">Processing node 3: Peptide and Protein Filter</t>
  </si>
  <si>
    <t xml:space="preserve">1. Peptide Filters:</t>
  </si>
  <si>
    <t xml:space="preserve">- Keep Lower Confident PSMs:  False</t>
  </si>
  <si>
    <t xml:space="preserve">- Minimum Peptide Length:  6</t>
  </si>
  <si>
    <t xml:space="preserve">- Remove Peptides Without Protein Reference:  False</t>
  </si>
  <si>
    <t xml:space="preserve">2. Protein Filters:</t>
  </si>
  <si>
    <t xml:space="preserve">- Minimum Number of Peptide Sequences:  1</t>
  </si>
  <si>
    <t xml:space="preserve">- Count Only Rank 1 Peptides:  False</t>
  </si>
  <si>
    <t xml:space="preserve">- Count Peptides Only for Top Scored Protein:  False</t>
  </si>
  <si>
    <t xml:space="preserve">Processing node 4: Protein Scorer</t>
  </si>
  <si>
    <t xml:space="preserve">No parameters</t>
  </si>
  <si>
    <t xml:space="preserve">Processing node 5: Protein Grouping</t>
  </si>
  <si>
    <t xml:space="preserve">1. Protein Grouping:</t>
  </si>
  <si>
    <t xml:space="preserve">- Apply strict parsimony principle:  True</t>
  </si>
  <si>
    <t xml:space="preserve">Processing node 6: Peptide and Protein Quantifier</t>
  </si>
  <si>
    <t xml:space="preserve">1. Ratio Calculation:</t>
  </si>
  <si>
    <t xml:space="preserve">- Minimum Quan Value Threshold:  0.0001</t>
  </si>
  <si>
    <t xml:space="preserve">- Replace Missing Quan Values With Minimum Intensity:  False</t>
  </si>
  <si>
    <t xml:space="preserve">- Reject All Quan Values If Not All Quan Channels Are Present:  False</t>
  </si>
  <si>
    <t xml:space="preserve">- Maximum Allowed Fold Change:  100</t>
  </si>
  <si>
    <t xml:space="preserve">- Use Ratios Above Maximum Allowed Fold Change for Quantification:  False</t>
  </si>
  <si>
    <t xml:space="preserve">- Create Separate Quan Columns:  False</t>
  </si>
  <si>
    <t xml:space="preserve">1.1 Ratio Calculation for Precursor Quan:</t>
  </si>
  <si>
    <t xml:space="preserve">- Use Single-Peak Quan Channels:  False</t>
  </si>
  <si>
    <t xml:space="preserve">1.2 Ratio Calculation for Reporter Quan:</t>
  </si>
  <si>
    <t xml:space="preserve">- Apply Quan Value Corrections:  True</t>
  </si>
  <si>
    <t xml:space="preserve">- Co-Isolation Threshold:  100</t>
  </si>
  <si>
    <t xml:space="preserve">2. Protein Quantification:</t>
  </si>
  <si>
    <t xml:space="preserve">- Use Only Unique Peptides:  True</t>
  </si>
  <si>
    <t xml:space="preserve">- Consider Proteins Groups for Peptide Uniqueness:  True</t>
  </si>
  <si>
    <t xml:space="preserve">- Top N Peptides Used for Area Calculation:  3</t>
  </si>
  <si>
    <t xml:space="preserve">3. Normalization:</t>
  </si>
  <si>
    <t xml:space="preserve">- Minimum Ratio Count for Median Normalization:  20</t>
  </si>
  <si>
    <t xml:space="preserve">- Manual Normalization Factor:  1</t>
  </si>
  <si>
    <t xml:space="preserve">4. Display Options:</t>
  </si>
  <si>
    <t xml:space="preserve">- Show the Raw Quan Values:  True</t>
  </si>
  <si>
    <t xml:space="preserve">- Show Standard Error:  True</t>
  </si>
  <si>
    <t xml:space="preserve">- Show Ratio Variabilities:  False</t>
  </si>
  <si>
    <t xml:space="preserve">- Show Ungrouped Ratios:  False</t>
  </si>
  <si>
    <t xml:space="preserve">- Show Ratio Counts:  False</t>
  </si>
  <si>
    <t xml:space="preserve">5. Quan Ratio Distributions:</t>
  </si>
  <si>
    <t xml:space="preserve">- 1st Fold Change Threshold:  2</t>
  </si>
  <si>
    <t xml:space="preserve">- 2nd Fold Change Threshold:  4</t>
  </si>
  <si>
    <t xml:space="preserve">- 3rd Fold Change Threshold:  6</t>
  </si>
  <si>
    <t xml:space="preserve">- 4th Fold Change Threshold:  8</t>
  </si>
  <si>
    <t xml:space="preserve">- 5th Fold Change Threshold:  10</t>
  </si>
  <si>
    <t xml:space="preserve">Processing node 8: Peptide in Protein Annotation</t>
  </si>
  <si>
    <t xml:space="preserve">1. Flanking Residues:</t>
  </si>
  <si>
    <t xml:space="preserve">- Annotate Flanking Residues of the Peptide:  True</t>
  </si>
  <si>
    <t xml:space="preserve">- Number Flanking Residues in Connection Tables:  1</t>
  </si>
  <si>
    <t xml:space="preserve">2. Modifications in Peptide:</t>
  </si>
  <si>
    <t xml:space="preserve">3. Modifications in Protein:</t>
  </si>
  <si>
    <t xml:space="preserve">- Report Only PTMs:  True</t>
  </si>
  <si>
    <t xml:space="preserve">4. Positions in Protein:</t>
  </si>
  <si>
    <t xml:space="preserve">Processing node 7: Protein Marker</t>
  </si>
  <si>
    <t xml:space="preserve">Processing node 9: Data Distributions</t>
  </si>
  <si>
    <t xml:space="preserve">1. ID Distributions:</t>
  </si>
  <si>
    <t xml:space="preserve">- Show Found in Files:  True</t>
  </si>
  <si>
    <t xml:space="preserve">- Show Found in Fractions:  True</t>
  </si>
  <si>
    <t xml:space="preserve">- Show Found in Samples:  True</t>
  </si>
  <si>
    <t xml:space="preserve">- Show Found in Sample Groups:  False</t>
  </si>
  <si>
    <t xml:space="preserve">Processing node 10: Result Statistics</t>
  </si>
  <si>
    <t xml:space="preserve">Processing node 11: Display Filter</t>
  </si>
  <si>
    <t xml:space="preserve">Workflow messages:</t>
  </si>
  <si>
    <t xml:space="preserve">03/27/2017 03:34 PM</t>
  </si>
  <si>
    <t xml:space="preserve">ProcessingJob:</t>
  </si>
  <si>
    <t xml:space="preserve">Processing A:\cchiva\Projects\Histones_Arnau\1703_newsamples\161220_ASIR_01_Emiliana_SECOND\161220_ASIR_01_Emiliana_SECOND.pdResult</t>
  </si>
  <si>
    <t xml:space="preserve">(0):MSF Files:</t>
  </si>
  <si>
    <t xml:space="preserve">A:\cchiva\Projects\Histones_Arnau\1703_newsamples\161220_ASIR_01_Emiliana_SECOND\161220_ASIR_01_Emiliana_SECOND.msf</t>
  </si>
  <si>
    <t xml:space="preserve">All 1 files are ready for processing.</t>
  </si>
  <si>
    <t xml:space="preserve">Start transferring results of 1 msf files.</t>
  </si>
  <si>
    <t xml:space="preserve">Added 2 Input Files to result file.</t>
  </si>
  <si>
    <t xml:space="preserve">Copying data took 0.4 s.</t>
  </si>
  <si>
    <t xml:space="preserve">Applying score filter for 'IonsScore - 20.000; IonsScore - 20.000'.</t>
  </si>
  <si>
    <t xml:space="preserve">Read spectra with PSMs took 22.9 s.</t>
  </si>
  <si>
    <t xml:space="preserve">Transferred 20494 target and 18824 decoy PSMs to result file in 31.3 s.</t>
  </si>
  <si>
    <t xml:space="preserve">03/27/2017 03:35 PM</t>
  </si>
  <si>
    <t xml:space="preserve">Storing event centroids / precursor quan spectra took 21.2 s.</t>
  </si>
  <si>
    <t xml:space="preserve">Transferred quan data to result file in 22.2 s.</t>
  </si>
  <si>
    <t xml:space="preserve">Find unique PSM sequences in 1.9 s.</t>
  </si>
  <si>
    <t xml:space="preserve">Transferred 111 target and 110 decoy proteins to result file in 25.6 s.</t>
  </si>
  <si>
    <t xml:space="preserve">Filter 111/111 target proteins (0 excluded) took: 0.3 s</t>
  </si>
  <si>
    <t xml:space="preserve">Filter 21/110 decoy proteins (89 excluded) took: 0.4 s</t>
  </si>
  <si>
    <t xml:space="preserve">Updated PSMs in 2.5 s.</t>
  </si>
  <si>
    <t xml:space="preserve">Storing 543 spectra took 7 s.</t>
  </si>
  <si>
    <t xml:space="preserve">-- Total execution of MSF Files (0) took 1 min 26 s --</t>
  </si>
  <si>
    <t xml:space="preserve">03/27/2017 03:36 PM</t>
  </si>
  <si>
    <t xml:space="preserve">(1):PSM Grouper:</t>
  </si>
  <si>
    <t xml:space="preserve">Found 329 peptides.</t>
  </si>
  <si>
    <t xml:space="preserve">Found 34 decoy peptides.</t>
  </si>
  <si>
    <t xml:space="preserve">-- Total execution of PSM Grouper (1) took 24.1 s --</t>
  </si>
  <si>
    <t xml:space="preserve">(2):Peptide Validator:</t>
  </si>
  <si>
    <t xml:space="preserve">Start PSM and Peptide validation in 'Only PSM level FDR Calculation based on score' mode.</t>
  </si>
  <si>
    <t xml:space="preserve">No revalidation of PSMs necessary.</t>
  </si>
  <si>
    <t xml:space="preserve">Set peptide group confidences to the best PSM confidence.</t>
  </si>
  <si>
    <t xml:space="preserve">Store Max PSM confidences for peptides.</t>
  </si>
  <si>
    <t xml:space="preserve">Calculate Mascot thresholds.</t>
  </si>
  <si>
    <t xml:space="preserve">-- Total execution of Peptide Validator (2) took 5.6 s --</t>
  </si>
  <si>
    <t xml:space="preserve">(3):Peptide and Protein Filter:</t>
  </si>
  <si>
    <t xml:space="preserve">Filter 199/329 Peptide Groups (130 excluded) and 338/671 PSMs (333 excluded) took: 0.8 s</t>
  </si>
  <si>
    <t xml:space="preserve">Filter 106/111 Proteins (5 excluded) took: 0.6 s</t>
  </si>
  <si>
    <t xml:space="preserve">Filter 11/34 Decoy Peptide Groups (23 excluded) and 15/66 Decoy PSMs (51 excluded) took: 0.3 s</t>
  </si>
  <si>
    <t xml:space="preserve">Filter 4/21 Decoy Proteins (17 excluded) took: 0.4 s</t>
  </si>
  <si>
    <t xml:space="preserve">Updating counts took 2.3 s.</t>
  </si>
  <si>
    <t xml:space="preserve">-- Total execution of Peptide and Protein Filter (3) took 4.8 s --</t>
  </si>
  <si>
    <t xml:space="preserve">(4):Protein Scorer:</t>
  </si>
  <si>
    <t xml:space="preserve">Calculated counts and coverages in 0.3 s.</t>
  </si>
  <si>
    <t xml:space="preserve">Scored 106 proteins in 1 s.</t>
  </si>
  <si>
    <t xml:space="preserve">Scored 4 decoy proteins in 0.1 s.</t>
  </si>
  <si>
    <t xml:space="preserve">Updated peptides in 0.9 s.</t>
  </si>
  <si>
    <t xml:space="preserve">-- Total execution of Protein Scorer (4) took 2.6 s --</t>
  </si>
  <si>
    <t xml:space="preserve">(5):Protein Grouping:</t>
  </si>
  <si>
    <t xml:space="preserve">Retrieving 64 protein groups took 0.1 s.</t>
  </si>
  <si>
    <t xml:space="preserve">Store update and connect protein groups, PSMs and peptides took 2.4 s.</t>
  </si>
  <si>
    <t xml:space="preserve">Check 64 protein groups.</t>
  </si>
  <si>
    <t xml:space="preserve">Excluded 1 protein groups with no valid PSM remaining.</t>
  </si>
  <si>
    <t xml:space="preserve">Apply strict parsimony took 4.2 s.</t>
  </si>
  <si>
    <t xml:space="preserve">Found 61 protein groups.</t>
  </si>
  <si>
    <t xml:space="preserve">Retrieving 4 decoy protein groups took 0 s.</t>
  </si>
  <si>
    <t xml:space="preserve">Store update and connect protein groups, PSMs and peptides took 1.7 s.</t>
  </si>
  <si>
    <t xml:space="preserve">Found 4 decoy protein groups.</t>
  </si>
  <si>
    <t xml:space="preserve">-- Total execution of Protein Grouping (5) took 10.4 s --</t>
  </si>
  <si>
    <t xml:space="preserve">(6):Peptide and Protein Quantifier:</t>
  </si>
  <si>
    <t xml:space="preserve">emPAI calculation took 0.5 s.</t>
  </si>
  <si>
    <t xml:space="preserve">Precursor area quantification took 1.9 s.</t>
  </si>
  <si>
    <t xml:space="preserve">Prepare spectrum visualization took 5.3 s.</t>
  </si>
  <si>
    <t xml:space="preserve">-- Total execution of Peptide and Protein Quantifier (6) took 7.8 s --</t>
  </si>
  <si>
    <t xml:space="preserve">(8):Peptide in Protein Annotation:</t>
  </si>
  <si>
    <t xml:space="preserve">Start retrieving flanking residues and positions.</t>
  </si>
  <si>
    <t xml:space="preserve">Annotated PSMs/peptides for 106 proteins.</t>
  </si>
  <si>
    <t xml:space="preserve">Start annotating peptide groups with flanking residues and positions.</t>
  </si>
  <si>
    <t xml:space="preserve">-- Total execution of Peptide in Protein Annotation (8) took 3.7 s --</t>
  </si>
  <si>
    <t xml:space="preserve">(7):Protein Marker:</t>
  </si>
  <si>
    <t xml:space="preserve">Proteins will not be marked, because no FASTA file is selected.</t>
  </si>
  <si>
    <t xml:space="preserve">-- Total execution of Protein Marker (7) took 0.1 s --</t>
  </si>
  <si>
    <t xml:space="preserve">(10):Result Statistics:</t>
  </si>
  <si>
    <t xml:space="preserve">-- Total execution of Result Statistics (10) took 1.3 s --</t>
  </si>
  <si>
    <t xml:space="preserve">(9):Data Distributions:</t>
  </si>
  <si>
    <t xml:space="preserve">Calculating found in files</t>
  </si>
  <si>
    <t xml:space="preserve">Calculating found for samples</t>
  </si>
  <si>
    <t xml:space="preserve">Calculating found for sample groups</t>
  </si>
  <si>
    <t xml:space="preserve">-- Total execution of Data Distributions (9) took 4.8 s --</t>
  </si>
  <si>
    <t xml:space="preserve">(11):Display Filter:</t>
  </si>
  <si>
    <t xml:space="preserve">Starting Display Filter</t>
  </si>
  <si>
    <t xml:space="preserve">-- Total execution of Display Filter (11) took 0.1 s --</t>
  </si>
  <si>
    <t xml:space="preserve">Finalizing file took 6.5 s.</t>
  </si>
  <si>
    <t xml:space="preserve">Finished A:\cchiva\Projects\Histones_Arnau\1703_newsamples\161220_ASIR_01_Emiliana_SECOND\161220_ASIR_01_Emiliana_SECOND.pdResult</t>
  </si>
  <si>
    <t xml:space="preserve">----- Total Job execution took: 2 min 43 s. -----</t>
  </si>
  <si>
    <t xml:space="preserve">Processing Step A: Workflow</t>
  </si>
  <si>
    <t xml:space="preserve">Result file: A:\cchiva\Projects\Histones_Arnau\1703_newsamples\161220_ASIR_01_Emiliana_SECOND\161220_ASIR_01_Emiliana_SECOND.msf</t>
  </si>
  <si>
    <t xml:space="preserve">Description: -</t>
  </si>
  <si>
    <t xml:space="preserve">Workflow based on template: Emiliana_SECOND_AREA</t>
  </si>
  <si>
    <t xml:space="preserve">Creation date: 3/27/2017 2:43:15 PM</t>
  </si>
  <si>
    <t xml:space="preserve">  |-(0) Spectrum Files</t>
  </si>
  <si>
    <t xml:space="preserve">    |-(1) Spectrum Selector</t>
  </si>
  <si>
    <t xml:space="preserve">      |-(2) Scan Event Filter</t>
  </si>
  <si>
    <t xml:space="preserve">        |-(7) Mascot</t>
  </si>
  <si>
    <t xml:space="preserve">          |-(9) Target Decoy PSM Validator</t>
  </si>
  <si>
    <t xml:space="preserve">            |-(10) ptmRS</t>
  </si>
  <si>
    <t xml:space="preserve">      |-(3) Scan Event Filter</t>
  </si>
  <si>
    <t xml:space="preserve">        |-(8) Mascot</t>
  </si>
  <si>
    <t xml:space="preserve">    |-(12) Event Detector</t>
  </si>
  <si>
    <t xml:space="preserve">      |-(11) Precursor Ions Area Detector</t>
  </si>
  <si>
    <t xml:space="preserve">Processing node 0: Spectrum Files</t>
  </si>
  <si>
    <t xml:space="preserve">Input Data:</t>
  </si>
  <si>
    <t xml:space="preserve">- File Name(s) (Hidden):</t>
  </si>
  <si>
    <t xml:space="preserve">A:\data\orbitrap_fusion\Raw\1703\ASIR\161220_S_ASIR_01_01_2ug_CID_IT.raw</t>
  </si>
  <si>
    <t xml:space="preserve">A:\data\orbitrap_fusion\Raw\1703\ASIR\161220_S_ASIR_01_01_2ug_HCD_IT.raw</t>
  </si>
  <si>
    <t xml:space="preserve">Processing node 1: Spectrum Selector</t>
  </si>
  <si>
    <t xml:space="preserve">1. General Settings:</t>
  </si>
  <si>
    <t xml:space="preserve">- Use New Precursor Reevaluation:  True</t>
  </si>
  <si>
    <t xml:space="preserve">- Use Isotope Pattern in Precursor Reevaluation:  True</t>
  </si>
  <si>
    <t xml:space="preserve">2. Spectrum Properties Filter:</t>
  </si>
  <si>
    <t xml:space="preserve">- Lower RT Limit:  0</t>
  </si>
  <si>
    <t xml:space="preserve">- Upper RT Limit:  0</t>
  </si>
  <si>
    <t xml:space="preserve">- First Scan:  0</t>
  </si>
  <si>
    <t xml:space="preserve">- Last Scan:  0</t>
  </si>
  <si>
    <t xml:space="preserve">- Lowest Charge State:  0</t>
  </si>
  <si>
    <t xml:space="preserve">- Highest Charge State:  0</t>
  </si>
  <si>
    <t xml:space="preserve">- Min. Precursor Mass:  350 Da</t>
  </si>
  <si>
    <t xml:space="preserve">- Max. Precursor Mass:  5000 Da</t>
  </si>
  <si>
    <t xml:space="preserve">- Total Intensity Threshold:  0</t>
  </si>
  <si>
    <t xml:space="preserve">- Minimum Peak Count:  1</t>
  </si>
  <si>
    <t xml:space="preserve">3. Scan Event Filters:</t>
  </si>
  <si>
    <t xml:space="preserve">- Min. Collision Energy:  0</t>
  </si>
  <si>
    <t xml:space="preserve">- Max. Collision Energy:  1000</t>
  </si>
  <si>
    <t xml:space="preserve">4. Peak Filters:</t>
  </si>
  <si>
    <t xml:space="preserve">- S/N Threshold (FT-only):  1.5</t>
  </si>
  <si>
    <t xml:space="preserve">5. Replacements for Unrecognized Properties:</t>
  </si>
  <si>
    <t xml:space="preserve">- Unrecognized Polarity Replacements:  +</t>
  </si>
  <si>
    <t xml:space="preserve">- Unrecognized MS Resolution@200 Replacements:  60000</t>
  </si>
  <si>
    <t xml:space="preserve">- Unrecognized MSn Resolution@200 Replacements:  30000</t>
  </si>
  <si>
    <t xml:space="preserve">6. Precursor Pattern Extraction:</t>
  </si>
  <si>
    <t xml:space="preserve">- Precursor Clipping Range Before:  2.5 Da</t>
  </si>
  <si>
    <t xml:space="preserve">- Precursor Clipping Range After:  5.5 Da</t>
  </si>
  <si>
    <t xml:space="preserve">Processing node 2: Scan Event Filter</t>
  </si>
  <si>
    <t xml:space="preserve">Filter Settings:</t>
  </si>
  <si>
    <t xml:space="preserve">Processing node 7: Mascot</t>
  </si>
  <si>
    <t xml:space="preserve">1. Input Data:</t>
  </si>
  <si>
    <t xml:space="preserve">- Maximum Missed Cleavage Sites:  6</t>
  </si>
  <si>
    <t xml:space="preserve">2. Tolerances:</t>
  </si>
  <si>
    <t xml:space="preserve">- Fragment Mass Tolerance:  0.5 Da</t>
  </si>
  <si>
    <t xml:space="preserve">- Precursor Mass Tolerance:  7 ppm</t>
  </si>
  <si>
    <t xml:space="preserve">- Use Average Precursor Mass:  False</t>
  </si>
  <si>
    <t xml:space="preserve">4. Dynamic Modifications:</t>
  </si>
  <si>
    <t xml:space="preserve">- Show All Modifications:  False</t>
  </si>
  <si>
    <t xml:space="preserve">- 1. Dynamic Modification:  Acetyl (K)</t>
  </si>
  <si>
    <t xml:space="preserve">- 2. Dynamic Modification:  PhosphoJoin (ST)</t>
  </si>
  <si>
    <t xml:space="preserve">- 3. Dynamic Modification:  Propionyl (Protein N-term)</t>
  </si>
  <si>
    <t xml:space="preserve">- 4. Dynamic Modification:  Propionyl + Methyl (K)</t>
  </si>
  <si>
    <t xml:space="preserve">- 5. Dynamic Modification:  Propionyl (K)</t>
  </si>
  <si>
    <t xml:space="preserve">- 6. Dynamic Modification:  Phenylisocyanate (N-term)</t>
  </si>
  <si>
    <t xml:space="preserve">- 7. Dynamic Modification:  Dimethyl (K)</t>
  </si>
  <si>
    <t xml:space="preserve">- 8. Dynamic Modification:  Trimethyl (K)</t>
  </si>
  <si>
    <t xml:space="preserve">- 9. Dynamic Modification:  Crotonyl (K)</t>
  </si>
  <si>
    <t xml:space="preserve">Processing node 9: Target Decoy PSM Validator</t>
  </si>
  <si>
    <t xml:space="preserve">2. Decoy Database Search:</t>
  </si>
  <si>
    <t xml:space="preserve">- Target FDR (Strict):  0.01</t>
  </si>
  <si>
    <t xml:space="preserve">- Target FDR (Relaxed):  0.05</t>
  </si>
  <si>
    <t xml:space="preserve">- Concatenated FDR Calculation:  False</t>
  </si>
  <si>
    <t xml:space="preserve">Processing node 10: ptmRS</t>
  </si>
  <si>
    <t xml:space="preserve">1. Scoring:</t>
  </si>
  <si>
    <t xml:space="preserve">- PhosphoRS Mode:  False</t>
  </si>
  <si>
    <t xml:space="preserve">- Use Diagnostic Ions:  True</t>
  </si>
  <si>
    <t xml:space="preserve">- Use Fragment Mass Tolerance of Search Node:  True</t>
  </si>
  <si>
    <t xml:space="preserve">- Maximum Peak Depth:  8</t>
  </si>
  <si>
    <t xml:space="preserve">- Use a mass accuracy correction:  False</t>
  </si>
  <si>
    <t xml:space="preserve">2. Performance:</t>
  </si>
  <si>
    <t xml:space="preserve">- Maximum Number of Position Isoforms:  500</t>
  </si>
  <si>
    <t xml:space="preserve">- Maximum PTMs per peptide:  10</t>
  </si>
  <si>
    <t xml:space="preserve">Processing node 3: Scan Event Filter</t>
  </si>
  <si>
    <t xml:space="preserve">Processing node 8: Mascot</t>
  </si>
  <si>
    <t xml:space="preserve">- 4. Dynamic Modification:  Propionyl (K)</t>
  </si>
  <si>
    <t xml:space="preserve">- 5. Dynamic Modification:  Propionyl + Methyl (K)</t>
  </si>
  <si>
    <t xml:space="preserve">Processing node 12: Event Detector</t>
  </si>
  <si>
    <t xml:space="preserve">- Mass Precision:  2 ppm</t>
  </si>
  <si>
    <t xml:space="preserve">- S/N Threshold:  1</t>
  </si>
  <si>
    <t xml:space="preserve">Processing node 11: Precursor Ions Area Detector</t>
  </si>
  <si>
    <t xml:space="preserve">03/27/2017 02:43 PM</t>
  </si>
  <si>
    <t xml:space="preserve">Processing A:\cchiva\Projects\Histones_Arnau\1703_newsamples\161220_ASIR_01_Emiliana_SECOND\161220_ASIR_01_Emiliana_SECOND.msf</t>
  </si>
  <si>
    <t xml:space="preserve">(1):Spectrum Selector:</t>
  </si>
  <si>
    <t xml:space="preserve">Reading from file 1 of 2:A:\data\orbitrap_fusion\Raw\1703\ASIR\161220_S_ASIR_01_01_2ug_CID_IT.raw (29221 spectra total)</t>
  </si>
  <si>
    <t xml:space="preserve">03/27/2017 02:44 PM</t>
  </si>
  <si>
    <t xml:space="preserve">(2):Scan Event Filter:</t>
  </si>
  <si>
    <t xml:space="preserve">1000 of 1000 spectra pass this filter. (1000/1000) total)</t>
  </si>
  <si>
    <t xml:space="preserve">(7):Mascot:</t>
  </si>
  <si>
    <t xml:space="preserve">Use mascot server http://mascot.linux.crg.es/mascot/ with Mascot version 2.5.1</t>
  </si>
  <si>
    <t xml:space="preserve">Sequence Database: Emiliania_huxleyi_SHORT</t>
  </si>
  <si>
    <t xml:space="preserve">(3):Scan Event Filter:</t>
  </si>
  <si>
    <t xml:space="preserve">0 of 1000 spectra pass this filter. (0/1000) total)</t>
  </si>
  <si>
    <t xml:space="preserve">1000 of 1000 spectra pass this filter. (2000/2000) total)</t>
  </si>
  <si>
    <t xml:space="preserve">0 of 1000 spectra pass this filter. (0/2000) total)</t>
  </si>
  <si>
    <t xml:space="preserve">1000 of 1000 spectra pass this filter. (3000/3000) total)</t>
  </si>
  <si>
    <t xml:space="preserve">0 of 1000 spectra pass this filter. (0/3000) total)</t>
  </si>
  <si>
    <t xml:space="preserve">1000 of 1000 spectra pass this filter. (4000/4000) total)</t>
  </si>
  <si>
    <t xml:space="preserve">0 of 1000 spectra pass this filter. (0/4000) total)</t>
  </si>
  <si>
    <t xml:space="preserve">03/27/2017 02:45 PM</t>
  </si>
  <si>
    <t xml:space="preserve">1000 of 1000 spectra pass this filter. (5000/5000) total)</t>
  </si>
  <si>
    <t xml:space="preserve">0 of 1000 spectra pass this filter. (0/5000) total)</t>
  </si>
  <si>
    <t xml:space="preserve">1000 of 1000 spectra pass this filter. (6000/6000) total)</t>
  </si>
  <si>
    <t xml:space="preserve">0 of 1000 spectra pass this filter. (0/6000) total)</t>
  </si>
  <si>
    <t xml:space="preserve">1000 of 1000 spectra pass this filter. (7000/7000) total)</t>
  </si>
  <si>
    <t xml:space="preserve">0 of 1000 spectra pass this filter. (0/7000) total)</t>
  </si>
  <si>
    <t xml:space="preserve">1000 of 1000 spectra pass this filter. (8000/8000) total)</t>
  </si>
  <si>
    <t xml:space="preserve">0 of 1000 spectra pass this filter. (0/8000) total)</t>
  </si>
  <si>
    <t xml:space="preserve">1000 of 1000 spectra pass this filter. (9000/9000) total)</t>
  </si>
  <si>
    <t xml:space="preserve">0 of 1000 spectra pass this filter. (0/9000) total)</t>
  </si>
  <si>
    <t xml:space="preserve">03/27/2017 02:46 PM</t>
  </si>
  <si>
    <t xml:space="preserve">1000 of 1000 spectra pass this filter. (10000/10000) total)</t>
  </si>
  <si>
    <t xml:space="preserve">0 of 1000 spectra pass this filter. (0/10000) total)</t>
  </si>
  <si>
    <t xml:space="preserve">1000 of 1000 spectra pass this filter. (11000/11000) total)</t>
  </si>
  <si>
    <t xml:space="preserve">0 of 1000 spectra pass this filter. (0/11000) total)</t>
  </si>
  <si>
    <t xml:space="preserve">1000 of 1000 spectra pass this filter. (12000/12000) total)</t>
  </si>
  <si>
    <t xml:space="preserve">0 of 1000 spectra pass this filter. (0/12000) total)</t>
  </si>
  <si>
    <t xml:space="preserve">1000 of 1000 spectra pass this filter. (13000/13000) total)</t>
  </si>
  <si>
    <t xml:space="preserve">03/27/2017 02:47 PM</t>
  </si>
  <si>
    <t xml:space="preserve">0 of 1000 spectra pass this filter. (0/13000) total)</t>
  </si>
  <si>
    <t xml:space="preserve">379 of 379 spectra pass this filter. (13379/13379) total)</t>
  </si>
  <si>
    <t xml:space="preserve">0 of 379 spectra pass this filter. (0/13379) total)</t>
  </si>
  <si>
    <t xml:space="preserve">Sent 13379 spectra from file 1.</t>
  </si>
  <si>
    <t xml:space="preserve">Reading from file 2 of 2:A:\data\orbitrap_fusion\Raw\1703\ASIR\161220_S_ASIR_01_01_2ug_HCD_IT.raw (31296 spectra total)</t>
  </si>
  <si>
    <t xml:space="preserve">0 of 1000 spectra pass this filter. (13379/14379) total)</t>
  </si>
  <si>
    <t xml:space="preserve">1000 of 1000 spectra pass this filter. (1000/14379) total)</t>
  </si>
  <si>
    <t xml:space="preserve">(8):Mascot:</t>
  </si>
  <si>
    <t xml:space="preserve">0 of 1000 spectra pass this filter. (13379/15379) total)</t>
  </si>
  <si>
    <t xml:space="preserve">1000 of 1000 spectra pass this filter. (2000/15379) total)</t>
  </si>
  <si>
    <t xml:space="preserve">0 of 1000 spectra pass this filter. (13379/16379) total)</t>
  </si>
  <si>
    <t xml:space="preserve">1000 of 1000 spectra pass this filter. (3000/16379) total)</t>
  </si>
  <si>
    <t xml:space="preserve">0 of 1000 spectra pass this filter. (13379/17379) total)</t>
  </si>
  <si>
    <t xml:space="preserve">1000 of 1000 spectra pass this filter. (4000/17379) total)</t>
  </si>
  <si>
    <t xml:space="preserve">03/27/2017 02:48 PM</t>
  </si>
  <si>
    <t xml:space="preserve">0 of 1000 spectra pass this filter. (13379/18379) total)</t>
  </si>
  <si>
    <t xml:space="preserve">1000 of 1000 spectra pass this filter. (5000/18379) total)</t>
  </si>
  <si>
    <t xml:space="preserve">0 of 1000 spectra pass this filter. (13379/19379) total)</t>
  </si>
  <si>
    <t xml:space="preserve">1000 of 1000 spectra pass this filter. (6000/19379) total)</t>
  </si>
  <si>
    <t xml:space="preserve">0 of 1000 spectra pass this filter. (13379/20379) total)</t>
  </si>
  <si>
    <t xml:space="preserve">1000 of 1000 spectra pass this filter. (7000/20379) total)</t>
  </si>
  <si>
    <t xml:space="preserve">0 of 1000 spectra pass this filter. (13379/21379) total)</t>
  </si>
  <si>
    <t xml:space="preserve">1000 of 1000 spectra pass this filter. (8000/21379) total)</t>
  </si>
  <si>
    <t xml:space="preserve">03/27/2017 02:49 PM</t>
  </si>
  <si>
    <t xml:space="preserve">0 of 1000 spectra pass this filter. (13379/22379) total)</t>
  </si>
  <si>
    <t xml:space="preserve">1000 of 1000 spectra pass this filter. (9000/22379) total)</t>
  </si>
  <si>
    <t xml:space="preserve">0 of 1000 spectra pass this filter. (13379/23379) total)</t>
  </si>
  <si>
    <t xml:space="preserve">1000 of 1000 spectra pass this filter. (10000/23379) total)</t>
  </si>
  <si>
    <t xml:space="preserve">0 of 1000 spectra pass this filter. (13379/24379) total)</t>
  </si>
  <si>
    <t xml:space="preserve">1000 of 1000 spectra pass this filter. (11000/24379) total)</t>
  </si>
  <si>
    <t xml:space="preserve">0 of 1000 spectra pass this filter. (13379/25379) total)</t>
  </si>
  <si>
    <t xml:space="preserve">1000 of 1000 spectra pass this filter. (12000/25379) total)</t>
  </si>
  <si>
    <t xml:space="preserve">03/27/2017 02:50 PM</t>
  </si>
  <si>
    <t xml:space="preserve">0 of 1000 spectra pass this filter. (13379/26379) total)</t>
  </si>
  <si>
    <t xml:space="preserve">1000 of 1000 spectra pass this filter. (13000/26379) total)</t>
  </si>
  <si>
    <t xml:space="preserve">0 of 1000 spectra pass this filter. (13379/27379) total)</t>
  </si>
  <si>
    <t xml:space="preserve">1000 of 1000 spectra pass this filter. (14000/27379) total)</t>
  </si>
  <si>
    <t xml:space="preserve">0 of 354 spectra pass this filter. (13379/27733) total)</t>
  </si>
  <si>
    <t xml:space="preserve">354 of 354 spectra pass this filter. (14354/27733) total)</t>
  </si>
  <si>
    <t xml:space="preserve">Sent 14354 spectra from file 2.</t>
  </si>
  <si>
    <t xml:space="preserve">Sent 27733 spectra from 2 files.</t>
  </si>
  <si>
    <t xml:space="preserve">-- Total execution of Spectrum Selector (1) took 2 min 8 s --</t>
  </si>
  <si>
    <t xml:space="preserve">13379 of 27733 spectra passed this filter.</t>
  </si>
  <si>
    <t xml:space="preserve">-- Total execution of Scan Event Filter (2) took 0 s --</t>
  </si>
  <si>
    <t xml:space="preserve">Spectrum storage took 1 min 35 s.</t>
  </si>
  <si>
    <t xml:space="preserve">Start searching 13379 spectra</t>
  </si>
  <si>
    <t xml:space="preserve">Mascot result on server (filename=../../../../../../mascot/data//20170327/F037857.dat)</t>
  </si>
  <si>
    <t xml:space="preserve">03/27/2017 02:53 PM</t>
  </si>
  <si>
    <t xml:space="preserve">Mascot Server completed</t>
  </si>
  <si>
    <t xml:space="preserve">03/27/2017 02:54 PM</t>
  </si>
  <si>
    <t xml:space="preserve">Received Mascot result file (filename=../../../../../../mascot/data//20170327/F037857.dat)</t>
  </si>
  <si>
    <t xml:space="preserve">Start parsing results</t>
  </si>
  <si>
    <t xml:space="preserve">03/27/2017 02:55 PM</t>
  </si>
  <si>
    <t xml:space="preserve">Start mapping 111 proteins</t>
  </si>
  <si>
    <t xml:space="preserve">Received 111 proteins from Mascot server (Emiliania_huxleyi_SHORT)</t>
  </si>
  <si>
    <t xml:space="preserve">Start mapping modifications</t>
  </si>
  <si>
    <t xml:space="preserve">Start translating results</t>
  </si>
  <si>
    <t xml:space="preserve">Stored 9693 decoy PSMs for 4028 spectra</t>
  </si>
  <si>
    <t xml:space="preserve">Stored 10493 PSMs for 4373 spectra</t>
  </si>
  <si>
    <t xml:space="preserve">Used mascot server http://mascot.linux.crg.es/mascot/ with Mascot version 2.5.1</t>
  </si>
  <si>
    <t xml:space="preserve">-- Total search time was 5 min 44 s --</t>
  </si>
  <si>
    <t xml:space="preserve">(9):Target Decoy PSM Validator:</t>
  </si>
  <si>
    <t xml:space="preserve">Evaluating peptides of Mascot (7) started</t>
  </si>
  <si>
    <t xml:space="preserve">Start calculating strict False Discovery Rate</t>
  </si>
  <si>
    <t xml:space="preserve">03/27/2017 02:56 PM</t>
  </si>
  <si>
    <t xml:space="preserve">Calculating strict FDR took 5.4 s</t>
  </si>
  <si>
    <t xml:space="preserve">Start calculating relaxed False Discovery Rate</t>
  </si>
  <si>
    <t xml:space="preserve">Calculating relaxed FDR took 4.5 s</t>
  </si>
  <si>
    <t xml:space="preserve">-- Total execution of Target Decoy PSM Validator (9) took 13.3 s --</t>
  </si>
  <si>
    <t xml:space="preserve">(10):ptmRS:</t>
  </si>
  <si>
    <t xml:space="preserve">Starting ptmRS node 2.0, ptmRS 1.4.5528.37675 - based on phosphoRS3 Taus T. et al., J. Proteome Res. 2011, 10, 5354-62</t>
  </si>
  <si>
    <t xml:space="preserve">More nodes and documentations can be found here http://ms.imp.ac.at/?goto=pd-nodes.</t>
  </si>
  <si>
    <t xml:space="preserve">Scoring with ptmRS (1.4.5528.37675) for Mascot (7) with a fragment ion mass tolerance of 0.5 m/z allowing a maximum of 10 PTMs with neutral loss and 500 isoforms per peptide.</t>
  </si>
  <si>
    <t xml:space="preserve">(10) WARNING: Equal amino acid modification detected. Methyl ~= Acetyl.</t>
  </si>
  <si>
    <t xml:space="preserve">(10) Localizing 2xMethyl based on Dimethyl, elementTarget: K (delta mass: 28.0313, no neutral loss)</t>
  </si>
  <si>
    <t xml:space="preserve">(10) Localizing 2xMethyl based on Dimethyl, elementTarget: R (delta mass: 28.0313, no neutral loss)</t>
  </si>
  <si>
    <t xml:space="preserve">(10) Localizing 3xMethyl based on Trimethyl, elementTarget: K (delta mass: 42.0470, Neutral-losses:-H(9) C(3) N - 59.073499)</t>
  </si>
  <si>
    <t xml:space="preserve">(10) Localizing 1xAcetyl, elementTarget: K (delta mass: 42.0106, no neutral loss)</t>
  </si>
  <si>
    <t xml:space="preserve">(10) Localizing 1xPhosphoJoin, elementTarget: S (delta mass: 79.9663, no neutral loss)</t>
  </si>
  <si>
    <t xml:space="preserve">(10) Localizing 1xPhosphoJoin, elementTarget: T (delta mass: 79.9663, no neutral loss)</t>
  </si>
  <si>
    <t xml:space="preserve">(10) Localizing 1xPropionyl + Methyl, elementTarget: K (delta mass: 70.0419, no neutral loss)</t>
  </si>
  <si>
    <t xml:space="preserve">(10) Localizing 1xPropionyl, elementTarget: K (delta mass: 56.0262, no neutral loss)</t>
  </si>
  <si>
    <t xml:space="preserve">(10) Localizing 1xCrotonyl, elementTarget: K (delta mass: 68.0262, no neutral loss)</t>
  </si>
  <si>
    <t xml:space="preserve">(10) FITs for CID_CAD: b, y; FITs with NLs: no</t>
  </si>
  <si>
    <t xml:space="preserve">(10) FITs for HCD: b, y; FITs with NLs: b, y</t>
  </si>
  <si>
    <t xml:space="preserve">(10) FITs for ECD_ETD: c, zRadical, zPrime; FITs with NLs: no</t>
  </si>
  <si>
    <t xml:space="preserve">(10) FITs for EThcD: b, y, c, zRadical, zPrime; FITs with NLs: b, y</t>
  </si>
  <si>
    <t xml:space="preserve">(10) Workload level: #spectra: 4373. </t>
  </si>
  <si>
    <t xml:space="preserve">(10) Workload level: #spectra per package: 40000. </t>
  </si>
  <si>
    <t xml:space="preserve">(10) Workload level: #parallel tasks: 8. </t>
  </si>
  <si>
    <t xml:space="preserve">(10) Finished collecting spectra</t>
  </si>
  <si>
    <t xml:space="preserve">03/27/2017 02:58 PM</t>
  </si>
  <si>
    <t xml:space="preserve">Writing current ptmRS results to file. Puffer has following size 5359</t>
  </si>
  <si>
    <t xml:space="preserve">-- Total execution of ptmRS (10) took 1 min 58 s --</t>
  </si>
  <si>
    <t xml:space="preserve">14354 of 27733 spectra passed this filter.</t>
  </si>
  <si>
    <t xml:space="preserve">-- Total execution of Scan Event Filter (3) took 0 s --</t>
  </si>
  <si>
    <t xml:space="preserve">Spectrum storage took 1 min 51 s.</t>
  </si>
  <si>
    <t xml:space="preserve">Start searching 14354 spectra</t>
  </si>
  <si>
    <t xml:space="preserve">Mascot result on server (filename=../../../../../../mascot/data//20170327/F037859.dat)</t>
  </si>
  <si>
    <t xml:space="preserve">03/27/2017 03:02 PM</t>
  </si>
  <si>
    <t xml:space="preserve">Received Mascot result file (filename=../../../../../../mascot/data//20170327/F037859.dat)</t>
  </si>
  <si>
    <t xml:space="preserve">03/27/2017 03:03 PM</t>
  </si>
  <si>
    <t xml:space="preserve">03/27/2017 03:04 PM</t>
  </si>
  <si>
    <t xml:space="preserve">Stored 9131 decoy PSMs for 3900 spectra</t>
  </si>
  <si>
    <t xml:space="preserve">Stored 10001 PSMs for 4381 spectra</t>
  </si>
  <si>
    <t xml:space="preserve">-- Total search time was 7 min 1 s --</t>
  </si>
  <si>
    <t xml:space="preserve">Evaluating peptides of Mascot (8) started</t>
  </si>
  <si>
    <t xml:space="preserve">Calculating strict FDR took 5.2 s</t>
  </si>
  <si>
    <t xml:space="preserve">Calculating relaxed FDR took 5.1 s</t>
  </si>
  <si>
    <t xml:space="preserve">-- Total execution of Target Decoy PSM Validator (9) took 13.6 s --</t>
  </si>
  <si>
    <t xml:space="preserve">Scoring with ptmRS (1.4.5528.37675) for Mascot (8) with a fragment ion mass tolerance of 0.5 m/z allowing a maximum of 10 PTMs with neutral loss and 500 isoforms per peptide.</t>
  </si>
  <si>
    <t xml:space="preserve">03/27/2017 03:05 PM</t>
  </si>
  <si>
    <t xml:space="preserve">(10) Workload level: #spectra: 4381. </t>
  </si>
  <si>
    <t xml:space="preserve">03/27/2017 03:09 PM</t>
  </si>
  <si>
    <t xml:space="preserve">Writing current ptmRS results to file. Puffer has following size 5231</t>
  </si>
  <si>
    <t xml:space="preserve">-- Total execution of ptmRS (10) took 4 min 53 s --</t>
  </si>
  <si>
    <t xml:space="preserve">(12):Event Detector:</t>
  </si>
  <si>
    <t xml:space="preserve">Start Event Processing on: A:\data\orbitrap_fusion\Raw\1703\ASIR\161220_S_ASIR_01_01_2ug_CID_IT.raw with scan filter: FTMS + p NSI Full ms [197.08-1500.00]</t>
  </si>
  <si>
    <t xml:space="preserve">03/27/2017 03:11 PM</t>
  </si>
  <si>
    <t xml:space="preserve">Normalizing ...</t>
  </si>
  <si>
    <t xml:space="preserve">03/27/2017 03:12 PM</t>
  </si>
  <si>
    <t xml:space="preserve">Clustering Event Peaks ... </t>
  </si>
  <si>
    <t xml:space="preserve">03/27/2017 03:24 PM</t>
  </si>
  <si>
    <t xml:space="preserve">Event processing of A:\data\orbitrap_fusion\Raw\1703\ASIR\161220_S_ASIR_01_01_2ug_CID_IT.raw finished after 14 min 11 s</t>
  </si>
  <si>
    <t xml:space="preserve">Start Event Processing on: A:\data\orbitrap_fusion\Raw\1703\ASIR\161220_S_ASIR_01_01_2ug_HCD_IT.raw with scan filter: FTMS + p NSI Full ms [350.00-1500.00]</t>
  </si>
  <si>
    <t xml:space="preserve">03/27/2017 03:25 PM</t>
  </si>
  <si>
    <t xml:space="preserve">03/27/2017 03:30 PM</t>
  </si>
  <si>
    <t xml:space="preserve">Event processing of A:\data\orbitrap_fusion\Raw\1703\ASIR\161220_S_ASIR_01_01_2ug_HCD_IT.raw finished after 6 min 51 s</t>
  </si>
  <si>
    <t xml:space="preserve">03/27/2017 03:31 PM</t>
  </si>
  <si>
    <t xml:space="preserve">-- Total execution of Event Detector (12) took 21 min 16 s --</t>
  </si>
  <si>
    <t xml:space="preserve">(11):Precursor Ions Area Detector:</t>
  </si>
  <si>
    <t xml:space="preserve">Start quantification for file: A:\data\orbitrap_fusion\Raw\1703\ASIR\161220_S_ASIR_01_01_2ug_CID_IT.raw.</t>
  </si>
  <si>
    <t xml:space="preserve">Start verification of peptides identified from Mascot, Mascot</t>
  </si>
  <si>
    <t xml:space="preserve">03/27/2017 03:32 PM</t>
  </si>
  <si>
    <t xml:space="preserve">Storing 0 peptide verification results. </t>
  </si>
  <si>
    <t xml:space="preserve">Storing 0 precursor ion quantification results.</t>
  </si>
  <si>
    <t xml:space="preserve">Storing 2371 remaining single precursor patterns.</t>
  </si>
  <si>
    <t xml:space="preserve">Start quantification for file: A:\data\orbitrap_fusion\Raw\1703\ASIR\161220_S_ASIR_01_01_2ug_HCD_IT.raw.</t>
  </si>
  <si>
    <t xml:space="preserve">03/27/2017 03:33 PM</t>
  </si>
  <si>
    <t xml:space="preserve">Storing 2426 remaining single precursor patterns.</t>
  </si>
  <si>
    <t xml:space="preserve">-- Total execution of Precursor Ions Area Detector (11) took 2 min 23 s --</t>
  </si>
  <si>
    <t xml:space="preserve">Finished A:\cchiva\Projects\Histones_Arnau\1703_newsamples\161220_ASIR_01_Emiliana_SECOND\161220_ASIR_01_Emiliana_SECOND.msf</t>
  </si>
  <si>
    <t xml:space="preserve">----- Total Job execution took: 49 min 47 s. -----</t>
  </si>
  <si>
    <t xml:space="preserve">Validation</t>
  </si>
  <si>
    <t xml:space="preserve">Consensus Step Validation</t>
  </si>
  <si>
    <t xml:space="preserve">Peptide Validator nodes:</t>
  </si>
  <si>
    <t xml:space="preserve">Additional information:</t>
  </si>
  <si>
    <t xml:space="preserve">Used validation mode: 'Only PSM level FDR Calculation based on score'.</t>
  </si>
  <si>
    <t xml:space="preserve">Processing Step A: Validation</t>
  </si>
  <si>
    <t xml:space="preserve">Psm Validator nodes:</t>
  </si>
  <si>
    <t xml:space="preserve">Validation for Processing Node: Mascot (7)</t>
  </si>
  <si>
    <t xml:space="preserve">Separated Calculation</t>
  </si>
  <si>
    <t xml:space="preserve">High Confidence Thresholds:</t>
  </si>
  <si>
    <t xml:space="preserve">Score used to calculateFDR: Mascot Significance Threshold</t>
  </si>
  <si>
    <t xml:space="preserve">Actual FDR for Target 0.01 (High): 0.000</t>
  </si>
  <si>
    <t xml:space="preserve">Target PSMs parsing: 0</t>
  </si>
  <si>
    <t xml:space="preserve">Decoy PSMs parsing: 0</t>
  </si>
  <si>
    <t xml:space="preserve">Significance Threshold : 2.77555756156289E-17</t>
  </si>
  <si>
    <t xml:space="preserve">Medium Confidence Thresholds:</t>
  </si>
  <si>
    <t xml:space="preserve">Actual FDR for Target 0.05 (Medium): 0.049</t>
  </si>
  <si>
    <t xml:space="preserve">Target PSMs parsing: 122</t>
  </si>
  <si>
    <t xml:space="preserve">Decoy PSMs parsing: 6</t>
  </si>
  <si>
    <t xml:space="preserve">Significance Threshold : 0.000400000000000038</t>
  </si>
  <si>
    <t xml:space="preserve">Validation for Processing Node: Mascot (8)</t>
  </si>
  <si>
    <t xml:space="preserve">Actual FDR for Target 0.05 (Medium): 0.046</t>
  </si>
  <si>
    <t xml:space="preserve">Target PSMs parsing: 174</t>
  </si>
  <si>
    <t xml:space="preserve">Decoy PSMs parsing: 8</t>
  </si>
  <si>
    <t xml:space="preserve">Significance Threshold : 0.00100000000000004</t>
  </si>
  <si>
    <t xml:space="preserve">Filters and Counts</t>
  </si>
  <si>
    <t xml:space="preserve">Applied display filters:</t>
  </si>
  <si>
    <t xml:space="preserve">Filter Set unnamed contains the following filters:</t>
  </si>
  <si>
    <t xml:space="preserve">Row Filter for Proteins:</t>
  </si>
  <si>
    <t xml:space="preserve">Master is equal to Master</t>
  </si>
  <si>
    <t xml:space="preserve">Number of result items:</t>
  </si>
  <si>
    <t xml:space="preserve">Protein Groups:</t>
  </si>
  <si>
    <t xml:space="preserve">61 included / 62 total</t>
  </si>
  <si>
    <t xml:space="preserve">Proteins:</t>
  </si>
  <si>
    <t xml:space="preserve">64 filtered / 106 included / 111 total</t>
  </si>
  <si>
    <t xml:space="preserve">Peptide Groups:</t>
  </si>
  <si>
    <t xml:space="preserve">199 included / 8335 total</t>
  </si>
  <si>
    <t xml:space="preserve">PSMs:</t>
  </si>
  <si>
    <t xml:space="preserve">338 included / 20494 total</t>
  </si>
  <si>
    <t xml:space="preserve">MS/MS Spectrum Info:</t>
  </si>
  <si>
    <t xml:space="preserve">27733 total</t>
  </si>
  <si>
    <t xml:space="preserve">Result Statistics:</t>
  </si>
  <si>
    <t xml:space="preserve">133 total</t>
  </si>
  <si>
    <t xml:space="preserve">FDR Values for Entire Result</t>
  </si>
  <si>
    <t xml:space="preserve">Actual estimated FDR values (without applied display filters):</t>
  </si>
  <si>
    <t xml:space="preserve">These estimated FDR values are based on simple counting of target and decoy items</t>
  </si>
  <si>
    <t xml:space="preserve">and may divert from the target FDR values you have set in the validation nodes</t>
  </si>
  <si>
    <t xml:space="preserve">used during workflow processing.</t>
  </si>
  <si>
    <t xml:space="preserve">Usually the values will be slightly more conservative than using validation</t>
  </si>
  <si>
    <t xml:space="preserve">based on linear discriminant analysis or other sophisticated methods.</t>
  </si>
  <si>
    <t xml:space="preserve">High confident results:</t>
  </si>
  <si>
    <t xml:space="preserve">n/a (0 targets, 0 decoys) for Peptide-Spectrum Matches</t>
  </si>
  <si>
    <t xml:space="preserve">n/a (0 targets, 0 decoys) for Peptide Groups</t>
  </si>
  <si>
    <t xml:space="preserve">(No confidence was assigned to Proteins)</t>
  </si>
  <si>
    <t xml:space="preserve">(No confidence was assigned to Protein Groups)</t>
  </si>
  <si>
    <t xml:space="preserve">Medium and High confident results:</t>
  </si>
  <si>
    <t xml:space="preserve">0.044 (338 targets, 15 decoys) for Peptide-Spectrum Matches</t>
  </si>
  <si>
    <t xml:space="preserve">0.055 (199 targets, 11 decoys) for Peptide Groups</t>
  </si>
  <si>
    <t xml:space="preserve">Whole dataset:</t>
  </si>
  <si>
    <t xml:space="preserve">0.038 (106 targets, 4 decoys) for Proteins</t>
  </si>
  <si>
    <t xml:space="preserve">0.066 (61 targets, 4 decoys) for Protein Groups</t>
  </si>
  <si>
    <t xml:space="preserve">Configuration</t>
  </si>
  <si>
    <t xml:space="preserve">Consensus Workflow Configuration</t>
  </si>
  <si>
    <t xml:space="preserve">Configuration for: MSF Files</t>
  </si>
  <si>
    <t xml:space="preserve">Scores:</t>
  </si>
  <si>
    <t xml:space="preserve">- PSM scores (Hidden):</t>
  </si>
  <si>
    <t xml:space="preserve">Mascot: Ions Score</t>
  </si>
  <si>
    <t xml:space="preserve">Sequest HT: XCorr</t>
  </si>
  <si>
    <t xml:space="preserve">SEQUEST: XCorr</t>
  </si>
  <si>
    <t xml:space="preserve">MSPepSearch: dot Score</t>
  </si>
  <si>
    <t xml:space="preserve">MSPepSearch: rev-dot Score</t>
  </si>
  <si>
    <t xml:space="preserve">MSPepSearch: MSPepSearch Score</t>
  </si>
  <si>
    <t xml:space="preserve">Byonic: |Log Prob|</t>
  </si>
  <si>
    <t xml:space="preserve">Byonic: Byonic Score</t>
  </si>
  <si>
    <t xml:space="preserve">MS Amanda: Amanda Score</t>
  </si>
  <si>
    <t xml:space="preserve">Configuration for: Protein Scorer</t>
  </si>
  <si>
    <t xml:space="preserve">Configuration Settings for Protein Score 'MascotSummationScore':</t>
  </si>
  <si>
    <t xml:space="preserve">Protein Scoring Options:</t>
  </si>
  <si>
    <t xml:space="preserve">Mascot protein score is calculated as MudPIT score</t>
  </si>
  <si>
    <t xml:space="preserve">Processing Workflow A: Configuration</t>
  </si>
  <si>
    <t xml:space="preserve">Configuration for: Mascot</t>
  </si>
  <si>
    <t xml:space="preserve">1. Default Confidence Thresholds:</t>
  </si>
  <si>
    <t xml:space="preserve">- Significance High:  2.77555756156289E-17</t>
  </si>
  <si>
    <t xml:space="preserve">- Significance Middle:  0.000400000000000038</t>
  </si>
  <si>
    <t xml:space="preserve">1. Mascot Server:</t>
  </si>
  <si>
    <t xml:space="preserve">- Max. MGF File Size [MB]:  500</t>
  </si>
  <si>
    <t xml:space="preserve">- Time interval between attempts to submit a search [sec]:  90</t>
  </si>
  <si>
    <t xml:space="preserve">- Number of attempts to submit the search:  20</t>
  </si>
  <si>
    <t xml:space="preserve">- Mascot Server URL:  http://mascot.linux.crg.es/mascot/</t>
  </si>
  <si>
    <t xml:space="preserve">2. Mascot Server Authentication:</t>
  </si>
  <si>
    <t xml:space="preserve">- Mascot Server Password:  **********</t>
  </si>
  <si>
    <t xml:space="preserve">3. Web Server Authentication:</t>
  </si>
  <si>
    <t xml:space="preserve">Configuration for: ptmRS</t>
  </si>
  <si>
    <t xml:space="preserve">- Random seed:  -2</t>
  </si>
  <si>
    <t xml:space="preserve">- Maximum Search Engine Rank:  5</t>
  </si>
  <si>
    <t xml:space="preserve">- Minimum Main Score:  0</t>
  </si>
  <si>
    <t xml:space="preserve">- Maximum number of threads:  0</t>
  </si>
  <si>
    <t xml:space="preserve">General:</t>
  </si>
  <si>
    <t xml:space="preserve">- Modification configuration (Hidden):</t>
  </si>
  <si>
    <t xml:space="preserve">&lt;?xml version="1.0" encoding="UTF-8" standalone="yes"?&gt;</t>
  </si>
  <si>
    <t xml:space="preserve">&lt;AnyPTM&gt;</t>
  </si>
  <si>
    <t xml:space="preserve">&lt;!-- This defines a modifications. The unimodID can be found in (path can be slightly different</t>
  </si>
  <si>
    <t xml:space="preserve">C:\ProgramData\Thermo\Proteome Discoverer 2.0\MagellanDBs\unimod.xml</t>
  </si>
  <si>
    <t xml:space="preserve">--&gt;</t>
  </si>
  <si>
    <t xml:space="preserve">&lt;modification name="Methyl" abbreviation="Methyl" searchdefined="FALSE" mass="14.015650" unimodId="34"&gt;</t>
  </si>
  <si>
    <t xml:space="preserve">&lt;!-- Targets of the modification --&gt;</t>
  </si>
  <si>
    <t xml:space="preserve">&lt;target aminoacid="K"/&gt;</t>
  </si>
  <si>
    <t xml:space="preserve">&lt;target aminoacid="R"/&gt;</t>
  </si>
  <si>
    <t xml:space="preserve">&lt;!--</t>
  </si>
  <si>
    <t xml:space="preserve">The modifications below this comment are substituted with the modification above this comment.</t>
  </si>
  <si>
    <t xml:space="preserve">Hence, the name of the modifications below have to be identical to the name defined by the search engine.</t>
  </si>
  <si>
    <t xml:space="preserve">Trivial substitution (Methyl = 1xMethyl) can also be performed (therefore all modifications will be scored together.</t>
  </si>
  <si>
    <t xml:space="preserve">&lt;equivalentmodification name="Methyl" factor="1"/&gt;</t>
  </si>
  <si>
    <t xml:space="preserve">&lt;equivalentmodification name="Dimethyl" factor="2"/&gt;</t>
  </si>
  <si>
    <t xml:space="preserve">&lt;!--Since arginine does not carry 3 methyls avoid this target--&gt;</t>
  </si>
  <si>
    <t xml:space="preserve">&lt;equivalentmodification name="Trimethyl" factor="3" avoidTarget="R"/&gt;</t>
  </si>
  <si>
    <t xml:space="preserve">&lt;equivalentmodification name="Methyl (K)" factor="1"/&gt;</t>
  </si>
  <si>
    <t xml:space="preserve">&lt;equivalentmodification name="Dimethyl (K)" factor="2"/&gt;</t>
  </si>
  <si>
    <t xml:space="preserve">&lt;/modification&gt;</t>
  </si>
  <si>
    <t xml:space="preserve">&lt;!--EXAMPLE EXAMPLE EXAMPLE EXAMPLE EXAMPLE EXAMPLE EXAMPLE EXAMPLE EXAMPLE EXAMPLE--&gt;</t>
  </si>
  <si>
    <t xml:space="preserve">&lt;modification name="ptmRS_BaseTestModification" abbreviation="baseTestMod" searchdefined="FALSE" mass="69.235469" unimodId="-9999"&gt;</t>
  </si>
  <si>
    <t xml:space="preserve">&lt;!-- Specifies a modification Test, which will, if on a peptide be used by ptmRS --&gt;</t>
  </si>
  <si>
    <t xml:space="preserve">&lt;!-- Specify the targets for current modification. It is important to highlight that this targets are taken for scoring! --&gt;</t>
  </si>
  <si>
    <t xml:space="preserve">&lt;target aminoacid="M"/&gt;</t>
  </si>
  <si>
    <t xml:space="preserve">&lt;target aminoacid="P"/&gt;</t>
  </si>
  <si>
    <t xml:space="preserve">&lt;target aminoacid="E"/&gt;</t>
  </si>
  <si>
    <t xml:space="preserve">Specify neutral losses. This NL will be used while scoring. Also NLs defined by the search engine will</t>
  </si>
  <si>
    <t xml:space="preserve">be used. Each &lt;target /&gt; specifies an amino acid (and a number of modification) pair where this NL is possible</t>
  </si>
  <si>
    <t xml:space="preserve">&lt;neutralloss abbreviation="NLofM" mass="98.12345"&gt;</t>
  </si>
  <si>
    <t xml:space="preserve">&lt;target aminoacid="M" factor ="3"/&gt;</t>
  </si>
  <si>
    <t xml:space="preserve">&lt;target aminoacid="M" factor ="2"/&gt;</t>
  </si>
  <si>
    <t xml:space="preserve">&lt;target aminoacid="M" factor ="1"/&gt;</t>
  </si>
  <si>
    <t xml:space="preserve">&lt;/neutralloss&gt;</t>
  </si>
  <si>
    <t xml:space="preserve">&lt;neutralloss abbreviation="NLofPE" mass="59.3256"&gt;</t>
  </si>
  <si>
    <t xml:space="preserve">Diagnostic ions (DI) can be defined. Currently 3 types of diagnostic ions are supported.</t>
  </si>
  <si>
    <t xml:space="preserve">* First, ions giving evidence for a specific target (e.g. DI found, modification is on Lysine)</t>
  </si>
  <si>
    <t xml:space="preserve">* Second ions giving evidence for the number of modification on a target (e.g. DI found, modification is on any target with the a factor of 2, dimethyl on Lysine/Arginin).</t>
  </si>
  <si>
    <t xml:space="preserve">* Third, combinations of both like in this example</t>
  </si>
  <si>
    <t xml:space="preserve">* Last, just the report it.</t>
  </si>
  <si>
    <t xml:space="preserve">&lt;diagnosticion name="Diagnostic Ion1" mass="55" peakdepth="8"&gt;</t>
  </si>
  <si>
    <t xml:space="preserve">&lt;!-- This diagnostic ions is an evidence that modification is bind to target M --&gt;</t>
  </si>
  <si>
    <t xml:space="preserve">&lt;Evidence_Target&gt;M&lt;/Evidence_Target&gt;</t>
  </si>
  <si>
    <t xml:space="preserve">&lt;!-- This diagnostic ions is an evidence for this modification of a factor 3 --&gt;</t>
  </si>
  <si>
    <t xml:space="preserve">&lt;Evidence_Factor&gt;3&lt;/Evidence_Factor&gt;</t>
  </si>
  <si>
    <t xml:space="preserve">Defines the relativity of the given mass:</t>
  </si>
  <si>
    <t xml:space="preserve">* Precursor: DI searched at: precursor + mass</t>
  </si>
  <si>
    <t xml:space="preserve">* ExistingPrecursor (default): DI searched if the precursor was measured in MS2 at: precursor + mass</t>
  </si>
  <si>
    <t xml:space="preserve">* ImoniumIon: The given mass is absolute, therefore here: mass</t>
  </si>
  <si>
    <t xml:space="preserve">&lt;Relativity&gt;ExistingPrecursor&lt;/Relativity&gt;</t>
  </si>
  <si>
    <t xml:space="preserve">&lt;/diagnosticion&gt;</t>
  </si>
  <si>
    <t xml:space="preserve">Following modifications are mapped onto the ptmRS_BaseTestModification:</t>
  </si>
  <si>
    <t xml:space="preserve">Modification on PSMs with the name "ptmRS_SearchengineTestMod1" are mapped onto 1x ptmRS_BaseTestModification</t>
  </si>
  <si>
    <t xml:space="preserve">&lt;equivalentmodification name="ptmRS_SearchengineTestMod1" factor="1" new="FALSE"/&gt;</t>
  </si>
  <si>
    <t xml:space="preserve">&lt;!-- Modification on PSMs with the name "ptmRS_SearchengineTestMod2" are mapped onto 2x ptmRS_BaseTestModification (this 2x mod cannot be found on P,E)--&gt;</t>
  </si>
  <si>
    <t xml:space="preserve">&lt;equivalentmodification name="ptmRS_SearchengineTestMod2" factor="2" new="FALSE" avoidTarget="PE"/&gt;</t>
  </si>
  <si>
    <t xml:space="preserve">&lt;!-- Modification on PSMs with the name "ptmRS_SearchengineTestMod3" are mapped onto 3x ptmRS_BaseTestModification (this 3x mod cannot be found on P,E)--&gt;</t>
  </si>
  <si>
    <t xml:space="preserve">&lt;equivalentmodification name="ptmRS_SearchengineTestMod3" factor="3" new="FALSE" avoidTarget="PE"/&gt;</t>
  </si>
  <si>
    <t xml:space="preserve">&lt;!-- Defines which fragment ions are used during the scoring in dependence of the activation type --&gt;</t>
  </si>
  <si>
    <t xml:space="preserve">&lt;FragmentIonCompositionPreference&gt;</t>
  </si>
  <si>
    <t xml:space="preserve">&lt;FragmentIonComposition ActivationType="CID" FragmentIonComposition="b,y" NeutralLossFragmentIonComposition=""/&gt;</t>
  </si>
  <si>
    <t xml:space="preserve">&lt;FragmentIonComposition ActivationType="HCD" FragmentIonComposition="b,y" NeutralLossFragmentIonComposition="b,y"/&gt;</t>
  </si>
  <si>
    <t xml:space="preserve">&lt;FragmentIonComposition ActivationType="ETHcD" FragmentIonComposition="b,y,c,zPrime,zRadical" NeutralLossFragmentIonComposition="b,y"/&gt;</t>
  </si>
  <si>
    <t xml:space="preserve">&lt;FragmentIonComposition ActivationType="ETD" FragmentIonComposition="c,zPrime,zRadical" NeutralLossFragmentIonComposition=""/&gt;</t>
  </si>
  <si>
    <t xml:space="preserve">&lt;/FragmentIonCompositionPreference&gt;</t>
  </si>
  <si>
    <t xml:space="preserve">&lt;/AnyPTM&gt;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</si>
</sst>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8.6875" defaultRowHeight="15" zeroHeight="false" outlineLevelRow="0" outlineLevelCol="0"/>
  <cols>
    <col collapsed="false" customWidth="true" hidden="false" outlineLevel="0" max="3" min="3" style="0" width="25.19"/>
    <col collapsed="false" customWidth="true" hidden="false" outlineLevel="0" max="4" min="4" style="0" width="80.4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5" hidden="false" customHeight="false" outlineLevel="0" collapsed="false">
      <c r="A2" s="0" t="n">
        <f aca="false">FALSE()</f>
        <v>0</v>
      </c>
      <c r="B2" s="0" t="s">
        <v>22</v>
      </c>
      <c r="C2" s="0" t="s">
        <v>23</v>
      </c>
      <c r="D2" s="0" t="s">
        <v>23</v>
      </c>
      <c r="E2" s="1" t="n">
        <v>553039332538737</v>
      </c>
      <c r="F2" s="0" t="n">
        <v>23</v>
      </c>
      <c r="G2" s="0" t="n">
        <v>41</v>
      </c>
      <c r="H2" s="0" t="n">
        <v>23</v>
      </c>
      <c r="I2" s="0" t="n">
        <v>1</v>
      </c>
      <c r="J2" s="0" t="n">
        <v>839</v>
      </c>
      <c r="K2" s="1" t="n">
        <v>84308</v>
      </c>
      <c r="L2" s="0" t="s">
        <v>24</v>
      </c>
      <c r="M2" s="0" t="s">
        <v>25</v>
      </c>
      <c r="N2" s="0" t="s">
        <v>25</v>
      </c>
      <c r="O2" s="0" t="s">
        <v>25</v>
      </c>
      <c r="P2" s="0" t="s">
        <v>25</v>
      </c>
      <c r="R2" s="2" t="n">
        <v>31000000</v>
      </c>
      <c r="S2" s="2" t="n">
        <v>46000000</v>
      </c>
      <c r="T2" s="0" t="s">
        <v>26</v>
      </c>
      <c r="U2" s="1" t="n">
        <v>758277754297108</v>
      </c>
      <c r="V2" s="0" t="n">
        <v>23</v>
      </c>
    </row>
    <row r="3" customFormat="false" ht="15" hidden="false" customHeight="false" outlineLevel="0" collapsed="false">
      <c r="A3" s="0" t="n">
        <f aca="false">FALSE()</f>
        <v>0</v>
      </c>
      <c r="B3" s="0" t="s">
        <v>22</v>
      </c>
      <c r="C3" s="0" t="s">
        <v>27</v>
      </c>
      <c r="D3" s="0" t="s">
        <v>27</v>
      </c>
      <c r="E3" s="1" t="n">
        <v>446601941747573</v>
      </c>
      <c r="F3" s="0" t="n">
        <v>7</v>
      </c>
      <c r="G3" s="0" t="n">
        <v>40</v>
      </c>
      <c r="H3" s="0" t="n">
        <v>7</v>
      </c>
      <c r="I3" s="0" t="n">
        <v>1</v>
      </c>
      <c r="J3" s="0" t="n">
        <v>103</v>
      </c>
      <c r="K3" s="1" t="n">
        <v>11388</v>
      </c>
      <c r="L3" s="0" t="s">
        <v>28</v>
      </c>
      <c r="M3" s="0" t="s">
        <v>25</v>
      </c>
      <c r="N3" s="0" t="s">
        <v>25</v>
      </c>
      <c r="O3" s="0" t="s">
        <v>25</v>
      </c>
      <c r="P3" s="0" t="s">
        <v>25</v>
      </c>
      <c r="Q3" s="0" t="s">
        <v>29</v>
      </c>
      <c r="R3" s="2" t="n">
        <v>78000000</v>
      </c>
      <c r="S3" s="2" t="n">
        <v>280000000</v>
      </c>
      <c r="T3" s="1" t="n">
        <v>2153435</v>
      </c>
      <c r="U3" s="1" t="n">
        <v>656737201954214</v>
      </c>
      <c r="V3" s="0" t="n">
        <v>7</v>
      </c>
    </row>
    <row r="4" customFormat="false" ht="15" hidden="false" customHeight="false" outlineLevel="0" collapsed="false">
      <c r="A4" s="0" t="n">
        <f aca="false">FALSE()</f>
        <v>0</v>
      </c>
      <c r="B4" s="0" t="s">
        <v>22</v>
      </c>
      <c r="C4" s="0" t="s">
        <v>30</v>
      </c>
      <c r="D4" s="0" t="s">
        <v>30</v>
      </c>
      <c r="E4" s="1" t="n">
        <v>378504672897196</v>
      </c>
      <c r="F4" s="0" t="n">
        <v>11</v>
      </c>
      <c r="G4" s="0" t="n">
        <v>19</v>
      </c>
      <c r="H4" s="0" t="n">
        <v>11</v>
      </c>
      <c r="I4" s="0" t="n">
        <v>1</v>
      </c>
      <c r="J4" s="0" t="n">
        <v>428</v>
      </c>
      <c r="K4" s="1" t="n">
        <v>42378</v>
      </c>
      <c r="L4" s="0" t="s">
        <v>31</v>
      </c>
      <c r="M4" s="0" t="s">
        <v>25</v>
      </c>
      <c r="N4" s="0" t="s">
        <v>25</v>
      </c>
      <c r="O4" s="0" t="s">
        <v>25</v>
      </c>
      <c r="P4" s="0" t="s">
        <v>25</v>
      </c>
      <c r="R4" s="2" t="n">
        <v>27000000</v>
      </c>
      <c r="S4" s="2" t="n">
        <v>39000000</v>
      </c>
      <c r="T4" s="1" t="n">
        <v>1106</v>
      </c>
      <c r="U4" s="1" t="n">
        <v>37813482355037</v>
      </c>
      <c r="V4" s="0" t="n">
        <v>11</v>
      </c>
    </row>
    <row r="5" customFormat="false" ht="15" hidden="false" customHeight="false" outlineLevel="0" collapsed="false">
      <c r="A5" s="0" t="n">
        <f aca="false">FALSE()</f>
        <v>0</v>
      </c>
      <c r="B5" s="0" t="s">
        <v>22</v>
      </c>
      <c r="C5" s="0" t="s">
        <v>32</v>
      </c>
      <c r="D5" s="0" t="s">
        <v>32</v>
      </c>
      <c r="E5" s="0" t="s">
        <v>33</v>
      </c>
      <c r="F5" s="0" t="n">
        <v>11</v>
      </c>
      <c r="G5" s="0" t="n">
        <v>29</v>
      </c>
      <c r="H5" s="0" t="n">
        <v>11</v>
      </c>
      <c r="I5" s="0" t="n">
        <v>1</v>
      </c>
      <c r="J5" s="0" t="n">
        <v>120</v>
      </c>
      <c r="K5" s="1" t="n">
        <v>13131</v>
      </c>
      <c r="L5" s="0" t="s">
        <v>34</v>
      </c>
      <c r="M5" s="0" t="s">
        <v>25</v>
      </c>
      <c r="N5" s="0" t="s">
        <v>25</v>
      </c>
      <c r="O5" s="0" t="s">
        <v>25</v>
      </c>
      <c r="P5" s="0" t="s">
        <v>25</v>
      </c>
      <c r="R5" s="2" t="n">
        <v>230000000</v>
      </c>
      <c r="S5" s="2" t="n">
        <v>220000000</v>
      </c>
      <c r="T5" s="1" t="n">
        <v>26826</v>
      </c>
      <c r="U5" s="1" t="n">
        <v>313866347216642</v>
      </c>
      <c r="V5" s="0" t="n">
        <v>11</v>
      </c>
    </row>
    <row r="6" customFormat="false" ht="15" hidden="false" customHeight="false" outlineLevel="0" collapsed="false">
      <c r="A6" s="0" t="n">
        <f aca="false">FALSE()</f>
        <v>0</v>
      </c>
      <c r="B6" s="0" t="s">
        <v>22</v>
      </c>
      <c r="C6" s="0" t="s">
        <v>35</v>
      </c>
      <c r="D6" s="0" t="s">
        <v>35</v>
      </c>
      <c r="E6" s="1" t="n">
        <v>121359223300971</v>
      </c>
      <c r="F6" s="0" t="n">
        <v>6</v>
      </c>
      <c r="G6" s="0" t="n">
        <v>43</v>
      </c>
      <c r="H6" s="0" t="n">
        <v>6</v>
      </c>
      <c r="I6" s="0" t="n">
        <v>1</v>
      </c>
      <c r="J6" s="0" t="n">
        <v>412</v>
      </c>
      <c r="K6" s="1" t="n">
        <v>44815</v>
      </c>
      <c r="L6" s="0" t="s">
        <v>36</v>
      </c>
      <c r="M6" s="0" t="s">
        <v>25</v>
      </c>
      <c r="N6" s="0" t="s">
        <v>25</v>
      </c>
      <c r="O6" s="0" t="s">
        <v>25</v>
      </c>
      <c r="P6" s="0" t="s">
        <v>25</v>
      </c>
      <c r="Q6" s="0" t="s">
        <v>37</v>
      </c>
      <c r="R6" s="2" t="n">
        <v>420000000</v>
      </c>
      <c r="S6" s="2" t="n">
        <v>350000000</v>
      </c>
      <c r="T6" s="1" t="n">
        <v>11452</v>
      </c>
      <c r="U6" s="1" t="n">
        <v>295916713052695</v>
      </c>
      <c r="V6" s="0" t="n">
        <v>6</v>
      </c>
    </row>
    <row r="7" customFormat="false" ht="15" hidden="false" customHeight="false" outlineLevel="0" collapsed="false">
      <c r="A7" s="0" t="n">
        <f aca="false">FALSE()</f>
        <v>0</v>
      </c>
      <c r="B7" s="0" t="s">
        <v>22</v>
      </c>
      <c r="C7" s="0" t="s">
        <v>38</v>
      </c>
      <c r="D7" s="0" t="s">
        <v>38</v>
      </c>
      <c r="E7" s="1" t="n">
        <v>169230769230769</v>
      </c>
      <c r="F7" s="0" t="n">
        <v>6</v>
      </c>
      <c r="G7" s="0" t="n">
        <v>11</v>
      </c>
      <c r="H7" s="0" t="n">
        <v>3</v>
      </c>
      <c r="I7" s="0" t="n">
        <v>1</v>
      </c>
      <c r="J7" s="0" t="n">
        <v>130</v>
      </c>
      <c r="K7" s="1" t="n">
        <v>13792</v>
      </c>
      <c r="L7" s="0" t="s">
        <v>39</v>
      </c>
      <c r="M7" s="0" t="s">
        <v>25</v>
      </c>
      <c r="N7" s="0" t="s">
        <v>25</v>
      </c>
      <c r="O7" s="0" t="s">
        <v>25</v>
      </c>
      <c r="P7" s="0" t="s">
        <v>25</v>
      </c>
      <c r="S7" s="2" t="n">
        <v>26000000</v>
      </c>
      <c r="T7" s="1" t="n">
        <v>13678</v>
      </c>
      <c r="U7" s="1" t="n">
        <v>258089976853787</v>
      </c>
      <c r="V7" s="0" t="n">
        <v>6</v>
      </c>
    </row>
    <row r="8" customFormat="false" ht="15" hidden="false" customHeight="false" outlineLevel="0" collapsed="false">
      <c r="A8" s="0" t="n">
        <f aca="false">FALSE()</f>
        <v>0</v>
      </c>
      <c r="B8" s="0" t="s">
        <v>22</v>
      </c>
      <c r="C8" s="0" t="s">
        <v>40</v>
      </c>
      <c r="D8" s="0" t="s">
        <v>40</v>
      </c>
      <c r="E8" s="1" t="n">
        <v>175572519083969</v>
      </c>
      <c r="F8" s="0" t="n">
        <v>5</v>
      </c>
      <c r="G8" s="0" t="n">
        <v>10</v>
      </c>
      <c r="H8" s="0" t="n">
        <v>2</v>
      </c>
      <c r="I8" s="0" t="n">
        <v>1</v>
      </c>
      <c r="J8" s="0" t="n">
        <v>131</v>
      </c>
      <c r="K8" s="1" t="n">
        <v>13849</v>
      </c>
      <c r="L8" s="0" t="s">
        <v>39</v>
      </c>
      <c r="M8" s="0" t="s">
        <v>25</v>
      </c>
      <c r="N8" s="0" t="s">
        <v>25</v>
      </c>
      <c r="O8" s="0" t="s">
        <v>25</v>
      </c>
      <c r="P8" s="0" t="s">
        <v>25</v>
      </c>
      <c r="S8" s="2" t="n">
        <v>13000000</v>
      </c>
      <c r="T8" s="0" t="n">
        <v>9</v>
      </c>
      <c r="U8" s="1" t="n">
        <v>24317125033273</v>
      </c>
      <c r="V8" s="0" t="n">
        <v>5</v>
      </c>
    </row>
    <row r="9" customFormat="false" ht="15" hidden="false" customHeight="false" outlineLevel="0" collapsed="false">
      <c r="A9" s="0" t="n">
        <f aca="false">FALSE()</f>
        <v>0</v>
      </c>
      <c r="B9" s="0" t="s">
        <v>22</v>
      </c>
      <c r="C9" s="0" t="s">
        <v>41</v>
      </c>
      <c r="D9" s="0" t="s">
        <v>41</v>
      </c>
      <c r="E9" s="1" t="n">
        <v>246031746031746</v>
      </c>
      <c r="F9" s="0" t="n">
        <v>4</v>
      </c>
      <c r="G9" s="0" t="n">
        <v>12</v>
      </c>
      <c r="H9" s="0" t="n">
        <v>3</v>
      </c>
      <c r="I9" s="0" t="n">
        <v>1</v>
      </c>
      <c r="J9" s="0" t="n">
        <v>126</v>
      </c>
      <c r="K9" s="1" t="n">
        <v>13577</v>
      </c>
      <c r="L9" s="0" t="s">
        <v>42</v>
      </c>
      <c r="M9" s="0" t="s">
        <v>25</v>
      </c>
      <c r="N9" s="0" t="s">
        <v>25</v>
      </c>
      <c r="O9" s="0" t="s">
        <v>25</v>
      </c>
      <c r="P9" s="0" t="s">
        <v>25</v>
      </c>
      <c r="Q9" s="0" t="s">
        <v>43</v>
      </c>
      <c r="R9" s="2" t="n">
        <v>41000000</v>
      </c>
      <c r="S9" s="2" t="n">
        <v>46000000</v>
      </c>
      <c r="T9" s="1" t="n">
        <v>38811</v>
      </c>
      <c r="U9" s="1" t="n">
        <v>208523694442479</v>
      </c>
      <c r="V9" s="0" t="n">
        <v>4</v>
      </c>
    </row>
    <row r="10" customFormat="false" ht="15" hidden="false" customHeight="false" outlineLevel="0" collapsed="false">
      <c r="A10" s="0" t="n">
        <f aca="false">FALSE()</f>
        <v>0</v>
      </c>
      <c r="B10" s="0" t="s">
        <v>22</v>
      </c>
      <c r="C10" s="0" t="s">
        <v>44</v>
      </c>
      <c r="D10" s="0" t="s">
        <v>44</v>
      </c>
      <c r="E10" s="1" t="n">
        <v>346938775510204</v>
      </c>
      <c r="F10" s="0" t="n">
        <v>7</v>
      </c>
      <c r="G10" s="0" t="n">
        <v>13</v>
      </c>
      <c r="H10" s="0" t="n">
        <v>7</v>
      </c>
      <c r="I10" s="0" t="n">
        <v>1</v>
      </c>
      <c r="J10" s="0" t="n">
        <v>196</v>
      </c>
      <c r="K10" s="1" t="n">
        <v>20234</v>
      </c>
      <c r="L10" s="0" t="s">
        <v>45</v>
      </c>
      <c r="M10" s="0" t="s">
        <v>25</v>
      </c>
      <c r="N10" s="0" t="s">
        <v>25</v>
      </c>
      <c r="O10" s="0" t="s">
        <v>25</v>
      </c>
      <c r="P10" s="0" t="s">
        <v>25</v>
      </c>
      <c r="R10" s="2" t="n">
        <v>14000000</v>
      </c>
      <c r="S10" s="2" t="n">
        <v>20000000</v>
      </c>
      <c r="T10" s="1" t="n">
        <v>1336</v>
      </c>
      <c r="U10" s="1" t="n">
        <v>203148894562691</v>
      </c>
      <c r="V10" s="0" t="n">
        <v>7</v>
      </c>
    </row>
    <row r="11" customFormat="false" ht="15" hidden="false" customHeight="false" outlineLevel="0" collapsed="false">
      <c r="A11" s="0" t="n">
        <f aca="false">FALSE()</f>
        <v>0</v>
      </c>
      <c r="B11" s="0" t="s">
        <v>22</v>
      </c>
      <c r="C11" s="0" t="s">
        <v>46</v>
      </c>
      <c r="D11" s="0" t="s">
        <v>46</v>
      </c>
      <c r="E11" s="1" t="n">
        <v>213592233009709</v>
      </c>
      <c r="F11" s="0" t="n">
        <v>4</v>
      </c>
      <c r="G11" s="0" t="n">
        <v>5</v>
      </c>
      <c r="H11" s="0" t="n">
        <v>4</v>
      </c>
      <c r="I11" s="0" t="n">
        <v>1</v>
      </c>
      <c r="J11" s="0" t="n">
        <v>206</v>
      </c>
      <c r="K11" s="1" t="n">
        <v>23379</v>
      </c>
      <c r="L11" s="0" t="s">
        <v>47</v>
      </c>
      <c r="M11" s="0" t="s">
        <v>48</v>
      </c>
      <c r="N11" s="0" t="s">
        <v>25</v>
      </c>
      <c r="O11" s="0" t="s">
        <v>48</v>
      </c>
      <c r="P11" s="0" t="s">
        <v>25</v>
      </c>
      <c r="S11" s="2" t="n">
        <v>2900000</v>
      </c>
      <c r="T11" s="1" t="n">
        <v>1154</v>
      </c>
      <c r="U11" s="1" t="n">
        <v>187412744599061</v>
      </c>
      <c r="V11" s="0" t="n">
        <v>4</v>
      </c>
    </row>
    <row r="12" customFormat="false" ht="15" hidden="false" customHeight="false" outlineLevel="0" collapsed="false">
      <c r="A12" s="0" t="n">
        <f aca="false">FALSE()</f>
        <v>0</v>
      </c>
      <c r="B12" s="0" t="s">
        <v>22</v>
      </c>
      <c r="C12" s="0" t="s">
        <v>49</v>
      </c>
      <c r="D12" s="0" t="s">
        <v>49</v>
      </c>
      <c r="E12" s="1" t="n">
        <v>178899082568807</v>
      </c>
      <c r="F12" s="0" t="n">
        <v>3</v>
      </c>
      <c r="G12" s="0" t="n">
        <v>4</v>
      </c>
      <c r="H12" s="0" t="n">
        <v>3</v>
      </c>
      <c r="I12" s="0" t="n">
        <v>1</v>
      </c>
      <c r="J12" s="0" t="n">
        <v>218</v>
      </c>
      <c r="K12" s="1" t="n">
        <v>24146</v>
      </c>
      <c r="L12" s="0" t="s">
        <v>50</v>
      </c>
      <c r="M12" s="0" t="s">
        <v>25</v>
      </c>
      <c r="N12" s="0" t="s">
        <v>25</v>
      </c>
      <c r="O12" s="0" t="s">
        <v>25</v>
      </c>
      <c r="P12" s="0" t="s">
        <v>25</v>
      </c>
      <c r="R12" s="2" t="n">
        <v>390000</v>
      </c>
      <c r="S12" s="2" t="n">
        <v>2800000</v>
      </c>
      <c r="T12" s="0" t="s">
        <v>51</v>
      </c>
      <c r="U12" s="1" t="n">
        <v>173828727349794</v>
      </c>
      <c r="V12" s="0" t="n">
        <v>3</v>
      </c>
    </row>
    <row r="13" customFormat="false" ht="15" hidden="false" customHeight="false" outlineLevel="0" collapsed="false">
      <c r="A13" s="0" t="n">
        <f aca="false">FALSE()</f>
        <v>0</v>
      </c>
      <c r="B13" s="0" t="s">
        <v>22</v>
      </c>
      <c r="C13" s="0" t="s">
        <v>52</v>
      </c>
      <c r="D13" s="0" t="s">
        <v>53</v>
      </c>
      <c r="E13" s="1" t="n">
        <v>164502164502165</v>
      </c>
      <c r="F13" s="0" t="n">
        <v>3</v>
      </c>
      <c r="G13" s="0" t="n">
        <v>8</v>
      </c>
      <c r="H13" s="0" t="n">
        <v>3</v>
      </c>
      <c r="I13" s="0" t="n">
        <v>1</v>
      </c>
      <c r="J13" s="0" t="n">
        <v>231</v>
      </c>
      <c r="K13" s="1" t="n">
        <v>24394</v>
      </c>
      <c r="L13" s="0" t="s">
        <v>54</v>
      </c>
      <c r="M13" s="0" t="s">
        <v>25</v>
      </c>
      <c r="N13" s="0" t="s">
        <v>25</v>
      </c>
      <c r="O13" s="0" t="s">
        <v>25</v>
      </c>
      <c r="P13" s="0" t="s">
        <v>25</v>
      </c>
      <c r="R13" s="2" t="n">
        <v>1400000000</v>
      </c>
      <c r="S13" s="2" t="n">
        <v>190000000</v>
      </c>
      <c r="T13" s="1" t="n">
        <v>1424</v>
      </c>
      <c r="U13" s="1" t="n">
        <v>169452626317683</v>
      </c>
      <c r="V13" s="0" t="n">
        <v>3</v>
      </c>
    </row>
    <row r="14" customFormat="false" ht="15" hidden="false" customHeight="false" outlineLevel="0" collapsed="false">
      <c r="A14" s="0" t="n">
        <f aca="false">FALSE()</f>
        <v>0</v>
      </c>
      <c r="B14" s="0" t="s">
        <v>22</v>
      </c>
      <c r="C14" s="0" t="s">
        <v>55</v>
      </c>
      <c r="D14" s="0" t="s">
        <v>55</v>
      </c>
      <c r="E14" s="1" t="n">
        <v>126923076923077</v>
      </c>
      <c r="F14" s="0" t="n">
        <v>2</v>
      </c>
      <c r="G14" s="0" t="n">
        <v>3</v>
      </c>
      <c r="H14" s="0" t="n">
        <v>2</v>
      </c>
      <c r="I14" s="0" t="n">
        <v>1</v>
      </c>
      <c r="J14" s="0" t="n">
        <v>260</v>
      </c>
      <c r="K14" s="1" t="n">
        <v>26008</v>
      </c>
      <c r="L14" s="0" t="s">
        <v>56</v>
      </c>
      <c r="M14" s="0" t="s">
        <v>25</v>
      </c>
      <c r="N14" s="0" t="s">
        <v>25</v>
      </c>
      <c r="O14" s="0" t="s">
        <v>25</v>
      </c>
      <c r="P14" s="0" t="s">
        <v>25</v>
      </c>
      <c r="R14" s="2" t="n">
        <v>880000</v>
      </c>
      <c r="S14" s="2" t="n">
        <v>1800000</v>
      </c>
      <c r="T14" s="0" t="s">
        <v>57</v>
      </c>
      <c r="U14" s="1" t="n">
        <v>130000715432279</v>
      </c>
      <c r="V14" s="0" t="n">
        <v>2</v>
      </c>
    </row>
    <row r="15" customFormat="false" ht="15" hidden="false" customHeight="false" outlineLevel="0" collapsed="false">
      <c r="A15" s="0" t="n">
        <f aca="false">FALSE()</f>
        <v>0</v>
      </c>
      <c r="B15" s="0" t="s">
        <v>22</v>
      </c>
      <c r="C15" s="0" t="s">
        <v>58</v>
      </c>
      <c r="D15" s="0" t="s">
        <v>59</v>
      </c>
      <c r="E15" s="1" t="n">
        <v>443458980044346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451</v>
      </c>
      <c r="K15" s="1" t="n">
        <v>50148</v>
      </c>
      <c r="L15" s="0" t="s">
        <v>60</v>
      </c>
      <c r="M15" s="0" t="s">
        <v>48</v>
      </c>
      <c r="N15" s="0" t="s">
        <v>25</v>
      </c>
      <c r="O15" s="0" t="s">
        <v>48</v>
      </c>
      <c r="P15" s="0" t="s">
        <v>25</v>
      </c>
      <c r="S15" s="2" t="n">
        <v>520000</v>
      </c>
      <c r="T15" s="0" t="s">
        <v>61</v>
      </c>
      <c r="U15" s="0" t="s">
        <v>62</v>
      </c>
      <c r="V15" s="0" t="n">
        <v>1</v>
      </c>
    </row>
    <row r="16" customFormat="false" ht="15" hidden="false" customHeight="false" outlineLevel="0" collapsed="false">
      <c r="A16" s="0" t="n">
        <f aca="false">FALSE()</f>
        <v>0</v>
      </c>
      <c r="B16" s="0" t="s">
        <v>22</v>
      </c>
      <c r="C16" s="0" t="s">
        <v>63</v>
      </c>
      <c r="D16" s="0" t="s">
        <v>63</v>
      </c>
      <c r="E16" s="1" t="n">
        <v>103571428571429</v>
      </c>
      <c r="F16" s="0" t="n">
        <v>2</v>
      </c>
      <c r="G16" s="0" t="n">
        <v>4</v>
      </c>
      <c r="H16" s="0" t="n">
        <v>2</v>
      </c>
      <c r="I16" s="0" t="n">
        <v>1</v>
      </c>
      <c r="J16" s="0" t="n">
        <v>280</v>
      </c>
      <c r="K16" s="1" t="n">
        <v>29582</v>
      </c>
      <c r="L16" s="0" t="s">
        <v>64</v>
      </c>
      <c r="M16" s="0" t="s">
        <v>25</v>
      </c>
      <c r="N16" s="0" t="s">
        <v>25</v>
      </c>
      <c r="O16" s="0" t="s">
        <v>25</v>
      </c>
      <c r="P16" s="0" t="s">
        <v>25</v>
      </c>
      <c r="R16" s="2" t="n">
        <v>2100000</v>
      </c>
      <c r="S16" s="2" t="n">
        <v>4300000</v>
      </c>
      <c r="T16" s="0" t="s">
        <v>57</v>
      </c>
      <c r="U16" s="1" t="n">
        <v>116317456453851</v>
      </c>
      <c r="V16" s="0" t="n">
        <v>2</v>
      </c>
    </row>
    <row r="17" customFormat="false" ht="15" hidden="false" customHeight="false" outlineLevel="0" collapsed="false">
      <c r="A17" s="0" t="n">
        <f aca="false">FALSE()</f>
        <v>0</v>
      </c>
      <c r="B17" s="0" t="s">
        <v>22</v>
      </c>
      <c r="C17" s="0" t="s">
        <v>65</v>
      </c>
      <c r="D17" s="0" t="s">
        <v>65</v>
      </c>
      <c r="E17" s="1" t="n">
        <v>858895705521472</v>
      </c>
      <c r="F17" s="0" t="n">
        <v>1</v>
      </c>
      <c r="G17" s="0" t="n">
        <v>2</v>
      </c>
      <c r="H17" s="0" t="n">
        <v>1</v>
      </c>
      <c r="I17" s="0" t="n">
        <v>1</v>
      </c>
      <c r="J17" s="0" t="n">
        <v>163</v>
      </c>
      <c r="K17" s="1" t="n">
        <v>18274</v>
      </c>
      <c r="L17" s="0" t="s">
        <v>66</v>
      </c>
      <c r="M17" s="0" t="s">
        <v>25</v>
      </c>
      <c r="N17" s="0" t="s">
        <v>25</v>
      </c>
      <c r="O17" s="0" t="s">
        <v>25</v>
      </c>
      <c r="P17" s="0" t="s">
        <v>25</v>
      </c>
      <c r="R17" s="2" t="n">
        <v>27000000</v>
      </c>
      <c r="S17" s="2" t="n">
        <v>40000000</v>
      </c>
      <c r="T17" s="0" t="s">
        <v>67</v>
      </c>
      <c r="U17" s="1" t="n">
        <v>115887973230605</v>
      </c>
      <c r="V17" s="0" t="n">
        <v>1</v>
      </c>
    </row>
    <row r="18" customFormat="false" ht="15" hidden="false" customHeight="false" outlineLevel="0" collapsed="false">
      <c r="A18" s="0" t="n">
        <f aca="false">FALSE()</f>
        <v>0</v>
      </c>
      <c r="B18" s="0" t="s">
        <v>22</v>
      </c>
      <c r="C18" s="0" t="s">
        <v>68</v>
      </c>
      <c r="D18" s="0" t="s">
        <v>69</v>
      </c>
      <c r="E18" s="1" t="n">
        <v>82815734989648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483</v>
      </c>
      <c r="K18" s="1" t="n">
        <v>53671</v>
      </c>
      <c r="L18" s="0" t="s">
        <v>70</v>
      </c>
      <c r="M18" s="0" t="s">
        <v>48</v>
      </c>
      <c r="N18" s="0" t="s">
        <v>25</v>
      </c>
      <c r="O18" s="0" t="s">
        <v>48</v>
      </c>
      <c r="P18" s="0" t="s">
        <v>25</v>
      </c>
      <c r="S18" s="2" t="n">
        <v>3800000</v>
      </c>
      <c r="T18" s="0" t="s">
        <v>71</v>
      </c>
      <c r="U18" s="0" t="s">
        <v>72</v>
      </c>
      <c r="V18" s="0" t="n">
        <v>1</v>
      </c>
    </row>
    <row r="19" customFormat="false" ht="15" hidden="false" customHeight="false" outlineLevel="0" collapsed="false">
      <c r="A19" s="0" t="n">
        <f aca="false">FALSE()</f>
        <v>0</v>
      </c>
      <c r="B19" s="0" t="s">
        <v>22</v>
      </c>
      <c r="C19" s="0" t="s">
        <v>73</v>
      </c>
      <c r="D19" s="0" t="s">
        <v>73</v>
      </c>
      <c r="E19" s="1" t="n">
        <v>178861788617886</v>
      </c>
      <c r="F19" s="0" t="n">
        <v>3</v>
      </c>
      <c r="G19" s="0" t="n">
        <v>15</v>
      </c>
      <c r="H19" s="0" t="n">
        <v>2</v>
      </c>
      <c r="I19" s="0" t="n">
        <v>1</v>
      </c>
      <c r="J19" s="0" t="n">
        <v>123</v>
      </c>
      <c r="K19" s="1" t="n">
        <v>13112</v>
      </c>
      <c r="L19" s="0" t="s">
        <v>74</v>
      </c>
      <c r="M19" s="0" t="s">
        <v>25</v>
      </c>
      <c r="N19" s="0" t="s">
        <v>25</v>
      </c>
      <c r="O19" s="0" t="s">
        <v>25</v>
      </c>
      <c r="P19" s="0" t="s">
        <v>25</v>
      </c>
      <c r="R19" s="2" t="n">
        <v>110000000</v>
      </c>
      <c r="S19" s="2" t="n">
        <v>340000000</v>
      </c>
      <c r="T19" s="1" t="n">
        <v>38811</v>
      </c>
      <c r="U19" s="1" t="n">
        <v>110721892579088</v>
      </c>
      <c r="V19" s="0" t="n">
        <v>3</v>
      </c>
    </row>
    <row r="20" customFormat="false" ht="15" hidden="false" customHeight="false" outlineLevel="0" collapsed="false">
      <c r="A20" s="0" t="n">
        <f aca="false">FALSE()</f>
        <v>0</v>
      </c>
      <c r="B20" s="0" t="s">
        <v>22</v>
      </c>
      <c r="C20" s="0" t="s">
        <v>75</v>
      </c>
      <c r="D20" s="0" t="s">
        <v>75</v>
      </c>
      <c r="E20" s="1" t="n">
        <v>622406639004149</v>
      </c>
      <c r="F20" s="0" t="n">
        <v>1</v>
      </c>
      <c r="G20" s="0" t="n">
        <v>2</v>
      </c>
      <c r="H20" s="0" t="n">
        <v>1</v>
      </c>
      <c r="I20" s="0" t="n">
        <v>1</v>
      </c>
      <c r="J20" s="0" t="n">
        <v>241</v>
      </c>
      <c r="K20" s="1" t="n">
        <v>27654</v>
      </c>
      <c r="L20" s="0" t="s">
        <v>76</v>
      </c>
      <c r="M20" s="0" t="s">
        <v>25</v>
      </c>
      <c r="N20" s="0" t="s">
        <v>25</v>
      </c>
      <c r="O20" s="0" t="s">
        <v>25</v>
      </c>
      <c r="P20" s="0" t="s">
        <v>25</v>
      </c>
      <c r="R20" s="2" t="n">
        <v>730000</v>
      </c>
      <c r="S20" s="2" t="n">
        <v>1400000</v>
      </c>
      <c r="T20" s="0" t="s">
        <v>77</v>
      </c>
      <c r="U20" s="1" t="n">
        <v>108873949836695</v>
      </c>
      <c r="V20" s="0" t="n">
        <v>1</v>
      </c>
    </row>
    <row r="21" customFormat="false" ht="15" hidden="false" customHeight="false" outlineLevel="0" collapsed="false">
      <c r="A21" s="0" t="n">
        <f aca="false">FALSE()</f>
        <v>0</v>
      </c>
      <c r="B21" s="0" t="s">
        <v>22</v>
      </c>
      <c r="C21" s="0" t="s">
        <v>78</v>
      </c>
      <c r="D21" s="0" t="s">
        <v>78</v>
      </c>
      <c r="E21" s="1" t="n">
        <v>183908045977011</v>
      </c>
      <c r="F21" s="0" t="n">
        <v>4</v>
      </c>
      <c r="G21" s="0" t="n">
        <v>5</v>
      </c>
      <c r="H21" s="0" t="n">
        <v>4</v>
      </c>
      <c r="I21" s="0" t="n">
        <v>1</v>
      </c>
      <c r="J21" s="0" t="n">
        <v>261</v>
      </c>
      <c r="K21" s="0" t="s">
        <v>79</v>
      </c>
      <c r="L21" s="0" t="s">
        <v>80</v>
      </c>
      <c r="M21" s="0" t="s">
        <v>25</v>
      </c>
      <c r="N21" s="0" t="s">
        <v>25</v>
      </c>
      <c r="O21" s="0" t="s">
        <v>25</v>
      </c>
      <c r="P21" s="0" t="s">
        <v>25</v>
      </c>
      <c r="R21" s="2" t="n">
        <v>4300000</v>
      </c>
      <c r="S21" s="2" t="n">
        <v>9500000</v>
      </c>
      <c r="T21" s="0" t="s">
        <v>81</v>
      </c>
      <c r="U21" s="1" t="n">
        <v>107991241582847</v>
      </c>
      <c r="V21" s="0" t="n">
        <v>4</v>
      </c>
    </row>
    <row r="22" customFormat="false" ht="15" hidden="false" customHeight="false" outlineLevel="0" collapsed="false">
      <c r="A22" s="0" t="n">
        <f aca="false">FALSE()</f>
        <v>0</v>
      </c>
      <c r="B22" s="0" t="s">
        <v>22</v>
      </c>
      <c r="C22" s="0" t="s">
        <v>82</v>
      </c>
      <c r="D22" s="0" t="s">
        <v>82</v>
      </c>
      <c r="E22" s="1" t="n">
        <v>111111111111111</v>
      </c>
      <c r="F22" s="0" t="n">
        <v>3</v>
      </c>
      <c r="G22" s="0" t="n">
        <v>6</v>
      </c>
      <c r="H22" s="0" t="n">
        <v>3</v>
      </c>
      <c r="I22" s="0" t="n">
        <v>0</v>
      </c>
      <c r="J22" s="0" t="n">
        <v>252</v>
      </c>
      <c r="K22" s="1" t="n">
        <v>27923</v>
      </c>
      <c r="L22" s="0" t="s">
        <v>83</v>
      </c>
      <c r="M22" s="0" t="s">
        <v>25</v>
      </c>
      <c r="N22" s="0" t="s">
        <v>25</v>
      </c>
      <c r="O22" s="0" t="s">
        <v>25</v>
      </c>
      <c r="P22" s="0" t="s">
        <v>25</v>
      </c>
      <c r="R22" s="2" t="n">
        <v>720000</v>
      </c>
      <c r="S22" s="2" t="n">
        <v>12000000</v>
      </c>
      <c r="T22" s="1" t="n">
        <v>1371</v>
      </c>
      <c r="U22" s="1" t="n">
        <v>105654305325177</v>
      </c>
      <c r="V22" s="0" t="n">
        <v>3</v>
      </c>
    </row>
    <row r="23" customFormat="false" ht="15" hidden="false" customHeight="false" outlineLevel="0" collapsed="false">
      <c r="A23" s="0" t="n">
        <f aca="false">FALSE()</f>
        <v>0</v>
      </c>
      <c r="B23" s="0" t="s">
        <v>22</v>
      </c>
      <c r="C23" s="0" t="s">
        <v>84</v>
      </c>
      <c r="D23" s="0" t="s">
        <v>84</v>
      </c>
      <c r="E23" s="1" t="n">
        <v>109947643979058</v>
      </c>
      <c r="F23" s="0" t="n">
        <v>2</v>
      </c>
      <c r="G23" s="0" t="n">
        <v>4</v>
      </c>
      <c r="H23" s="0" t="n">
        <v>2</v>
      </c>
      <c r="I23" s="0" t="n">
        <v>1</v>
      </c>
      <c r="J23" s="0" t="n">
        <v>191</v>
      </c>
      <c r="K23" s="1" t="n">
        <v>21874</v>
      </c>
      <c r="L23" s="0" t="s">
        <v>85</v>
      </c>
      <c r="M23" s="0" t="s">
        <v>25</v>
      </c>
      <c r="N23" s="0" t="s">
        <v>25</v>
      </c>
      <c r="O23" s="0" t="s">
        <v>25</v>
      </c>
      <c r="P23" s="0" t="s">
        <v>25</v>
      </c>
      <c r="R23" s="2" t="n">
        <v>4500000</v>
      </c>
      <c r="S23" s="2" t="n">
        <v>6400000</v>
      </c>
      <c r="T23" s="0" t="s">
        <v>86</v>
      </c>
      <c r="U23" s="1" t="n">
        <v>103528429395076</v>
      </c>
      <c r="V23" s="0" t="n">
        <v>2</v>
      </c>
    </row>
    <row r="24" customFormat="false" ht="15" hidden="false" customHeight="false" outlineLevel="0" collapsed="false">
      <c r="A24" s="0" t="n">
        <f aca="false">FALSE()</f>
        <v>0</v>
      </c>
      <c r="B24" s="0" t="s">
        <v>22</v>
      </c>
      <c r="C24" s="0" t="s">
        <v>87</v>
      </c>
      <c r="D24" s="0" t="s">
        <v>88</v>
      </c>
      <c r="E24" s="1" t="n">
        <v>256821829855538</v>
      </c>
      <c r="F24" s="0" t="n">
        <v>1</v>
      </c>
      <c r="G24" s="0" t="n">
        <v>3</v>
      </c>
      <c r="H24" s="0" t="n">
        <v>1</v>
      </c>
      <c r="I24" s="0" t="n">
        <v>1</v>
      </c>
      <c r="J24" s="0" t="n">
        <v>623</v>
      </c>
      <c r="K24" s="1" t="n">
        <v>62092</v>
      </c>
      <c r="L24" s="0" t="s">
        <v>89</v>
      </c>
      <c r="M24" s="0" t="s">
        <v>25</v>
      </c>
      <c r="N24" s="0" t="s">
        <v>25</v>
      </c>
      <c r="O24" s="0" t="s">
        <v>25</v>
      </c>
      <c r="P24" s="0" t="s">
        <v>25</v>
      </c>
      <c r="R24" s="2" t="n">
        <v>1800000</v>
      </c>
      <c r="S24" s="2" t="n">
        <v>2300000</v>
      </c>
      <c r="T24" s="0" t="s">
        <v>77</v>
      </c>
      <c r="U24" s="1" t="n">
        <v>993999745587261</v>
      </c>
      <c r="V24" s="0" t="n">
        <v>1</v>
      </c>
    </row>
    <row r="25" customFormat="false" ht="15" hidden="false" customHeight="false" outlineLevel="0" collapsed="false">
      <c r="A25" s="0" t="n">
        <f aca="false">FALSE()</f>
        <v>0</v>
      </c>
      <c r="B25" s="0" t="s">
        <v>22</v>
      </c>
      <c r="C25" s="0" t="s">
        <v>90</v>
      </c>
      <c r="D25" s="0" t="s">
        <v>90</v>
      </c>
      <c r="E25" s="1" t="n">
        <v>903614457831325</v>
      </c>
      <c r="F25" s="0" t="n">
        <v>1</v>
      </c>
      <c r="G25" s="0" t="n">
        <v>2</v>
      </c>
      <c r="H25" s="0" t="n">
        <v>1</v>
      </c>
      <c r="I25" s="0" t="n">
        <v>1</v>
      </c>
      <c r="J25" s="0" t="n">
        <v>166</v>
      </c>
      <c r="K25" s="1" t="n">
        <v>18566</v>
      </c>
      <c r="L25" s="0" t="s">
        <v>91</v>
      </c>
      <c r="M25" s="0" t="s">
        <v>25</v>
      </c>
      <c r="N25" s="0" t="s">
        <v>25</v>
      </c>
      <c r="O25" s="0" t="s">
        <v>25</v>
      </c>
      <c r="P25" s="0" t="s">
        <v>25</v>
      </c>
      <c r="S25" s="2" t="n">
        <v>420000</v>
      </c>
      <c r="T25" s="0" t="s">
        <v>67</v>
      </c>
      <c r="U25" s="0" t="s">
        <v>92</v>
      </c>
      <c r="V25" s="0" t="n">
        <v>1</v>
      </c>
    </row>
    <row r="26" customFormat="false" ht="15" hidden="false" customHeight="false" outlineLevel="0" collapsed="false">
      <c r="A26" s="0" t="n">
        <f aca="false">FALSE()</f>
        <v>0</v>
      </c>
      <c r="B26" s="0" t="s">
        <v>22</v>
      </c>
      <c r="C26" s="0" t="s">
        <v>93</v>
      </c>
      <c r="D26" s="0" t="s">
        <v>94</v>
      </c>
      <c r="E26" s="1" t="n">
        <v>945273631840796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201</v>
      </c>
      <c r="K26" s="1" t="n">
        <v>22047</v>
      </c>
      <c r="L26" s="0" t="s">
        <v>95</v>
      </c>
      <c r="M26" s="0" t="s">
        <v>48</v>
      </c>
      <c r="N26" s="0" t="s">
        <v>25</v>
      </c>
      <c r="O26" s="0" t="s">
        <v>48</v>
      </c>
      <c r="P26" s="0" t="s">
        <v>25</v>
      </c>
      <c r="S26" s="2" t="n">
        <v>1500000</v>
      </c>
      <c r="T26" s="0" t="s">
        <v>96</v>
      </c>
      <c r="U26" s="0" t="s">
        <v>97</v>
      </c>
      <c r="V26" s="0" t="n">
        <v>1</v>
      </c>
    </row>
    <row r="27" customFormat="false" ht="15" hidden="false" customHeight="false" outlineLevel="0" collapsed="false">
      <c r="A27" s="0" t="n">
        <f aca="false">FALSE()</f>
        <v>0</v>
      </c>
      <c r="B27" s="0" t="s">
        <v>22</v>
      </c>
      <c r="C27" s="0" t="s">
        <v>98</v>
      </c>
      <c r="D27" s="0" t="s">
        <v>98</v>
      </c>
      <c r="E27" s="1" t="n">
        <v>884955752212389</v>
      </c>
      <c r="F27" s="0" t="n">
        <v>2</v>
      </c>
      <c r="G27" s="0" t="n">
        <v>4</v>
      </c>
      <c r="H27" s="0" t="n">
        <v>2</v>
      </c>
      <c r="I27" s="0" t="n">
        <v>1</v>
      </c>
      <c r="J27" s="0" t="n">
        <v>339</v>
      </c>
      <c r="K27" s="1" t="n">
        <v>36354</v>
      </c>
      <c r="L27" s="0" t="s">
        <v>99</v>
      </c>
      <c r="M27" s="0" t="s">
        <v>25</v>
      </c>
      <c r="N27" s="0" t="s">
        <v>25</v>
      </c>
      <c r="O27" s="0" t="s">
        <v>25</v>
      </c>
      <c r="P27" s="0" t="s">
        <v>25</v>
      </c>
      <c r="R27" s="2" t="n">
        <v>750000</v>
      </c>
      <c r="S27" s="2" t="n">
        <v>960000</v>
      </c>
      <c r="T27" s="0" t="s">
        <v>100</v>
      </c>
      <c r="U27" s="1" t="n">
        <v>957544487077985</v>
      </c>
      <c r="V27" s="0" t="n">
        <v>2</v>
      </c>
    </row>
    <row r="28" customFormat="false" ht="15" hidden="false" customHeight="false" outlineLevel="0" collapsed="false">
      <c r="A28" s="0" t="n">
        <f aca="false">FALSE()</f>
        <v>0</v>
      </c>
      <c r="B28" s="0" t="s">
        <v>22</v>
      </c>
      <c r="C28" s="0" t="s">
        <v>101</v>
      </c>
      <c r="D28" s="0" t="s">
        <v>102</v>
      </c>
      <c r="E28" s="1" t="n">
        <v>898876404494382</v>
      </c>
      <c r="F28" s="0" t="n">
        <v>2</v>
      </c>
      <c r="G28" s="0" t="n">
        <v>2</v>
      </c>
      <c r="H28" s="0" t="n">
        <v>2</v>
      </c>
      <c r="I28" s="0" t="n">
        <v>1</v>
      </c>
      <c r="J28" s="0" t="n">
        <v>445</v>
      </c>
      <c r="K28" s="1" t="n">
        <v>49921</v>
      </c>
      <c r="L28" s="0" t="s">
        <v>103</v>
      </c>
      <c r="M28" s="0" t="s">
        <v>48</v>
      </c>
      <c r="N28" s="0" t="s">
        <v>25</v>
      </c>
      <c r="O28" s="0" t="s">
        <v>48</v>
      </c>
      <c r="P28" s="0" t="s">
        <v>25</v>
      </c>
      <c r="S28" s="2" t="n">
        <v>3400000</v>
      </c>
      <c r="T28" s="0" t="s">
        <v>104</v>
      </c>
      <c r="U28" s="0" t="s">
        <v>105</v>
      </c>
      <c r="V28" s="0" t="n">
        <v>2</v>
      </c>
    </row>
    <row r="29" customFormat="false" ht="15" hidden="false" customHeight="false" outlineLevel="0" collapsed="false">
      <c r="A29" s="0" t="n">
        <f aca="false">FALSE()</f>
        <v>0</v>
      </c>
      <c r="B29" s="0" t="s">
        <v>22</v>
      </c>
      <c r="C29" s="0" t="s">
        <v>106</v>
      </c>
      <c r="D29" s="0" t="s">
        <v>106</v>
      </c>
      <c r="E29" s="1" t="n">
        <v>254083484573503</v>
      </c>
      <c r="F29" s="0" t="n">
        <v>1</v>
      </c>
      <c r="G29" s="0" t="n">
        <v>2</v>
      </c>
      <c r="H29" s="0" t="n">
        <v>1</v>
      </c>
      <c r="I29" s="0" t="n">
        <v>1</v>
      </c>
      <c r="J29" s="0" t="n">
        <v>551</v>
      </c>
      <c r="K29" s="0" t="s">
        <v>107</v>
      </c>
      <c r="L29" s="0" t="s">
        <v>108</v>
      </c>
      <c r="M29" s="0" t="s">
        <v>25</v>
      </c>
      <c r="N29" s="0" t="s">
        <v>25</v>
      </c>
      <c r="O29" s="0" t="s">
        <v>25</v>
      </c>
      <c r="P29" s="0" t="s">
        <v>25</v>
      </c>
      <c r="R29" s="2" t="n">
        <v>1300000</v>
      </c>
      <c r="S29" s="2" t="n">
        <v>1700000</v>
      </c>
      <c r="T29" s="0" t="s">
        <v>71</v>
      </c>
      <c r="U29" s="1" t="n">
        <v>900691179262532</v>
      </c>
      <c r="V29" s="0" t="n">
        <v>1</v>
      </c>
    </row>
    <row r="30" customFormat="false" ht="15" hidden="false" customHeight="false" outlineLevel="0" collapsed="false">
      <c r="A30" s="0" t="n">
        <f aca="false">FALSE()</f>
        <v>0</v>
      </c>
      <c r="B30" s="0" t="s">
        <v>22</v>
      </c>
      <c r="C30" s="0" t="s">
        <v>109</v>
      </c>
      <c r="D30" s="0" t="s">
        <v>109</v>
      </c>
      <c r="E30" s="1" t="n">
        <v>128205128205128</v>
      </c>
      <c r="F30" s="0" t="n">
        <v>5</v>
      </c>
      <c r="G30" s="0" t="n">
        <v>7</v>
      </c>
      <c r="H30" s="0" t="n">
        <v>5</v>
      </c>
      <c r="I30" s="0" t="n">
        <v>1</v>
      </c>
      <c r="J30" s="0" t="n">
        <v>546</v>
      </c>
      <c r="K30" s="1" t="n">
        <v>55046</v>
      </c>
      <c r="L30" s="0" t="s">
        <v>76</v>
      </c>
      <c r="M30" s="0" t="s">
        <v>25</v>
      </c>
      <c r="N30" s="0" t="s">
        <v>25</v>
      </c>
      <c r="O30" s="0" t="s">
        <v>25</v>
      </c>
      <c r="P30" s="0" t="s">
        <v>25</v>
      </c>
      <c r="R30" s="2" t="n">
        <v>1900000</v>
      </c>
      <c r="S30" s="2" t="n">
        <v>3200000</v>
      </c>
      <c r="T30" s="0" t="s">
        <v>110</v>
      </c>
      <c r="U30" s="1" t="n">
        <v>864687244205907</v>
      </c>
      <c r="V30" s="0" t="n">
        <v>5</v>
      </c>
    </row>
    <row r="31" customFormat="false" ht="15" hidden="false" customHeight="false" outlineLevel="0" collapsed="false">
      <c r="A31" s="0" t="n">
        <f aca="false">FALSE()</f>
        <v>0</v>
      </c>
      <c r="B31" s="0" t="s">
        <v>22</v>
      </c>
      <c r="C31" s="0" t="s">
        <v>111</v>
      </c>
      <c r="D31" s="0" t="s">
        <v>112</v>
      </c>
      <c r="E31" s="1" t="n">
        <v>706075533661741</v>
      </c>
      <c r="F31" s="0" t="n">
        <v>3</v>
      </c>
      <c r="G31" s="0" t="n">
        <v>4</v>
      </c>
      <c r="H31" s="0" t="n">
        <v>2</v>
      </c>
      <c r="I31" s="0" t="n">
        <v>1</v>
      </c>
      <c r="J31" s="0" t="n">
        <v>609</v>
      </c>
      <c r="K31" s="1" t="n">
        <v>69468</v>
      </c>
      <c r="L31" s="0" t="s">
        <v>113</v>
      </c>
      <c r="M31" s="0" t="s">
        <v>25</v>
      </c>
      <c r="N31" s="0" t="s">
        <v>25</v>
      </c>
      <c r="O31" s="0" t="s">
        <v>25</v>
      </c>
      <c r="P31" s="0" t="s">
        <v>25</v>
      </c>
      <c r="R31" s="2" t="n">
        <v>8800000</v>
      </c>
      <c r="S31" s="2" t="n">
        <v>1100000</v>
      </c>
      <c r="T31" s="0" t="s">
        <v>114</v>
      </c>
      <c r="U31" s="1" t="n">
        <v>796219726573123</v>
      </c>
      <c r="V31" s="0" t="n">
        <v>3</v>
      </c>
    </row>
    <row r="32" customFormat="false" ht="15" hidden="false" customHeight="false" outlineLevel="0" collapsed="false">
      <c r="A32" s="0" t="n">
        <f aca="false">FALSE()</f>
        <v>0</v>
      </c>
      <c r="B32" s="0" t="s">
        <v>22</v>
      </c>
      <c r="C32" s="0" t="s">
        <v>115</v>
      </c>
      <c r="D32" s="0" t="s">
        <v>116</v>
      </c>
      <c r="E32" s="1" t="n">
        <v>42042042042042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333</v>
      </c>
      <c r="K32" s="1" t="n">
        <v>35845</v>
      </c>
      <c r="L32" s="0" t="s">
        <v>117</v>
      </c>
      <c r="M32" s="0" t="s">
        <v>48</v>
      </c>
      <c r="N32" s="0" t="s">
        <v>25</v>
      </c>
      <c r="O32" s="0" t="s">
        <v>48</v>
      </c>
      <c r="P32" s="0" t="s">
        <v>25</v>
      </c>
      <c r="S32" s="2" t="n">
        <v>9000000</v>
      </c>
      <c r="T32" s="0" t="s">
        <v>118</v>
      </c>
      <c r="U32" s="0" t="s">
        <v>119</v>
      </c>
      <c r="V32" s="0" t="n">
        <v>1</v>
      </c>
    </row>
    <row r="33" customFormat="false" ht="15" hidden="false" customHeight="false" outlineLevel="0" collapsed="false">
      <c r="A33" s="0" t="n">
        <f aca="false">FALSE()</f>
        <v>0</v>
      </c>
      <c r="B33" s="0" t="s">
        <v>22</v>
      </c>
      <c r="C33" s="0" t="s">
        <v>120</v>
      </c>
      <c r="D33" s="0" t="s">
        <v>121</v>
      </c>
      <c r="E33" s="1" t="n">
        <v>120481927710843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166</v>
      </c>
      <c r="K33" s="1" t="n">
        <v>18507</v>
      </c>
      <c r="L33" s="0" t="n">
        <v>8</v>
      </c>
      <c r="M33" s="0" t="s">
        <v>48</v>
      </c>
      <c r="N33" s="0" t="s">
        <v>25</v>
      </c>
      <c r="O33" s="0" t="s">
        <v>48</v>
      </c>
      <c r="P33" s="0" t="s">
        <v>25</v>
      </c>
      <c r="S33" s="2" t="n">
        <v>1500000</v>
      </c>
      <c r="T33" s="0" t="s">
        <v>96</v>
      </c>
      <c r="U33" s="0" t="s">
        <v>122</v>
      </c>
      <c r="V33" s="0" t="n">
        <v>1</v>
      </c>
    </row>
    <row r="34" customFormat="false" ht="15" hidden="false" customHeight="false" outlineLevel="0" collapsed="false">
      <c r="A34" s="0" t="n">
        <f aca="false">FALSE()</f>
        <v>0</v>
      </c>
      <c r="B34" s="0" t="s">
        <v>22</v>
      </c>
      <c r="C34" s="0" t="s">
        <v>123</v>
      </c>
      <c r="D34" s="0" t="s">
        <v>123</v>
      </c>
      <c r="E34" s="1" t="n">
        <v>685224839400428</v>
      </c>
      <c r="F34" s="0" t="n">
        <v>3</v>
      </c>
      <c r="G34" s="0" t="n">
        <v>5</v>
      </c>
      <c r="H34" s="0" t="n">
        <v>3</v>
      </c>
      <c r="I34" s="0" t="n">
        <v>1</v>
      </c>
      <c r="J34" s="0" t="n">
        <v>467</v>
      </c>
      <c r="K34" s="1" t="n">
        <v>45364</v>
      </c>
      <c r="L34" s="0" t="s">
        <v>124</v>
      </c>
      <c r="M34" s="0" t="s">
        <v>25</v>
      </c>
      <c r="N34" s="0" t="s">
        <v>25</v>
      </c>
      <c r="O34" s="0" t="s">
        <v>25</v>
      </c>
      <c r="P34" s="0" t="s">
        <v>25</v>
      </c>
      <c r="R34" s="2" t="n">
        <v>3800000</v>
      </c>
      <c r="S34" s="2" t="n">
        <v>7100000</v>
      </c>
      <c r="T34" s="0" t="s">
        <v>125</v>
      </c>
      <c r="U34" s="1" t="n">
        <v>724507114903633</v>
      </c>
      <c r="V34" s="0" t="n">
        <v>3</v>
      </c>
    </row>
    <row r="35" customFormat="false" ht="15" hidden="false" customHeight="false" outlineLevel="0" collapsed="false">
      <c r="A35" s="0" t="n">
        <f aca="false">FALSE()</f>
        <v>0</v>
      </c>
      <c r="B35" s="0" t="s">
        <v>22</v>
      </c>
      <c r="C35" s="0" t="s">
        <v>126</v>
      </c>
      <c r="D35" s="0" t="s">
        <v>127</v>
      </c>
      <c r="E35" s="1" t="n">
        <v>574712643678161</v>
      </c>
      <c r="F35" s="0" t="n">
        <v>4</v>
      </c>
      <c r="G35" s="0" t="n">
        <v>5</v>
      </c>
      <c r="H35" s="0" t="n">
        <v>3</v>
      </c>
      <c r="I35" s="0" t="n">
        <v>1</v>
      </c>
      <c r="J35" s="0" t="n">
        <v>609</v>
      </c>
      <c r="K35" s="1" t="n">
        <v>69321</v>
      </c>
      <c r="L35" s="0" t="s">
        <v>128</v>
      </c>
      <c r="M35" s="0" t="s">
        <v>25</v>
      </c>
      <c r="N35" s="0" t="s">
        <v>25</v>
      </c>
      <c r="O35" s="0" t="s">
        <v>25</v>
      </c>
      <c r="P35" s="0" t="s">
        <v>25</v>
      </c>
      <c r="R35" s="2" t="n">
        <v>2100000</v>
      </c>
      <c r="S35" s="2" t="n">
        <v>2300000</v>
      </c>
      <c r="T35" s="0" t="s">
        <v>100</v>
      </c>
      <c r="U35" s="1" t="n">
        <v>71140635501943</v>
      </c>
      <c r="V35" s="0" t="n">
        <v>4</v>
      </c>
    </row>
    <row r="36" customFormat="false" ht="15" hidden="false" customHeight="false" outlineLevel="0" collapsed="false">
      <c r="A36" s="0" t="n">
        <f aca="false">FALSE()</f>
        <v>0</v>
      </c>
      <c r="B36" s="0" t="s">
        <v>22</v>
      </c>
      <c r="C36" s="0" t="s">
        <v>129</v>
      </c>
      <c r="D36" s="0" t="s">
        <v>129</v>
      </c>
      <c r="E36" s="1" t="n">
        <v>567685589519651</v>
      </c>
      <c r="F36" s="0" t="n">
        <v>1</v>
      </c>
      <c r="G36" s="0" t="n">
        <v>2</v>
      </c>
      <c r="H36" s="0" t="n">
        <v>1</v>
      </c>
      <c r="I36" s="0" t="n">
        <v>1</v>
      </c>
      <c r="J36" s="0" t="n">
        <v>229</v>
      </c>
      <c r="K36" s="1" t="n">
        <v>25476</v>
      </c>
      <c r="L36" s="0" t="s">
        <v>130</v>
      </c>
      <c r="M36" s="0" t="s">
        <v>25</v>
      </c>
      <c r="N36" s="0" t="s">
        <v>25</v>
      </c>
      <c r="O36" s="0" t="s">
        <v>25</v>
      </c>
      <c r="P36" s="0" t="s">
        <v>25</v>
      </c>
      <c r="R36" s="2" t="n">
        <v>1700000</v>
      </c>
      <c r="S36" s="2" t="n">
        <v>2800000</v>
      </c>
      <c r="T36" s="0" t="s">
        <v>131</v>
      </c>
      <c r="U36" s="1" t="n">
        <v>709702194264171</v>
      </c>
      <c r="V36" s="0" t="n">
        <v>1</v>
      </c>
    </row>
    <row r="37" customFormat="false" ht="15" hidden="false" customHeight="false" outlineLevel="0" collapsed="false">
      <c r="A37" s="0" t="n">
        <f aca="false">FALSE()</f>
        <v>0</v>
      </c>
      <c r="B37" s="0" t="s">
        <v>22</v>
      </c>
      <c r="C37" s="0" t="s">
        <v>132</v>
      </c>
      <c r="D37" s="0" t="s">
        <v>133</v>
      </c>
      <c r="E37" s="1" t="n">
        <v>687830687830688</v>
      </c>
      <c r="F37" s="0" t="n">
        <v>2</v>
      </c>
      <c r="G37" s="0" t="n">
        <v>2</v>
      </c>
      <c r="H37" s="0" t="n">
        <v>2</v>
      </c>
      <c r="I37" s="0" t="n">
        <v>1</v>
      </c>
      <c r="J37" s="0" t="n">
        <v>378</v>
      </c>
      <c r="K37" s="1" t="n">
        <v>42137</v>
      </c>
      <c r="L37" s="0" t="s">
        <v>134</v>
      </c>
      <c r="M37" s="0" t="s">
        <v>25</v>
      </c>
      <c r="N37" s="0" t="s">
        <v>25</v>
      </c>
      <c r="O37" s="0" t="s">
        <v>25</v>
      </c>
      <c r="P37" s="0" t="s">
        <v>25</v>
      </c>
      <c r="R37" s="2" t="n">
        <v>440000</v>
      </c>
      <c r="T37" s="0" t="s">
        <v>104</v>
      </c>
      <c r="U37" s="1" t="n">
        <v>699395437047218</v>
      </c>
      <c r="V37" s="0" t="n">
        <v>2</v>
      </c>
    </row>
    <row r="38" customFormat="false" ht="15" hidden="false" customHeight="false" outlineLevel="0" collapsed="false">
      <c r="A38" s="0" t="n">
        <f aca="false">FALSE()</f>
        <v>0</v>
      </c>
      <c r="B38" s="0" t="s">
        <v>22</v>
      </c>
      <c r="C38" s="0" t="s">
        <v>135</v>
      </c>
      <c r="D38" s="0" t="s">
        <v>136</v>
      </c>
      <c r="E38" s="1" t="n">
        <v>348837209302326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946</v>
      </c>
      <c r="K38" s="0" t="s">
        <v>137</v>
      </c>
      <c r="L38" s="0" t="s">
        <v>138</v>
      </c>
      <c r="M38" s="0" t="s">
        <v>48</v>
      </c>
      <c r="N38" s="0" t="s">
        <v>25</v>
      </c>
      <c r="O38" s="0" t="s">
        <v>48</v>
      </c>
      <c r="P38" s="0" t="s">
        <v>25</v>
      </c>
      <c r="S38" s="2" t="n">
        <v>770000</v>
      </c>
      <c r="T38" s="0" t="s">
        <v>139</v>
      </c>
      <c r="U38" s="0" t="s">
        <v>140</v>
      </c>
      <c r="V38" s="0" t="n">
        <v>1</v>
      </c>
    </row>
    <row r="39" customFormat="false" ht="15" hidden="false" customHeight="false" outlineLevel="0" collapsed="false">
      <c r="A39" s="0" t="n">
        <f aca="false">FALSE()</f>
        <v>0</v>
      </c>
      <c r="B39" s="0" t="s">
        <v>22</v>
      </c>
      <c r="C39" s="0" t="s">
        <v>141</v>
      </c>
      <c r="D39" s="0" t="s">
        <v>141</v>
      </c>
      <c r="E39" s="1" t="n">
        <v>846153846153846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130</v>
      </c>
      <c r="K39" s="1" t="n">
        <v>14201</v>
      </c>
      <c r="L39" s="0" t="n">
        <v>11</v>
      </c>
      <c r="M39" s="0" t="s">
        <v>48</v>
      </c>
      <c r="N39" s="0" t="s">
        <v>25</v>
      </c>
      <c r="O39" s="0" t="s">
        <v>48</v>
      </c>
      <c r="P39" s="0" t="s">
        <v>25</v>
      </c>
      <c r="S39" s="2" t="n">
        <v>8700000</v>
      </c>
      <c r="T39" s="0" t="s">
        <v>86</v>
      </c>
      <c r="U39" s="0" t="s">
        <v>142</v>
      </c>
      <c r="V39" s="0" t="n">
        <v>1</v>
      </c>
    </row>
    <row r="40" customFormat="false" ht="15" hidden="false" customHeight="false" outlineLevel="0" collapsed="false">
      <c r="A40" s="0" t="n">
        <f aca="false">FALSE()</f>
        <v>0</v>
      </c>
      <c r="B40" s="0" t="s">
        <v>22</v>
      </c>
      <c r="C40" s="0" t="s">
        <v>143</v>
      </c>
      <c r="D40" s="0" t="s">
        <v>143</v>
      </c>
      <c r="E40" s="1" t="n">
        <v>362116991643454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359</v>
      </c>
      <c r="K40" s="1" t="n">
        <v>38952</v>
      </c>
      <c r="L40" s="0" t="s">
        <v>144</v>
      </c>
      <c r="M40" s="0" t="s">
        <v>48</v>
      </c>
      <c r="N40" s="0" t="s">
        <v>25</v>
      </c>
      <c r="O40" s="0" t="s">
        <v>48</v>
      </c>
      <c r="P40" s="0" t="s">
        <v>25</v>
      </c>
      <c r="S40" s="2" t="n">
        <v>480000</v>
      </c>
      <c r="T40" s="0" t="s">
        <v>145</v>
      </c>
      <c r="U40" s="0" t="s">
        <v>146</v>
      </c>
      <c r="V40" s="0" t="n">
        <v>1</v>
      </c>
    </row>
    <row r="41" customFormat="false" ht="15" hidden="false" customHeight="false" outlineLevel="0" collapsed="false">
      <c r="A41" s="0" t="n">
        <f aca="false">FALSE()</f>
        <v>0</v>
      </c>
      <c r="B41" s="0" t="s">
        <v>22</v>
      </c>
      <c r="C41" s="0" t="s">
        <v>147</v>
      </c>
      <c r="D41" s="0" t="s">
        <v>147</v>
      </c>
      <c r="E41" s="1" t="n">
        <v>413793103448276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290</v>
      </c>
      <c r="K41" s="1" t="n">
        <v>31348</v>
      </c>
      <c r="L41" s="0" t="s">
        <v>148</v>
      </c>
      <c r="M41" s="0" t="s">
        <v>48</v>
      </c>
      <c r="N41" s="0" t="s">
        <v>25</v>
      </c>
      <c r="O41" s="0" t="s">
        <v>48</v>
      </c>
      <c r="P41" s="0" t="s">
        <v>25</v>
      </c>
      <c r="S41" s="2" t="n">
        <v>3000000</v>
      </c>
      <c r="T41" s="0" t="s">
        <v>149</v>
      </c>
      <c r="U41" s="0" t="s">
        <v>150</v>
      </c>
      <c r="V41" s="0" t="n">
        <v>1</v>
      </c>
    </row>
    <row r="42" customFormat="false" ht="15" hidden="false" customHeight="false" outlineLevel="0" collapsed="false">
      <c r="A42" s="0" t="n">
        <f aca="false">FALSE()</f>
        <v>0</v>
      </c>
      <c r="B42" s="0" t="s">
        <v>22</v>
      </c>
      <c r="C42" s="0" t="s">
        <v>151</v>
      </c>
      <c r="D42" s="0" t="s">
        <v>152</v>
      </c>
      <c r="E42" s="1" t="n">
        <v>214395099540582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653</v>
      </c>
      <c r="K42" s="1" t="n">
        <v>68083</v>
      </c>
      <c r="L42" s="0" t="s">
        <v>153</v>
      </c>
      <c r="M42" s="0" t="s">
        <v>25</v>
      </c>
      <c r="N42" s="0" t="s">
        <v>48</v>
      </c>
      <c r="O42" s="0" t="s">
        <v>25</v>
      </c>
      <c r="P42" s="0" t="s">
        <v>48</v>
      </c>
      <c r="R42" s="2" t="n">
        <v>2200000</v>
      </c>
      <c r="T42" s="0" t="s">
        <v>154</v>
      </c>
      <c r="U42" s="0" t="s">
        <v>155</v>
      </c>
      <c r="V42" s="0" t="n">
        <v>1</v>
      </c>
    </row>
    <row r="43" customFormat="false" ht="15" hidden="false" customHeight="false" outlineLevel="0" collapsed="false">
      <c r="A43" s="0" t="n">
        <f aca="false">FALSE()</f>
        <v>0</v>
      </c>
      <c r="B43" s="0" t="s">
        <v>22</v>
      </c>
      <c r="C43" s="0" t="s">
        <v>156</v>
      </c>
      <c r="D43" s="0" t="s">
        <v>156</v>
      </c>
      <c r="E43" s="1" t="n">
        <v>179153094462541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614</v>
      </c>
      <c r="K43" s="1" t="n">
        <v>64791</v>
      </c>
      <c r="L43" s="0" t="s">
        <v>157</v>
      </c>
      <c r="M43" s="0" t="s">
        <v>48</v>
      </c>
      <c r="N43" s="0" t="s">
        <v>25</v>
      </c>
      <c r="O43" s="0" t="s">
        <v>48</v>
      </c>
      <c r="P43" s="0" t="s">
        <v>25</v>
      </c>
      <c r="S43" s="2" t="n">
        <v>12000000</v>
      </c>
      <c r="T43" s="0" t="s">
        <v>158</v>
      </c>
      <c r="U43" s="0" t="s">
        <v>159</v>
      </c>
      <c r="V43" s="0" t="n">
        <v>1</v>
      </c>
    </row>
    <row r="44" customFormat="false" ht="15" hidden="false" customHeight="false" outlineLevel="0" collapsed="false">
      <c r="A44" s="0" t="n">
        <f aca="false">FALSE()</f>
        <v>0</v>
      </c>
      <c r="B44" s="0" t="s">
        <v>22</v>
      </c>
      <c r="C44" s="0" t="s">
        <v>160</v>
      </c>
      <c r="D44" s="0" t="s">
        <v>160</v>
      </c>
      <c r="E44" s="1" t="n">
        <v>497737556561086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221</v>
      </c>
      <c r="K44" s="1" t="n">
        <v>25225</v>
      </c>
      <c r="L44" s="0" t="s">
        <v>47</v>
      </c>
      <c r="M44" s="0" t="s">
        <v>48</v>
      </c>
      <c r="N44" s="0" t="s">
        <v>25</v>
      </c>
      <c r="O44" s="0" t="s">
        <v>48</v>
      </c>
      <c r="P44" s="0" t="s">
        <v>25</v>
      </c>
      <c r="S44" s="2" t="n">
        <v>700000</v>
      </c>
      <c r="T44" s="0" t="s">
        <v>77</v>
      </c>
      <c r="U44" s="0" t="s">
        <v>161</v>
      </c>
      <c r="V44" s="0" t="n">
        <v>1</v>
      </c>
    </row>
    <row r="45" customFormat="false" ht="15" hidden="false" customHeight="false" outlineLevel="0" collapsed="false">
      <c r="A45" s="0" t="n">
        <f aca="false">FALSE()</f>
        <v>0</v>
      </c>
      <c r="B45" s="0" t="s">
        <v>22</v>
      </c>
      <c r="C45" s="0" t="s">
        <v>162</v>
      </c>
      <c r="D45" s="0" t="s">
        <v>162</v>
      </c>
      <c r="E45" s="1" t="n">
        <v>461538461538462</v>
      </c>
      <c r="F45" s="0" t="n">
        <v>1</v>
      </c>
      <c r="G45" s="0" t="n">
        <v>2</v>
      </c>
      <c r="H45" s="0" t="n">
        <v>1</v>
      </c>
      <c r="I45" s="0" t="n">
        <v>1</v>
      </c>
      <c r="J45" s="0" t="n">
        <v>260</v>
      </c>
      <c r="K45" s="0" t="s">
        <v>163</v>
      </c>
      <c r="L45" s="0" t="s">
        <v>164</v>
      </c>
      <c r="M45" s="0" t="s">
        <v>25</v>
      </c>
      <c r="N45" s="0" t="s">
        <v>25</v>
      </c>
      <c r="O45" s="0" t="s">
        <v>25</v>
      </c>
      <c r="P45" s="0" t="s">
        <v>25</v>
      </c>
      <c r="S45" s="2" t="n">
        <v>1400000</v>
      </c>
      <c r="T45" s="0" t="s">
        <v>96</v>
      </c>
      <c r="U45" s="1" t="n">
        <v>512854332167859</v>
      </c>
      <c r="V45" s="0" t="n">
        <v>1</v>
      </c>
    </row>
    <row r="46" customFormat="false" ht="15" hidden="false" customHeight="false" outlineLevel="0" collapsed="false">
      <c r="A46" s="0" t="n">
        <f aca="false">FALSE()</f>
        <v>0</v>
      </c>
      <c r="B46" s="0" t="s">
        <v>22</v>
      </c>
      <c r="C46" s="0" t="s">
        <v>165</v>
      </c>
      <c r="D46" s="0" t="s">
        <v>165</v>
      </c>
      <c r="E46" s="1" t="n">
        <v>895522388059701</v>
      </c>
      <c r="F46" s="0" t="n">
        <v>1</v>
      </c>
      <c r="G46" s="0" t="n">
        <v>2</v>
      </c>
      <c r="H46" s="0" t="n">
        <v>1</v>
      </c>
      <c r="I46" s="0" t="n">
        <v>1</v>
      </c>
      <c r="J46" s="0" t="n">
        <v>134</v>
      </c>
      <c r="K46" s="1" t="n">
        <v>15516</v>
      </c>
      <c r="L46" s="0" t="s">
        <v>166</v>
      </c>
      <c r="M46" s="0" t="s">
        <v>25</v>
      </c>
      <c r="N46" s="0" t="s">
        <v>25</v>
      </c>
      <c r="O46" s="0" t="s">
        <v>25</v>
      </c>
      <c r="P46" s="0" t="s">
        <v>25</v>
      </c>
      <c r="S46" s="2" t="n">
        <v>870000</v>
      </c>
      <c r="T46" s="0" t="s">
        <v>167</v>
      </c>
      <c r="U46" s="0" t="s">
        <v>168</v>
      </c>
      <c r="V46" s="0" t="n">
        <v>1</v>
      </c>
    </row>
    <row r="47" customFormat="false" ht="15" hidden="false" customHeight="false" outlineLevel="0" collapsed="false">
      <c r="A47" s="0" t="n">
        <f aca="false">FALSE()</f>
        <v>0</v>
      </c>
      <c r="B47" s="0" t="s">
        <v>22</v>
      </c>
      <c r="C47" s="0" t="s">
        <v>169</v>
      </c>
      <c r="D47" s="0" t="s">
        <v>169</v>
      </c>
      <c r="E47" s="1" t="n">
        <v>140845070422535</v>
      </c>
      <c r="F47" s="0" t="n">
        <v>2</v>
      </c>
      <c r="G47" s="0" t="n">
        <v>2</v>
      </c>
      <c r="H47" s="0" t="n">
        <v>2</v>
      </c>
      <c r="I47" s="0" t="n">
        <v>1</v>
      </c>
      <c r="J47" s="0" t="n">
        <v>142</v>
      </c>
      <c r="K47" s="1" t="n">
        <v>16299</v>
      </c>
      <c r="L47" s="0" t="s">
        <v>170</v>
      </c>
      <c r="M47" s="0" t="s">
        <v>25</v>
      </c>
      <c r="N47" s="0" t="s">
        <v>25</v>
      </c>
      <c r="O47" s="0" t="s">
        <v>25</v>
      </c>
      <c r="P47" s="0" t="s">
        <v>25</v>
      </c>
      <c r="R47" s="2" t="n">
        <v>13000000</v>
      </c>
      <c r="S47" s="2" t="n">
        <v>15000000</v>
      </c>
      <c r="T47" s="0" t="s">
        <v>171</v>
      </c>
      <c r="U47" s="1" t="n">
        <v>49430291890717</v>
      </c>
      <c r="V47" s="0" t="n">
        <v>2</v>
      </c>
    </row>
    <row r="48" customFormat="false" ht="15" hidden="false" customHeight="false" outlineLevel="0" collapsed="false">
      <c r="A48" s="0" t="n">
        <f aca="false">FALSE()</f>
        <v>0</v>
      </c>
      <c r="B48" s="0" t="s">
        <v>22</v>
      </c>
      <c r="C48" s="0" t="s">
        <v>172</v>
      </c>
      <c r="D48" s="0" t="s">
        <v>172</v>
      </c>
      <c r="E48" s="1" t="n">
        <v>604395604395604</v>
      </c>
      <c r="F48" s="0" t="n">
        <v>1</v>
      </c>
      <c r="G48" s="0" t="n">
        <v>2</v>
      </c>
      <c r="H48" s="0" t="n">
        <v>1</v>
      </c>
      <c r="I48" s="0" t="n">
        <v>1</v>
      </c>
      <c r="J48" s="0" t="n">
        <v>182</v>
      </c>
      <c r="K48" s="1" t="n">
        <v>20467</v>
      </c>
      <c r="L48" s="0" t="s">
        <v>170</v>
      </c>
      <c r="M48" s="0" t="s">
        <v>25</v>
      </c>
      <c r="N48" s="0" t="s">
        <v>25</v>
      </c>
      <c r="O48" s="0" t="s">
        <v>25</v>
      </c>
      <c r="P48" s="0" t="s">
        <v>25</v>
      </c>
      <c r="R48" s="2" t="n">
        <v>900000</v>
      </c>
      <c r="S48" s="2" t="n">
        <v>2900000</v>
      </c>
      <c r="T48" s="0" t="s">
        <v>67</v>
      </c>
      <c r="U48" s="0" t="s">
        <v>173</v>
      </c>
      <c r="V48" s="0" t="n">
        <v>1</v>
      </c>
    </row>
    <row r="49" customFormat="false" ht="15" hidden="false" customHeight="false" outlineLevel="0" collapsed="false">
      <c r="A49" s="0" t="n">
        <f aca="false">FALSE()</f>
        <v>0</v>
      </c>
      <c r="B49" s="0" t="s">
        <v>22</v>
      </c>
      <c r="C49" s="0" t="s">
        <v>174</v>
      </c>
      <c r="D49" s="0" t="s">
        <v>175</v>
      </c>
      <c r="E49" s="1" t="n">
        <v>217391304347826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644</v>
      </c>
      <c r="K49" s="1" t="n">
        <v>65978</v>
      </c>
      <c r="L49" s="0" t="s">
        <v>176</v>
      </c>
      <c r="M49" s="0" t="s">
        <v>48</v>
      </c>
      <c r="N49" s="0" t="s">
        <v>25</v>
      </c>
      <c r="O49" s="0" t="s">
        <v>48</v>
      </c>
      <c r="P49" s="0" t="s">
        <v>25</v>
      </c>
      <c r="S49" s="2" t="n">
        <v>970000</v>
      </c>
      <c r="T49" s="0" t="s">
        <v>177</v>
      </c>
      <c r="U49" s="0" t="n">
        <v>49</v>
      </c>
      <c r="V49" s="0" t="n">
        <v>1</v>
      </c>
    </row>
    <row r="50" customFormat="false" ht="15" hidden="false" customHeight="false" outlineLevel="0" collapsed="false">
      <c r="A50" s="0" t="n">
        <f aca="false">FALSE()</f>
        <v>0</v>
      </c>
      <c r="B50" s="0" t="s">
        <v>22</v>
      </c>
      <c r="C50" s="0" t="s">
        <v>178</v>
      </c>
      <c r="D50" s="0" t="s">
        <v>178</v>
      </c>
      <c r="E50" s="1" t="n">
        <v>250941028858218</v>
      </c>
      <c r="F50" s="0" t="n">
        <v>2</v>
      </c>
      <c r="G50" s="0" t="n">
        <v>3</v>
      </c>
      <c r="H50" s="0" t="n">
        <v>2</v>
      </c>
      <c r="I50" s="0" t="n">
        <v>1</v>
      </c>
      <c r="J50" s="0" t="n">
        <v>797</v>
      </c>
      <c r="K50" s="1" t="n">
        <v>89669</v>
      </c>
      <c r="L50" s="0" t="s">
        <v>179</v>
      </c>
      <c r="M50" s="0" t="s">
        <v>25</v>
      </c>
      <c r="N50" s="0" t="s">
        <v>25</v>
      </c>
      <c r="O50" s="0" t="s">
        <v>25</v>
      </c>
      <c r="P50" s="0" t="s">
        <v>25</v>
      </c>
      <c r="R50" s="2" t="n">
        <v>860000</v>
      </c>
      <c r="S50" s="2" t="n">
        <v>1200000</v>
      </c>
      <c r="T50" s="0" t="s">
        <v>145</v>
      </c>
      <c r="U50" s="1" t="n">
        <v>484346534179303</v>
      </c>
      <c r="V50" s="0" t="n">
        <v>2</v>
      </c>
    </row>
    <row r="51" customFormat="false" ht="15" hidden="false" customHeight="false" outlineLevel="0" collapsed="false">
      <c r="A51" s="0" t="n">
        <f aca="false">FALSE()</f>
        <v>0</v>
      </c>
      <c r="B51" s="0" t="s">
        <v>22</v>
      </c>
      <c r="C51" s="0" t="s">
        <v>180</v>
      </c>
      <c r="D51" s="0" t="s">
        <v>181</v>
      </c>
      <c r="E51" s="1" t="n">
        <v>272851296043656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733</v>
      </c>
      <c r="K51" s="1" t="n">
        <v>84678</v>
      </c>
      <c r="L51" s="0" t="s">
        <v>182</v>
      </c>
      <c r="M51" s="0" t="s">
        <v>48</v>
      </c>
      <c r="N51" s="0" t="s">
        <v>25</v>
      </c>
      <c r="O51" s="0" t="s">
        <v>48</v>
      </c>
      <c r="P51" s="0" t="s">
        <v>25</v>
      </c>
      <c r="S51" s="2" t="n">
        <v>890000</v>
      </c>
      <c r="T51" s="0" t="s">
        <v>183</v>
      </c>
      <c r="U51" s="0" t="s">
        <v>184</v>
      </c>
      <c r="V51" s="0" t="n">
        <v>1</v>
      </c>
    </row>
    <row r="52" customFormat="false" ht="15" hidden="false" customHeight="false" outlineLevel="0" collapsed="false">
      <c r="A52" s="0" t="n">
        <f aca="false">FALSE()</f>
        <v>0</v>
      </c>
      <c r="B52" s="0" t="s">
        <v>22</v>
      </c>
      <c r="C52" s="0" t="s">
        <v>185</v>
      </c>
      <c r="D52" s="0" t="s">
        <v>185</v>
      </c>
      <c r="E52" s="1" t="n">
        <v>548780487804878</v>
      </c>
      <c r="F52" s="0" t="n">
        <v>2</v>
      </c>
      <c r="G52" s="0" t="n">
        <v>2</v>
      </c>
      <c r="H52" s="0" t="n">
        <v>1</v>
      </c>
      <c r="I52" s="0" t="n">
        <v>0</v>
      </c>
      <c r="J52" s="0" t="n">
        <v>328</v>
      </c>
      <c r="K52" s="1" t="n">
        <v>33226</v>
      </c>
      <c r="L52" s="0" t="s">
        <v>186</v>
      </c>
      <c r="M52" s="0" t="s">
        <v>25</v>
      </c>
      <c r="N52" s="0" t="s">
        <v>25</v>
      </c>
      <c r="O52" s="0" t="s">
        <v>25</v>
      </c>
      <c r="P52" s="0" t="s">
        <v>25</v>
      </c>
      <c r="R52" s="2" t="n">
        <v>1800000</v>
      </c>
      <c r="T52" s="0" t="s">
        <v>131</v>
      </c>
      <c r="U52" s="1" t="n">
        <v>475087947759153</v>
      </c>
      <c r="V52" s="0" t="n">
        <v>2</v>
      </c>
    </row>
    <row r="53" customFormat="false" ht="15" hidden="false" customHeight="false" outlineLevel="0" collapsed="false">
      <c r="A53" s="0" t="n">
        <f aca="false">FALSE()</f>
        <v>0</v>
      </c>
      <c r="B53" s="0" t="s">
        <v>22</v>
      </c>
      <c r="C53" s="0" t="s">
        <v>187</v>
      </c>
      <c r="D53" s="0" t="s">
        <v>188</v>
      </c>
      <c r="E53" s="1" t="n">
        <v>116465863453815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249</v>
      </c>
      <c r="K53" s="1" t="n">
        <v>26673</v>
      </c>
      <c r="L53" s="0" t="s">
        <v>189</v>
      </c>
      <c r="M53" s="0" t="s">
        <v>48</v>
      </c>
      <c r="N53" s="0" t="s">
        <v>25</v>
      </c>
      <c r="O53" s="0" t="s">
        <v>48</v>
      </c>
      <c r="P53" s="0" t="s">
        <v>25</v>
      </c>
      <c r="S53" s="2" t="n">
        <v>7500000</v>
      </c>
      <c r="T53" s="0" t="s">
        <v>190</v>
      </c>
      <c r="U53" s="0" t="s">
        <v>191</v>
      </c>
      <c r="V53" s="0" t="n">
        <v>1</v>
      </c>
    </row>
    <row r="54" customFormat="false" ht="15" hidden="false" customHeight="false" outlineLevel="0" collapsed="false">
      <c r="A54" s="0" t="n">
        <f aca="false">FALSE()</f>
        <v>0</v>
      </c>
      <c r="B54" s="0" t="s">
        <v>22</v>
      </c>
      <c r="C54" s="0" t="s">
        <v>192</v>
      </c>
      <c r="D54" s="0" t="s">
        <v>192</v>
      </c>
      <c r="E54" s="1" t="n">
        <v>254237288135593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59</v>
      </c>
      <c r="K54" s="1" t="n">
        <v>6868</v>
      </c>
      <c r="L54" s="0" t="s">
        <v>193</v>
      </c>
      <c r="M54" s="0" t="s">
        <v>48</v>
      </c>
      <c r="N54" s="0" t="s">
        <v>25</v>
      </c>
      <c r="O54" s="0" t="s">
        <v>48</v>
      </c>
      <c r="P54" s="0" t="s">
        <v>25</v>
      </c>
      <c r="S54" s="2" t="n">
        <v>620000</v>
      </c>
      <c r="T54" s="0" t="s">
        <v>171</v>
      </c>
      <c r="U54" s="0" t="s">
        <v>194</v>
      </c>
      <c r="V54" s="0" t="n">
        <v>1</v>
      </c>
    </row>
    <row r="55" customFormat="false" ht="15" hidden="false" customHeight="false" outlineLevel="0" collapsed="false">
      <c r="A55" s="0" t="n">
        <f aca="false">FALSE()</f>
        <v>0</v>
      </c>
      <c r="B55" s="0" t="s">
        <v>22</v>
      </c>
      <c r="C55" s="0" t="s">
        <v>195</v>
      </c>
      <c r="D55" s="0" t="s">
        <v>195</v>
      </c>
      <c r="E55" s="1" t="n">
        <v>393873085339168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457</v>
      </c>
      <c r="K55" s="1" t="n">
        <v>50158</v>
      </c>
      <c r="L55" s="0" t="s">
        <v>196</v>
      </c>
      <c r="M55" s="0" t="s">
        <v>48</v>
      </c>
      <c r="N55" s="0" t="s">
        <v>25</v>
      </c>
      <c r="O55" s="0" t="s">
        <v>48</v>
      </c>
      <c r="P55" s="0" t="s">
        <v>25</v>
      </c>
      <c r="S55" s="2" t="n">
        <v>280000</v>
      </c>
      <c r="T55" s="0" t="s">
        <v>197</v>
      </c>
      <c r="U55" s="0" t="s">
        <v>198</v>
      </c>
      <c r="V55" s="0" t="n">
        <v>1</v>
      </c>
    </row>
    <row r="56" customFormat="false" ht="15" hidden="false" customHeight="false" outlineLevel="0" collapsed="false">
      <c r="A56" s="0" t="n">
        <f aca="false">FALSE()</f>
        <v>0</v>
      </c>
      <c r="B56" s="0" t="s">
        <v>22</v>
      </c>
      <c r="C56" s="0" t="s">
        <v>199</v>
      </c>
      <c r="D56" s="0" t="s">
        <v>199</v>
      </c>
      <c r="E56" s="1" t="n">
        <v>709677419354839</v>
      </c>
      <c r="F56" s="0" t="n">
        <v>1</v>
      </c>
      <c r="G56" s="0" t="n">
        <v>2</v>
      </c>
      <c r="H56" s="0" t="n">
        <v>1</v>
      </c>
      <c r="I56" s="0" t="n">
        <v>1</v>
      </c>
      <c r="J56" s="0" t="n">
        <v>155</v>
      </c>
      <c r="K56" s="1" t="n">
        <v>17843</v>
      </c>
      <c r="L56" s="0" t="s">
        <v>200</v>
      </c>
      <c r="M56" s="0" t="s">
        <v>25</v>
      </c>
      <c r="N56" s="0" t="s">
        <v>25</v>
      </c>
      <c r="O56" s="0" t="s">
        <v>25</v>
      </c>
      <c r="P56" s="0" t="s">
        <v>25</v>
      </c>
      <c r="R56" s="2" t="n">
        <v>6000000</v>
      </c>
      <c r="S56" s="2" t="n">
        <v>8600000</v>
      </c>
      <c r="T56" s="0" t="s">
        <v>67</v>
      </c>
      <c r="U56" s="0" t="s">
        <v>201</v>
      </c>
      <c r="V56" s="0" t="n">
        <v>1</v>
      </c>
    </row>
    <row r="57" customFormat="false" ht="15" hidden="false" customHeight="false" outlineLevel="0" collapsed="false">
      <c r="A57" s="0" t="n">
        <f aca="false">FALSE()</f>
        <v>0</v>
      </c>
      <c r="B57" s="0" t="s">
        <v>22</v>
      </c>
      <c r="C57" s="0" t="s">
        <v>202</v>
      </c>
      <c r="D57" s="0" t="s">
        <v>203</v>
      </c>
      <c r="E57" s="1" t="n">
        <v>215384615384615</v>
      </c>
      <c r="F57" s="0" t="n">
        <v>2</v>
      </c>
      <c r="G57" s="0" t="n">
        <v>5</v>
      </c>
      <c r="H57" s="0" t="n">
        <v>1</v>
      </c>
      <c r="I57" s="0" t="n">
        <v>1</v>
      </c>
      <c r="J57" s="0" t="n">
        <v>130</v>
      </c>
      <c r="K57" s="1" t="n">
        <v>14087</v>
      </c>
      <c r="L57" s="0" t="s">
        <v>204</v>
      </c>
      <c r="M57" s="0" t="s">
        <v>25</v>
      </c>
      <c r="N57" s="0" t="s">
        <v>25</v>
      </c>
      <c r="O57" s="0" t="s">
        <v>25</v>
      </c>
      <c r="P57" s="0" t="s">
        <v>25</v>
      </c>
      <c r="R57" s="2" t="n">
        <v>330000</v>
      </c>
      <c r="T57" s="1" t="n">
        <v>1683</v>
      </c>
      <c r="U57" s="1" t="n">
        <v>428628862735808</v>
      </c>
      <c r="V57" s="0" t="n">
        <v>2</v>
      </c>
    </row>
    <row r="58" customFormat="false" ht="15" hidden="false" customHeight="false" outlineLevel="0" collapsed="false">
      <c r="A58" s="0" t="n">
        <f aca="false">FALSE()</f>
        <v>0</v>
      </c>
      <c r="B58" s="0" t="s">
        <v>22</v>
      </c>
      <c r="C58" s="0" t="s">
        <v>205</v>
      </c>
      <c r="D58" s="0" t="s">
        <v>205</v>
      </c>
      <c r="E58" s="1" t="n">
        <v>238726790450928</v>
      </c>
      <c r="F58" s="0" t="n">
        <v>1</v>
      </c>
      <c r="G58" s="0" t="n">
        <v>2</v>
      </c>
      <c r="H58" s="0" t="n">
        <v>1</v>
      </c>
      <c r="I58" s="0" t="n">
        <v>1</v>
      </c>
      <c r="J58" s="0" t="n">
        <v>377</v>
      </c>
      <c r="K58" s="1" t="n">
        <v>40608</v>
      </c>
      <c r="L58" s="0" t="s">
        <v>206</v>
      </c>
      <c r="M58" s="0" t="s">
        <v>25</v>
      </c>
      <c r="N58" s="0" t="s">
        <v>25</v>
      </c>
      <c r="O58" s="0" t="s">
        <v>25</v>
      </c>
      <c r="P58" s="0" t="s">
        <v>25</v>
      </c>
      <c r="R58" s="2" t="n">
        <v>2800000</v>
      </c>
      <c r="S58" s="2" t="n">
        <v>4100000</v>
      </c>
      <c r="T58" s="0" t="s">
        <v>149</v>
      </c>
      <c r="U58" s="1" t="n">
        <v>427096873227232</v>
      </c>
      <c r="V58" s="0" t="n">
        <v>1</v>
      </c>
    </row>
    <row r="59" customFormat="false" ht="15" hidden="false" customHeight="false" outlineLevel="0" collapsed="false">
      <c r="A59" s="0" t="n">
        <f aca="false">FALSE()</f>
        <v>0</v>
      </c>
      <c r="B59" s="0" t="s">
        <v>22</v>
      </c>
      <c r="C59" s="0" t="s">
        <v>207</v>
      </c>
      <c r="D59" s="0" t="s">
        <v>208</v>
      </c>
      <c r="E59" s="1" t="n">
        <v>353846153846154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650</v>
      </c>
      <c r="K59" s="1" t="n">
        <v>71196</v>
      </c>
      <c r="L59" s="0" t="s">
        <v>209</v>
      </c>
      <c r="M59" s="0" t="s">
        <v>48</v>
      </c>
      <c r="N59" s="0" t="s">
        <v>25</v>
      </c>
      <c r="O59" s="0" t="s">
        <v>48</v>
      </c>
      <c r="P59" s="0" t="s">
        <v>25</v>
      </c>
      <c r="S59" s="2" t="n">
        <v>1300000</v>
      </c>
      <c r="T59" s="0" t="s">
        <v>210</v>
      </c>
      <c r="U59" s="0" t="s">
        <v>211</v>
      </c>
      <c r="V59" s="0" t="n">
        <v>1</v>
      </c>
    </row>
    <row r="60" customFormat="false" ht="15" hidden="false" customHeight="false" outlineLevel="0" collapsed="false">
      <c r="A60" s="0" t="n">
        <f aca="false">FALSE()</f>
        <v>0</v>
      </c>
      <c r="B60" s="0" t="s">
        <v>22</v>
      </c>
      <c r="C60" s="0" t="s">
        <v>212</v>
      </c>
      <c r="D60" s="0" t="s">
        <v>212</v>
      </c>
      <c r="E60" s="1" t="n">
        <v>827586206896552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145</v>
      </c>
      <c r="K60" s="1" t="n">
        <v>16013</v>
      </c>
      <c r="L60" s="0" t="s">
        <v>85</v>
      </c>
      <c r="M60" s="0" t="s">
        <v>48</v>
      </c>
      <c r="N60" s="0" t="s">
        <v>25</v>
      </c>
      <c r="O60" s="0" t="s">
        <v>48</v>
      </c>
      <c r="P60" s="0" t="s">
        <v>25</v>
      </c>
      <c r="S60" s="2" t="n">
        <v>3000000</v>
      </c>
      <c r="T60" s="0" t="s">
        <v>67</v>
      </c>
      <c r="U60" s="0" t="s">
        <v>213</v>
      </c>
      <c r="V60" s="0" t="n">
        <v>1</v>
      </c>
    </row>
    <row r="61" customFormat="false" ht="15" hidden="false" customHeight="false" outlineLevel="0" collapsed="false">
      <c r="A61" s="0" t="n">
        <f aca="false">FALSE()</f>
        <v>0</v>
      </c>
      <c r="B61" s="0" t="s">
        <v>22</v>
      </c>
      <c r="C61" s="0" t="s">
        <v>214</v>
      </c>
      <c r="D61" s="0" t="s">
        <v>214</v>
      </c>
      <c r="E61" s="1" t="n">
        <v>446927374301676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358</v>
      </c>
      <c r="K61" s="1" t="n">
        <v>37446</v>
      </c>
      <c r="L61" s="0" t="s">
        <v>215</v>
      </c>
      <c r="M61" s="0" t="s">
        <v>48</v>
      </c>
      <c r="N61" s="0" t="s">
        <v>25</v>
      </c>
      <c r="O61" s="0" t="s">
        <v>48</v>
      </c>
      <c r="P61" s="0" t="s">
        <v>25</v>
      </c>
      <c r="S61" s="2" t="n">
        <v>270000</v>
      </c>
      <c r="T61" s="0" t="s">
        <v>145</v>
      </c>
      <c r="U61" s="0" t="s">
        <v>216</v>
      </c>
      <c r="V61" s="0" t="n">
        <v>1</v>
      </c>
    </row>
    <row r="62" customFormat="false" ht="15" hidden="false" customHeight="false" outlineLevel="0" collapsed="false">
      <c r="A62" s="0" t="n">
        <f aca="false">FALSE()</f>
        <v>0</v>
      </c>
      <c r="B62" s="0" t="s">
        <v>22</v>
      </c>
      <c r="C62" s="0" t="s">
        <v>217</v>
      </c>
      <c r="D62" s="0" t="s">
        <v>217</v>
      </c>
      <c r="E62" s="1" t="n">
        <v>578947368421053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190</v>
      </c>
      <c r="K62" s="1" t="n">
        <v>21806</v>
      </c>
      <c r="L62" s="0" t="s">
        <v>218</v>
      </c>
      <c r="M62" s="0" t="s">
        <v>48</v>
      </c>
      <c r="N62" s="0" t="s">
        <v>25</v>
      </c>
      <c r="O62" s="0" t="s">
        <v>48</v>
      </c>
      <c r="P62" s="0" t="s">
        <v>25</v>
      </c>
      <c r="S62" s="2" t="n">
        <v>3800000</v>
      </c>
      <c r="T62" s="0" t="s">
        <v>149</v>
      </c>
      <c r="U62" s="0" t="s">
        <v>219</v>
      </c>
      <c r="V62" s="0" t="n">
        <v>1</v>
      </c>
    </row>
    <row r="63" customFormat="false" ht="15" hidden="false" customHeight="false" outlineLevel="0" collapsed="false">
      <c r="A63" s="0" t="n">
        <f aca="false">FALSE()</f>
        <v>0</v>
      </c>
      <c r="B63" s="0" t="s">
        <v>22</v>
      </c>
      <c r="C63" s="0" t="s">
        <v>220</v>
      </c>
      <c r="D63" s="0" t="s">
        <v>220</v>
      </c>
      <c r="E63" s="1" t="n">
        <v>202020202020202</v>
      </c>
      <c r="F63" s="0" t="n">
        <v>1</v>
      </c>
      <c r="G63" s="0" t="n">
        <v>1</v>
      </c>
      <c r="H63" s="0" t="n">
        <v>0</v>
      </c>
      <c r="I63" s="0" t="n">
        <v>0</v>
      </c>
      <c r="J63" s="0" t="n">
        <v>396</v>
      </c>
      <c r="K63" s="1" t="n">
        <v>42584</v>
      </c>
      <c r="L63" s="0" t="s">
        <v>221</v>
      </c>
      <c r="M63" s="0" t="s">
        <v>48</v>
      </c>
      <c r="N63" s="0" t="s">
        <v>25</v>
      </c>
      <c r="O63" s="0" t="s">
        <v>48</v>
      </c>
      <c r="P63" s="0" t="s">
        <v>25</v>
      </c>
      <c r="T63" s="0" t="n">
        <v>0</v>
      </c>
      <c r="U63" s="0" t="s">
        <v>222</v>
      </c>
      <c r="V63" s="0" t="n">
        <v>1</v>
      </c>
    </row>
    <row r="64" customFormat="false" ht="15" hidden="false" customHeight="false" outlineLevel="0" collapsed="false">
      <c r="A64" s="0" t="n">
        <f aca="false">FALSE()</f>
        <v>0</v>
      </c>
      <c r="B64" s="0" t="s">
        <v>22</v>
      </c>
      <c r="C64" s="0" t="s">
        <v>223</v>
      </c>
      <c r="D64" s="0" t="s">
        <v>223</v>
      </c>
      <c r="E64" s="1" t="n">
        <v>127906976744186</v>
      </c>
      <c r="F64" s="0" t="n">
        <v>1</v>
      </c>
      <c r="G64" s="0" t="n">
        <v>2</v>
      </c>
      <c r="H64" s="0" t="n">
        <v>1</v>
      </c>
      <c r="I64" s="0" t="n">
        <v>1</v>
      </c>
      <c r="J64" s="0" t="n">
        <v>86</v>
      </c>
      <c r="K64" s="1" t="n">
        <v>9323</v>
      </c>
      <c r="L64" s="0" t="s">
        <v>224</v>
      </c>
      <c r="M64" s="0" t="s">
        <v>25</v>
      </c>
      <c r="N64" s="0" t="s">
        <v>25</v>
      </c>
      <c r="O64" s="0" t="s">
        <v>25</v>
      </c>
      <c r="P64" s="0" t="s">
        <v>25</v>
      </c>
      <c r="R64" s="2" t="n">
        <v>1600000</v>
      </c>
      <c r="S64" s="2" t="n">
        <v>2300000</v>
      </c>
      <c r="T64" s="0" t="s">
        <v>225</v>
      </c>
      <c r="U64" s="1" t="n">
        <v>354569730183376</v>
      </c>
      <c r="V64" s="0" t="n">
        <v>1</v>
      </c>
    </row>
    <row r="65" customFormat="false" ht="15" hidden="false" customHeight="false" outlineLevel="0" collapsed="false">
      <c r="A65" s="0" t="n">
        <f aca="false">FALSE()</f>
        <v>0</v>
      </c>
      <c r="B65" s="0" t="s">
        <v>22</v>
      </c>
      <c r="C65" s="0" t="s">
        <v>226</v>
      </c>
      <c r="D65" s="0" t="s">
        <v>226</v>
      </c>
      <c r="E65" s="1" t="n">
        <v>296052631578947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304</v>
      </c>
      <c r="K65" s="1" t="n">
        <v>34415</v>
      </c>
      <c r="L65" s="0" t="s">
        <v>227</v>
      </c>
      <c r="M65" s="0" t="s">
        <v>48</v>
      </c>
      <c r="N65" s="0" t="s">
        <v>25</v>
      </c>
      <c r="O65" s="0" t="s">
        <v>48</v>
      </c>
      <c r="P65" s="0" t="s">
        <v>25</v>
      </c>
      <c r="S65" s="2" t="n">
        <v>3400000</v>
      </c>
      <c r="T65" s="0" t="s">
        <v>228</v>
      </c>
      <c r="U65" s="0" t="n">
        <v>0</v>
      </c>
      <c r="V6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3" min="3" style="0" width="49.36"/>
    <col collapsed="false" customWidth="true" hidden="false" outlineLevel="0" max="4" min="4" style="0" width="96.89"/>
  </cols>
  <sheetData>
    <row r="1" customFormat="false" ht="15" hidden="false" customHeight="false" outlineLevel="0" collapsed="false">
      <c r="A1" s="0" t="s">
        <v>0</v>
      </c>
      <c r="B1" s="0" t="s">
        <v>229</v>
      </c>
      <c r="C1" s="0" t="s">
        <v>230</v>
      </c>
      <c r="D1" s="0" t="s">
        <v>16</v>
      </c>
      <c r="E1" s="0" t="s">
        <v>231</v>
      </c>
      <c r="F1" s="0" t="s">
        <v>8</v>
      </c>
      <c r="G1" s="0" t="s">
        <v>232</v>
      </c>
      <c r="H1" s="0" t="s">
        <v>6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237</v>
      </c>
      <c r="R1" s="0" t="s">
        <v>17</v>
      </c>
      <c r="S1" s="0" t="s">
        <v>18</v>
      </c>
      <c r="T1" s="0" t="s">
        <v>238</v>
      </c>
      <c r="U1" s="0" t="s">
        <v>239</v>
      </c>
    </row>
    <row r="2" customFormat="false" ht="15" hidden="false" customHeight="false" outlineLevel="0" collapsed="false">
      <c r="A2" s="0" t="n">
        <f aca="false">FALSE()</f>
        <v>0</v>
      </c>
      <c r="B2" s="0" t="s">
        <v>25</v>
      </c>
      <c r="C2" s="0" t="s">
        <v>240</v>
      </c>
      <c r="F2" s="0" t="n">
        <v>1</v>
      </c>
      <c r="G2" s="0" t="n">
        <v>2</v>
      </c>
      <c r="H2" s="0" t="n">
        <v>1</v>
      </c>
      <c r="I2" s="0" t="s">
        <v>58</v>
      </c>
      <c r="J2" s="0" t="s">
        <v>241</v>
      </c>
      <c r="K2" s="0" t="n">
        <v>0</v>
      </c>
      <c r="L2" s="1" t="n">
        <v>200789304021</v>
      </c>
      <c r="M2" s="0" t="s">
        <v>48</v>
      </c>
      <c r="N2" s="0" t="s">
        <v>25</v>
      </c>
      <c r="O2" s="0" t="s">
        <v>48</v>
      </c>
      <c r="P2" s="0" t="s">
        <v>25</v>
      </c>
      <c r="S2" s="2" t="n">
        <v>520000</v>
      </c>
      <c r="T2" s="0" t="s">
        <v>62</v>
      </c>
      <c r="U2" s="0" t="s">
        <v>25</v>
      </c>
    </row>
    <row r="3" customFormat="false" ht="15" hidden="false" customHeight="false" outlineLevel="0" collapsed="false">
      <c r="A3" s="0" t="n">
        <f aca="false">FALSE()</f>
        <v>0</v>
      </c>
      <c r="B3" s="0" t="s">
        <v>25</v>
      </c>
      <c r="C3" s="0" t="s">
        <v>242</v>
      </c>
      <c r="F3" s="0" t="n">
        <v>1</v>
      </c>
      <c r="G3" s="0" t="n">
        <v>1</v>
      </c>
      <c r="H3" s="0" t="n">
        <v>1</v>
      </c>
      <c r="I3" s="0" t="s">
        <v>68</v>
      </c>
      <c r="J3" s="0" t="s">
        <v>243</v>
      </c>
      <c r="K3" s="0" t="n">
        <v>0</v>
      </c>
      <c r="L3" s="1" t="n">
        <v>372572016686</v>
      </c>
      <c r="M3" s="0" t="s">
        <v>48</v>
      </c>
      <c r="N3" s="0" t="s">
        <v>25</v>
      </c>
      <c r="O3" s="0" t="s">
        <v>48</v>
      </c>
      <c r="P3" s="0" t="s">
        <v>25</v>
      </c>
      <c r="S3" s="2" t="n">
        <v>3800000</v>
      </c>
      <c r="T3" s="0" t="s">
        <v>72</v>
      </c>
      <c r="U3" s="0" t="s">
        <v>25</v>
      </c>
    </row>
    <row r="4" customFormat="false" ht="15" hidden="false" customHeight="false" outlineLevel="0" collapsed="false">
      <c r="A4" s="0" t="n">
        <f aca="false">FALSE()</f>
        <v>0</v>
      </c>
      <c r="B4" s="0" t="s">
        <v>25</v>
      </c>
      <c r="C4" s="0" t="s">
        <v>244</v>
      </c>
      <c r="D4" s="0" t="s">
        <v>245</v>
      </c>
      <c r="F4" s="0" t="n">
        <v>2</v>
      </c>
      <c r="G4" s="0" t="n">
        <v>2</v>
      </c>
      <c r="H4" s="0" t="n">
        <v>1</v>
      </c>
      <c r="I4" s="0" t="s">
        <v>246</v>
      </c>
      <c r="J4" s="0" t="s">
        <v>247</v>
      </c>
      <c r="K4" s="0" t="n">
        <v>3</v>
      </c>
      <c r="L4" s="1" t="n">
        <v>204713348685</v>
      </c>
      <c r="M4" s="0" t="s">
        <v>48</v>
      </c>
      <c r="N4" s="0" t="s">
        <v>25</v>
      </c>
      <c r="O4" s="0" t="s">
        <v>48</v>
      </c>
      <c r="P4" s="0" t="s">
        <v>25</v>
      </c>
      <c r="Q4" s="0" t="s">
        <v>248</v>
      </c>
      <c r="S4" s="2" t="n">
        <v>2700000</v>
      </c>
      <c r="T4" s="0" t="s">
        <v>249</v>
      </c>
      <c r="U4" s="0" t="s">
        <v>25</v>
      </c>
    </row>
    <row r="5" customFormat="false" ht="15" hidden="false" customHeight="false" outlineLevel="0" collapsed="false">
      <c r="A5" s="0" t="n">
        <f aca="false">FALSE()</f>
        <v>0</v>
      </c>
      <c r="B5" s="0" t="s">
        <v>25</v>
      </c>
      <c r="C5" s="0" t="s">
        <v>250</v>
      </c>
      <c r="D5" s="0" t="s">
        <v>251</v>
      </c>
      <c r="F5" s="0" t="n">
        <v>1</v>
      </c>
      <c r="G5" s="0" t="n">
        <v>1</v>
      </c>
      <c r="H5" s="0" t="n">
        <v>2</v>
      </c>
      <c r="I5" s="0" t="s">
        <v>63</v>
      </c>
      <c r="J5" s="0" t="s">
        <v>252</v>
      </c>
      <c r="K5" s="0" t="n">
        <v>0</v>
      </c>
      <c r="L5" s="1" t="n">
        <v>211907782149</v>
      </c>
      <c r="M5" s="0" t="s">
        <v>25</v>
      </c>
      <c r="N5" s="0" t="s">
        <v>25</v>
      </c>
      <c r="O5" s="0" t="s">
        <v>25</v>
      </c>
      <c r="P5" s="0" t="s">
        <v>25</v>
      </c>
      <c r="R5" s="2" t="n">
        <v>3200000</v>
      </c>
      <c r="S5" s="2" t="n">
        <v>6600000</v>
      </c>
      <c r="T5" s="0" t="s">
        <v>253</v>
      </c>
      <c r="U5" s="0" t="s">
        <v>25</v>
      </c>
    </row>
    <row r="6" customFormat="false" ht="15" hidden="false" customHeight="false" outlineLevel="0" collapsed="false">
      <c r="A6" s="0" t="n">
        <f aca="false">FALSE()</f>
        <v>0</v>
      </c>
      <c r="B6" s="0" t="s">
        <v>25</v>
      </c>
      <c r="C6" s="0" t="s">
        <v>254</v>
      </c>
      <c r="D6" s="0" t="s">
        <v>255</v>
      </c>
      <c r="F6" s="0" t="n">
        <v>1</v>
      </c>
      <c r="G6" s="0" t="n">
        <v>1</v>
      </c>
      <c r="H6" s="0" t="n">
        <v>2</v>
      </c>
      <c r="I6" s="0" t="s">
        <v>49</v>
      </c>
      <c r="J6" s="0" t="s">
        <v>256</v>
      </c>
      <c r="K6" s="0" t="n">
        <v>1</v>
      </c>
      <c r="L6" s="1" t="n">
        <v>173085687061</v>
      </c>
      <c r="M6" s="0" t="s">
        <v>25</v>
      </c>
      <c r="N6" s="0" t="s">
        <v>25</v>
      </c>
      <c r="O6" s="0" t="s">
        <v>25</v>
      </c>
      <c r="P6" s="0" t="s">
        <v>25</v>
      </c>
      <c r="Q6" s="0" t="s">
        <v>257</v>
      </c>
      <c r="R6" s="2" t="n">
        <v>590000</v>
      </c>
      <c r="S6" s="2" t="n">
        <v>900000</v>
      </c>
      <c r="T6" s="0" t="s">
        <v>258</v>
      </c>
      <c r="U6" s="0" t="s">
        <v>25</v>
      </c>
    </row>
    <row r="7" customFormat="false" ht="15" hidden="false" customHeight="false" outlineLevel="0" collapsed="false">
      <c r="A7" s="0" t="n">
        <f aca="false">FALSE()</f>
        <v>0</v>
      </c>
      <c r="B7" s="0" t="s">
        <v>25</v>
      </c>
      <c r="C7" s="0" t="s">
        <v>259</v>
      </c>
      <c r="D7" s="0" t="s">
        <v>260</v>
      </c>
      <c r="F7" s="0" t="n">
        <v>1</v>
      </c>
      <c r="G7" s="0" t="n">
        <v>1</v>
      </c>
      <c r="H7" s="0" t="n">
        <v>2</v>
      </c>
      <c r="I7" s="0" t="s">
        <v>75</v>
      </c>
      <c r="J7" s="0" t="s">
        <v>261</v>
      </c>
      <c r="K7" s="0" t="n">
        <v>2</v>
      </c>
      <c r="L7" s="1" t="n">
        <v>164886531035</v>
      </c>
      <c r="M7" s="0" t="s">
        <v>25</v>
      </c>
      <c r="N7" s="0" t="s">
        <v>25</v>
      </c>
      <c r="O7" s="0" t="s">
        <v>25</v>
      </c>
      <c r="P7" s="0" t="s">
        <v>25</v>
      </c>
      <c r="Q7" s="0" t="s">
        <v>262</v>
      </c>
      <c r="R7" s="2" t="n">
        <v>730000</v>
      </c>
      <c r="S7" s="2" t="n">
        <v>1400000</v>
      </c>
      <c r="T7" s="0" t="s">
        <v>263</v>
      </c>
      <c r="U7" s="0" t="s">
        <v>25</v>
      </c>
    </row>
    <row r="8" customFormat="false" ht="15" hidden="false" customHeight="false" outlineLevel="0" collapsed="false">
      <c r="A8" s="0" t="n">
        <f aca="false">FALSE()</f>
        <v>0</v>
      </c>
      <c r="B8" s="0" t="s">
        <v>25</v>
      </c>
      <c r="C8" s="0" t="s">
        <v>264</v>
      </c>
      <c r="D8" s="0" t="s">
        <v>265</v>
      </c>
      <c r="F8" s="0" t="n">
        <v>1</v>
      </c>
      <c r="G8" s="0" t="n">
        <v>3</v>
      </c>
      <c r="H8" s="0" t="n">
        <v>1</v>
      </c>
      <c r="I8" s="0" t="s">
        <v>46</v>
      </c>
      <c r="J8" s="0" t="s">
        <v>266</v>
      </c>
      <c r="K8" s="0" t="n">
        <v>1</v>
      </c>
      <c r="L8" s="1" t="n">
        <v>222108838643</v>
      </c>
      <c r="M8" s="0" t="s">
        <v>48</v>
      </c>
      <c r="N8" s="0" t="s">
        <v>25</v>
      </c>
      <c r="O8" s="0" t="s">
        <v>48</v>
      </c>
      <c r="P8" s="0" t="s">
        <v>25</v>
      </c>
      <c r="Q8" s="0" t="s">
        <v>267</v>
      </c>
      <c r="S8" s="2" t="n">
        <v>1700000</v>
      </c>
      <c r="T8" s="0" t="s">
        <v>268</v>
      </c>
      <c r="U8" s="0" t="s">
        <v>25</v>
      </c>
    </row>
    <row r="9" customFormat="false" ht="15" hidden="false" customHeight="false" outlineLevel="0" collapsed="false">
      <c r="A9" s="0" t="n">
        <f aca="false">FALSE()</f>
        <v>0</v>
      </c>
      <c r="B9" s="0" t="s">
        <v>25</v>
      </c>
      <c r="C9" s="0" t="s">
        <v>269</v>
      </c>
      <c r="D9" s="0" t="s">
        <v>270</v>
      </c>
      <c r="F9" s="0" t="n">
        <v>1</v>
      </c>
      <c r="G9" s="0" t="n">
        <v>1</v>
      </c>
      <c r="H9" s="0" t="n">
        <v>2</v>
      </c>
      <c r="I9" s="0" t="s">
        <v>23</v>
      </c>
      <c r="J9" s="0" t="s">
        <v>271</v>
      </c>
      <c r="K9" s="0" t="n">
        <v>1</v>
      </c>
      <c r="L9" s="1" t="n">
        <v>160678197437</v>
      </c>
      <c r="M9" s="0" t="s">
        <v>25</v>
      </c>
      <c r="N9" s="0" t="s">
        <v>25</v>
      </c>
      <c r="O9" s="0" t="s">
        <v>25</v>
      </c>
      <c r="P9" s="0" t="s">
        <v>25</v>
      </c>
      <c r="Q9" s="0" t="s">
        <v>272</v>
      </c>
      <c r="R9" s="2" t="n">
        <v>26000000</v>
      </c>
      <c r="S9" s="2" t="n">
        <v>38000000</v>
      </c>
      <c r="T9" s="0" t="s">
        <v>273</v>
      </c>
      <c r="U9" s="0" t="s">
        <v>25</v>
      </c>
    </row>
    <row r="10" customFormat="false" ht="15" hidden="false" customHeight="false" outlineLevel="0" collapsed="false">
      <c r="A10" s="0" t="n">
        <f aca="false">FALSE()</f>
        <v>0</v>
      </c>
      <c r="B10" s="0" t="s">
        <v>25</v>
      </c>
      <c r="C10" s="0" t="s">
        <v>274</v>
      </c>
      <c r="D10" s="0" t="s">
        <v>275</v>
      </c>
      <c r="F10" s="0" t="n">
        <v>1</v>
      </c>
      <c r="G10" s="0" t="n">
        <v>1</v>
      </c>
      <c r="H10" s="0" t="n">
        <v>2</v>
      </c>
      <c r="I10" s="0" t="s">
        <v>30</v>
      </c>
      <c r="J10" s="0" t="s">
        <v>276</v>
      </c>
      <c r="K10" s="0" t="n">
        <v>2</v>
      </c>
      <c r="L10" s="1" t="n">
        <v>154580198188</v>
      </c>
      <c r="M10" s="0" t="s">
        <v>25</v>
      </c>
      <c r="N10" s="0" t="s">
        <v>25</v>
      </c>
      <c r="O10" s="0" t="s">
        <v>25</v>
      </c>
      <c r="P10" s="0" t="s">
        <v>25</v>
      </c>
      <c r="Q10" s="0" t="s">
        <v>277</v>
      </c>
      <c r="R10" s="2" t="n">
        <v>9700000</v>
      </c>
      <c r="S10" s="2" t="n">
        <v>14000000</v>
      </c>
      <c r="T10" s="0" t="s">
        <v>278</v>
      </c>
      <c r="U10" s="0" t="s">
        <v>25</v>
      </c>
    </row>
    <row r="11" customFormat="false" ht="15" hidden="false" customHeight="false" outlineLevel="0" collapsed="false">
      <c r="A11" s="0" t="n">
        <f aca="false">FALSE()</f>
        <v>0</v>
      </c>
      <c r="B11" s="0" t="s">
        <v>25</v>
      </c>
      <c r="C11" s="0" t="s">
        <v>279</v>
      </c>
      <c r="F11" s="0" t="n">
        <v>1</v>
      </c>
      <c r="G11" s="0" t="n">
        <v>2</v>
      </c>
      <c r="H11" s="0" t="n">
        <v>1</v>
      </c>
      <c r="I11" s="0" t="s">
        <v>93</v>
      </c>
      <c r="J11" s="0" t="s">
        <v>280</v>
      </c>
      <c r="K11" s="0" t="n">
        <v>0</v>
      </c>
      <c r="L11" s="1" t="n">
        <v>201497564768</v>
      </c>
      <c r="M11" s="0" t="s">
        <v>48</v>
      </c>
      <c r="N11" s="0" t="s">
        <v>25</v>
      </c>
      <c r="O11" s="0" t="s">
        <v>48</v>
      </c>
      <c r="P11" s="0" t="s">
        <v>25</v>
      </c>
      <c r="S11" s="2" t="n">
        <v>1500000</v>
      </c>
      <c r="T11" s="0" t="s">
        <v>97</v>
      </c>
      <c r="U11" s="0" t="s">
        <v>25</v>
      </c>
    </row>
    <row r="12" customFormat="false" ht="15" hidden="false" customHeight="false" outlineLevel="0" collapsed="false">
      <c r="A12" s="0" t="n">
        <f aca="false">FALSE()</f>
        <v>0</v>
      </c>
      <c r="B12" s="0" t="s">
        <v>25</v>
      </c>
      <c r="C12" s="0" t="s">
        <v>281</v>
      </c>
      <c r="D12" s="0" t="s">
        <v>282</v>
      </c>
      <c r="F12" s="0" t="n">
        <v>1</v>
      </c>
      <c r="G12" s="0" t="n">
        <v>1</v>
      </c>
      <c r="H12" s="0" t="n">
        <v>2</v>
      </c>
      <c r="I12" s="0" t="s">
        <v>55</v>
      </c>
      <c r="J12" s="0" t="s">
        <v>283</v>
      </c>
      <c r="K12" s="0" t="n">
        <v>2</v>
      </c>
      <c r="L12" s="1" t="n">
        <v>170387112398</v>
      </c>
      <c r="M12" s="0" t="s">
        <v>25</v>
      </c>
      <c r="N12" s="0" t="s">
        <v>25</v>
      </c>
      <c r="O12" s="0" t="s">
        <v>25</v>
      </c>
      <c r="P12" s="0" t="s">
        <v>25</v>
      </c>
      <c r="Q12" s="0" t="s">
        <v>284</v>
      </c>
      <c r="R12" s="2" t="n">
        <v>880000</v>
      </c>
      <c r="S12" s="2" t="n">
        <v>1600000</v>
      </c>
      <c r="T12" s="0" t="s">
        <v>285</v>
      </c>
      <c r="U12" s="0" t="s">
        <v>25</v>
      </c>
    </row>
    <row r="13" customFormat="false" ht="15" hidden="false" customHeight="false" outlineLevel="0" collapsed="false">
      <c r="A13" s="0" t="n">
        <f aca="false">FALSE()</f>
        <v>0</v>
      </c>
      <c r="B13" s="0" t="s">
        <v>25</v>
      </c>
      <c r="C13" s="0" t="s">
        <v>286</v>
      </c>
      <c r="D13" s="0" t="s">
        <v>251</v>
      </c>
      <c r="F13" s="0" t="n">
        <v>1</v>
      </c>
      <c r="G13" s="0" t="n">
        <v>1</v>
      </c>
      <c r="H13" s="0" t="n">
        <v>1</v>
      </c>
      <c r="I13" s="0" t="s">
        <v>49</v>
      </c>
      <c r="J13" s="0" t="s">
        <v>287</v>
      </c>
      <c r="K13" s="0" t="n">
        <v>0</v>
      </c>
      <c r="L13" s="1" t="n">
        <v>181495077069</v>
      </c>
      <c r="M13" s="0" t="s">
        <v>48</v>
      </c>
      <c r="N13" s="0" t="s">
        <v>25</v>
      </c>
      <c r="O13" s="0" t="s">
        <v>48</v>
      </c>
      <c r="P13" s="0" t="s">
        <v>25</v>
      </c>
      <c r="S13" s="2" t="n">
        <v>4700000</v>
      </c>
      <c r="T13" s="0" t="s">
        <v>288</v>
      </c>
      <c r="U13" s="0" t="s">
        <v>25</v>
      </c>
    </row>
    <row r="14" customFormat="false" ht="15" hidden="false" customHeight="false" outlineLevel="0" collapsed="false">
      <c r="A14" s="0" t="n">
        <f aca="false">FALSE()</f>
        <v>0</v>
      </c>
      <c r="B14" s="0" t="s">
        <v>25</v>
      </c>
      <c r="C14" s="0" t="s">
        <v>289</v>
      </c>
      <c r="D14" s="0" t="s">
        <v>290</v>
      </c>
      <c r="F14" s="0" t="n">
        <v>1</v>
      </c>
      <c r="G14" s="0" t="n">
        <v>2</v>
      </c>
      <c r="H14" s="0" t="n">
        <v>2</v>
      </c>
      <c r="I14" s="0" t="s">
        <v>65</v>
      </c>
      <c r="J14" s="0" t="s">
        <v>291</v>
      </c>
      <c r="K14" s="0" t="n">
        <v>0</v>
      </c>
      <c r="L14" s="1" t="n">
        <v>151277649486</v>
      </c>
      <c r="M14" s="0" t="s">
        <v>25</v>
      </c>
      <c r="N14" s="0" t="s">
        <v>25</v>
      </c>
      <c r="O14" s="0" t="s">
        <v>25</v>
      </c>
      <c r="P14" s="0" t="s">
        <v>25</v>
      </c>
      <c r="R14" s="2" t="n">
        <v>27000000</v>
      </c>
      <c r="S14" s="2" t="n">
        <v>40000000</v>
      </c>
      <c r="T14" s="0" t="s">
        <v>292</v>
      </c>
      <c r="U14" s="0" t="s">
        <v>25</v>
      </c>
    </row>
    <row r="15" customFormat="false" ht="15" hidden="false" customHeight="false" outlineLevel="0" collapsed="false">
      <c r="A15" s="0" t="n">
        <f aca="false">FALSE()</f>
        <v>0</v>
      </c>
      <c r="B15" s="0" t="s">
        <v>25</v>
      </c>
      <c r="C15" s="0" t="s">
        <v>293</v>
      </c>
      <c r="D15" s="0" t="s">
        <v>294</v>
      </c>
      <c r="F15" s="0" t="n">
        <v>1</v>
      </c>
      <c r="G15" s="0" t="n">
        <v>1</v>
      </c>
      <c r="H15" s="0" t="n">
        <v>2</v>
      </c>
      <c r="I15" s="0" t="s">
        <v>23</v>
      </c>
      <c r="J15" s="0" t="s">
        <v>295</v>
      </c>
      <c r="K15" s="0" t="n">
        <v>2</v>
      </c>
      <c r="L15" s="1" t="n">
        <v>170583915512</v>
      </c>
      <c r="M15" s="0" t="s">
        <v>25</v>
      </c>
      <c r="N15" s="0" t="s">
        <v>25</v>
      </c>
      <c r="O15" s="0" t="s">
        <v>25</v>
      </c>
      <c r="P15" s="0" t="s">
        <v>25</v>
      </c>
      <c r="Q15" s="0" t="s">
        <v>296</v>
      </c>
      <c r="R15" s="2" t="n">
        <v>9000000</v>
      </c>
      <c r="S15" s="2" t="n">
        <v>15000000</v>
      </c>
      <c r="T15" s="0" t="s">
        <v>297</v>
      </c>
      <c r="U15" s="0" t="s">
        <v>25</v>
      </c>
    </row>
    <row r="16" customFormat="false" ht="15" hidden="false" customHeight="false" outlineLevel="0" collapsed="false">
      <c r="A16" s="0" t="n">
        <f aca="false">FALSE()</f>
        <v>0</v>
      </c>
      <c r="B16" s="0" t="s">
        <v>25</v>
      </c>
      <c r="C16" s="0" t="s">
        <v>298</v>
      </c>
      <c r="D16" s="0" t="s">
        <v>251</v>
      </c>
      <c r="F16" s="0" t="n">
        <v>1</v>
      </c>
      <c r="G16" s="0" t="n">
        <v>1</v>
      </c>
      <c r="H16" s="0" t="n">
        <v>2</v>
      </c>
      <c r="I16" s="0" t="s">
        <v>52</v>
      </c>
      <c r="J16" s="0" t="s">
        <v>299</v>
      </c>
      <c r="K16" s="0" t="n">
        <v>0</v>
      </c>
      <c r="L16" s="1" t="n">
        <v>233014114996</v>
      </c>
      <c r="M16" s="0" t="s">
        <v>48</v>
      </c>
      <c r="N16" s="0" t="s">
        <v>25</v>
      </c>
      <c r="O16" s="0" t="s">
        <v>48</v>
      </c>
      <c r="P16" s="0" t="s">
        <v>25</v>
      </c>
      <c r="S16" s="2" t="n">
        <v>32000000</v>
      </c>
      <c r="T16" s="0" t="s">
        <v>300</v>
      </c>
      <c r="U16" s="0" t="s">
        <v>25</v>
      </c>
    </row>
    <row r="17" customFormat="false" ht="15" hidden="false" customHeight="false" outlineLevel="0" collapsed="false">
      <c r="A17" s="0" t="n">
        <f aca="false">FALSE()</f>
        <v>0</v>
      </c>
      <c r="B17" s="0" t="s">
        <v>25</v>
      </c>
      <c r="C17" s="0" t="s">
        <v>301</v>
      </c>
      <c r="D17" s="0" t="s">
        <v>302</v>
      </c>
      <c r="F17" s="0" t="n">
        <v>1</v>
      </c>
      <c r="G17" s="0" t="n">
        <v>2</v>
      </c>
      <c r="H17" s="0" t="n">
        <v>2</v>
      </c>
      <c r="I17" s="0" t="s">
        <v>32</v>
      </c>
      <c r="J17" s="0" t="s">
        <v>303</v>
      </c>
      <c r="K17" s="0" t="n">
        <v>2</v>
      </c>
      <c r="L17" s="1" t="n">
        <v>199498179649</v>
      </c>
      <c r="M17" s="0" t="s">
        <v>25</v>
      </c>
      <c r="N17" s="0" t="s">
        <v>25</v>
      </c>
      <c r="O17" s="0" t="s">
        <v>25</v>
      </c>
      <c r="P17" s="0" t="s">
        <v>25</v>
      </c>
      <c r="Q17" s="0" t="s">
        <v>304</v>
      </c>
      <c r="R17" s="2" t="n">
        <v>43000000</v>
      </c>
      <c r="S17" s="2" t="n">
        <v>69000000</v>
      </c>
      <c r="T17" s="0" t="s">
        <v>305</v>
      </c>
      <c r="U17" s="0" t="s">
        <v>25</v>
      </c>
    </row>
    <row r="18" customFormat="false" ht="15" hidden="false" customHeight="false" outlineLevel="0" collapsed="false">
      <c r="A18" s="0" t="n">
        <f aca="false">FALSE()</f>
        <v>0</v>
      </c>
      <c r="B18" s="0" t="s">
        <v>25</v>
      </c>
      <c r="C18" s="0" t="s">
        <v>306</v>
      </c>
      <c r="D18" s="0" t="s">
        <v>270</v>
      </c>
      <c r="F18" s="0" t="n">
        <v>1</v>
      </c>
      <c r="G18" s="0" t="n">
        <v>3</v>
      </c>
      <c r="H18" s="0" t="n">
        <v>2</v>
      </c>
      <c r="I18" s="0" t="s">
        <v>106</v>
      </c>
      <c r="J18" s="0" t="s">
        <v>307</v>
      </c>
      <c r="K18" s="0" t="n">
        <v>1</v>
      </c>
      <c r="L18" s="1" t="n">
        <v>163283400995</v>
      </c>
      <c r="M18" s="0" t="s">
        <v>25</v>
      </c>
      <c r="N18" s="0" t="s">
        <v>25</v>
      </c>
      <c r="O18" s="0" t="s">
        <v>25</v>
      </c>
      <c r="P18" s="0" t="s">
        <v>25</v>
      </c>
      <c r="Q18" s="0" t="s">
        <v>272</v>
      </c>
      <c r="R18" s="2" t="n">
        <v>1300000</v>
      </c>
      <c r="S18" s="2" t="n">
        <v>1700000</v>
      </c>
      <c r="T18" s="0" t="s">
        <v>308</v>
      </c>
      <c r="U18" s="0" t="s">
        <v>25</v>
      </c>
    </row>
    <row r="19" customFormat="false" ht="15" hidden="false" customHeight="false" outlineLevel="0" collapsed="false">
      <c r="A19" s="0" t="n">
        <f aca="false">FALSE()</f>
        <v>0</v>
      </c>
      <c r="B19" s="0" t="s">
        <v>25</v>
      </c>
      <c r="C19" s="0" t="s">
        <v>309</v>
      </c>
      <c r="D19" s="0" t="s">
        <v>310</v>
      </c>
      <c r="F19" s="0" t="n">
        <v>1</v>
      </c>
      <c r="G19" s="0" t="n">
        <v>1</v>
      </c>
      <c r="H19" s="0" t="n">
        <v>2</v>
      </c>
      <c r="I19" s="0" t="s">
        <v>98</v>
      </c>
      <c r="J19" s="0" t="s">
        <v>311</v>
      </c>
      <c r="K19" s="0" t="n">
        <v>4</v>
      </c>
      <c r="L19" s="1" t="n">
        <v>191605998786</v>
      </c>
      <c r="M19" s="0" t="s">
        <v>48</v>
      </c>
      <c r="N19" s="0" t="s">
        <v>25</v>
      </c>
      <c r="O19" s="0" t="s">
        <v>48</v>
      </c>
      <c r="P19" s="0" t="s">
        <v>25</v>
      </c>
      <c r="Q19" s="0" t="s">
        <v>312</v>
      </c>
      <c r="S19" s="2" t="n">
        <v>960000</v>
      </c>
      <c r="T19" s="0" t="s">
        <v>313</v>
      </c>
      <c r="U19" s="0" t="s">
        <v>25</v>
      </c>
    </row>
    <row r="20" customFormat="false" ht="15" hidden="false" customHeight="false" outlineLevel="0" collapsed="false">
      <c r="A20" s="0" t="n">
        <f aca="false">FALSE()</f>
        <v>0</v>
      </c>
      <c r="B20" s="0" t="s">
        <v>25</v>
      </c>
      <c r="C20" s="0" t="s">
        <v>314</v>
      </c>
      <c r="D20" s="0" t="s">
        <v>315</v>
      </c>
      <c r="F20" s="0" t="n">
        <v>1</v>
      </c>
      <c r="G20" s="0" t="n">
        <v>1</v>
      </c>
      <c r="H20" s="0" t="n">
        <v>2</v>
      </c>
      <c r="I20" s="0" t="s">
        <v>23</v>
      </c>
      <c r="J20" s="0" t="s">
        <v>316</v>
      </c>
      <c r="K20" s="0" t="n">
        <v>2</v>
      </c>
      <c r="L20" s="1" t="n">
        <v>159377549228</v>
      </c>
      <c r="M20" s="0" t="s">
        <v>48</v>
      </c>
      <c r="N20" s="0" t="s">
        <v>25</v>
      </c>
      <c r="O20" s="0" t="s">
        <v>48</v>
      </c>
      <c r="P20" s="0" t="s">
        <v>25</v>
      </c>
      <c r="Q20" s="0" t="s">
        <v>317</v>
      </c>
      <c r="S20" s="2" t="n">
        <v>320000</v>
      </c>
      <c r="T20" s="0" t="s">
        <v>318</v>
      </c>
      <c r="U20" s="0" t="s">
        <v>25</v>
      </c>
    </row>
    <row r="21" customFormat="false" ht="15" hidden="false" customHeight="false" outlineLevel="0" collapsed="false">
      <c r="A21" s="0" t="n">
        <f aca="false">FALSE()</f>
        <v>0</v>
      </c>
      <c r="B21" s="0" t="s">
        <v>25</v>
      </c>
      <c r="C21" s="0" t="s">
        <v>319</v>
      </c>
      <c r="D21" s="0" t="s">
        <v>320</v>
      </c>
      <c r="F21" s="0" t="n">
        <v>1</v>
      </c>
      <c r="G21" s="0" t="n">
        <v>1</v>
      </c>
      <c r="H21" s="0" t="n">
        <v>3</v>
      </c>
      <c r="I21" s="0" t="s">
        <v>30</v>
      </c>
      <c r="J21" s="0" t="s">
        <v>321</v>
      </c>
      <c r="K21" s="0" t="n">
        <v>2</v>
      </c>
      <c r="L21" s="1" t="n">
        <v>177789666996</v>
      </c>
      <c r="M21" s="0" t="s">
        <v>25</v>
      </c>
      <c r="N21" s="0" t="s">
        <v>25</v>
      </c>
      <c r="O21" s="0" t="s">
        <v>25</v>
      </c>
      <c r="P21" s="0" t="s">
        <v>25</v>
      </c>
      <c r="Q21" s="0" t="s">
        <v>322</v>
      </c>
      <c r="R21" s="2" t="n">
        <v>190000</v>
      </c>
      <c r="S21" s="2" t="n">
        <v>430000</v>
      </c>
      <c r="T21" s="0" t="s">
        <v>323</v>
      </c>
      <c r="U21" s="0" t="s">
        <v>25</v>
      </c>
    </row>
    <row r="22" customFormat="false" ht="15" hidden="false" customHeight="false" outlineLevel="0" collapsed="false">
      <c r="A22" s="0" t="n">
        <f aca="false">FALSE()</f>
        <v>0</v>
      </c>
      <c r="B22" s="0" t="s">
        <v>25</v>
      </c>
      <c r="C22" s="0" t="s">
        <v>324</v>
      </c>
      <c r="D22" s="0" t="s">
        <v>251</v>
      </c>
      <c r="F22" s="0" t="n">
        <v>1</v>
      </c>
      <c r="G22" s="0" t="n">
        <v>1</v>
      </c>
      <c r="H22" s="0" t="n">
        <v>2</v>
      </c>
      <c r="I22" s="0" t="s">
        <v>23</v>
      </c>
      <c r="J22" s="0" t="s">
        <v>325</v>
      </c>
      <c r="K22" s="0" t="n">
        <v>0</v>
      </c>
      <c r="L22" s="1" t="n">
        <v>167778270232</v>
      </c>
      <c r="M22" s="0" t="s">
        <v>25</v>
      </c>
      <c r="N22" s="0" t="s">
        <v>25</v>
      </c>
      <c r="O22" s="0" t="s">
        <v>25</v>
      </c>
      <c r="P22" s="0" t="s">
        <v>25</v>
      </c>
      <c r="R22" s="2" t="n">
        <v>1500000</v>
      </c>
      <c r="S22" s="2" t="n">
        <v>3300000</v>
      </c>
      <c r="T22" s="0" t="s">
        <v>326</v>
      </c>
      <c r="U22" s="0" t="s">
        <v>25</v>
      </c>
    </row>
    <row r="23" customFormat="false" ht="15" hidden="false" customHeight="false" outlineLevel="0" collapsed="false">
      <c r="A23" s="0" t="n">
        <f aca="false">FALSE()</f>
        <v>0</v>
      </c>
      <c r="B23" s="0" t="s">
        <v>25</v>
      </c>
      <c r="C23" s="0" t="s">
        <v>327</v>
      </c>
      <c r="D23" s="0" t="s">
        <v>328</v>
      </c>
      <c r="E23" s="0" t="s">
        <v>329</v>
      </c>
      <c r="F23" s="0" t="n">
        <v>1</v>
      </c>
      <c r="G23" s="0" t="n">
        <v>1</v>
      </c>
      <c r="H23" s="0" t="n">
        <v>6</v>
      </c>
      <c r="I23" s="0" t="s">
        <v>27</v>
      </c>
      <c r="J23" s="0" t="s">
        <v>330</v>
      </c>
      <c r="K23" s="0" t="n">
        <v>4</v>
      </c>
      <c r="L23" s="1" t="n">
        <v>15858809016</v>
      </c>
      <c r="M23" s="0" t="s">
        <v>25</v>
      </c>
      <c r="N23" s="0" t="s">
        <v>25</v>
      </c>
      <c r="O23" s="0" t="s">
        <v>25</v>
      </c>
      <c r="P23" s="0" t="s">
        <v>25</v>
      </c>
      <c r="Q23" s="0" t="s">
        <v>331</v>
      </c>
      <c r="R23" s="2" t="n">
        <v>13000000</v>
      </c>
      <c r="S23" s="2" t="n">
        <v>46000000</v>
      </c>
      <c r="T23" s="0" t="s">
        <v>332</v>
      </c>
      <c r="U23" s="0" t="s">
        <v>25</v>
      </c>
    </row>
    <row r="24" customFormat="false" ht="15" hidden="false" customHeight="false" outlineLevel="0" collapsed="false">
      <c r="A24" s="0" t="n">
        <f aca="false">FALSE()</f>
        <v>0</v>
      </c>
      <c r="B24" s="0" t="s">
        <v>25</v>
      </c>
      <c r="C24" s="0" t="s">
        <v>333</v>
      </c>
      <c r="D24" s="0" t="s">
        <v>334</v>
      </c>
      <c r="F24" s="0" t="n">
        <v>2</v>
      </c>
      <c r="G24" s="0" t="n">
        <v>2</v>
      </c>
      <c r="H24" s="0" t="n">
        <v>3</v>
      </c>
      <c r="I24" s="0" t="s">
        <v>246</v>
      </c>
      <c r="J24" s="0" t="s">
        <v>335</v>
      </c>
      <c r="K24" s="0" t="n">
        <v>2</v>
      </c>
      <c r="L24" s="1" t="n">
        <v>186301230889</v>
      </c>
      <c r="M24" s="0" t="s">
        <v>25</v>
      </c>
      <c r="N24" s="0" t="s">
        <v>25</v>
      </c>
      <c r="O24" s="0" t="s">
        <v>25</v>
      </c>
      <c r="P24" s="0" t="s">
        <v>25</v>
      </c>
      <c r="Q24" s="0" t="s">
        <v>336</v>
      </c>
      <c r="R24" s="2" t="n">
        <v>8200000</v>
      </c>
      <c r="S24" s="2" t="n">
        <v>11000000</v>
      </c>
      <c r="T24" s="0" t="s">
        <v>337</v>
      </c>
      <c r="U24" s="0" t="s">
        <v>25</v>
      </c>
    </row>
    <row r="25" customFormat="false" ht="15" hidden="false" customHeight="false" outlineLevel="0" collapsed="false">
      <c r="A25" s="0" t="n">
        <f aca="false">FALSE()</f>
        <v>0</v>
      </c>
      <c r="B25" s="0" t="s">
        <v>25</v>
      </c>
      <c r="C25" s="0" t="s">
        <v>338</v>
      </c>
      <c r="D25" s="0" t="s">
        <v>339</v>
      </c>
      <c r="F25" s="0" t="n">
        <v>1</v>
      </c>
      <c r="G25" s="0" t="n">
        <v>1</v>
      </c>
      <c r="H25" s="0" t="n">
        <v>3</v>
      </c>
      <c r="I25" s="0" t="s">
        <v>38</v>
      </c>
      <c r="J25" s="0" t="s">
        <v>340</v>
      </c>
      <c r="K25" s="0" t="n">
        <v>5</v>
      </c>
      <c r="L25" s="1" t="n">
        <v>26164507985</v>
      </c>
      <c r="M25" s="0" t="s">
        <v>48</v>
      </c>
      <c r="N25" s="0" t="s">
        <v>25</v>
      </c>
      <c r="O25" s="0" t="s">
        <v>48</v>
      </c>
      <c r="P25" s="0" t="s">
        <v>25</v>
      </c>
      <c r="Q25" s="0" t="s">
        <v>341</v>
      </c>
      <c r="S25" s="2" t="n">
        <v>75000000</v>
      </c>
      <c r="T25" s="0" t="s">
        <v>342</v>
      </c>
      <c r="U25" s="0" t="s">
        <v>25</v>
      </c>
    </row>
    <row r="26" customFormat="false" ht="15" hidden="false" customHeight="false" outlineLevel="0" collapsed="false">
      <c r="A26" s="0" t="n">
        <f aca="false">FALSE()</f>
        <v>0</v>
      </c>
      <c r="B26" s="0" t="s">
        <v>25</v>
      </c>
      <c r="C26" s="0" t="s">
        <v>327</v>
      </c>
      <c r="D26" s="0" t="s">
        <v>343</v>
      </c>
      <c r="E26" s="0" t="s">
        <v>344</v>
      </c>
      <c r="F26" s="0" t="n">
        <v>1</v>
      </c>
      <c r="G26" s="0" t="n">
        <v>1</v>
      </c>
      <c r="H26" s="0" t="n">
        <v>6</v>
      </c>
      <c r="I26" s="0" t="s">
        <v>27</v>
      </c>
      <c r="J26" s="0" t="s">
        <v>330</v>
      </c>
      <c r="K26" s="0" t="n">
        <v>4</v>
      </c>
      <c r="L26" s="1" t="n">
        <v>15998965516</v>
      </c>
      <c r="M26" s="0" t="s">
        <v>25</v>
      </c>
      <c r="N26" s="0" t="s">
        <v>25</v>
      </c>
      <c r="O26" s="0" t="s">
        <v>25</v>
      </c>
      <c r="P26" s="0" t="s">
        <v>25</v>
      </c>
      <c r="Q26" s="0" t="s">
        <v>345</v>
      </c>
      <c r="R26" s="2" t="n">
        <v>120000000</v>
      </c>
      <c r="S26" s="2" t="n">
        <v>170000000</v>
      </c>
      <c r="T26" s="0" t="s">
        <v>346</v>
      </c>
      <c r="U26" s="0" t="s">
        <v>25</v>
      </c>
    </row>
    <row r="27" customFormat="false" ht="15" hidden="false" customHeight="false" outlineLevel="0" collapsed="false">
      <c r="A27" s="0" t="n">
        <f aca="false">FALSE()</f>
        <v>0</v>
      </c>
      <c r="B27" s="0" t="s">
        <v>25</v>
      </c>
      <c r="C27" s="0" t="s">
        <v>347</v>
      </c>
      <c r="D27" s="0" t="s">
        <v>348</v>
      </c>
      <c r="F27" s="0" t="n">
        <v>1</v>
      </c>
      <c r="G27" s="0" t="n">
        <v>1</v>
      </c>
      <c r="H27" s="0" t="n">
        <v>1</v>
      </c>
      <c r="I27" s="0" t="s">
        <v>46</v>
      </c>
      <c r="J27" s="0" t="s">
        <v>349</v>
      </c>
      <c r="K27" s="0" t="n">
        <v>3</v>
      </c>
      <c r="L27" s="1" t="n">
        <v>191495558205</v>
      </c>
      <c r="M27" s="0" t="s">
        <v>48</v>
      </c>
      <c r="N27" s="0" t="s">
        <v>25</v>
      </c>
      <c r="O27" s="0" t="s">
        <v>48</v>
      </c>
      <c r="P27" s="0" t="s">
        <v>25</v>
      </c>
      <c r="Q27" s="0" t="s">
        <v>350</v>
      </c>
      <c r="S27" s="2" t="n">
        <v>660000</v>
      </c>
      <c r="T27" s="0" t="s">
        <v>351</v>
      </c>
      <c r="U27" s="0" t="s">
        <v>25</v>
      </c>
    </row>
    <row r="28" customFormat="false" ht="15" hidden="false" customHeight="false" outlineLevel="0" collapsed="false">
      <c r="A28" s="0" t="n">
        <f aca="false">FALSE()</f>
        <v>0</v>
      </c>
      <c r="B28" s="0" t="s">
        <v>25</v>
      </c>
      <c r="C28" s="0" t="s">
        <v>352</v>
      </c>
      <c r="F28" s="0" t="n">
        <v>1</v>
      </c>
      <c r="G28" s="0" t="n">
        <v>1</v>
      </c>
      <c r="H28" s="0" t="n">
        <v>1</v>
      </c>
      <c r="I28" s="0" t="s">
        <v>115</v>
      </c>
      <c r="J28" s="0" t="s">
        <v>353</v>
      </c>
      <c r="K28" s="0" t="n">
        <v>0</v>
      </c>
      <c r="L28" s="1" t="n">
        <v>176380237493</v>
      </c>
      <c r="M28" s="0" t="s">
        <v>48</v>
      </c>
      <c r="N28" s="0" t="s">
        <v>25</v>
      </c>
      <c r="O28" s="0" t="s">
        <v>48</v>
      </c>
      <c r="P28" s="0" t="s">
        <v>25</v>
      </c>
      <c r="S28" s="2" t="n">
        <v>9000000</v>
      </c>
      <c r="T28" s="0" t="s">
        <v>119</v>
      </c>
      <c r="U28" s="0" t="s">
        <v>25</v>
      </c>
    </row>
    <row r="29" customFormat="false" ht="15" hidden="false" customHeight="false" outlineLevel="0" collapsed="false">
      <c r="A29" s="0" t="n">
        <f aca="false">FALSE()</f>
        <v>0</v>
      </c>
      <c r="B29" s="0" t="s">
        <v>25</v>
      </c>
      <c r="C29" s="0" t="s">
        <v>354</v>
      </c>
      <c r="F29" s="0" t="n">
        <v>1</v>
      </c>
      <c r="G29" s="0" t="n">
        <v>3</v>
      </c>
      <c r="H29" s="0" t="n">
        <v>1</v>
      </c>
      <c r="I29" s="0" t="s">
        <v>101</v>
      </c>
      <c r="J29" s="0" t="s">
        <v>355</v>
      </c>
      <c r="K29" s="0" t="n">
        <v>0</v>
      </c>
      <c r="L29" s="1" t="n">
        <v>279834337163</v>
      </c>
      <c r="M29" s="0" t="s">
        <v>48</v>
      </c>
      <c r="N29" s="0" t="s">
        <v>25</v>
      </c>
      <c r="O29" s="0" t="s">
        <v>48</v>
      </c>
      <c r="P29" s="0" t="s">
        <v>25</v>
      </c>
      <c r="S29" s="2" t="n">
        <v>5300000</v>
      </c>
      <c r="T29" s="0" t="s">
        <v>356</v>
      </c>
      <c r="U29" s="0" t="s">
        <v>25</v>
      </c>
    </row>
    <row r="30" customFormat="false" ht="15" hidden="false" customHeight="false" outlineLevel="0" collapsed="false">
      <c r="A30" s="0" t="n">
        <f aca="false">FALSE()</f>
        <v>0</v>
      </c>
      <c r="B30" s="0" t="s">
        <v>25</v>
      </c>
      <c r="C30" s="0" t="s">
        <v>357</v>
      </c>
      <c r="D30" s="0" t="s">
        <v>358</v>
      </c>
      <c r="F30" s="0" t="n">
        <v>1</v>
      </c>
      <c r="G30" s="0" t="n">
        <v>1</v>
      </c>
      <c r="H30" s="0" t="n">
        <v>4</v>
      </c>
      <c r="I30" s="0" t="s">
        <v>44</v>
      </c>
      <c r="J30" s="0" t="s">
        <v>359</v>
      </c>
      <c r="K30" s="0" t="n">
        <v>2</v>
      </c>
      <c r="L30" s="1" t="n">
        <v>171985480518</v>
      </c>
      <c r="M30" s="0" t="s">
        <v>25</v>
      </c>
      <c r="N30" s="0" t="s">
        <v>25</v>
      </c>
      <c r="O30" s="0" t="s">
        <v>25</v>
      </c>
      <c r="P30" s="0" t="s">
        <v>25</v>
      </c>
      <c r="Q30" s="0" t="s">
        <v>296</v>
      </c>
      <c r="R30" s="2" t="n">
        <v>3900000</v>
      </c>
      <c r="S30" s="2" t="n">
        <v>5700000</v>
      </c>
      <c r="T30" s="0" t="s">
        <v>360</v>
      </c>
      <c r="U30" s="0" t="s">
        <v>25</v>
      </c>
    </row>
    <row r="31" customFormat="false" ht="15" hidden="false" customHeight="false" outlineLevel="0" collapsed="false">
      <c r="A31" s="0" t="n">
        <f aca="false">FALSE()</f>
        <v>0</v>
      </c>
      <c r="B31" s="0" t="s">
        <v>25</v>
      </c>
      <c r="C31" s="0" t="s">
        <v>361</v>
      </c>
      <c r="D31" s="0" t="s">
        <v>251</v>
      </c>
      <c r="F31" s="0" t="n">
        <v>1</v>
      </c>
      <c r="G31" s="0" t="n">
        <v>1</v>
      </c>
      <c r="H31" s="0" t="n">
        <v>2</v>
      </c>
      <c r="I31" s="0" t="s">
        <v>90</v>
      </c>
      <c r="J31" s="0" t="s">
        <v>362</v>
      </c>
      <c r="K31" s="0" t="n">
        <v>0</v>
      </c>
      <c r="L31" s="1" t="n">
        <v>172884122027</v>
      </c>
      <c r="M31" s="0" t="s">
        <v>25</v>
      </c>
      <c r="N31" s="0" t="s">
        <v>25</v>
      </c>
      <c r="O31" s="0" t="s">
        <v>25</v>
      </c>
      <c r="P31" s="0" t="s">
        <v>25</v>
      </c>
      <c r="S31" s="2" t="n">
        <v>420000</v>
      </c>
      <c r="T31" s="0" t="s">
        <v>363</v>
      </c>
      <c r="U31" s="0" t="s">
        <v>25</v>
      </c>
    </row>
    <row r="32" customFormat="false" ht="15" hidden="false" customHeight="false" outlineLevel="0" collapsed="false">
      <c r="A32" s="0" t="n">
        <f aca="false">FALSE()</f>
        <v>0</v>
      </c>
      <c r="B32" s="0" t="s">
        <v>25</v>
      </c>
      <c r="C32" s="0" t="s">
        <v>364</v>
      </c>
      <c r="D32" s="0" t="s">
        <v>365</v>
      </c>
      <c r="E32" s="0" t="s">
        <v>366</v>
      </c>
      <c r="F32" s="0" t="n">
        <v>1</v>
      </c>
      <c r="G32" s="0" t="n">
        <v>1</v>
      </c>
      <c r="H32" s="0" t="n">
        <v>2</v>
      </c>
      <c r="I32" s="0" t="s">
        <v>41</v>
      </c>
      <c r="J32" s="0" t="s">
        <v>367</v>
      </c>
      <c r="K32" s="0" t="n">
        <v>4</v>
      </c>
      <c r="L32" s="1" t="n">
        <v>174595446048</v>
      </c>
      <c r="M32" s="0" t="s">
        <v>25</v>
      </c>
      <c r="N32" s="0" t="s">
        <v>25</v>
      </c>
      <c r="O32" s="0" t="s">
        <v>25</v>
      </c>
      <c r="P32" s="0" t="s">
        <v>25</v>
      </c>
      <c r="Q32" s="0" t="s">
        <v>368</v>
      </c>
      <c r="R32" s="2" t="n">
        <v>1200000</v>
      </c>
      <c r="S32" s="2" t="n">
        <v>1800000</v>
      </c>
      <c r="T32" s="0" t="s">
        <v>369</v>
      </c>
      <c r="U32" s="0" t="s">
        <v>25</v>
      </c>
    </row>
    <row r="33" customFormat="false" ht="15" hidden="false" customHeight="false" outlineLevel="0" collapsed="false">
      <c r="A33" s="0" t="n">
        <f aca="false">FALSE()</f>
        <v>0</v>
      </c>
      <c r="B33" s="0" t="s">
        <v>25</v>
      </c>
      <c r="C33" s="0" t="s">
        <v>370</v>
      </c>
      <c r="D33" s="0" t="s">
        <v>251</v>
      </c>
      <c r="F33" s="0" t="n">
        <v>1</v>
      </c>
      <c r="G33" s="0" t="n">
        <v>1</v>
      </c>
      <c r="H33" s="0" t="n">
        <v>2</v>
      </c>
      <c r="I33" s="0" t="s">
        <v>23</v>
      </c>
      <c r="J33" s="0" t="s">
        <v>371</v>
      </c>
      <c r="K33" s="0" t="n">
        <v>0</v>
      </c>
      <c r="L33" s="1" t="n">
        <v>121960657614</v>
      </c>
      <c r="M33" s="0" t="s">
        <v>25</v>
      </c>
      <c r="N33" s="0" t="s">
        <v>25</v>
      </c>
      <c r="O33" s="0" t="s">
        <v>25</v>
      </c>
      <c r="P33" s="0" t="s">
        <v>25</v>
      </c>
      <c r="R33" s="2" t="n">
        <v>26000000</v>
      </c>
      <c r="S33" s="2" t="n">
        <v>35000000</v>
      </c>
      <c r="T33" s="0" t="s">
        <v>122</v>
      </c>
      <c r="U33" s="0" t="s">
        <v>25</v>
      </c>
    </row>
    <row r="34" customFormat="false" ht="15" hidden="false" customHeight="false" outlineLevel="0" collapsed="false">
      <c r="A34" s="0" t="n">
        <f aca="false">FALSE()</f>
        <v>0</v>
      </c>
      <c r="B34" s="0" t="s">
        <v>25</v>
      </c>
      <c r="C34" s="0" t="s">
        <v>372</v>
      </c>
      <c r="F34" s="0" t="n">
        <v>1</v>
      </c>
      <c r="G34" s="0" t="n">
        <v>1</v>
      </c>
      <c r="H34" s="0" t="n">
        <v>1</v>
      </c>
      <c r="I34" s="0" t="s">
        <v>120</v>
      </c>
      <c r="J34" s="0" t="s">
        <v>373</v>
      </c>
      <c r="K34" s="0" t="n">
        <v>0</v>
      </c>
      <c r="L34" s="1" t="n">
        <v>216609649099</v>
      </c>
      <c r="M34" s="0" t="s">
        <v>48</v>
      </c>
      <c r="N34" s="0" t="s">
        <v>25</v>
      </c>
      <c r="O34" s="0" t="s">
        <v>48</v>
      </c>
      <c r="P34" s="0" t="s">
        <v>25</v>
      </c>
      <c r="S34" s="2" t="n">
        <v>1500000</v>
      </c>
      <c r="T34" s="0" t="s">
        <v>122</v>
      </c>
      <c r="U34" s="0" t="s">
        <v>25</v>
      </c>
    </row>
    <row r="35" customFormat="false" ht="15" hidden="false" customHeight="false" outlineLevel="0" collapsed="false">
      <c r="A35" s="0" t="n">
        <f aca="false">FALSE()</f>
        <v>0</v>
      </c>
      <c r="B35" s="0" t="s">
        <v>25</v>
      </c>
      <c r="C35" s="0" t="s">
        <v>327</v>
      </c>
      <c r="D35" s="0" t="s">
        <v>374</v>
      </c>
      <c r="F35" s="0" t="n">
        <v>1</v>
      </c>
      <c r="G35" s="0" t="n">
        <v>1</v>
      </c>
      <c r="H35" s="0" t="n">
        <v>3</v>
      </c>
      <c r="I35" s="0" t="s">
        <v>27</v>
      </c>
      <c r="J35" s="0" t="s">
        <v>330</v>
      </c>
      <c r="K35" s="0" t="n">
        <v>4</v>
      </c>
      <c r="L35" s="1" t="n">
        <v>16139122016</v>
      </c>
      <c r="M35" s="0" t="s">
        <v>25</v>
      </c>
      <c r="N35" s="0" t="s">
        <v>25</v>
      </c>
      <c r="O35" s="0" t="s">
        <v>25</v>
      </c>
      <c r="P35" s="0" t="s">
        <v>25</v>
      </c>
      <c r="Q35" s="0" t="s">
        <v>375</v>
      </c>
      <c r="R35" s="2" t="n">
        <v>190000000</v>
      </c>
      <c r="S35" s="2" t="n">
        <v>280000000</v>
      </c>
      <c r="T35" s="0" t="s">
        <v>376</v>
      </c>
      <c r="U35" s="0" t="s">
        <v>25</v>
      </c>
    </row>
    <row r="36" customFormat="false" ht="15" hidden="false" customHeight="false" outlineLevel="0" collapsed="false">
      <c r="A36" s="0" t="n">
        <f aca="false">FALSE()</f>
        <v>0</v>
      </c>
      <c r="B36" s="0" t="s">
        <v>25</v>
      </c>
      <c r="C36" s="0" t="s">
        <v>377</v>
      </c>
      <c r="D36" s="0" t="s">
        <v>378</v>
      </c>
      <c r="F36" s="0" t="n">
        <v>1</v>
      </c>
      <c r="G36" s="0" t="n">
        <v>1</v>
      </c>
      <c r="H36" s="0" t="n">
        <v>1</v>
      </c>
      <c r="I36" s="0" t="s">
        <v>23</v>
      </c>
      <c r="J36" s="0" t="s">
        <v>379</v>
      </c>
      <c r="K36" s="0" t="n">
        <v>3</v>
      </c>
      <c r="L36" s="1" t="n">
        <v>256124780051</v>
      </c>
      <c r="M36" s="0" t="s">
        <v>48</v>
      </c>
      <c r="N36" s="0" t="s">
        <v>25</v>
      </c>
      <c r="O36" s="0" t="s">
        <v>48</v>
      </c>
      <c r="P36" s="0" t="s">
        <v>25</v>
      </c>
      <c r="Q36" s="0" t="s">
        <v>380</v>
      </c>
      <c r="S36" s="2" t="n">
        <v>3700000</v>
      </c>
      <c r="T36" s="0" t="s">
        <v>381</v>
      </c>
      <c r="U36" s="0" t="s">
        <v>25</v>
      </c>
    </row>
    <row r="37" customFormat="false" ht="15" hidden="false" customHeight="false" outlineLevel="0" collapsed="false">
      <c r="A37" s="0" t="n">
        <f aca="false">FALSE()</f>
        <v>0</v>
      </c>
      <c r="B37" s="0" t="s">
        <v>25</v>
      </c>
      <c r="C37" s="0" t="s">
        <v>382</v>
      </c>
      <c r="D37" s="0" t="s">
        <v>378</v>
      </c>
      <c r="F37" s="0" t="n">
        <v>1</v>
      </c>
      <c r="G37" s="0" t="n">
        <v>1</v>
      </c>
      <c r="H37" s="0" t="n">
        <v>1</v>
      </c>
      <c r="I37" s="0" t="s">
        <v>23</v>
      </c>
      <c r="J37" s="0" t="s">
        <v>383</v>
      </c>
      <c r="K37" s="0" t="n">
        <v>3</v>
      </c>
      <c r="L37" s="1" t="n">
        <v>257724271511</v>
      </c>
      <c r="M37" s="0" t="s">
        <v>48</v>
      </c>
      <c r="N37" s="0" t="s">
        <v>25</v>
      </c>
      <c r="O37" s="0" t="s">
        <v>48</v>
      </c>
      <c r="P37" s="0" t="s">
        <v>25</v>
      </c>
      <c r="Q37" s="0" t="s">
        <v>380</v>
      </c>
      <c r="S37" s="2" t="n">
        <v>1000000</v>
      </c>
      <c r="T37" s="0" t="s">
        <v>384</v>
      </c>
      <c r="U37" s="0" t="s">
        <v>25</v>
      </c>
    </row>
    <row r="38" customFormat="false" ht="15" hidden="false" customHeight="false" outlineLevel="0" collapsed="false">
      <c r="A38" s="0" t="n">
        <f aca="false">FALSE()</f>
        <v>0</v>
      </c>
      <c r="B38" s="0" t="s">
        <v>25</v>
      </c>
      <c r="C38" s="0" t="s">
        <v>385</v>
      </c>
      <c r="D38" s="0" t="s">
        <v>386</v>
      </c>
      <c r="F38" s="0" t="n">
        <v>1</v>
      </c>
      <c r="G38" s="0" t="n">
        <v>1</v>
      </c>
      <c r="H38" s="0" t="n">
        <v>2</v>
      </c>
      <c r="I38" s="0" t="s">
        <v>23</v>
      </c>
      <c r="J38" s="0" t="s">
        <v>387</v>
      </c>
      <c r="K38" s="0" t="n">
        <v>1</v>
      </c>
      <c r="L38" s="1" t="n">
        <v>140965431432</v>
      </c>
      <c r="M38" s="0" t="s">
        <v>25</v>
      </c>
      <c r="N38" s="0" t="s">
        <v>25</v>
      </c>
      <c r="O38" s="0" t="s">
        <v>25</v>
      </c>
      <c r="P38" s="0" t="s">
        <v>25</v>
      </c>
      <c r="Q38" s="0" t="s">
        <v>388</v>
      </c>
      <c r="S38" s="2" t="n">
        <v>770000</v>
      </c>
      <c r="T38" s="0" t="s">
        <v>389</v>
      </c>
      <c r="U38" s="0" t="s">
        <v>25</v>
      </c>
    </row>
    <row r="39" customFormat="false" ht="15" hidden="false" customHeight="false" outlineLevel="0" collapsed="false">
      <c r="A39" s="0" t="n">
        <f aca="false">FALSE()</f>
        <v>0</v>
      </c>
      <c r="B39" s="0" t="s">
        <v>25</v>
      </c>
      <c r="C39" s="0" t="s">
        <v>390</v>
      </c>
      <c r="D39" s="0" t="s">
        <v>391</v>
      </c>
      <c r="F39" s="0" t="n">
        <v>1</v>
      </c>
      <c r="G39" s="0" t="n">
        <v>1</v>
      </c>
      <c r="H39" s="0" t="n">
        <v>2</v>
      </c>
      <c r="I39" s="0" t="s">
        <v>30</v>
      </c>
      <c r="J39" s="0" t="s">
        <v>392</v>
      </c>
      <c r="K39" s="0" t="n">
        <v>1</v>
      </c>
      <c r="L39" s="1" t="n">
        <v>132065425483</v>
      </c>
      <c r="M39" s="0" t="s">
        <v>25</v>
      </c>
      <c r="N39" s="0" t="s">
        <v>25</v>
      </c>
      <c r="O39" s="0" t="s">
        <v>25</v>
      </c>
      <c r="P39" s="0" t="s">
        <v>25</v>
      </c>
      <c r="Q39" s="0" t="s">
        <v>393</v>
      </c>
      <c r="R39" s="2" t="n">
        <v>13000000</v>
      </c>
      <c r="S39" s="2" t="n">
        <v>19000000</v>
      </c>
      <c r="T39" s="0" t="n">
        <v>73</v>
      </c>
      <c r="U39" s="0" t="s">
        <v>25</v>
      </c>
    </row>
    <row r="40" customFormat="false" ht="15" hidden="false" customHeight="false" outlineLevel="0" collapsed="false">
      <c r="A40" s="0" t="n">
        <f aca="false">FALSE()</f>
        <v>0</v>
      </c>
      <c r="B40" s="0" t="s">
        <v>25</v>
      </c>
      <c r="C40" s="0" t="s">
        <v>394</v>
      </c>
      <c r="D40" s="0" t="s">
        <v>251</v>
      </c>
      <c r="F40" s="0" t="n">
        <v>1</v>
      </c>
      <c r="G40" s="0" t="n">
        <v>1</v>
      </c>
      <c r="H40" s="0" t="n">
        <v>2</v>
      </c>
      <c r="I40" s="0" t="s">
        <v>23</v>
      </c>
      <c r="J40" s="0" t="s">
        <v>395</v>
      </c>
      <c r="K40" s="0" t="n">
        <v>0</v>
      </c>
      <c r="L40" s="1" t="n">
        <v>154972412488</v>
      </c>
      <c r="M40" s="0" t="s">
        <v>25</v>
      </c>
      <c r="N40" s="0" t="s">
        <v>25</v>
      </c>
      <c r="O40" s="0" t="s">
        <v>25</v>
      </c>
      <c r="P40" s="0" t="s">
        <v>25</v>
      </c>
      <c r="R40" s="2" t="n">
        <v>26000000</v>
      </c>
      <c r="S40" s="2" t="n">
        <v>39000000</v>
      </c>
      <c r="T40" s="0" t="s">
        <v>396</v>
      </c>
      <c r="U40" s="0" t="s">
        <v>25</v>
      </c>
    </row>
    <row r="41" customFormat="false" ht="15" hidden="false" customHeight="false" outlineLevel="0" collapsed="false">
      <c r="A41" s="0" t="n">
        <f aca="false">FALSE()</f>
        <v>0</v>
      </c>
      <c r="B41" s="0" t="s">
        <v>25</v>
      </c>
      <c r="C41" s="0" t="s">
        <v>397</v>
      </c>
      <c r="D41" s="0" t="s">
        <v>339</v>
      </c>
      <c r="F41" s="0" t="n">
        <v>1</v>
      </c>
      <c r="G41" s="0" t="n">
        <v>1</v>
      </c>
      <c r="H41" s="0" t="n">
        <v>3</v>
      </c>
      <c r="I41" s="0" t="s">
        <v>40</v>
      </c>
      <c r="J41" s="0" t="s">
        <v>398</v>
      </c>
      <c r="K41" s="0" t="n">
        <v>5</v>
      </c>
      <c r="L41" s="1" t="n">
        <v>267347226219</v>
      </c>
      <c r="M41" s="0" t="s">
        <v>48</v>
      </c>
      <c r="N41" s="0" t="s">
        <v>25</v>
      </c>
      <c r="O41" s="0" t="s">
        <v>48</v>
      </c>
      <c r="P41" s="0" t="s">
        <v>25</v>
      </c>
      <c r="Q41" s="0" t="s">
        <v>399</v>
      </c>
      <c r="S41" s="2" t="n">
        <v>13000000</v>
      </c>
      <c r="T41" s="0" t="s">
        <v>400</v>
      </c>
      <c r="U41" s="0" t="s">
        <v>25</v>
      </c>
    </row>
    <row r="42" customFormat="false" ht="15" hidden="false" customHeight="false" outlineLevel="0" collapsed="false">
      <c r="A42" s="0" t="n">
        <f aca="false">FALSE()</f>
        <v>0</v>
      </c>
      <c r="B42" s="0" t="s">
        <v>25</v>
      </c>
      <c r="C42" s="0" t="s">
        <v>401</v>
      </c>
      <c r="D42" s="0" t="s">
        <v>402</v>
      </c>
      <c r="F42" s="0" t="n">
        <v>1</v>
      </c>
      <c r="G42" s="0" t="n">
        <v>1</v>
      </c>
      <c r="H42" s="0" t="n">
        <v>3</v>
      </c>
      <c r="I42" s="0" t="s">
        <v>23</v>
      </c>
      <c r="J42" s="0" t="s">
        <v>403</v>
      </c>
      <c r="K42" s="0" t="n">
        <v>2</v>
      </c>
      <c r="L42" s="1" t="n">
        <v>144577470456</v>
      </c>
      <c r="M42" s="0" t="s">
        <v>25</v>
      </c>
      <c r="N42" s="0" t="s">
        <v>25</v>
      </c>
      <c r="O42" s="0" t="s">
        <v>25</v>
      </c>
      <c r="P42" s="0" t="s">
        <v>25</v>
      </c>
      <c r="Q42" s="0" t="s">
        <v>296</v>
      </c>
      <c r="R42" s="2" t="n">
        <v>19000000</v>
      </c>
      <c r="S42" s="2" t="n">
        <v>29000000</v>
      </c>
      <c r="T42" s="0" t="s">
        <v>404</v>
      </c>
      <c r="U42" s="0" t="s">
        <v>25</v>
      </c>
    </row>
    <row r="43" customFormat="false" ht="15" hidden="false" customHeight="false" outlineLevel="0" collapsed="false">
      <c r="A43" s="0" t="n">
        <f aca="false">FALSE()</f>
        <v>0</v>
      </c>
      <c r="B43" s="0" t="s">
        <v>25</v>
      </c>
      <c r="C43" s="0" t="s">
        <v>405</v>
      </c>
      <c r="F43" s="0" t="n">
        <v>1</v>
      </c>
      <c r="G43" s="0" t="n">
        <v>1</v>
      </c>
      <c r="H43" s="0" t="n">
        <v>2</v>
      </c>
      <c r="I43" s="0" t="s">
        <v>87</v>
      </c>
      <c r="J43" s="0" t="s">
        <v>406</v>
      </c>
      <c r="K43" s="0" t="n">
        <v>0</v>
      </c>
      <c r="L43" s="1" t="n">
        <v>123259780206</v>
      </c>
      <c r="M43" s="0" t="s">
        <v>25</v>
      </c>
      <c r="N43" s="0" t="s">
        <v>25</v>
      </c>
      <c r="O43" s="0" t="s">
        <v>25</v>
      </c>
      <c r="P43" s="0" t="s">
        <v>25</v>
      </c>
      <c r="R43" s="2" t="n">
        <v>1800000</v>
      </c>
      <c r="S43" s="2" t="n">
        <v>2300000</v>
      </c>
      <c r="T43" s="0" t="s">
        <v>407</v>
      </c>
      <c r="U43" s="0" t="s">
        <v>25</v>
      </c>
    </row>
    <row r="44" customFormat="false" ht="15" hidden="false" customHeight="false" outlineLevel="0" collapsed="false">
      <c r="A44" s="0" t="n">
        <f aca="false">FALSE()</f>
        <v>0</v>
      </c>
      <c r="B44" s="0" t="s">
        <v>25</v>
      </c>
      <c r="C44" s="0" t="s">
        <v>408</v>
      </c>
      <c r="D44" s="0" t="s">
        <v>251</v>
      </c>
      <c r="F44" s="0" t="n">
        <v>1</v>
      </c>
      <c r="G44" s="0" t="n">
        <v>1</v>
      </c>
      <c r="H44" s="0" t="n">
        <v>2</v>
      </c>
      <c r="I44" s="0" t="s">
        <v>78</v>
      </c>
      <c r="J44" s="0" t="s">
        <v>409</v>
      </c>
      <c r="K44" s="0" t="n">
        <v>0</v>
      </c>
      <c r="L44" s="1" t="n">
        <v>107658471859</v>
      </c>
      <c r="M44" s="0" t="s">
        <v>25</v>
      </c>
      <c r="N44" s="0" t="s">
        <v>25</v>
      </c>
      <c r="O44" s="0" t="s">
        <v>25</v>
      </c>
      <c r="P44" s="0" t="s">
        <v>25</v>
      </c>
      <c r="R44" s="2" t="n">
        <v>7900000</v>
      </c>
      <c r="S44" s="2" t="n">
        <v>10000000</v>
      </c>
      <c r="T44" s="0" t="s">
        <v>410</v>
      </c>
      <c r="U44" s="0" t="s">
        <v>25</v>
      </c>
    </row>
    <row r="45" customFormat="false" ht="15" hidden="false" customHeight="false" outlineLevel="0" collapsed="false">
      <c r="A45" s="0" t="n">
        <f aca="false">FALSE()</f>
        <v>0</v>
      </c>
      <c r="B45" s="0" t="s">
        <v>25</v>
      </c>
      <c r="C45" s="0" t="s">
        <v>411</v>
      </c>
      <c r="D45" s="0" t="s">
        <v>412</v>
      </c>
      <c r="F45" s="0" t="n">
        <v>1</v>
      </c>
      <c r="G45" s="0" t="n">
        <v>1</v>
      </c>
      <c r="H45" s="0" t="n">
        <v>2</v>
      </c>
      <c r="I45" s="0" t="s">
        <v>30</v>
      </c>
      <c r="J45" s="0" t="s">
        <v>413</v>
      </c>
      <c r="K45" s="0" t="n">
        <v>2</v>
      </c>
      <c r="L45" s="1" t="n">
        <v>171787554064</v>
      </c>
      <c r="M45" s="0" t="s">
        <v>25</v>
      </c>
      <c r="N45" s="0" t="s">
        <v>25</v>
      </c>
      <c r="O45" s="0" t="s">
        <v>25</v>
      </c>
      <c r="P45" s="0" t="s">
        <v>25</v>
      </c>
      <c r="Q45" s="0" t="s">
        <v>414</v>
      </c>
      <c r="R45" s="2" t="n">
        <v>2500000</v>
      </c>
      <c r="S45" s="2" t="n">
        <v>3700000</v>
      </c>
      <c r="T45" s="0" t="s">
        <v>415</v>
      </c>
      <c r="U45" s="0" t="s">
        <v>25</v>
      </c>
    </row>
    <row r="46" customFormat="false" ht="15" hidden="false" customHeight="false" outlineLevel="0" collapsed="false">
      <c r="A46" s="0" t="n">
        <f aca="false">FALSE()</f>
        <v>0</v>
      </c>
      <c r="B46" s="0" t="s">
        <v>25</v>
      </c>
      <c r="C46" s="0" t="s">
        <v>416</v>
      </c>
      <c r="D46" s="0" t="s">
        <v>417</v>
      </c>
      <c r="F46" s="0" t="n">
        <v>1</v>
      </c>
      <c r="G46" s="0" t="n">
        <v>3</v>
      </c>
      <c r="H46" s="0" t="n">
        <v>2</v>
      </c>
      <c r="I46" s="0" t="s">
        <v>46</v>
      </c>
      <c r="J46" s="0" t="s">
        <v>418</v>
      </c>
      <c r="K46" s="0" t="n">
        <v>2</v>
      </c>
      <c r="L46" s="1" t="n">
        <v>140577978996</v>
      </c>
      <c r="M46" s="0" t="s">
        <v>48</v>
      </c>
      <c r="N46" s="0" t="s">
        <v>25</v>
      </c>
      <c r="O46" s="0" t="s">
        <v>48</v>
      </c>
      <c r="P46" s="0" t="s">
        <v>25</v>
      </c>
      <c r="Q46" s="0" t="s">
        <v>296</v>
      </c>
      <c r="S46" s="2" t="n">
        <v>6300000</v>
      </c>
      <c r="T46" s="0" t="s">
        <v>419</v>
      </c>
      <c r="U46" s="0" t="s">
        <v>25</v>
      </c>
    </row>
    <row r="47" customFormat="false" ht="15" hidden="false" customHeight="false" outlineLevel="0" collapsed="false">
      <c r="A47" s="0" t="n">
        <f aca="false">FALSE()</f>
        <v>0</v>
      </c>
      <c r="B47" s="0" t="s">
        <v>25</v>
      </c>
      <c r="C47" s="0" t="s">
        <v>420</v>
      </c>
      <c r="D47" s="0" t="s">
        <v>421</v>
      </c>
      <c r="E47" s="0" t="s">
        <v>422</v>
      </c>
      <c r="F47" s="0" t="n">
        <v>1</v>
      </c>
      <c r="G47" s="0" t="n">
        <v>2</v>
      </c>
      <c r="H47" s="0" t="n">
        <v>5</v>
      </c>
      <c r="I47" s="0" t="s">
        <v>35</v>
      </c>
      <c r="J47" s="0" t="s">
        <v>423</v>
      </c>
      <c r="K47" s="0" t="n">
        <v>2</v>
      </c>
      <c r="L47" s="1" t="n">
        <v>170693366507</v>
      </c>
      <c r="M47" s="0" t="s">
        <v>48</v>
      </c>
      <c r="N47" s="0" t="s">
        <v>25</v>
      </c>
      <c r="O47" s="0" t="s">
        <v>48</v>
      </c>
      <c r="P47" s="0" t="s">
        <v>25</v>
      </c>
      <c r="Q47" s="0" t="s">
        <v>424</v>
      </c>
      <c r="S47" s="2" t="n">
        <v>8700000</v>
      </c>
      <c r="T47" s="0" t="s">
        <v>425</v>
      </c>
      <c r="U47" s="0" t="s">
        <v>25</v>
      </c>
    </row>
    <row r="48" customFormat="false" ht="15" hidden="false" customHeight="false" outlineLevel="0" collapsed="false">
      <c r="A48" s="0" t="n">
        <f aca="false">FALSE()</f>
        <v>0</v>
      </c>
      <c r="B48" s="0" t="s">
        <v>25</v>
      </c>
      <c r="C48" s="0" t="s">
        <v>426</v>
      </c>
      <c r="D48" s="0" t="s">
        <v>251</v>
      </c>
      <c r="F48" s="0" t="n">
        <v>1</v>
      </c>
      <c r="G48" s="0" t="n">
        <v>1</v>
      </c>
      <c r="H48" s="0" t="n">
        <v>2</v>
      </c>
      <c r="I48" s="0" t="s">
        <v>84</v>
      </c>
      <c r="J48" s="0" t="s">
        <v>427</v>
      </c>
      <c r="K48" s="0" t="n">
        <v>0</v>
      </c>
      <c r="L48" s="1" t="n">
        <v>135166006818</v>
      </c>
      <c r="M48" s="0" t="s">
        <v>25</v>
      </c>
      <c r="N48" s="0" t="s">
        <v>25</v>
      </c>
      <c r="O48" s="0" t="s">
        <v>25</v>
      </c>
      <c r="P48" s="0" t="s">
        <v>25</v>
      </c>
      <c r="R48" s="2" t="n">
        <v>7900000</v>
      </c>
      <c r="S48" s="2" t="n">
        <v>11000000</v>
      </c>
      <c r="T48" s="0" t="s">
        <v>428</v>
      </c>
      <c r="U48" s="0" t="s">
        <v>25</v>
      </c>
    </row>
    <row r="49" customFormat="false" ht="15" hidden="false" customHeight="false" outlineLevel="0" collapsed="false">
      <c r="A49" s="0" t="n">
        <f aca="false">FALSE()</f>
        <v>0</v>
      </c>
      <c r="B49" s="0" t="s">
        <v>25</v>
      </c>
      <c r="C49" s="0" t="s">
        <v>429</v>
      </c>
      <c r="F49" s="0" t="n">
        <v>1</v>
      </c>
      <c r="G49" s="0" t="n">
        <v>6</v>
      </c>
      <c r="H49" s="0" t="n">
        <v>1</v>
      </c>
      <c r="I49" s="0" t="s">
        <v>132</v>
      </c>
      <c r="J49" s="0" t="s">
        <v>430</v>
      </c>
      <c r="K49" s="0" t="n">
        <v>0</v>
      </c>
      <c r="L49" s="1" t="n">
        <v>179089191812</v>
      </c>
      <c r="M49" s="0" t="s">
        <v>48</v>
      </c>
      <c r="N49" s="0" t="s">
        <v>25</v>
      </c>
      <c r="O49" s="0" t="s">
        <v>48</v>
      </c>
      <c r="P49" s="0" t="s">
        <v>25</v>
      </c>
      <c r="T49" s="0" t="s">
        <v>431</v>
      </c>
      <c r="U49" s="0" t="s">
        <v>25</v>
      </c>
    </row>
    <row r="50" customFormat="false" ht="15" hidden="false" customHeight="false" outlineLevel="0" collapsed="false">
      <c r="A50" s="0" t="n">
        <f aca="false">FALSE()</f>
        <v>0</v>
      </c>
      <c r="B50" s="0" t="s">
        <v>25</v>
      </c>
      <c r="C50" s="0" t="s">
        <v>432</v>
      </c>
      <c r="D50" s="0" t="s">
        <v>433</v>
      </c>
      <c r="F50" s="0" t="n">
        <v>1</v>
      </c>
      <c r="G50" s="0" t="n">
        <v>1</v>
      </c>
      <c r="H50" s="0" t="n">
        <v>1</v>
      </c>
      <c r="I50" s="0" t="s">
        <v>38</v>
      </c>
      <c r="J50" s="0" t="s">
        <v>434</v>
      </c>
      <c r="K50" s="0" t="n">
        <v>4</v>
      </c>
      <c r="L50" s="1" t="n">
        <v>164790644746</v>
      </c>
      <c r="M50" s="0" t="s">
        <v>48</v>
      </c>
      <c r="N50" s="0" t="s">
        <v>25</v>
      </c>
      <c r="O50" s="0" t="s">
        <v>48</v>
      </c>
      <c r="P50" s="0" t="s">
        <v>25</v>
      </c>
      <c r="Q50" s="0" t="s">
        <v>435</v>
      </c>
      <c r="S50" s="2" t="n">
        <v>1600000</v>
      </c>
      <c r="T50" s="0" t="s">
        <v>436</v>
      </c>
      <c r="U50" s="0" t="s">
        <v>25</v>
      </c>
    </row>
    <row r="51" customFormat="false" ht="15" hidden="false" customHeight="false" outlineLevel="0" collapsed="false">
      <c r="A51" s="0" t="n">
        <f aca="false">FALSE()</f>
        <v>0</v>
      </c>
      <c r="B51" s="0" t="s">
        <v>25</v>
      </c>
      <c r="C51" s="0" t="s">
        <v>437</v>
      </c>
      <c r="D51" s="0" t="s">
        <v>438</v>
      </c>
      <c r="F51" s="0" t="n">
        <v>1</v>
      </c>
      <c r="G51" s="0" t="n">
        <v>1</v>
      </c>
      <c r="H51" s="0" t="n">
        <v>2</v>
      </c>
      <c r="I51" s="0" t="s">
        <v>23</v>
      </c>
      <c r="J51" s="0" t="s">
        <v>439</v>
      </c>
      <c r="K51" s="0" t="n">
        <v>0</v>
      </c>
      <c r="L51" s="1" t="n">
        <v>162982311092</v>
      </c>
      <c r="M51" s="0" t="s">
        <v>25</v>
      </c>
      <c r="N51" s="0" t="s">
        <v>25</v>
      </c>
      <c r="O51" s="0" t="s">
        <v>25</v>
      </c>
      <c r="P51" s="0" t="s">
        <v>25</v>
      </c>
      <c r="Q51" s="0" t="s">
        <v>440</v>
      </c>
      <c r="R51" s="2" t="n">
        <v>14000000</v>
      </c>
      <c r="S51" s="2" t="n">
        <v>19000000</v>
      </c>
      <c r="T51" s="0" t="s">
        <v>441</v>
      </c>
      <c r="U51" s="0" t="s">
        <v>25</v>
      </c>
    </row>
    <row r="52" customFormat="false" ht="15" hidden="false" customHeight="false" outlineLevel="0" collapsed="false">
      <c r="A52" s="0" t="n">
        <f aca="false">FALSE()</f>
        <v>0</v>
      </c>
      <c r="B52" s="0" t="s">
        <v>25</v>
      </c>
      <c r="C52" s="0" t="s">
        <v>442</v>
      </c>
      <c r="F52" s="0" t="n">
        <v>1</v>
      </c>
      <c r="G52" s="0" t="n">
        <v>1</v>
      </c>
      <c r="H52" s="0" t="n">
        <v>1</v>
      </c>
      <c r="I52" s="0" t="s">
        <v>135</v>
      </c>
      <c r="J52" s="0" t="s">
        <v>443</v>
      </c>
      <c r="K52" s="0" t="n">
        <v>0</v>
      </c>
      <c r="L52" s="1" t="n">
        <v>36437452</v>
      </c>
      <c r="M52" s="0" t="s">
        <v>48</v>
      </c>
      <c r="N52" s="0" t="s">
        <v>25</v>
      </c>
      <c r="O52" s="0" t="s">
        <v>48</v>
      </c>
      <c r="P52" s="0" t="s">
        <v>25</v>
      </c>
      <c r="S52" s="2" t="n">
        <v>770000</v>
      </c>
      <c r="T52" s="0" t="s">
        <v>140</v>
      </c>
      <c r="U52" s="0" t="s">
        <v>25</v>
      </c>
    </row>
    <row r="53" customFormat="false" ht="15" hidden="false" customHeight="false" outlineLevel="0" collapsed="false">
      <c r="A53" s="0" t="n">
        <f aca="false">FALSE()</f>
        <v>0</v>
      </c>
      <c r="B53" s="0" t="s">
        <v>25</v>
      </c>
      <c r="C53" s="0" t="s">
        <v>444</v>
      </c>
      <c r="D53" s="0" t="s">
        <v>438</v>
      </c>
      <c r="F53" s="0" t="n">
        <v>1</v>
      </c>
      <c r="G53" s="0" t="n">
        <v>1</v>
      </c>
      <c r="H53" s="0" t="n">
        <v>1</v>
      </c>
      <c r="I53" s="0" t="s">
        <v>30</v>
      </c>
      <c r="J53" s="0" t="s">
        <v>445</v>
      </c>
      <c r="K53" s="0" t="n">
        <v>1</v>
      </c>
      <c r="L53" s="1" t="n">
        <v>151875469705</v>
      </c>
      <c r="M53" s="0" t="s">
        <v>25</v>
      </c>
      <c r="N53" s="0" t="s">
        <v>48</v>
      </c>
      <c r="O53" s="0" t="s">
        <v>25</v>
      </c>
      <c r="P53" s="0" t="s">
        <v>48</v>
      </c>
      <c r="Q53" s="0" t="s">
        <v>440</v>
      </c>
      <c r="R53" s="2" t="n">
        <v>760000</v>
      </c>
      <c r="T53" s="0" t="s">
        <v>446</v>
      </c>
      <c r="U53" s="0" t="s">
        <v>25</v>
      </c>
    </row>
    <row r="54" customFormat="false" ht="15" hidden="false" customHeight="false" outlineLevel="0" collapsed="false">
      <c r="A54" s="0" t="n">
        <f aca="false">FALSE()</f>
        <v>0</v>
      </c>
      <c r="B54" s="0" t="s">
        <v>25</v>
      </c>
      <c r="C54" s="0" t="s">
        <v>447</v>
      </c>
      <c r="D54" s="0" t="s">
        <v>448</v>
      </c>
      <c r="F54" s="0" t="n">
        <v>1</v>
      </c>
      <c r="G54" s="0" t="n">
        <v>2</v>
      </c>
      <c r="H54" s="0" t="n">
        <v>2</v>
      </c>
      <c r="I54" s="0" t="s">
        <v>32</v>
      </c>
      <c r="J54" s="0" t="s">
        <v>449</v>
      </c>
      <c r="K54" s="0" t="n">
        <v>1</v>
      </c>
      <c r="L54" s="1" t="n">
        <v>111168337001</v>
      </c>
      <c r="M54" s="0" t="s">
        <v>25</v>
      </c>
      <c r="N54" s="0" t="s">
        <v>25</v>
      </c>
      <c r="O54" s="0" t="s">
        <v>25</v>
      </c>
      <c r="P54" s="0" t="s">
        <v>25</v>
      </c>
      <c r="Q54" s="0" t="s">
        <v>272</v>
      </c>
      <c r="R54" s="2" t="n">
        <v>4500000</v>
      </c>
      <c r="S54" s="2" t="n">
        <v>6200000</v>
      </c>
      <c r="T54" s="0" t="s">
        <v>450</v>
      </c>
      <c r="U54" s="0" t="s">
        <v>25</v>
      </c>
    </row>
    <row r="55" customFormat="false" ht="15" hidden="false" customHeight="false" outlineLevel="0" collapsed="false">
      <c r="A55" s="0" t="n">
        <f aca="false">FALSE()</f>
        <v>0</v>
      </c>
      <c r="B55" s="0" t="s">
        <v>25</v>
      </c>
      <c r="C55" s="0" t="s">
        <v>327</v>
      </c>
      <c r="D55" s="0" t="s">
        <v>451</v>
      </c>
      <c r="E55" s="0" t="s">
        <v>452</v>
      </c>
      <c r="F55" s="0" t="n">
        <v>1</v>
      </c>
      <c r="G55" s="0" t="n">
        <v>1</v>
      </c>
      <c r="H55" s="0" t="n">
        <v>2</v>
      </c>
      <c r="I55" s="0" t="s">
        <v>27</v>
      </c>
      <c r="J55" s="0" t="s">
        <v>330</v>
      </c>
      <c r="K55" s="0" t="n">
        <v>4</v>
      </c>
      <c r="L55" s="1" t="n">
        <v>15578496016</v>
      </c>
      <c r="M55" s="0" t="s">
        <v>25</v>
      </c>
      <c r="N55" s="0" t="s">
        <v>25</v>
      </c>
      <c r="O55" s="0" t="s">
        <v>25</v>
      </c>
      <c r="P55" s="0" t="s">
        <v>25</v>
      </c>
      <c r="Q55" s="0" t="s">
        <v>453</v>
      </c>
      <c r="R55" s="2" t="n">
        <v>4900000</v>
      </c>
      <c r="S55" s="2" t="n">
        <v>6900000</v>
      </c>
      <c r="T55" s="0" t="s">
        <v>454</v>
      </c>
      <c r="U55" s="0" t="s">
        <v>25</v>
      </c>
    </row>
    <row r="56" customFormat="false" ht="15" hidden="false" customHeight="false" outlineLevel="0" collapsed="false">
      <c r="A56" s="0" t="n">
        <f aca="false">FALSE()</f>
        <v>0</v>
      </c>
      <c r="B56" s="0" t="s">
        <v>25</v>
      </c>
      <c r="C56" s="0" t="s">
        <v>455</v>
      </c>
      <c r="D56" s="0" t="s">
        <v>251</v>
      </c>
      <c r="F56" s="0" t="n">
        <v>1</v>
      </c>
      <c r="G56" s="0" t="n">
        <v>2</v>
      </c>
      <c r="H56" s="0" t="n">
        <v>1</v>
      </c>
      <c r="I56" s="0" t="s">
        <v>23</v>
      </c>
      <c r="J56" s="0" t="s">
        <v>456</v>
      </c>
      <c r="K56" s="0" t="n">
        <v>0</v>
      </c>
      <c r="L56" s="1" t="n">
        <v>104950104852</v>
      </c>
      <c r="M56" s="0" t="s">
        <v>25</v>
      </c>
      <c r="N56" s="0" t="s">
        <v>48</v>
      </c>
      <c r="O56" s="0" t="s">
        <v>25</v>
      </c>
      <c r="P56" s="0" t="s">
        <v>48</v>
      </c>
      <c r="R56" s="2" t="n">
        <v>2000000</v>
      </c>
      <c r="T56" s="0" t="s">
        <v>457</v>
      </c>
      <c r="U56" s="0" t="s">
        <v>25</v>
      </c>
    </row>
    <row r="57" customFormat="false" ht="15" hidden="false" customHeight="false" outlineLevel="0" collapsed="false">
      <c r="A57" s="0" t="n">
        <f aca="false">FALSE()</f>
        <v>0</v>
      </c>
      <c r="B57" s="0" t="s">
        <v>25</v>
      </c>
      <c r="C57" s="0" t="s">
        <v>458</v>
      </c>
      <c r="D57" s="0" t="s">
        <v>438</v>
      </c>
      <c r="F57" s="0" t="n">
        <v>1</v>
      </c>
      <c r="G57" s="0" t="n">
        <v>1</v>
      </c>
      <c r="H57" s="0" t="n">
        <v>2</v>
      </c>
      <c r="I57" s="0" t="s">
        <v>41</v>
      </c>
      <c r="J57" s="0" t="s">
        <v>459</v>
      </c>
      <c r="K57" s="0" t="n">
        <v>1</v>
      </c>
      <c r="L57" s="1" t="n">
        <v>142175357496</v>
      </c>
      <c r="M57" s="0" t="s">
        <v>25</v>
      </c>
      <c r="N57" s="0" t="s">
        <v>25</v>
      </c>
      <c r="O57" s="0" t="s">
        <v>25</v>
      </c>
      <c r="P57" s="0" t="s">
        <v>25</v>
      </c>
      <c r="Q57" s="0" t="s">
        <v>440</v>
      </c>
      <c r="R57" s="2" t="n">
        <v>81000000</v>
      </c>
      <c r="S57" s="2" t="n">
        <v>120000000</v>
      </c>
      <c r="T57" s="0" t="s">
        <v>460</v>
      </c>
      <c r="U57" s="0" t="s">
        <v>25</v>
      </c>
    </row>
    <row r="58" customFormat="false" ht="15" hidden="false" customHeight="false" outlineLevel="0" collapsed="false">
      <c r="A58" s="0" t="n">
        <f aca="false">FALSE()</f>
        <v>0</v>
      </c>
      <c r="B58" s="0" t="s">
        <v>25</v>
      </c>
      <c r="C58" s="0" t="s">
        <v>461</v>
      </c>
      <c r="D58" s="0" t="s">
        <v>391</v>
      </c>
      <c r="F58" s="0" t="n">
        <v>1</v>
      </c>
      <c r="G58" s="0" t="n">
        <v>1</v>
      </c>
      <c r="H58" s="0" t="n">
        <v>2</v>
      </c>
      <c r="I58" s="0" t="s">
        <v>30</v>
      </c>
      <c r="J58" s="0" t="s">
        <v>462</v>
      </c>
      <c r="K58" s="0" t="n">
        <v>1</v>
      </c>
      <c r="L58" s="1" t="n">
        <v>129064369017</v>
      </c>
      <c r="M58" s="0" t="s">
        <v>25</v>
      </c>
      <c r="N58" s="0" t="s">
        <v>25</v>
      </c>
      <c r="O58" s="0" t="s">
        <v>25</v>
      </c>
      <c r="P58" s="0" t="s">
        <v>25</v>
      </c>
      <c r="Q58" s="0" t="s">
        <v>393</v>
      </c>
      <c r="R58" s="2" t="n">
        <v>58000000</v>
      </c>
      <c r="S58" s="2" t="n">
        <v>82000000</v>
      </c>
      <c r="T58" s="0" t="s">
        <v>463</v>
      </c>
      <c r="U58" s="0" t="s">
        <v>25</v>
      </c>
    </row>
    <row r="59" customFormat="false" ht="15" hidden="false" customHeight="false" outlineLevel="0" collapsed="false">
      <c r="A59" s="0" t="n">
        <f aca="false">FALSE()</f>
        <v>0</v>
      </c>
      <c r="B59" s="0" t="s">
        <v>25</v>
      </c>
      <c r="C59" s="0" t="s">
        <v>327</v>
      </c>
      <c r="D59" s="0" t="s">
        <v>464</v>
      </c>
      <c r="E59" s="0" t="s">
        <v>465</v>
      </c>
      <c r="F59" s="0" t="n">
        <v>1</v>
      </c>
      <c r="G59" s="0" t="n">
        <v>1</v>
      </c>
      <c r="H59" s="0" t="n">
        <v>3</v>
      </c>
      <c r="I59" s="0" t="s">
        <v>27</v>
      </c>
      <c r="J59" s="0" t="s">
        <v>330</v>
      </c>
      <c r="K59" s="0" t="n">
        <v>4</v>
      </c>
      <c r="L59" s="1" t="n">
        <v>15718652516</v>
      </c>
      <c r="M59" s="0" t="s">
        <v>25</v>
      </c>
      <c r="N59" s="0" t="s">
        <v>25</v>
      </c>
      <c r="O59" s="0" t="s">
        <v>25</v>
      </c>
      <c r="P59" s="0" t="s">
        <v>25</v>
      </c>
      <c r="Q59" s="0" t="s">
        <v>466</v>
      </c>
      <c r="R59" s="2" t="n">
        <v>2400000</v>
      </c>
      <c r="S59" s="2" t="n">
        <v>7700000</v>
      </c>
      <c r="T59" s="0" t="s">
        <v>467</v>
      </c>
      <c r="U59" s="0" t="s">
        <v>25</v>
      </c>
    </row>
    <row r="60" customFormat="false" ht="15" hidden="false" customHeight="false" outlineLevel="0" collapsed="false">
      <c r="A60" s="0" t="n">
        <f aca="false">FALSE()</f>
        <v>0</v>
      </c>
      <c r="B60" s="0" t="s">
        <v>25</v>
      </c>
      <c r="C60" s="0" t="s">
        <v>468</v>
      </c>
      <c r="D60" s="0" t="s">
        <v>438</v>
      </c>
      <c r="F60" s="0" t="n">
        <v>1</v>
      </c>
      <c r="G60" s="0" t="n">
        <v>2</v>
      </c>
      <c r="H60" s="0" t="n">
        <v>1</v>
      </c>
      <c r="I60" s="0" t="s">
        <v>32</v>
      </c>
      <c r="J60" s="0" t="s">
        <v>469</v>
      </c>
      <c r="K60" s="0" t="n">
        <v>1</v>
      </c>
      <c r="L60" s="1" t="n">
        <v>168390644662</v>
      </c>
      <c r="M60" s="0" t="s">
        <v>48</v>
      </c>
      <c r="N60" s="0" t="s">
        <v>25</v>
      </c>
      <c r="O60" s="0" t="s">
        <v>48</v>
      </c>
      <c r="P60" s="0" t="s">
        <v>25</v>
      </c>
      <c r="Q60" s="0" t="s">
        <v>440</v>
      </c>
      <c r="S60" s="2" t="n">
        <v>1000000</v>
      </c>
      <c r="T60" s="0" t="s">
        <v>470</v>
      </c>
      <c r="U60" s="0" t="s">
        <v>25</v>
      </c>
    </row>
    <row r="61" customFormat="false" ht="15" hidden="false" customHeight="false" outlineLevel="0" collapsed="false">
      <c r="A61" s="0" t="n">
        <f aca="false">FALSE()</f>
        <v>0</v>
      </c>
      <c r="B61" s="0" t="s">
        <v>25</v>
      </c>
      <c r="C61" s="0" t="s">
        <v>471</v>
      </c>
      <c r="D61" s="0" t="s">
        <v>472</v>
      </c>
      <c r="F61" s="0" t="n">
        <v>1</v>
      </c>
      <c r="G61" s="0" t="n">
        <v>2</v>
      </c>
      <c r="H61" s="0" t="n">
        <v>2</v>
      </c>
      <c r="I61" s="0" t="s">
        <v>123</v>
      </c>
      <c r="J61" s="0" t="s">
        <v>473</v>
      </c>
      <c r="K61" s="0" t="n">
        <v>3</v>
      </c>
      <c r="L61" s="1" t="n">
        <v>161686424803</v>
      </c>
      <c r="M61" s="0" t="s">
        <v>25</v>
      </c>
      <c r="N61" s="0" t="s">
        <v>25</v>
      </c>
      <c r="O61" s="0" t="s">
        <v>25</v>
      </c>
      <c r="P61" s="0" t="s">
        <v>25</v>
      </c>
      <c r="Q61" s="0" t="s">
        <v>474</v>
      </c>
      <c r="R61" s="2" t="n">
        <v>990000</v>
      </c>
      <c r="S61" s="2" t="n">
        <v>1800000</v>
      </c>
      <c r="T61" s="0" t="s">
        <v>475</v>
      </c>
      <c r="U61" s="0" t="s">
        <v>25</v>
      </c>
    </row>
    <row r="62" customFormat="false" ht="15" hidden="false" customHeight="false" outlineLevel="0" collapsed="false">
      <c r="A62" s="0" t="n">
        <f aca="false">FALSE()</f>
        <v>0</v>
      </c>
      <c r="B62" s="0" t="s">
        <v>25</v>
      </c>
      <c r="C62" s="0" t="s">
        <v>476</v>
      </c>
      <c r="D62" s="0" t="s">
        <v>477</v>
      </c>
      <c r="F62" s="0" t="n">
        <v>1</v>
      </c>
      <c r="G62" s="0" t="n">
        <v>1</v>
      </c>
      <c r="H62" s="0" t="n">
        <v>1</v>
      </c>
      <c r="I62" s="0" t="s">
        <v>41</v>
      </c>
      <c r="J62" s="0" t="s">
        <v>478</v>
      </c>
      <c r="K62" s="0" t="n">
        <v>6</v>
      </c>
      <c r="L62" s="1" t="n">
        <v>231030273797</v>
      </c>
      <c r="M62" s="0" t="s">
        <v>48</v>
      </c>
      <c r="N62" s="0" t="s">
        <v>25</v>
      </c>
      <c r="O62" s="0" t="s">
        <v>48</v>
      </c>
      <c r="P62" s="0" t="s">
        <v>25</v>
      </c>
      <c r="Q62" s="0" t="s">
        <v>479</v>
      </c>
      <c r="S62" s="2" t="n">
        <v>760000</v>
      </c>
      <c r="T62" s="0" t="s">
        <v>480</v>
      </c>
      <c r="U62" s="0" t="s">
        <v>25</v>
      </c>
    </row>
    <row r="63" customFormat="false" ht="15" hidden="false" customHeight="false" outlineLevel="0" collapsed="false">
      <c r="A63" s="0" t="n">
        <f aca="false">FALSE()</f>
        <v>0</v>
      </c>
      <c r="B63" s="0" t="s">
        <v>25</v>
      </c>
      <c r="C63" s="0" t="s">
        <v>327</v>
      </c>
      <c r="D63" s="0" t="s">
        <v>481</v>
      </c>
      <c r="F63" s="0" t="n">
        <v>1</v>
      </c>
      <c r="G63" s="0" t="n">
        <v>1</v>
      </c>
      <c r="H63" s="0" t="n">
        <v>2</v>
      </c>
      <c r="I63" s="0" t="s">
        <v>27</v>
      </c>
      <c r="J63" s="0" t="s">
        <v>330</v>
      </c>
      <c r="K63" s="0" t="n">
        <v>4</v>
      </c>
      <c r="L63" s="1" t="n">
        <v>14948750876</v>
      </c>
      <c r="M63" s="0" t="s">
        <v>25</v>
      </c>
      <c r="N63" s="0" t="s">
        <v>25</v>
      </c>
      <c r="O63" s="0" t="s">
        <v>25</v>
      </c>
      <c r="P63" s="0" t="s">
        <v>25</v>
      </c>
      <c r="Q63" s="0" t="s">
        <v>375</v>
      </c>
      <c r="R63" s="2" t="n">
        <v>410000</v>
      </c>
      <c r="S63" s="2" t="n">
        <v>920000</v>
      </c>
      <c r="T63" s="0" t="s">
        <v>482</v>
      </c>
      <c r="U63" s="0" t="s">
        <v>25</v>
      </c>
    </row>
    <row r="64" customFormat="false" ht="15" hidden="false" customHeight="false" outlineLevel="0" collapsed="false">
      <c r="A64" s="0" t="n">
        <f aca="false">FALSE()</f>
        <v>0</v>
      </c>
      <c r="B64" s="0" t="s">
        <v>25</v>
      </c>
      <c r="C64" s="0" t="s">
        <v>476</v>
      </c>
      <c r="D64" s="0" t="s">
        <v>483</v>
      </c>
      <c r="E64" s="0" t="s">
        <v>484</v>
      </c>
      <c r="F64" s="0" t="n">
        <v>1</v>
      </c>
      <c r="G64" s="0" t="n">
        <v>1</v>
      </c>
      <c r="H64" s="0" t="n">
        <v>2</v>
      </c>
      <c r="I64" s="0" t="s">
        <v>41</v>
      </c>
      <c r="J64" s="0" t="s">
        <v>478</v>
      </c>
      <c r="K64" s="0" t="n">
        <v>6</v>
      </c>
      <c r="L64" s="1" t="n">
        <v>229628708797</v>
      </c>
      <c r="M64" s="0" t="s">
        <v>48</v>
      </c>
      <c r="N64" s="0" t="s">
        <v>25</v>
      </c>
      <c r="O64" s="0" t="s">
        <v>48</v>
      </c>
      <c r="P64" s="0" t="s">
        <v>25</v>
      </c>
      <c r="Q64" s="0" t="s">
        <v>485</v>
      </c>
      <c r="S64" s="2" t="n">
        <v>17000000</v>
      </c>
      <c r="T64" s="0" t="s">
        <v>486</v>
      </c>
      <c r="U64" s="0" t="s">
        <v>25</v>
      </c>
    </row>
    <row r="65" customFormat="false" ht="15" hidden="false" customHeight="false" outlineLevel="0" collapsed="false">
      <c r="A65" s="0" t="n">
        <f aca="false">FALSE()</f>
        <v>0</v>
      </c>
      <c r="B65" s="0" t="s">
        <v>25</v>
      </c>
      <c r="C65" s="0" t="s">
        <v>447</v>
      </c>
      <c r="D65" s="0" t="s">
        <v>270</v>
      </c>
      <c r="F65" s="0" t="n">
        <v>1</v>
      </c>
      <c r="G65" s="0" t="n">
        <v>2</v>
      </c>
      <c r="H65" s="0" t="n">
        <v>2</v>
      </c>
      <c r="I65" s="0" t="s">
        <v>32</v>
      </c>
      <c r="J65" s="0" t="s">
        <v>449</v>
      </c>
      <c r="K65" s="0" t="n">
        <v>1</v>
      </c>
      <c r="L65" s="1" t="n">
        <v>123072048401</v>
      </c>
      <c r="M65" s="0" t="s">
        <v>25</v>
      </c>
      <c r="N65" s="0" t="s">
        <v>25</v>
      </c>
      <c r="O65" s="0" t="s">
        <v>25</v>
      </c>
      <c r="P65" s="0" t="s">
        <v>25</v>
      </c>
      <c r="Q65" s="0" t="s">
        <v>272</v>
      </c>
      <c r="R65" s="2" t="n">
        <v>25000000</v>
      </c>
      <c r="S65" s="2" t="n">
        <v>54000000</v>
      </c>
      <c r="T65" s="0" t="s">
        <v>487</v>
      </c>
      <c r="U65" s="0" t="s">
        <v>25</v>
      </c>
    </row>
    <row r="66" customFormat="false" ht="15" hidden="false" customHeight="false" outlineLevel="0" collapsed="false">
      <c r="A66" s="0" t="n">
        <f aca="false">FALSE()</f>
        <v>0</v>
      </c>
      <c r="B66" s="0" t="s">
        <v>25</v>
      </c>
      <c r="C66" s="0" t="s">
        <v>488</v>
      </c>
      <c r="D66" s="0" t="s">
        <v>489</v>
      </c>
      <c r="F66" s="0" t="n">
        <v>1</v>
      </c>
      <c r="G66" s="0" t="n">
        <v>2</v>
      </c>
      <c r="H66" s="0" t="n">
        <v>6</v>
      </c>
      <c r="I66" s="0" t="s">
        <v>35</v>
      </c>
      <c r="J66" s="0" t="s">
        <v>490</v>
      </c>
      <c r="K66" s="0" t="n">
        <v>1</v>
      </c>
      <c r="L66" s="1" t="n">
        <v>141779102311</v>
      </c>
      <c r="M66" s="0" t="s">
        <v>48</v>
      </c>
      <c r="N66" s="0" t="s">
        <v>25</v>
      </c>
      <c r="O66" s="0" t="s">
        <v>48</v>
      </c>
      <c r="P66" s="0" t="s">
        <v>25</v>
      </c>
      <c r="Q66" s="0" t="s">
        <v>491</v>
      </c>
      <c r="S66" s="2" t="n">
        <v>2100000</v>
      </c>
      <c r="T66" s="0" t="s">
        <v>492</v>
      </c>
      <c r="U66" s="0" t="s">
        <v>25</v>
      </c>
    </row>
    <row r="67" customFormat="false" ht="15" hidden="false" customHeight="false" outlineLevel="0" collapsed="false">
      <c r="A67" s="0" t="n">
        <f aca="false">FALSE()</f>
        <v>0</v>
      </c>
      <c r="B67" s="0" t="s">
        <v>25</v>
      </c>
      <c r="C67" s="0" t="s">
        <v>493</v>
      </c>
      <c r="D67" s="0" t="s">
        <v>448</v>
      </c>
      <c r="F67" s="0" t="n">
        <v>1</v>
      </c>
      <c r="G67" s="0" t="n">
        <v>3</v>
      </c>
      <c r="H67" s="0" t="n">
        <v>1</v>
      </c>
      <c r="I67" s="0" t="s">
        <v>35</v>
      </c>
      <c r="J67" s="0" t="s">
        <v>494</v>
      </c>
      <c r="K67" s="0" t="n">
        <v>1</v>
      </c>
      <c r="L67" s="1" t="n">
        <v>139171652045</v>
      </c>
      <c r="M67" s="0" t="s">
        <v>48</v>
      </c>
      <c r="N67" s="0" t="s">
        <v>25</v>
      </c>
      <c r="O67" s="0" t="s">
        <v>48</v>
      </c>
      <c r="P67" s="0" t="s">
        <v>25</v>
      </c>
      <c r="Q67" s="0" t="s">
        <v>272</v>
      </c>
      <c r="S67" s="2" t="n">
        <v>1100000</v>
      </c>
      <c r="T67" s="0" t="n">
        <v>59</v>
      </c>
      <c r="U67" s="0" t="s">
        <v>25</v>
      </c>
    </row>
    <row r="68" customFormat="false" ht="15" hidden="false" customHeight="false" outlineLevel="0" collapsed="false">
      <c r="A68" s="0" t="n">
        <f aca="false">FALSE()</f>
        <v>0</v>
      </c>
      <c r="B68" s="0" t="s">
        <v>25</v>
      </c>
      <c r="C68" s="0" t="s">
        <v>495</v>
      </c>
      <c r="D68" s="0" t="s">
        <v>251</v>
      </c>
      <c r="F68" s="0" t="n">
        <v>1</v>
      </c>
      <c r="G68" s="0" t="n">
        <v>1</v>
      </c>
      <c r="H68" s="0" t="n">
        <v>1</v>
      </c>
      <c r="I68" s="0" t="s">
        <v>141</v>
      </c>
      <c r="J68" s="0" t="s">
        <v>496</v>
      </c>
      <c r="K68" s="0" t="n">
        <v>0</v>
      </c>
      <c r="L68" s="1" t="n">
        <v>127963893886</v>
      </c>
      <c r="M68" s="0" t="s">
        <v>48</v>
      </c>
      <c r="N68" s="0" t="s">
        <v>25</v>
      </c>
      <c r="O68" s="0" t="s">
        <v>48</v>
      </c>
      <c r="P68" s="0" t="s">
        <v>25</v>
      </c>
      <c r="S68" s="2" t="n">
        <v>8700000</v>
      </c>
      <c r="T68" s="0" t="s">
        <v>142</v>
      </c>
      <c r="U68" s="0" t="s">
        <v>25</v>
      </c>
    </row>
    <row r="69" customFormat="false" ht="15" hidden="false" customHeight="false" outlineLevel="0" collapsed="false">
      <c r="A69" s="0" t="n">
        <f aca="false">FALSE()</f>
        <v>0</v>
      </c>
      <c r="B69" s="0" t="s">
        <v>25</v>
      </c>
      <c r="C69" s="0" t="s">
        <v>488</v>
      </c>
      <c r="D69" s="0" t="s">
        <v>497</v>
      </c>
      <c r="F69" s="0" t="n">
        <v>1</v>
      </c>
      <c r="G69" s="0" t="n">
        <v>2</v>
      </c>
      <c r="H69" s="0" t="n">
        <v>2</v>
      </c>
      <c r="I69" s="0" t="s">
        <v>35</v>
      </c>
      <c r="J69" s="0" t="s">
        <v>490</v>
      </c>
      <c r="K69" s="0" t="n">
        <v>1</v>
      </c>
      <c r="L69" s="1" t="n">
        <v>153682813711</v>
      </c>
      <c r="M69" s="0" t="s">
        <v>25</v>
      </c>
      <c r="N69" s="0" t="s">
        <v>25</v>
      </c>
      <c r="O69" s="0" t="s">
        <v>25</v>
      </c>
      <c r="P69" s="0" t="s">
        <v>25</v>
      </c>
      <c r="Q69" s="0" t="s">
        <v>498</v>
      </c>
      <c r="R69" s="2" t="n">
        <v>5300000</v>
      </c>
      <c r="S69" s="2" t="n">
        <v>7800000</v>
      </c>
      <c r="T69" s="0" t="s">
        <v>499</v>
      </c>
      <c r="U69" s="0" t="s">
        <v>25</v>
      </c>
    </row>
    <row r="70" customFormat="false" ht="15" hidden="false" customHeight="false" outlineLevel="0" collapsed="false">
      <c r="A70" s="0" t="n">
        <f aca="false">FALSE()</f>
        <v>0</v>
      </c>
      <c r="B70" s="0" t="s">
        <v>25</v>
      </c>
      <c r="C70" s="0" t="s">
        <v>476</v>
      </c>
      <c r="D70" s="0" t="s">
        <v>500</v>
      </c>
      <c r="F70" s="0" t="n">
        <v>1</v>
      </c>
      <c r="G70" s="0" t="n">
        <v>1</v>
      </c>
      <c r="H70" s="0" t="n">
        <v>1</v>
      </c>
      <c r="I70" s="0" t="s">
        <v>41</v>
      </c>
      <c r="J70" s="0" t="s">
        <v>478</v>
      </c>
      <c r="K70" s="0" t="n">
        <v>6</v>
      </c>
      <c r="L70" s="1" t="n">
        <v>233833403797</v>
      </c>
      <c r="M70" s="0" t="s">
        <v>48</v>
      </c>
      <c r="N70" s="0" t="s">
        <v>25</v>
      </c>
      <c r="O70" s="0" t="s">
        <v>48</v>
      </c>
      <c r="P70" s="0" t="s">
        <v>25</v>
      </c>
      <c r="Q70" s="0" t="s">
        <v>501</v>
      </c>
      <c r="S70" s="2" t="n">
        <v>5900000</v>
      </c>
      <c r="T70" s="0" t="s">
        <v>502</v>
      </c>
      <c r="U70" s="0" t="s">
        <v>25</v>
      </c>
    </row>
    <row r="71" customFormat="false" ht="15" hidden="false" customHeight="false" outlineLevel="0" collapsed="false">
      <c r="A71" s="0" t="n">
        <f aca="false">FALSE()</f>
        <v>0</v>
      </c>
      <c r="B71" s="0" t="s">
        <v>25</v>
      </c>
      <c r="C71" s="0" t="s">
        <v>503</v>
      </c>
      <c r="D71" s="0" t="s">
        <v>251</v>
      </c>
      <c r="F71" s="0" t="n">
        <v>1</v>
      </c>
      <c r="G71" s="0" t="n">
        <v>1</v>
      </c>
      <c r="H71" s="0" t="n">
        <v>1</v>
      </c>
      <c r="I71" s="0" t="s">
        <v>143</v>
      </c>
      <c r="J71" s="0" t="s">
        <v>504</v>
      </c>
      <c r="K71" s="0" t="n">
        <v>0</v>
      </c>
      <c r="L71" s="1" t="n">
        <v>150771758302</v>
      </c>
      <c r="M71" s="0" t="s">
        <v>48</v>
      </c>
      <c r="N71" s="0" t="s">
        <v>25</v>
      </c>
      <c r="O71" s="0" t="s">
        <v>48</v>
      </c>
      <c r="P71" s="0" t="s">
        <v>25</v>
      </c>
      <c r="S71" s="2" t="n">
        <v>480000</v>
      </c>
      <c r="T71" s="0" t="s">
        <v>146</v>
      </c>
      <c r="U71" s="0" t="s">
        <v>25</v>
      </c>
    </row>
    <row r="72" customFormat="false" ht="15" hidden="false" customHeight="false" outlineLevel="0" collapsed="false">
      <c r="A72" s="0" t="n">
        <f aca="false">FALSE()</f>
        <v>0</v>
      </c>
      <c r="B72" s="0" t="s">
        <v>25</v>
      </c>
      <c r="C72" s="0" t="s">
        <v>505</v>
      </c>
      <c r="D72" s="0" t="s">
        <v>251</v>
      </c>
      <c r="F72" s="0" t="n">
        <v>1</v>
      </c>
      <c r="G72" s="0" t="n">
        <v>1</v>
      </c>
      <c r="H72" s="0" t="n">
        <v>2</v>
      </c>
      <c r="I72" s="0" t="s">
        <v>129</v>
      </c>
      <c r="J72" s="0" t="s">
        <v>506</v>
      </c>
      <c r="K72" s="0" t="n">
        <v>0</v>
      </c>
      <c r="L72" s="1" t="n">
        <v>154270707785</v>
      </c>
      <c r="M72" s="0" t="s">
        <v>25</v>
      </c>
      <c r="N72" s="0" t="s">
        <v>25</v>
      </c>
      <c r="O72" s="0" t="s">
        <v>25</v>
      </c>
      <c r="P72" s="0" t="s">
        <v>25</v>
      </c>
      <c r="R72" s="2" t="n">
        <v>1700000</v>
      </c>
      <c r="S72" s="2" t="n">
        <v>2800000</v>
      </c>
      <c r="T72" s="0" t="s">
        <v>507</v>
      </c>
      <c r="U72" s="0" t="s">
        <v>25</v>
      </c>
    </row>
    <row r="73" customFormat="false" ht="15" hidden="false" customHeight="false" outlineLevel="0" collapsed="false">
      <c r="A73" s="0" t="n">
        <f aca="false">FALSE()</f>
        <v>0</v>
      </c>
      <c r="B73" s="0" t="s">
        <v>25</v>
      </c>
      <c r="C73" s="0" t="s">
        <v>508</v>
      </c>
      <c r="D73" s="0" t="s">
        <v>509</v>
      </c>
      <c r="F73" s="0" t="n">
        <v>1</v>
      </c>
      <c r="G73" s="0" t="n">
        <v>2</v>
      </c>
      <c r="H73" s="0" t="n">
        <v>1</v>
      </c>
      <c r="I73" s="0" t="s">
        <v>147</v>
      </c>
      <c r="J73" s="0" t="s">
        <v>510</v>
      </c>
      <c r="K73" s="0" t="n">
        <v>2</v>
      </c>
      <c r="L73" s="1" t="n">
        <v>14837539691</v>
      </c>
      <c r="M73" s="0" t="s">
        <v>48</v>
      </c>
      <c r="N73" s="0" t="s">
        <v>25</v>
      </c>
      <c r="O73" s="0" t="s">
        <v>48</v>
      </c>
      <c r="P73" s="0" t="s">
        <v>25</v>
      </c>
      <c r="Q73" s="0" t="s">
        <v>511</v>
      </c>
      <c r="S73" s="2" t="n">
        <v>3000000</v>
      </c>
      <c r="T73" s="0" t="s">
        <v>150</v>
      </c>
      <c r="U73" s="0" t="s">
        <v>25</v>
      </c>
    </row>
    <row r="74" customFormat="false" ht="15" hidden="false" customHeight="false" outlineLevel="0" collapsed="false">
      <c r="A74" s="0" t="n">
        <f aca="false">FALSE()</f>
        <v>0</v>
      </c>
      <c r="B74" s="0" t="s">
        <v>25</v>
      </c>
      <c r="C74" s="0" t="s">
        <v>512</v>
      </c>
      <c r="D74" s="0" t="s">
        <v>513</v>
      </c>
      <c r="F74" s="0" t="n">
        <v>1</v>
      </c>
      <c r="G74" s="0" t="n">
        <v>1</v>
      </c>
      <c r="H74" s="0" t="n">
        <v>2</v>
      </c>
      <c r="I74" s="0" t="s">
        <v>44</v>
      </c>
      <c r="J74" s="0" t="s">
        <v>514</v>
      </c>
      <c r="K74" s="0" t="n">
        <v>2</v>
      </c>
      <c r="L74" s="1" t="n">
        <v>141774340444</v>
      </c>
      <c r="M74" s="0" t="s">
        <v>25</v>
      </c>
      <c r="N74" s="0" t="s">
        <v>25</v>
      </c>
      <c r="O74" s="0" t="s">
        <v>25</v>
      </c>
      <c r="P74" s="0" t="s">
        <v>25</v>
      </c>
      <c r="Q74" s="0" t="s">
        <v>515</v>
      </c>
      <c r="R74" s="2" t="n">
        <v>24000000</v>
      </c>
      <c r="S74" s="2" t="n">
        <v>35000000</v>
      </c>
      <c r="T74" s="0" t="s">
        <v>516</v>
      </c>
      <c r="U74" s="0" t="s">
        <v>25</v>
      </c>
    </row>
    <row r="75" customFormat="false" ht="15" hidden="false" customHeight="false" outlineLevel="0" collapsed="false">
      <c r="A75" s="0" t="n">
        <f aca="false">FALSE()</f>
        <v>0</v>
      </c>
      <c r="B75" s="0" t="s">
        <v>25</v>
      </c>
      <c r="C75" s="0" t="s">
        <v>517</v>
      </c>
      <c r="D75" s="0" t="s">
        <v>251</v>
      </c>
      <c r="F75" s="0" t="n">
        <v>1</v>
      </c>
      <c r="G75" s="0" t="n">
        <v>1</v>
      </c>
      <c r="H75" s="0" t="n">
        <v>2</v>
      </c>
      <c r="I75" s="0" t="s">
        <v>44</v>
      </c>
      <c r="J75" s="0" t="s">
        <v>518</v>
      </c>
      <c r="K75" s="0" t="n">
        <v>0</v>
      </c>
      <c r="L75" s="1" t="n">
        <v>110750652778</v>
      </c>
      <c r="M75" s="0" t="s">
        <v>25</v>
      </c>
      <c r="N75" s="0" t="s">
        <v>25</v>
      </c>
      <c r="O75" s="0" t="s">
        <v>25</v>
      </c>
      <c r="P75" s="0" t="s">
        <v>25</v>
      </c>
      <c r="R75" s="2" t="n">
        <v>3000000</v>
      </c>
      <c r="S75" s="2" t="n">
        <v>4300000</v>
      </c>
      <c r="T75" s="0" t="s">
        <v>519</v>
      </c>
      <c r="U75" s="0" t="s">
        <v>25</v>
      </c>
    </row>
    <row r="76" customFormat="false" ht="15" hidden="false" customHeight="false" outlineLevel="0" collapsed="false">
      <c r="A76" s="0" t="n">
        <f aca="false">FALSE()</f>
        <v>0</v>
      </c>
      <c r="B76" s="0" t="s">
        <v>25</v>
      </c>
      <c r="C76" s="0" t="s">
        <v>493</v>
      </c>
      <c r="D76" s="0" t="s">
        <v>270</v>
      </c>
      <c r="F76" s="0" t="n">
        <v>1</v>
      </c>
      <c r="G76" s="0" t="n">
        <v>3</v>
      </c>
      <c r="H76" s="0" t="n">
        <v>1</v>
      </c>
      <c r="I76" s="0" t="s">
        <v>35</v>
      </c>
      <c r="J76" s="0" t="s">
        <v>494</v>
      </c>
      <c r="K76" s="0" t="n">
        <v>1</v>
      </c>
      <c r="L76" s="1" t="n">
        <v>151075363445</v>
      </c>
      <c r="M76" s="0" t="s">
        <v>48</v>
      </c>
      <c r="N76" s="0" t="s">
        <v>25</v>
      </c>
      <c r="O76" s="0" t="s">
        <v>48</v>
      </c>
      <c r="P76" s="0" t="s">
        <v>25</v>
      </c>
      <c r="Q76" s="0" t="s">
        <v>272</v>
      </c>
      <c r="S76" s="2" t="n">
        <v>10000000</v>
      </c>
      <c r="T76" s="0" t="s">
        <v>520</v>
      </c>
      <c r="U76" s="0" t="s">
        <v>25</v>
      </c>
    </row>
    <row r="77" customFormat="false" ht="15" hidden="false" customHeight="false" outlineLevel="0" collapsed="false">
      <c r="A77" s="0" t="n">
        <f aca="false">FALSE()</f>
        <v>0</v>
      </c>
      <c r="B77" s="0" t="s">
        <v>25</v>
      </c>
      <c r="C77" s="0" t="s">
        <v>521</v>
      </c>
      <c r="D77" s="0" t="s">
        <v>522</v>
      </c>
      <c r="F77" s="0" t="n">
        <v>1</v>
      </c>
      <c r="G77" s="0" t="n">
        <v>1</v>
      </c>
      <c r="H77" s="0" t="n">
        <v>1</v>
      </c>
      <c r="I77" s="0" t="s">
        <v>32</v>
      </c>
      <c r="J77" s="0" t="s">
        <v>523</v>
      </c>
      <c r="K77" s="0" t="n">
        <v>3</v>
      </c>
      <c r="L77" s="1" t="n">
        <v>168691734643</v>
      </c>
      <c r="M77" s="0" t="s">
        <v>48</v>
      </c>
      <c r="N77" s="0" t="s">
        <v>25</v>
      </c>
      <c r="O77" s="0" t="s">
        <v>48</v>
      </c>
      <c r="P77" s="0" t="s">
        <v>25</v>
      </c>
      <c r="Q77" s="0" t="s">
        <v>524</v>
      </c>
      <c r="S77" s="2" t="n">
        <v>11000000</v>
      </c>
      <c r="T77" s="0" t="s">
        <v>525</v>
      </c>
      <c r="U77" s="0" t="s">
        <v>25</v>
      </c>
    </row>
    <row r="78" customFormat="false" ht="15" hidden="false" customHeight="false" outlineLevel="0" collapsed="false">
      <c r="A78" s="0" t="n">
        <f aca="false">FALSE()</f>
        <v>0</v>
      </c>
      <c r="B78" s="0" t="s">
        <v>25</v>
      </c>
      <c r="C78" s="0" t="s">
        <v>526</v>
      </c>
      <c r="D78" s="0" t="s">
        <v>513</v>
      </c>
      <c r="F78" s="0" t="n">
        <v>1</v>
      </c>
      <c r="G78" s="0" t="n">
        <v>1</v>
      </c>
      <c r="H78" s="0" t="n">
        <v>4</v>
      </c>
      <c r="I78" s="0" t="s">
        <v>23</v>
      </c>
      <c r="J78" s="0" t="s">
        <v>527</v>
      </c>
      <c r="K78" s="0" t="n">
        <v>2</v>
      </c>
      <c r="L78" s="1" t="n">
        <v>146176961916</v>
      </c>
      <c r="M78" s="0" t="s">
        <v>25</v>
      </c>
      <c r="N78" s="0" t="s">
        <v>25</v>
      </c>
      <c r="O78" s="0" t="s">
        <v>25</v>
      </c>
      <c r="P78" s="0" t="s">
        <v>25</v>
      </c>
      <c r="Q78" s="0" t="s">
        <v>296</v>
      </c>
      <c r="R78" s="2" t="n">
        <v>7000000</v>
      </c>
      <c r="S78" s="2" t="n">
        <v>11000000</v>
      </c>
      <c r="T78" s="0" t="s">
        <v>528</v>
      </c>
      <c r="U78" s="0" t="s">
        <v>25</v>
      </c>
    </row>
    <row r="79" customFormat="false" ht="15" hidden="false" customHeight="false" outlineLevel="0" collapsed="false">
      <c r="A79" s="0" t="n">
        <f aca="false">FALSE()</f>
        <v>0</v>
      </c>
      <c r="B79" s="0" t="s">
        <v>25</v>
      </c>
      <c r="C79" s="0" t="s">
        <v>529</v>
      </c>
      <c r="D79" s="0" t="s">
        <v>530</v>
      </c>
      <c r="F79" s="0" t="n">
        <v>1</v>
      </c>
      <c r="G79" s="0" t="n">
        <v>1</v>
      </c>
      <c r="H79" s="0" t="n">
        <v>1</v>
      </c>
      <c r="I79" s="0" t="s">
        <v>55</v>
      </c>
      <c r="J79" s="0" t="s">
        <v>531</v>
      </c>
      <c r="K79" s="0" t="n">
        <v>3</v>
      </c>
      <c r="L79" s="1" t="n">
        <v>218711527045</v>
      </c>
      <c r="M79" s="0" t="s">
        <v>48</v>
      </c>
      <c r="N79" s="0" t="s">
        <v>25</v>
      </c>
      <c r="O79" s="0" t="s">
        <v>48</v>
      </c>
      <c r="P79" s="0" t="s">
        <v>25</v>
      </c>
      <c r="Q79" s="0" t="s">
        <v>532</v>
      </c>
      <c r="S79" s="2" t="n">
        <v>2000000</v>
      </c>
      <c r="T79" s="0" t="s">
        <v>533</v>
      </c>
      <c r="U79" s="0" t="s">
        <v>25</v>
      </c>
    </row>
    <row r="80" customFormat="false" ht="15" hidden="false" customHeight="false" outlineLevel="0" collapsed="false">
      <c r="A80" s="0" t="n">
        <f aca="false">FALSE()</f>
        <v>0</v>
      </c>
      <c r="B80" s="0" t="s">
        <v>25</v>
      </c>
      <c r="C80" s="0" t="s">
        <v>534</v>
      </c>
      <c r="F80" s="0" t="n">
        <v>1</v>
      </c>
      <c r="G80" s="0" t="n">
        <v>1</v>
      </c>
      <c r="H80" s="0" t="n">
        <v>1</v>
      </c>
      <c r="I80" s="0" t="s">
        <v>151</v>
      </c>
      <c r="J80" s="0" t="s">
        <v>535</v>
      </c>
      <c r="K80" s="0" t="n">
        <v>0</v>
      </c>
      <c r="L80" s="1" t="n">
        <v>136767023873</v>
      </c>
      <c r="M80" s="0" t="s">
        <v>25</v>
      </c>
      <c r="N80" s="0" t="s">
        <v>48</v>
      </c>
      <c r="O80" s="0" t="s">
        <v>25</v>
      </c>
      <c r="P80" s="0" t="s">
        <v>48</v>
      </c>
      <c r="R80" s="2" t="n">
        <v>2200000</v>
      </c>
      <c r="T80" s="0" t="s">
        <v>155</v>
      </c>
      <c r="U80" s="0" t="s">
        <v>25</v>
      </c>
    </row>
    <row r="81" customFormat="false" ht="15" hidden="false" customHeight="false" outlineLevel="0" collapsed="false">
      <c r="A81" s="0" t="n">
        <f aca="false">FALSE()</f>
        <v>0</v>
      </c>
      <c r="B81" s="0" t="s">
        <v>25</v>
      </c>
      <c r="C81" s="0" t="s">
        <v>536</v>
      </c>
      <c r="D81" s="0" t="s">
        <v>537</v>
      </c>
      <c r="F81" s="0" t="n">
        <v>1</v>
      </c>
      <c r="G81" s="0" t="n">
        <v>1</v>
      </c>
      <c r="H81" s="0" t="n">
        <v>1</v>
      </c>
      <c r="I81" s="0" t="s">
        <v>156</v>
      </c>
      <c r="J81" s="0" t="s">
        <v>538</v>
      </c>
      <c r="K81" s="0" t="n">
        <v>1</v>
      </c>
      <c r="L81" s="1" t="n">
        <v>123362222648</v>
      </c>
      <c r="M81" s="0" t="s">
        <v>48</v>
      </c>
      <c r="N81" s="0" t="s">
        <v>25</v>
      </c>
      <c r="O81" s="0" t="s">
        <v>48</v>
      </c>
      <c r="P81" s="0" t="s">
        <v>25</v>
      </c>
      <c r="Q81" s="0" t="s">
        <v>539</v>
      </c>
      <c r="S81" s="2" t="n">
        <v>12000000</v>
      </c>
      <c r="T81" s="0" t="s">
        <v>159</v>
      </c>
      <c r="U81" s="0" t="s">
        <v>25</v>
      </c>
    </row>
    <row r="82" customFormat="false" ht="15" hidden="false" customHeight="false" outlineLevel="0" collapsed="false">
      <c r="A82" s="0" t="n">
        <f aca="false">FALSE()</f>
        <v>0</v>
      </c>
      <c r="B82" s="0" t="s">
        <v>25</v>
      </c>
      <c r="C82" s="0" t="s">
        <v>540</v>
      </c>
      <c r="F82" s="0" t="n">
        <v>1</v>
      </c>
      <c r="G82" s="0" t="n">
        <v>2</v>
      </c>
      <c r="H82" s="0" t="n">
        <v>1</v>
      </c>
      <c r="I82" s="0" t="s">
        <v>111</v>
      </c>
      <c r="J82" s="0" t="s">
        <v>541</v>
      </c>
      <c r="K82" s="0" t="n">
        <v>0</v>
      </c>
      <c r="L82" s="1" t="n">
        <v>195595966325</v>
      </c>
      <c r="M82" s="0" t="s">
        <v>48</v>
      </c>
      <c r="N82" s="0" t="s">
        <v>25</v>
      </c>
      <c r="O82" s="0" t="s">
        <v>48</v>
      </c>
      <c r="P82" s="0" t="s">
        <v>25</v>
      </c>
      <c r="S82" s="2" t="n">
        <v>1100000</v>
      </c>
      <c r="T82" s="0" t="s">
        <v>542</v>
      </c>
      <c r="U82" s="0" t="s">
        <v>25</v>
      </c>
    </row>
    <row r="83" customFormat="false" ht="15" hidden="false" customHeight="false" outlineLevel="0" collapsed="false">
      <c r="A83" s="0" t="n">
        <f aca="false">FALSE()</f>
        <v>0</v>
      </c>
      <c r="B83" s="0" t="s">
        <v>25</v>
      </c>
      <c r="C83" s="0" t="s">
        <v>543</v>
      </c>
      <c r="D83" s="0" t="s">
        <v>544</v>
      </c>
      <c r="F83" s="0" t="n">
        <v>1</v>
      </c>
      <c r="G83" s="0" t="n">
        <v>1</v>
      </c>
      <c r="H83" s="0" t="n">
        <v>1</v>
      </c>
      <c r="I83" s="0" t="s">
        <v>160</v>
      </c>
      <c r="J83" s="0" t="s">
        <v>545</v>
      </c>
      <c r="K83" s="0" t="n">
        <v>2</v>
      </c>
      <c r="L83" s="1" t="n">
        <v>169588531786</v>
      </c>
      <c r="M83" s="0" t="s">
        <v>48</v>
      </c>
      <c r="N83" s="0" t="s">
        <v>25</v>
      </c>
      <c r="O83" s="0" t="s">
        <v>48</v>
      </c>
      <c r="P83" s="0" t="s">
        <v>25</v>
      </c>
      <c r="Q83" s="0" t="s">
        <v>546</v>
      </c>
      <c r="S83" s="2" t="n">
        <v>700000</v>
      </c>
      <c r="T83" s="0" t="s">
        <v>161</v>
      </c>
      <c r="U83" s="0" t="s">
        <v>25</v>
      </c>
    </row>
    <row r="84" customFormat="false" ht="15" hidden="false" customHeight="false" outlineLevel="0" collapsed="false">
      <c r="A84" s="0" t="n">
        <f aca="false">FALSE()</f>
        <v>0</v>
      </c>
      <c r="B84" s="0" t="s">
        <v>25</v>
      </c>
      <c r="C84" s="0" t="s">
        <v>420</v>
      </c>
      <c r="D84" s="0" t="s">
        <v>547</v>
      </c>
      <c r="F84" s="0" t="n">
        <v>1</v>
      </c>
      <c r="G84" s="0" t="n">
        <v>2</v>
      </c>
      <c r="H84" s="0" t="n">
        <v>4</v>
      </c>
      <c r="I84" s="0" t="s">
        <v>35</v>
      </c>
      <c r="J84" s="0" t="s">
        <v>423</v>
      </c>
      <c r="K84" s="0" t="n">
        <v>2</v>
      </c>
      <c r="L84" s="1" t="n">
        <v>173496496507</v>
      </c>
      <c r="M84" s="0" t="s">
        <v>25</v>
      </c>
      <c r="N84" s="0" t="s">
        <v>25</v>
      </c>
      <c r="O84" s="0" t="s">
        <v>25</v>
      </c>
      <c r="P84" s="0" t="s">
        <v>25</v>
      </c>
      <c r="Q84" s="0" t="s">
        <v>548</v>
      </c>
      <c r="R84" s="2" t="n">
        <v>6900000</v>
      </c>
      <c r="S84" s="2" t="n">
        <v>10000000</v>
      </c>
      <c r="T84" s="0" t="s">
        <v>549</v>
      </c>
      <c r="U84" s="0" t="s">
        <v>25</v>
      </c>
    </row>
    <row r="85" customFormat="false" ht="15" hidden="false" customHeight="false" outlineLevel="0" collapsed="false">
      <c r="A85" s="0" t="n">
        <f aca="false">FALSE()</f>
        <v>0</v>
      </c>
      <c r="B85" s="0" t="s">
        <v>25</v>
      </c>
      <c r="C85" s="0" t="s">
        <v>550</v>
      </c>
      <c r="D85" s="0" t="s">
        <v>551</v>
      </c>
      <c r="F85" s="0" t="n">
        <v>1</v>
      </c>
      <c r="G85" s="0" t="n">
        <v>1</v>
      </c>
      <c r="H85" s="0" t="n">
        <v>2</v>
      </c>
      <c r="I85" s="0" t="s">
        <v>35</v>
      </c>
      <c r="J85" s="0" t="s">
        <v>552</v>
      </c>
      <c r="K85" s="0" t="n">
        <v>2</v>
      </c>
      <c r="L85" s="1" t="n">
        <v>12177000832</v>
      </c>
      <c r="M85" s="0" t="s">
        <v>25</v>
      </c>
      <c r="N85" s="0" t="s">
        <v>25</v>
      </c>
      <c r="O85" s="0" t="s">
        <v>25</v>
      </c>
      <c r="P85" s="0" t="s">
        <v>25</v>
      </c>
      <c r="Q85" s="0" t="s">
        <v>553</v>
      </c>
      <c r="R85" s="2" t="n">
        <v>710000000</v>
      </c>
      <c r="S85" s="2" t="n">
        <v>970000000</v>
      </c>
      <c r="T85" s="0" t="s">
        <v>554</v>
      </c>
      <c r="U85" s="0" t="s">
        <v>25</v>
      </c>
    </row>
    <row r="86" customFormat="false" ht="15" hidden="false" customHeight="false" outlineLevel="0" collapsed="false">
      <c r="A86" s="0" t="n">
        <f aca="false">FALSE()</f>
        <v>0</v>
      </c>
      <c r="B86" s="0" t="s">
        <v>25</v>
      </c>
      <c r="C86" s="0" t="s">
        <v>555</v>
      </c>
      <c r="D86" s="0" t="s">
        <v>556</v>
      </c>
      <c r="F86" s="0" t="n">
        <v>1</v>
      </c>
      <c r="G86" s="0" t="n">
        <v>2</v>
      </c>
      <c r="H86" s="0" t="n">
        <v>2</v>
      </c>
      <c r="I86" s="0" t="s">
        <v>32</v>
      </c>
      <c r="J86" s="0" t="s">
        <v>557</v>
      </c>
      <c r="K86" s="0" t="n">
        <v>2</v>
      </c>
      <c r="L86" s="1" t="n">
        <v>138472194075</v>
      </c>
      <c r="M86" s="0" t="s">
        <v>25</v>
      </c>
      <c r="N86" s="0" t="s">
        <v>25</v>
      </c>
      <c r="O86" s="0" t="s">
        <v>25</v>
      </c>
      <c r="P86" s="0" t="s">
        <v>25</v>
      </c>
      <c r="Q86" s="0" t="s">
        <v>558</v>
      </c>
      <c r="R86" s="2" t="n">
        <v>470000000</v>
      </c>
      <c r="S86" s="2" t="n">
        <v>530000000</v>
      </c>
      <c r="T86" s="0" t="s">
        <v>559</v>
      </c>
      <c r="U86" s="0" t="s">
        <v>25</v>
      </c>
    </row>
    <row r="87" customFormat="false" ht="15" hidden="false" customHeight="false" outlineLevel="0" collapsed="false">
      <c r="A87" s="0" t="n">
        <f aca="false">FALSE()</f>
        <v>0</v>
      </c>
      <c r="B87" s="0" t="s">
        <v>25</v>
      </c>
      <c r="C87" s="0" t="s">
        <v>420</v>
      </c>
      <c r="D87" s="0" t="s">
        <v>560</v>
      </c>
      <c r="F87" s="0" t="n">
        <v>1</v>
      </c>
      <c r="G87" s="0" t="n">
        <v>2</v>
      </c>
      <c r="H87" s="0" t="n">
        <v>2</v>
      </c>
      <c r="I87" s="0" t="s">
        <v>35</v>
      </c>
      <c r="J87" s="0" t="s">
        <v>423</v>
      </c>
      <c r="K87" s="0" t="n">
        <v>2</v>
      </c>
      <c r="L87" s="1" t="n">
        <v>172098570007</v>
      </c>
      <c r="M87" s="0" t="s">
        <v>25</v>
      </c>
      <c r="N87" s="0" t="s">
        <v>25</v>
      </c>
      <c r="O87" s="0" t="s">
        <v>25</v>
      </c>
      <c r="P87" s="0" t="s">
        <v>25</v>
      </c>
      <c r="Q87" s="0" t="s">
        <v>561</v>
      </c>
      <c r="R87" s="2" t="n">
        <v>27000000</v>
      </c>
      <c r="S87" s="2" t="n">
        <v>36000000</v>
      </c>
      <c r="T87" s="0" t="s">
        <v>562</v>
      </c>
      <c r="U87" s="0" t="s">
        <v>25</v>
      </c>
    </row>
    <row r="88" customFormat="false" ht="15" hidden="false" customHeight="false" outlineLevel="0" collapsed="false">
      <c r="A88" s="0" t="n">
        <f aca="false">FALSE()</f>
        <v>0</v>
      </c>
      <c r="B88" s="0" t="s">
        <v>25</v>
      </c>
      <c r="C88" s="0" t="s">
        <v>563</v>
      </c>
      <c r="D88" s="0" t="s">
        <v>564</v>
      </c>
      <c r="E88" s="0" t="s">
        <v>344</v>
      </c>
      <c r="F88" s="0" t="n">
        <v>1</v>
      </c>
      <c r="G88" s="0" t="n">
        <v>1</v>
      </c>
      <c r="H88" s="0" t="n">
        <v>2</v>
      </c>
      <c r="I88" s="0" t="s">
        <v>27</v>
      </c>
      <c r="J88" s="0" t="s">
        <v>565</v>
      </c>
      <c r="K88" s="0" t="n">
        <v>3</v>
      </c>
      <c r="L88" s="1" t="n">
        <v>138776922564</v>
      </c>
      <c r="M88" s="0" t="s">
        <v>25</v>
      </c>
      <c r="N88" s="0" t="s">
        <v>25</v>
      </c>
      <c r="O88" s="0" t="s">
        <v>25</v>
      </c>
      <c r="P88" s="0" t="s">
        <v>25</v>
      </c>
      <c r="Q88" s="0" t="s">
        <v>566</v>
      </c>
      <c r="R88" s="2" t="n">
        <v>1100000</v>
      </c>
      <c r="T88" s="0" t="s">
        <v>567</v>
      </c>
      <c r="U88" s="0" t="s">
        <v>25</v>
      </c>
    </row>
    <row r="89" customFormat="false" ht="15" hidden="false" customHeight="false" outlineLevel="0" collapsed="false">
      <c r="A89" s="0" t="n">
        <f aca="false">FALSE()</f>
        <v>0</v>
      </c>
      <c r="B89" s="0" t="s">
        <v>25</v>
      </c>
      <c r="C89" s="0" t="s">
        <v>568</v>
      </c>
      <c r="F89" s="0" t="n">
        <v>2</v>
      </c>
      <c r="G89" s="0" t="n">
        <v>3</v>
      </c>
      <c r="H89" s="0" t="n">
        <v>2</v>
      </c>
      <c r="I89" s="0" t="s">
        <v>569</v>
      </c>
      <c r="J89" s="0" t="s">
        <v>570</v>
      </c>
      <c r="K89" s="0" t="n">
        <v>1</v>
      </c>
      <c r="L89" s="1" t="n">
        <v>163993774621</v>
      </c>
      <c r="M89" s="0" t="s">
        <v>25</v>
      </c>
      <c r="N89" s="0" t="s">
        <v>25</v>
      </c>
      <c r="O89" s="0" t="s">
        <v>25</v>
      </c>
      <c r="P89" s="0" t="s">
        <v>25</v>
      </c>
      <c r="R89" s="2" t="n">
        <v>12000000</v>
      </c>
      <c r="S89" s="2" t="n">
        <v>11000000</v>
      </c>
      <c r="T89" s="0" t="s">
        <v>571</v>
      </c>
      <c r="U89" s="0" t="s">
        <v>25</v>
      </c>
    </row>
    <row r="90" customFormat="false" ht="15" hidden="false" customHeight="false" outlineLevel="0" collapsed="false">
      <c r="A90" s="0" t="n">
        <f aca="false">FALSE()</f>
        <v>0</v>
      </c>
      <c r="B90" s="0" t="s">
        <v>25</v>
      </c>
      <c r="C90" s="0" t="s">
        <v>572</v>
      </c>
      <c r="F90" s="0" t="n">
        <v>1</v>
      </c>
      <c r="G90" s="0" t="n">
        <v>1</v>
      </c>
      <c r="H90" s="0" t="n">
        <v>4</v>
      </c>
      <c r="I90" s="0" t="s">
        <v>52</v>
      </c>
      <c r="J90" s="0" t="s">
        <v>573</v>
      </c>
      <c r="K90" s="0" t="n">
        <v>0</v>
      </c>
      <c r="L90" s="1" t="n">
        <v>84250942824</v>
      </c>
      <c r="M90" s="0" t="s">
        <v>25</v>
      </c>
      <c r="N90" s="0" t="s">
        <v>25</v>
      </c>
      <c r="O90" s="0" t="s">
        <v>25</v>
      </c>
      <c r="P90" s="0" t="s">
        <v>25</v>
      </c>
      <c r="R90" s="2" t="n">
        <v>21000000</v>
      </c>
      <c r="S90" s="2" t="n">
        <v>35000000</v>
      </c>
      <c r="T90" s="0" t="s">
        <v>574</v>
      </c>
      <c r="U90" s="0" t="s">
        <v>25</v>
      </c>
    </row>
    <row r="91" customFormat="false" ht="15" hidden="false" customHeight="false" outlineLevel="0" collapsed="false">
      <c r="A91" s="0" t="n">
        <f aca="false">FALSE()</f>
        <v>0</v>
      </c>
      <c r="B91" s="0" t="s">
        <v>25</v>
      </c>
      <c r="C91" s="0" t="s">
        <v>575</v>
      </c>
      <c r="D91" s="0" t="s">
        <v>576</v>
      </c>
      <c r="F91" s="0" t="n">
        <v>1</v>
      </c>
      <c r="G91" s="0" t="n">
        <v>2</v>
      </c>
      <c r="H91" s="0" t="n">
        <v>2</v>
      </c>
      <c r="I91" s="0" t="s">
        <v>23</v>
      </c>
      <c r="J91" s="0" t="s">
        <v>577</v>
      </c>
      <c r="K91" s="0" t="n">
        <v>1</v>
      </c>
      <c r="L91" s="1" t="n">
        <v>123362222648</v>
      </c>
      <c r="M91" s="0" t="s">
        <v>25</v>
      </c>
      <c r="N91" s="0" t="s">
        <v>25</v>
      </c>
      <c r="O91" s="0" t="s">
        <v>25</v>
      </c>
      <c r="P91" s="0" t="s">
        <v>25</v>
      </c>
      <c r="Q91" s="0" t="s">
        <v>578</v>
      </c>
      <c r="R91" s="2" t="n">
        <v>4000000</v>
      </c>
      <c r="S91" s="2" t="n">
        <v>6300000</v>
      </c>
      <c r="T91" s="0" t="s">
        <v>579</v>
      </c>
      <c r="U91" s="0" t="s">
        <v>25</v>
      </c>
    </row>
    <row r="92" customFormat="false" ht="15" hidden="false" customHeight="false" outlineLevel="0" collapsed="false">
      <c r="A92" s="0" t="n">
        <f aca="false">FALSE()</f>
        <v>0</v>
      </c>
      <c r="B92" s="0" t="s">
        <v>25</v>
      </c>
      <c r="C92" s="0" t="s">
        <v>580</v>
      </c>
      <c r="D92" s="0" t="s">
        <v>581</v>
      </c>
      <c r="F92" s="0" t="n">
        <v>1</v>
      </c>
      <c r="G92" s="0" t="n">
        <v>1</v>
      </c>
      <c r="H92" s="0" t="n">
        <v>3</v>
      </c>
      <c r="I92" s="0" t="s">
        <v>30</v>
      </c>
      <c r="J92" s="0" t="s">
        <v>582</v>
      </c>
      <c r="K92" s="0" t="n">
        <v>2</v>
      </c>
      <c r="L92" s="1" t="n">
        <v>181990723462</v>
      </c>
      <c r="M92" s="0" t="s">
        <v>25</v>
      </c>
      <c r="N92" s="0" t="s">
        <v>48</v>
      </c>
      <c r="O92" s="0" t="s">
        <v>25</v>
      </c>
      <c r="P92" s="0" t="s">
        <v>48</v>
      </c>
      <c r="Q92" s="0" t="s">
        <v>583</v>
      </c>
      <c r="T92" s="0" t="s">
        <v>584</v>
      </c>
      <c r="U92" s="0" t="s">
        <v>25</v>
      </c>
    </row>
    <row r="93" customFormat="false" ht="15" hidden="false" customHeight="false" outlineLevel="0" collapsed="false">
      <c r="A93" s="0" t="n">
        <f aca="false">FALSE()</f>
        <v>0</v>
      </c>
      <c r="B93" s="0" t="s">
        <v>25</v>
      </c>
      <c r="C93" s="0" t="s">
        <v>420</v>
      </c>
      <c r="D93" s="0" t="s">
        <v>585</v>
      </c>
      <c r="F93" s="0" t="n">
        <v>1</v>
      </c>
      <c r="G93" s="0" t="n">
        <v>2</v>
      </c>
      <c r="H93" s="0" t="n">
        <v>5</v>
      </c>
      <c r="I93" s="0" t="s">
        <v>35</v>
      </c>
      <c r="J93" s="0" t="s">
        <v>423</v>
      </c>
      <c r="K93" s="0" t="n">
        <v>2</v>
      </c>
      <c r="L93" s="1" t="n">
        <v>172094931507</v>
      </c>
      <c r="M93" s="0" t="s">
        <v>48</v>
      </c>
      <c r="N93" s="0" t="s">
        <v>25</v>
      </c>
      <c r="O93" s="0" t="s">
        <v>48</v>
      </c>
      <c r="P93" s="0" t="s">
        <v>25</v>
      </c>
      <c r="Q93" s="0" t="s">
        <v>586</v>
      </c>
      <c r="S93" s="2" t="n">
        <v>72000000</v>
      </c>
      <c r="T93" s="0" t="s">
        <v>587</v>
      </c>
      <c r="U93" s="0" t="s">
        <v>25</v>
      </c>
    </row>
    <row r="94" customFormat="false" ht="15" hidden="false" customHeight="false" outlineLevel="0" collapsed="false">
      <c r="A94" s="0" t="n">
        <f aca="false">FALSE()</f>
        <v>0</v>
      </c>
      <c r="B94" s="0" t="s">
        <v>25</v>
      </c>
      <c r="C94" s="0" t="s">
        <v>588</v>
      </c>
      <c r="D94" s="0" t="s">
        <v>589</v>
      </c>
      <c r="F94" s="0" t="n">
        <v>1</v>
      </c>
      <c r="G94" s="0" t="n">
        <v>1</v>
      </c>
      <c r="H94" s="0" t="n">
        <v>2</v>
      </c>
      <c r="I94" s="0" t="s">
        <v>32</v>
      </c>
      <c r="J94" s="0" t="s">
        <v>590</v>
      </c>
      <c r="K94" s="0" t="n">
        <v>4</v>
      </c>
      <c r="L94" s="1" t="n">
        <v>187103852439</v>
      </c>
      <c r="M94" s="0" t="s">
        <v>25</v>
      </c>
      <c r="N94" s="0" t="s">
        <v>25</v>
      </c>
      <c r="O94" s="0" t="s">
        <v>25</v>
      </c>
      <c r="P94" s="0" t="s">
        <v>25</v>
      </c>
      <c r="Q94" s="0" t="s">
        <v>591</v>
      </c>
      <c r="R94" s="2" t="n">
        <v>18000000</v>
      </c>
      <c r="S94" s="2" t="n">
        <v>6500000</v>
      </c>
      <c r="T94" s="0" t="s">
        <v>592</v>
      </c>
      <c r="U94" s="0" t="s">
        <v>25</v>
      </c>
    </row>
    <row r="95" customFormat="false" ht="15" hidden="false" customHeight="false" outlineLevel="0" collapsed="false">
      <c r="A95" s="0" t="n">
        <f aca="false">FALSE()</f>
        <v>0</v>
      </c>
      <c r="B95" s="0" t="s">
        <v>25</v>
      </c>
      <c r="C95" s="0" t="s">
        <v>593</v>
      </c>
      <c r="D95" s="0" t="s">
        <v>594</v>
      </c>
      <c r="F95" s="0" t="n">
        <v>1</v>
      </c>
      <c r="G95" s="0" t="n">
        <v>2</v>
      </c>
      <c r="H95" s="0" t="n">
        <v>1</v>
      </c>
      <c r="I95" s="0" t="s">
        <v>73</v>
      </c>
      <c r="J95" s="0" t="s">
        <v>595</v>
      </c>
      <c r="K95" s="0" t="n">
        <v>1</v>
      </c>
      <c r="L95" s="1" t="n">
        <v>128672154636</v>
      </c>
      <c r="M95" s="0" t="s">
        <v>25</v>
      </c>
      <c r="N95" s="0" t="s">
        <v>48</v>
      </c>
      <c r="O95" s="0" t="s">
        <v>25</v>
      </c>
      <c r="P95" s="0" t="s">
        <v>48</v>
      </c>
      <c r="Q95" s="0" t="s">
        <v>440</v>
      </c>
      <c r="R95" s="2" t="n">
        <v>170000</v>
      </c>
      <c r="T95" s="0" t="s">
        <v>596</v>
      </c>
      <c r="U95" s="0" t="s">
        <v>25</v>
      </c>
    </row>
    <row r="96" customFormat="false" ht="15" hidden="false" customHeight="false" outlineLevel="0" collapsed="false">
      <c r="A96" s="0" t="n">
        <f aca="false">FALSE()</f>
        <v>0</v>
      </c>
      <c r="B96" s="0" t="s">
        <v>25</v>
      </c>
      <c r="C96" s="0" t="s">
        <v>597</v>
      </c>
      <c r="D96" s="0" t="s">
        <v>251</v>
      </c>
      <c r="F96" s="0" t="n">
        <v>1</v>
      </c>
      <c r="G96" s="0" t="n">
        <v>2</v>
      </c>
      <c r="H96" s="0" t="n">
        <v>1</v>
      </c>
      <c r="I96" s="0" t="s">
        <v>23</v>
      </c>
      <c r="J96" s="0" t="s">
        <v>598</v>
      </c>
      <c r="K96" s="0" t="n">
        <v>0</v>
      </c>
      <c r="L96" s="1" t="n">
        <v>84942134176</v>
      </c>
      <c r="M96" s="0" t="s">
        <v>25</v>
      </c>
      <c r="N96" s="0" t="s">
        <v>48</v>
      </c>
      <c r="O96" s="0" t="s">
        <v>25</v>
      </c>
      <c r="P96" s="0" t="s">
        <v>48</v>
      </c>
      <c r="R96" s="2" t="n">
        <v>19000000</v>
      </c>
      <c r="T96" s="0" t="s">
        <v>599</v>
      </c>
      <c r="U96" s="0" t="s">
        <v>25</v>
      </c>
    </row>
    <row r="97" customFormat="false" ht="15" hidden="false" customHeight="false" outlineLevel="0" collapsed="false">
      <c r="A97" s="0" t="n">
        <f aca="false">FALSE()</f>
        <v>0</v>
      </c>
      <c r="B97" s="0" t="s">
        <v>25</v>
      </c>
      <c r="C97" s="0" t="s">
        <v>600</v>
      </c>
      <c r="D97" s="0" t="s">
        <v>601</v>
      </c>
      <c r="F97" s="0" t="n">
        <v>1</v>
      </c>
      <c r="G97" s="0" t="n">
        <v>1</v>
      </c>
      <c r="H97" s="0" t="n">
        <v>2</v>
      </c>
      <c r="I97" s="0" t="s">
        <v>98</v>
      </c>
      <c r="J97" s="0" t="s">
        <v>602</v>
      </c>
      <c r="K97" s="0" t="n">
        <v>2</v>
      </c>
      <c r="L97" s="1" t="n">
        <v>179696535871</v>
      </c>
      <c r="M97" s="0" t="s">
        <v>25</v>
      </c>
      <c r="N97" s="0" t="s">
        <v>25</v>
      </c>
      <c r="O97" s="0" t="s">
        <v>25</v>
      </c>
      <c r="P97" s="0" t="s">
        <v>25</v>
      </c>
      <c r="Q97" s="0" t="s">
        <v>603</v>
      </c>
      <c r="R97" s="2" t="n">
        <v>750000</v>
      </c>
      <c r="T97" s="0" t="s">
        <v>604</v>
      </c>
      <c r="U97" s="0" t="s">
        <v>25</v>
      </c>
    </row>
    <row r="98" customFormat="false" ht="15" hidden="false" customHeight="false" outlineLevel="0" collapsed="false">
      <c r="A98" s="0" t="n">
        <f aca="false">FALSE()</f>
        <v>0</v>
      </c>
      <c r="B98" s="0" t="s">
        <v>25</v>
      </c>
      <c r="C98" s="0" t="s">
        <v>605</v>
      </c>
      <c r="D98" s="0" t="s">
        <v>251</v>
      </c>
      <c r="F98" s="0" t="n">
        <v>1</v>
      </c>
      <c r="G98" s="0" t="n">
        <v>1</v>
      </c>
      <c r="H98" s="0" t="n">
        <v>1</v>
      </c>
      <c r="I98" s="0" t="s">
        <v>30</v>
      </c>
      <c r="J98" s="0" t="s">
        <v>606</v>
      </c>
      <c r="K98" s="0" t="n">
        <v>0</v>
      </c>
      <c r="L98" s="1" t="n">
        <v>97846393477</v>
      </c>
      <c r="M98" s="0" t="s">
        <v>25</v>
      </c>
      <c r="N98" s="0" t="s">
        <v>48</v>
      </c>
      <c r="O98" s="0" t="s">
        <v>25</v>
      </c>
      <c r="P98" s="0" t="s">
        <v>48</v>
      </c>
      <c r="R98" s="2" t="n">
        <v>2300000</v>
      </c>
      <c r="T98" s="0" t="s">
        <v>607</v>
      </c>
      <c r="U98" s="0" t="s">
        <v>25</v>
      </c>
    </row>
    <row r="99" customFormat="false" ht="15" hidden="false" customHeight="false" outlineLevel="0" collapsed="false">
      <c r="A99" s="0" t="n">
        <f aca="false">FALSE()</f>
        <v>0</v>
      </c>
      <c r="B99" s="0" t="s">
        <v>25</v>
      </c>
      <c r="C99" s="0" t="s">
        <v>608</v>
      </c>
      <c r="D99" s="0" t="s">
        <v>609</v>
      </c>
      <c r="F99" s="0" t="n">
        <v>1</v>
      </c>
      <c r="G99" s="0" t="n">
        <v>1</v>
      </c>
      <c r="H99" s="0" t="n">
        <v>1</v>
      </c>
      <c r="I99" s="0" t="s">
        <v>109</v>
      </c>
      <c r="J99" s="0" t="s">
        <v>610</v>
      </c>
      <c r="K99" s="0" t="n">
        <v>1</v>
      </c>
      <c r="L99" s="1" t="n">
        <v>109058913553</v>
      </c>
      <c r="M99" s="0" t="s">
        <v>25</v>
      </c>
      <c r="N99" s="0" t="s">
        <v>48</v>
      </c>
      <c r="O99" s="0" t="s">
        <v>25</v>
      </c>
      <c r="P99" s="0" t="s">
        <v>48</v>
      </c>
      <c r="Q99" s="0" t="s">
        <v>611</v>
      </c>
      <c r="T99" s="0" t="s">
        <v>612</v>
      </c>
      <c r="U99" s="0" t="s">
        <v>25</v>
      </c>
    </row>
    <row r="100" customFormat="false" ht="15" hidden="false" customHeight="false" outlineLevel="0" collapsed="false">
      <c r="A100" s="0" t="n">
        <f aca="false">FALSE()</f>
        <v>0</v>
      </c>
      <c r="B100" s="0" t="s">
        <v>25</v>
      </c>
      <c r="C100" s="0" t="s">
        <v>613</v>
      </c>
      <c r="D100" s="0" t="s">
        <v>614</v>
      </c>
      <c r="E100" s="0" t="s">
        <v>615</v>
      </c>
      <c r="F100" s="0" t="n">
        <v>1</v>
      </c>
      <c r="G100" s="0" t="n">
        <v>1</v>
      </c>
      <c r="H100" s="0" t="n">
        <v>2</v>
      </c>
      <c r="I100" s="0" t="s">
        <v>27</v>
      </c>
      <c r="J100" s="0" t="s">
        <v>616</v>
      </c>
      <c r="K100" s="0" t="n">
        <v>3</v>
      </c>
      <c r="L100" s="1" t="n">
        <v>135875390995</v>
      </c>
      <c r="M100" s="0" t="s">
        <v>25</v>
      </c>
      <c r="N100" s="0" t="s">
        <v>25</v>
      </c>
      <c r="O100" s="0" t="s">
        <v>25</v>
      </c>
      <c r="P100" s="0" t="s">
        <v>25</v>
      </c>
      <c r="Q100" s="0" t="s">
        <v>617</v>
      </c>
      <c r="R100" s="2" t="n">
        <v>19000000</v>
      </c>
      <c r="S100" s="2" t="n">
        <v>28000000</v>
      </c>
      <c r="T100" s="0" t="s">
        <v>618</v>
      </c>
      <c r="U100" s="0" t="s">
        <v>25</v>
      </c>
    </row>
    <row r="101" customFormat="false" ht="15" hidden="false" customHeight="false" outlineLevel="0" collapsed="false">
      <c r="A101" s="0" t="n">
        <f aca="false">FALSE()</f>
        <v>0</v>
      </c>
      <c r="B101" s="0" t="s">
        <v>25</v>
      </c>
      <c r="C101" s="0" t="s">
        <v>619</v>
      </c>
      <c r="D101" s="0" t="s">
        <v>620</v>
      </c>
      <c r="F101" s="0" t="n">
        <v>1</v>
      </c>
      <c r="G101" s="0" t="n">
        <v>1</v>
      </c>
      <c r="H101" s="0" t="n">
        <v>1</v>
      </c>
      <c r="I101" s="0" t="s">
        <v>78</v>
      </c>
      <c r="J101" s="0" t="s">
        <v>621</v>
      </c>
      <c r="K101" s="0" t="n">
        <v>3</v>
      </c>
      <c r="L101" s="1" t="n">
        <v>194608178536</v>
      </c>
      <c r="M101" s="0" t="s">
        <v>25</v>
      </c>
      <c r="N101" s="0" t="s">
        <v>48</v>
      </c>
      <c r="O101" s="0" t="s">
        <v>25</v>
      </c>
      <c r="P101" s="0" t="s">
        <v>48</v>
      </c>
      <c r="Q101" s="0" t="s">
        <v>322</v>
      </c>
      <c r="R101" s="2" t="n">
        <v>240000</v>
      </c>
      <c r="T101" s="0" t="s">
        <v>622</v>
      </c>
      <c r="U101" s="0" t="s">
        <v>25</v>
      </c>
    </row>
    <row r="102" customFormat="false" ht="15" hidden="false" customHeight="false" outlineLevel="0" collapsed="false">
      <c r="A102" s="0" t="n">
        <f aca="false">FALSE()</f>
        <v>0</v>
      </c>
      <c r="B102" s="0" t="s">
        <v>25</v>
      </c>
      <c r="C102" s="0" t="s">
        <v>623</v>
      </c>
      <c r="D102" s="0" t="s">
        <v>265</v>
      </c>
      <c r="F102" s="0" t="n">
        <v>1</v>
      </c>
      <c r="G102" s="0" t="n">
        <v>2</v>
      </c>
      <c r="H102" s="0" t="n">
        <v>1</v>
      </c>
      <c r="I102" s="0" t="s">
        <v>32</v>
      </c>
      <c r="J102" s="0" t="s">
        <v>624</v>
      </c>
      <c r="K102" s="0" t="n">
        <v>1</v>
      </c>
      <c r="L102" s="1" t="n">
        <v>112955241564</v>
      </c>
      <c r="M102" s="0" t="s">
        <v>25</v>
      </c>
      <c r="N102" s="0" t="s">
        <v>48</v>
      </c>
      <c r="O102" s="0" t="s">
        <v>25</v>
      </c>
      <c r="P102" s="0" t="s">
        <v>48</v>
      </c>
      <c r="Q102" s="0" t="s">
        <v>267</v>
      </c>
      <c r="R102" s="2" t="n">
        <v>170000000</v>
      </c>
      <c r="T102" s="0" t="s">
        <v>625</v>
      </c>
      <c r="U102" s="0" t="s">
        <v>25</v>
      </c>
    </row>
    <row r="103" customFormat="false" ht="15" hidden="false" customHeight="false" outlineLevel="0" collapsed="false">
      <c r="A103" s="0" t="n">
        <f aca="false">FALSE()</f>
        <v>0</v>
      </c>
      <c r="B103" s="0" t="s">
        <v>25</v>
      </c>
      <c r="C103" s="0" t="s">
        <v>626</v>
      </c>
      <c r="D103" s="0" t="s">
        <v>255</v>
      </c>
      <c r="F103" s="0" t="n">
        <v>1</v>
      </c>
      <c r="G103" s="0" t="n">
        <v>1</v>
      </c>
      <c r="H103" s="0" t="n">
        <v>2</v>
      </c>
      <c r="I103" s="0" t="s">
        <v>172</v>
      </c>
      <c r="J103" s="0" t="s">
        <v>627</v>
      </c>
      <c r="K103" s="0" t="n">
        <v>1</v>
      </c>
      <c r="L103" s="1" t="n">
        <v>139676955939</v>
      </c>
      <c r="M103" s="0" t="s">
        <v>25</v>
      </c>
      <c r="N103" s="0" t="s">
        <v>25</v>
      </c>
      <c r="O103" s="0" t="s">
        <v>25</v>
      </c>
      <c r="P103" s="0" t="s">
        <v>25</v>
      </c>
      <c r="Q103" s="0" t="s">
        <v>257</v>
      </c>
      <c r="R103" s="2" t="n">
        <v>900000</v>
      </c>
      <c r="S103" s="2" t="n">
        <v>2900000</v>
      </c>
      <c r="T103" s="0" t="s">
        <v>173</v>
      </c>
      <c r="U103" s="0" t="s">
        <v>25</v>
      </c>
    </row>
    <row r="104" customFormat="false" ht="15" hidden="false" customHeight="false" outlineLevel="0" collapsed="false">
      <c r="A104" s="0" t="n">
        <f aca="false">FALSE()</f>
        <v>0</v>
      </c>
      <c r="B104" s="0" t="s">
        <v>25</v>
      </c>
      <c r="C104" s="0" t="s">
        <v>628</v>
      </c>
      <c r="D104" s="0" t="s">
        <v>251</v>
      </c>
      <c r="F104" s="0" t="n">
        <v>1</v>
      </c>
      <c r="G104" s="0" t="n">
        <v>1</v>
      </c>
      <c r="H104" s="0" t="n">
        <v>1</v>
      </c>
      <c r="I104" s="0" t="s">
        <v>174</v>
      </c>
      <c r="J104" s="0" t="s">
        <v>629</v>
      </c>
      <c r="K104" s="0" t="n">
        <v>0</v>
      </c>
      <c r="L104" s="1" t="n">
        <v>12115399531</v>
      </c>
      <c r="M104" s="0" t="s">
        <v>48</v>
      </c>
      <c r="N104" s="0" t="s">
        <v>25</v>
      </c>
      <c r="O104" s="0" t="s">
        <v>48</v>
      </c>
      <c r="P104" s="0" t="s">
        <v>25</v>
      </c>
      <c r="S104" s="2" t="n">
        <v>970000</v>
      </c>
      <c r="T104" s="0" t="n">
        <v>49</v>
      </c>
      <c r="U104" s="0" t="s">
        <v>25</v>
      </c>
    </row>
    <row r="105" customFormat="false" ht="15" hidden="false" customHeight="false" outlineLevel="0" collapsed="false">
      <c r="A105" s="0" t="n">
        <f aca="false">FALSE()</f>
        <v>0</v>
      </c>
      <c r="B105" s="0" t="s">
        <v>25</v>
      </c>
      <c r="C105" s="0" t="s">
        <v>630</v>
      </c>
      <c r="D105" s="0" t="s">
        <v>609</v>
      </c>
      <c r="F105" s="0" t="n">
        <v>1</v>
      </c>
      <c r="G105" s="0" t="n">
        <v>1</v>
      </c>
      <c r="H105" s="0" t="n">
        <v>2</v>
      </c>
      <c r="I105" s="0" t="s">
        <v>44</v>
      </c>
      <c r="J105" s="0" t="s">
        <v>631</v>
      </c>
      <c r="K105" s="0" t="n">
        <v>1</v>
      </c>
      <c r="L105" s="1" t="n">
        <v>133569030598</v>
      </c>
      <c r="M105" s="0" t="s">
        <v>25</v>
      </c>
      <c r="N105" s="0" t="s">
        <v>25</v>
      </c>
      <c r="O105" s="0" t="s">
        <v>25</v>
      </c>
      <c r="P105" s="0" t="s">
        <v>25</v>
      </c>
      <c r="Q105" s="0" t="s">
        <v>611</v>
      </c>
      <c r="R105" s="2" t="n">
        <v>13000000</v>
      </c>
      <c r="S105" s="2" t="n">
        <v>19000000</v>
      </c>
      <c r="T105" s="0" t="s">
        <v>632</v>
      </c>
      <c r="U105" s="0" t="s">
        <v>25</v>
      </c>
    </row>
    <row r="106" customFormat="false" ht="15" hidden="false" customHeight="false" outlineLevel="0" collapsed="false">
      <c r="A106" s="0" t="n">
        <f aca="false">FALSE()</f>
        <v>0</v>
      </c>
      <c r="B106" s="0" t="s">
        <v>25</v>
      </c>
      <c r="C106" s="0" t="s">
        <v>633</v>
      </c>
      <c r="D106" s="0" t="s">
        <v>438</v>
      </c>
      <c r="F106" s="0" t="n">
        <v>2</v>
      </c>
      <c r="G106" s="0" t="n">
        <v>2</v>
      </c>
      <c r="H106" s="0" t="n">
        <v>2</v>
      </c>
      <c r="I106" s="0" t="s">
        <v>246</v>
      </c>
      <c r="J106" s="0" t="s">
        <v>634</v>
      </c>
      <c r="K106" s="0" t="n">
        <v>1</v>
      </c>
      <c r="L106" s="1" t="n">
        <v>139276341139</v>
      </c>
      <c r="M106" s="0" t="s">
        <v>25</v>
      </c>
      <c r="N106" s="0" t="s">
        <v>25</v>
      </c>
      <c r="O106" s="0" t="s">
        <v>25</v>
      </c>
      <c r="P106" s="0" t="s">
        <v>25</v>
      </c>
      <c r="Q106" s="0" t="s">
        <v>440</v>
      </c>
      <c r="R106" s="2" t="n">
        <v>13000000</v>
      </c>
      <c r="S106" s="2" t="n">
        <v>26000000</v>
      </c>
      <c r="T106" s="0" t="s">
        <v>635</v>
      </c>
      <c r="U106" s="0" t="s">
        <v>25</v>
      </c>
    </row>
    <row r="107" customFormat="false" ht="15" hidden="false" customHeight="false" outlineLevel="0" collapsed="false">
      <c r="A107" s="0" t="n">
        <f aca="false">FALSE()</f>
        <v>0</v>
      </c>
      <c r="B107" s="0" t="s">
        <v>25</v>
      </c>
      <c r="C107" s="0" t="s">
        <v>636</v>
      </c>
      <c r="D107" s="0" t="s">
        <v>294</v>
      </c>
      <c r="F107" s="0" t="n">
        <v>1</v>
      </c>
      <c r="G107" s="0" t="n">
        <v>1</v>
      </c>
      <c r="H107" s="0" t="n">
        <v>2</v>
      </c>
      <c r="I107" s="0" t="s">
        <v>84</v>
      </c>
      <c r="J107" s="0" t="s">
        <v>637</v>
      </c>
      <c r="K107" s="0" t="n">
        <v>2</v>
      </c>
      <c r="L107" s="1" t="n">
        <v>134572227512</v>
      </c>
      <c r="M107" s="0" t="s">
        <v>25</v>
      </c>
      <c r="N107" s="0" t="s">
        <v>25</v>
      </c>
      <c r="O107" s="0" t="s">
        <v>25</v>
      </c>
      <c r="P107" s="0" t="s">
        <v>25</v>
      </c>
      <c r="Q107" s="0" t="s">
        <v>296</v>
      </c>
      <c r="R107" s="2" t="n">
        <v>1100000</v>
      </c>
      <c r="S107" s="2" t="n">
        <v>1900000</v>
      </c>
      <c r="T107" s="0" t="s">
        <v>638</v>
      </c>
      <c r="U107" s="0" t="s">
        <v>25</v>
      </c>
    </row>
    <row r="108" customFormat="false" ht="15" hidden="false" customHeight="false" outlineLevel="0" collapsed="false">
      <c r="A108" s="0" t="n">
        <f aca="false">FALSE()</f>
        <v>0</v>
      </c>
      <c r="B108" s="0" t="s">
        <v>25</v>
      </c>
      <c r="C108" s="0" t="s">
        <v>639</v>
      </c>
      <c r="F108" s="0" t="n">
        <v>1</v>
      </c>
      <c r="G108" s="0" t="n">
        <v>1</v>
      </c>
      <c r="H108" s="0" t="n">
        <v>1</v>
      </c>
      <c r="I108" s="0" t="s">
        <v>101</v>
      </c>
      <c r="J108" s="0" t="s">
        <v>640</v>
      </c>
      <c r="K108" s="0" t="n">
        <v>0</v>
      </c>
      <c r="L108" s="1" t="n">
        <v>169683294682</v>
      </c>
      <c r="M108" s="0" t="s">
        <v>48</v>
      </c>
      <c r="N108" s="0" t="s">
        <v>25</v>
      </c>
      <c r="O108" s="0" t="s">
        <v>48</v>
      </c>
      <c r="P108" s="0" t="s">
        <v>25</v>
      </c>
      <c r="S108" s="2" t="n">
        <v>1500000</v>
      </c>
      <c r="T108" s="0" t="s">
        <v>641</v>
      </c>
      <c r="U108" s="0" t="s">
        <v>25</v>
      </c>
    </row>
    <row r="109" customFormat="false" ht="15" hidden="false" customHeight="false" outlineLevel="0" collapsed="false">
      <c r="A109" s="0" t="n">
        <f aca="false">FALSE()</f>
        <v>0</v>
      </c>
      <c r="B109" s="0" t="s">
        <v>25</v>
      </c>
      <c r="C109" s="0" t="s">
        <v>642</v>
      </c>
      <c r="D109" s="0" t="s">
        <v>270</v>
      </c>
      <c r="F109" s="0" t="n">
        <v>1</v>
      </c>
      <c r="G109" s="0" t="n">
        <v>1</v>
      </c>
      <c r="H109" s="0" t="n">
        <v>1</v>
      </c>
      <c r="I109" s="0" t="s">
        <v>44</v>
      </c>
      <c r="J109" s="0" t="s">
        <v>643</v>
      </c>
      <c r="K109" s="0" t="n">
        <v>1</v>
      </c>
      <c r="L109" s="1" t="n">
        <v>130469572575</v>
      </c>
      <c r="M109" s="0" t="s">
        <v>25</v>
      </c>
      <c r="N109" s="0" t="s">
        <v>48</v>
      </c>
      <c r="O109" s="0" t="s">
        <v>25</v>
      </c>
      <c r="P109" s="0" t="s">
        <v>48</v>
      </c>
      <c r="Q109" s="0" t="s">
        <v>272</v>
      </c>
      <c r="R109" s="2" t="n">
        <v>1100000</v>
      </c>
      <c r="T109" s="0" t="s">
        <v>644</v>
      </c>
      <c r="U109" s="0" t="s">
        <v>25</v>
      </c>
    </row>
    <row r="110" customFormat="false" ht="15" hidden="false" customHeight="false" outlineLevel="0" collapsed="false">
      <c r="A110" s="0" t="n">
        <f aca="false">FALSE()</f>
        <v>0</v>
      </c>
      <c r="B110" s="0" t="s">
        <v>25</v>
      </c>
      <c r="C110" s="0" t="s">
        <v>645</v>
      </c>
      <c r="D110" s="0" t="s">
        <v>537</v>
      </c>
      <c r="F110" s="0" t="n">
        <v>1</v>
      </c>
      <c r="G110" s="0" t="n">
        <v>1</v>
      </c>
      <c r="H110" s="0" t="n">
        <v>1</v>
      </c>
      <c r="I110" s="0" t="s">
        <v>30</v>
      </c>
      <c r="J110" s="0" t="s">
        <v>646</v>
      </c>
      <c r="K110" s="0" t="n">
        <v>1</v>
      </c>
      <c r="L110" s="1" t="n">
        <v>148973938136</v>
      </c>
      <c r="M110" s="0" t="s">
        <v>48</v>
      </c>
      <c r="N110" s="0" t="s">
        <v>25</v>
      </c>
      <c r="O110" s="0" t="s">
        <v>48</v>
      </c>
      <c r="P110" s="0" t="s">
        <v>25</v>
      </c>
      <c r="Q110" s="0" t="s">
        <v>539</v>
      </c>
      <c r="S110" s="2" t="n">
        <v>550000</v>
      </c>
      <c r="T110" s="0" t="s">
        <v>647</v>
      </c>
      <c r="U110" s="0" t="s">
        <v>25</v>
      </c>
    </row>
    <row r="111" customFormat="false" ht="15" hidden="false" customHeight="false" outlineLevel="0" collapsed="false">
      <c r="A111" s="0" t="n">
        <f aca="false">FALSE()</f>
        <v>0</v>
      </c>
      <c r="B111" s="0" t="s">
        <v>25</v>
      </c>
      <c r="C111" s="0" t="s">
        <v>648</v>
      </c>
      <c r="D111" s="0" t="s">
        <v>251</v>
      </c>
      <c r="F111" s="0" t="n">
        <v>1</v>
      </c>
      <c r="G111" s="0" t="n">
        <v>3</v>
      </c>
      <c r="H111" s="0" t="n">
        <v>2</v>
      </c>
      <c r="I111" s="0" t="s">
        <v>27</v>
      </c>
      <c r="J111" s="0" t="s">
        <v>649</v>
      </c>
      <c r="K111" s="0" t="n">
        <v>0</v>
      </c>
      <c r="L111" s="1" t="n">
        <v>144479068843</v>
      </c>
      <c r="M111" s="0" t="s">
        <v>25</v>
      </c>
      <c r="N111" s="0" t="s">
        <v>25</v>
      </c>
      <c r="O111" s="0" t="s">
        <v>25</v>
      </c>
      <c r="P111" s="0" t="s">
        <v>25</v>
      </c>
      <c r="R111" s="2" t="n">
        <v>17000000</v>
      </c>
      <c r="S111" s="2" t="n">
        <v>23000000</v>
      </c>
      <c r="T111" s="0" t="s">
        <v>650</v>
      </c>
      <c r="U111" s="0" t="s">
        <v>25</v>
      </c>
    </row>
    <row r="112" customFormat="false" ht="15" hidden="false" customHeight="false" outlineLevel="0" collapsed="false">
      <c r="A112" s="0" t="n">
        <f aca="false">FALSE()</f>
        <v>0</v>
      </c>
      <c r="B112" s="0" t="s">
        <v>25</v>
      </c>
      <c r="C112" s="0" t="s">
        <v>651</v>
      </c>
      <c r="D112" s="0" t="s">
        <v>251</v>
      </c>
      <c r="F112" s="0" t="n">
        <v>1</v>
      </c>
      <c r="G112" s="0" t="n">
        <v>1</v>
      </c>
      <c r="H112" s="0" t="n">
        <v>1</v>
      </c>
      <c r="I112" s="0" t="s">
        <v>178</v>
      </c>
      <c r="J112" s="0" t="s">
        <v>652</v>
      </c>
      <c r="K112" s="0" t="n">
        <v>0</v>
      </c>
      <c r="L112" s="1" t="n">
        <v>150070774659</v>
      </c>
      <c r="M112" s="0" t="s">
        <v>48</v>
      </c>
      <c r="N112" s="0" t="s">
        <v>25</v>
      </c>
      <c r="O112" s="0" t="s">
        <v>48</v>
      </c>
      <c r="P112" s="0" t="s">
        <v>25</v>
      </c>
      <c r="T112" s="0" t="s">
        <v>653</v>
      </c>
      <c r="U112" s="0" t="s">
        <v>25</v>
      </c>
    </row>
    <row r="113" customFormat="false" ht="15" hidden="false" customHeight="false" outlineLevel="0" collapsed="false">
      <c r="A113" s="0" t="n">
        <f aca="false">FALSE()</f>
        <v>0</v>
      </c>
      <c r="B113" s="0" t="s">
        <v>25</v>
      </c>
      <c r="C113" s="0" t="s">
        <v>654</v>
      </c>
      <c r="D113" s="0" t="s">
        <v>655</v>
      </c>
      <c r="F113" s="0" t="n">
        <v>1</v>
      </c>
      <c r="G113" s="0" t="n">
        <v>1</v>
      </c>
      <c r="H113" s="0" t="n">
        <v>1</v>
      </c>
      <c r="I113" s="0" t="s">
        <v>40</v>
      </c>
      <c r="J113" s="0" t="s">
        <v>656</v>
      </c>
      <c r="K113" s="0" t="n">
        <v>4</v>
      </c>
      <c r="L113" s="1" t="n">
        <v>170492791115</v>
      </c>
      <c r="M113" s="0" t="s">
        <v>48</v>
      </c>
      <c r="N113" s="0" t="s">
        <v>25</v>
      </c>
      <c r="O113" s="0" t="s">
        <v>48</v>
      </c>
      <c r="P113" s="0" t="s">
        <v>25</v>
      </c>
      <c r="Q113" s="0" t="s">
        <v>657</v>
      </c>
      <c r="T113" s="0" t="s">
        <v>658</v>
      </c>
      <c r="U113" s="0" t="s">
        <v>25</v>
      </c>
    </row>
    <row r="114" customFormat="false" ht="15" hidden="false" customHeight="false" outlineLevel="0" collapsed="false">
      <c r="A114" s="0" t="n">
        <f aca="false">FALSE()</f>
        <v>0</v>
      </c>
      <c r="B114" s="0" t="s">
        <v>25</v>
      </c>
      <c r="C114" s="0" t="s">
        <v>420</v>
      </c>
      <c r="D114" s="0" t="s">
        <v>659</v>
      </c>
      <c r="F114" s="0" t="n">
        <v>1</v>
      </c>
      <c r="G114" s="0" t="n">
        <v>2</v>
      </c>
      <c r="H114" s="0" t="n">
        <v>3</v>
      </c>
      <c r="I114" s="0" t="s">
        <v>35</v>
      </c>
      <c r="J114" s="0" t="s">
        <v>423</v>
      </c>
      <c r="K114" s="0" t="n">
        <v>2</v>
      </c>
      <c r="L114" s="1" t="n">
        <v>174898061507</v>
      </c>
      <c r="M114" s="0" t="s">
        <v>25</v>
      </c>
      <c r="N114" s="0" t="s">
        <v>25</v>
      </c>
      <c r="O114" s="0" t="s">
        <v>25</v>
      </c>
      <c r="P114" s="0" t="s">
        <v>25</v>
      </c>
      <c r="Q114" s="0" t="s">
        <v>660</v>
      </c>
      <c r="R114" s="2" t="n">
        <v>3400000</v>
      </c>
      <c r="S114" s="2" t="n">
        <v>5400000</v>
      </c>
      <c r="T114" s="0" t="s">
        <v>661</v>
      </c>
      <c r="U114" s="0" t="s">
        <v>25</v>
      </c>
    </row>
    <row r="115" customFormat="false" ht="15" hidden="false" customHeight="false" outlineLevel="0" collapsed="false">
      <c r="A115" s="0" t="n">
        <f aca="false">FALSE()</f>
        <v>0</v>
      </c>
      <c r="B115" s="0" t="s">
        <v>25</v>
      </c>
      <c r="C115" s="0" t="s">
        <v>662</v>
      </c>
      <c r="F115" s="0" t="n">
        <v>1</v>
      </c>
      <c r="G115" s="0" t="n">
        <v>1</v>
      </c>
      <c r="H115" s="0" t="n">
        <v>1</v>
      </c>
      <c r="I115" s="0" t="s">
        <v>180</v>
      </c>
      <c r="J115" s="0" t="s">
        <v>663</v>
      </c>
      <c r="K115" s="0" t="n">
        <v>0</v>
      </c>
      <c r="L115" s="1" t="n">
        <v>225595882825</v>
      </c>
      <c r="M115" s="0" t="s">
        <v>48</v>
      </c>
      <c r="N115" s="0" t="s">
        <v>25</v>
      </c>
      <c r="O115" s="0" t="s">
        <v>48</v>
      </c>
      <c r="P115" s="0" t="s">
        <v>25</v>
      </c>
      <c r="S115" s="2" t="n">
        <v>890000</v>
      </c>
      <c r="T115" s="0" t="s">
        <v>184</v>
      </c>
      <c r="U115" s="0" t="s">
        <v>25</v>
      </c>
    </row>
    <row r="116" customFormat="false" ht="15" hidden="false" customHeight="false" outlineLevel="0" collapsed="false">
      <c r="A116" s="0" t="n">
        <f aca="false">FALSE()</f>
        <v>0</v>
      </c>
      <c r="B116" s="0" t="s">
        <v>25</v>
      </c>
      <c r="C116" s="0" t="s">
        <v>664</v>
      </c>
      <c r="F116" s="0" t="n">
        <v>1</v>
      </c>
      <c r="G116" s="0" t="n">
        <v>1</v>
      </c>
      <c r="H116" s="0" t="n">
        <v>1</v>
      </c>
      <c r="I116" s="0" t="s">
        <v>187</v>
      </c>
      <c r="J116" s="0" t="s">
        <v>665</v>
      </c>
      <c r="K116" s="0" t="n">
        <v>0</v>
      </c>
      <c r="L116" s="1" t="n">
        <v>302958299254</v>
      </c>
      <c r="M116" s="0" t="s">
        <v>48</v>
      </c>
      <c r="N116" s="0" t="s">
        <v>25</v>
      </c>
      <c r="O116" s="0" t="s">
        <v>48</v>
      </c>
      <c r="P116" s="0" t="s">
        <v>25</v>
      </c>
      <c r="S116" s="2" t="n">
        <v>7500000</v>
      </c>
      <c r="T116" s="0" t="s">
        <v>191</v>
      </c>
      <c r="U116" s="0" t="s">
        <v>25</v>
      </c>
    </row>
    <row r="117" customFormat="false" ht="15" hidden="false" customHeight="false" outlineLevel="0" collapsed="false">
      <c r="A117" s="0" t="n">
        <f aca="false">FALSE()</f>
        <v>0</v>
      </c>
      <c r="B117" s="0" t="s">
        <v>25</v>
      </c>
      <c r="C117" s="0" t="s">
        <v>666</v>
      </c>
      <c r="D117" s="0" t="s">
        <v>667</v>
      </c>
      <c r="F117" s="0" t="n">
        <v>1</v>
      </c>
      <c r="G117" s="0" t="n">
        <v>2</v>
      </c>
      <c r="H117" s="0" t="n">
        <v>2</v>
      </c>
      <c r="I117" s="0" t="s">
        <v>73</v>
      </c>
      <c r="J117" s="0" t="s">
        <v>668</v>
      </c>
      <c r="K117" s="0" t="n">
        <v>3</v>
      </c>
      <c r="L117" s="1" t="n">
        <v>129269572637</v>
      </c>
      <c r="M117" s="0" t="s">
        <v>25</v>
      </c>
      <c r="N117" s="0" t="s">
        <v>25</v>
      </c>
      <c r="O117" s="0" t="s">
        <v>25</v>
      </c>
      <c r="P117" s="0" t="s">
        <v>25</v>
      </c>
      <c r="Q117" s="0" t="s">
        <v>669</v>
      </c>
      <c r="R117" s="2" t="n">
        <v>16000000</v>
      </c>
      <c r="S117" s="2" t="n">
        <v>22000000</v>
      </c>
      <c r="T117" s="0" t="s">
        <v>670</v>
      </c>
      <c r="U117" s="0" t="s">
        <v>25</v>
      </c>
    </row>
    <row r="118" customFormat="false" ht="15" hidden="false" customHeight="false" outlineLevel="0" collapsed="false">
      <c r="A118" s="0" t="n">
        <f aca="false">FALSE()</f>
        <v>0</v>
      </c>
      <c r="B118" s="0" t="s">
        <v>25</v>
      </c>
      <c r="C118" s="0" t="s">
        <v>671</v>
      </c>
      <c r="D118" s="0" t="s">
        <v>251</v>
      </c>
      <c r="F118" s="0" t="n">
        <v>1</v>
      </c>
      <c r="G118" s="0" t="n">
        <v>1</v>
      </c>
      <c r="H118" s="0" t="n">
        <v>1</v>
      </c>
      <c r="I118" s="0" t="s">
        <v>78</v>
      </c>
      <c r="J118" s="0" t="s">
        <v>672</v>
      </c>
      <c r="K118" s="0" t="n">
        <v>0</v>
      </c>
      <c r="L118" s="1" t="n">
        <v>95644722211</v>
      </c>
      <c r="M118" s="0" t="s">
        <v>25</v>
      </c>
      <c r="N118" s="0" t="s">
        <v>48</v>
      </c>
      <c r="O118" s="0" t="s">
        <v>25</v>
      </c>
      <c r="P118" s="0" t="s">
        <v>48</v>
      </c>
      <c r="R118" s="2" t="n">
        <v>4900000</v>
      </c>
      <c r="T118" s="0" t="s">
        <v>673</v>
      </c>
      <c r="U118" s="0" t="s">
        <v>25</v>
      </c>
    </row>
    <row r="119" customFormat="false" ht="15" hidden="false" customHeight="false" outlineLevel="0" collapsed="false">
      <c r="A119" s="0" t="n">
        <f aca="false">FALSE()</f>
        <v>0</v>
      </c>
      <c r="B119" s="0" t="s">
        <v>25</v>
      </c>
      <c r="C119" s="0" t="s">
        <v>674</v>
      </c>
      <c r="D119" s="0" t="s">
        <v>576</v>
      </c>
      <c r="F119" s="0" t="n">
        <v>1</v>
      </c>
      <c r="G119" s="0" t="n">
        <v>2</v>
      </c>
      <c r="H119" s="0" t="n">
        <v>1</v>
      </c>
      <c r="I119" s="0" t="s">
        <v>169</v>
      </c>
      <c r="J119" s="0" t="s">
        <v>675</v>
      </c>
      <c r="K119" s="0" t="n">
        <v>1</v>
      </c>
      <c r="L119" s="1" t="n">
        <v>140767638726</v>
      </c>
      <c r="M119" s="0" t="s">
        <v>25</v>
      </c>
      <c r="N119" s="0" t="s">
        <v>48</v>
      </c>
      <c r="O119" s="0" t="s">
        <v>25</v>
      </c>
      <c r="P119" s="0" t="s">
        <v>48</v>
      </c>
      <c r="Q119" s="0" t="s">
        <v>578</v>
      </c>
      <c r="R119" s="2" t="n">
        <v>13000000</v>
      </c>
      <c r="T119" s="0" t="s">
        <v>676</v>
      </c>
      <c r="U119" s="0" t="s">
        <v>25</v>
      </c>
    </row>
    <row r="120" customFormat="false" ht="15" hidden="false" customHeight="false" outlineLevel="0" collapsed="false">
      <c r="A120" s="0" t="n">
        <f aca="false">FALSE()</f>
        <v>0</v>
      </c>
      <c r="B120" s="0" t="s">
        <v>25</v>
      </c>
      <c r="C120" s="0" t="s">
        <v>677</v>
      </c>
      <c r="D120" s="0" t="s">
        <v>678</v>
      </c>
      <c r="F120" s="0" t="n">
        <v>1</v>
      </c>
      <c r="G120" s="0" t="n">
        <v>1</v>
      </c>
      <c r="H120" s="0" t="n">
        <v>2</v>
      </c>
      <c r="I120" s="0" t="s">
        <v>109</v>
      </c>
      <c r="J120" s="0" t="s">
        <v>679</v>
      </c>
      <c r="K120" s="0" t="n">
        <v>3</v>
      </c>
      <c r="L120" s="1" t="n">
        <v>155885876877</v>
      </c>
      <c r="M120" s="0" t="s">
        <v>25</v>
      </c>
      <c r="N120" s="0" t="s">
        <v>25</v>
      </c>
      <c r="O120" s="0" t="s">
        <v>25</v>
      </c>
      <c r="P120" s="0" t="s">
        <v>25</v>
      </c>
      <c r="Q120" s="0" t="s">
        <v>680</v>
      </c>
      <c r="R120" s="2" t="n">
        <v>3200000</v>
      </c>
      <c r="S120" s="2" t="n">
        <v>6100000</v>
      </c>
      <c r="T120" s="0" t="s">
        <v>681</v>
      </c>
      <c r="U120" s="0" t="s">
        <v>25</v>
      </c>
    </row>
    <row r="121" customFormat="false" ht="15" hidden="false" customHeight="false" outlineLevel="0" collapsed="false">
      <c r="A121" s="0" t="n">
        <f aca="false">FALSE()</f>
        <v>0</v>
      </c>
      <c r="B121" s="0" t="s">
        <v>25</v>
      </c>
      <c r="C121" s="0" t="s">
        <v>682</v>
      </c>
      <c r="F121" s="0" t="n">
        <v>1</v>
      </c>
      <c r="G121" s="0" t="n">
        <v>1</v>
      </c>
      <c r="H121" s="0" t="n">
        <v>1</v>
      </c>
      <c r="I121" s="0" t="s">
        <v>126</v>
      </c>
      <c r="J121" s="0" t="s">
        <v>683</v>
      </c>
      <c r="K121" s="0" t="n">
        <v>0</v>
      </c>
      <c r="L121" s="1" t="n">
        <v>101359897143</v>
      </c>
      <c r="M121" s="0" t="s">
        <v>25</v>
      </c>
      <c r="N121" s="0" t="s">
        <v>48</v>
      </c>
      <c r="O121" s="0" t="s">
        <v>25</v>
      </c>
      <c r="P121" s="0" t="s">
        <v>48</v>
      </c>
      <c r="R121" s="2" t="n">
        <v>1900000</v>
      </c>
      <c r="T121" s="0" t="s">
        <v>684</v>
      </c>
      <c r="U121" s="0" t="s">
        <v>25</v>
      </c>
    </row>
    <row r="122" customFormat="false" ht="15" hidden="false" customHeight="false" outlineLevel="0" collapsed="false">
      <c r="A122" s="0" t="n">
        <f aca="false">FALSE()</f>
        <v>0</v>
      </c>
      <c r="B122" s="0" t="s">
        <v>25</v>
      </c>
      <c r="C122" s="0" t="s">
        <v>685</v>
      </c>
      <c r="D122" s="0" t="s">
        <v>255</v>
      </c>
      <c r="F122" s="0" t="n">
        <v>1</v>
      </c>
      <c r="G122" s="0" t="n">
        <v>2</v>
      </c>
      <c r="H122" s="0" t="n">
        <v>1</v>
      </c>
      <c r="I122" s="0" t="s">
        <v>32</v>
      </c>
      <c r="J122" s="0" t="s">
        <v>686</v>
      </c>
      <c r="K122" s="0" t="n">
        <v>1</v>
      </c>
      <c r="L122" s="1" t="n">
        <v>140273250513</v>
      </c>
      <c r="M122" s="0" t="s">
        <v>25</v>
      </c>
      <c r="N122" s="0" t="s">
        <v>48</v>
      </c>
      <c r="O122" s="0" t="s">
        <v>25</v>
      </c>
      <c r="P122" s="0" t="s">
        <v>48</v>
      </c>
      <c r="Q122" s="0" t="s">
        <v>257</v>
      </c>
      <c r="R122" s="2" t="n">
        <v>3500000</v>
      </c>
      <c r="T122" s="0" t="s">
        <v>687</v>
      </c>
      <c r="U122" s="0" t="s">
        <v>25</v>
      </c>
    </row>
    <row r="123" customFormat="false" ht="15" hidden="false" customHeight="false" outlineLevel="0" collapsed="false">
      <c r="A123" s="0" t="n">
        <f aca="false">FALSE()</f>
        <v>0</v>
      </c>
      <c r="B123" s="0" t="s">
        <v>25</v>
      </c>
      <c r="C123" s="0" t="s">
        <v>666</v>
      </c>
      <c r="D123" s="0" t="s">
        <v>688</v>
      </c>
      <c r="F123" s="0" t="n">
        <v>1</v>
      </c>
      <c r="G123" s="0" t="n">
        <v>2</v>
      </c>
      <c r="H123" s="0" t="n">
        <v>1</v>
      </c>
      <c r="I123" s="0" t="s">
        <v>73</v>
      </c>
      <c r="J123" s="0" t="s">
        <v>668</v>
      </c>
      <c r="K123" s="0" t="n">
        <v>3</v>
      </c>
      <c r="L123" s="1" t="n">
        <v>130671137637</v>
      </c>
      <c r="M123" s="0" t="s">
        <v>48</v>
      </c>
      <c r="N123" s="0" t="s">
        <v>25</v>
      </c>
      <c r="O123" s="0" t="s">
        <v>48</v>
      </c>
      <c r="P123" s="0" t="s">
        <v>25</v>
      </c>
      <c r="Q123" s="0" t="s">
        <v>689</v>
      </c>
      <c r="S123" s="2" t="n">
        <v>340000000</v>
      </c>
      <c r="T123" s="0" t="s">
        <v>690</v>
      </c>
      <c r="U123" s="0" t="s">
        <v>25</v>
      </c>
    </row>
    <row r="124" customFormat="false" ht="15" hidden="false" customHeight="false" outlineLevel="0" collapsed="false">
      <c r="A124" s="0" t="n">
        <f aca="false">FALSE()</f>
        <v>0</v>
      </c>
      <c r="B124" s="0" t="s">
        <v>25</v>
      </c>
      <c r="C124" s="0" t="s">
        <v>691</v>
      </c>
      <c r="D124" s="0" t="s">
        <v>692</v>
      </c>
      <c r="F124" s="0" t="n">
        <v>1</v>
      </c>
      <c r="G124" s="0" t="n">
        <v>1</v>
      </c>
      <c r="H124" s="0" t="n">
        <v>2</v>
      </c>
      <c r="I124" s="0" t="s">
        <v>109</v>
      </c>
      <c r="J124" s="0" t="s">
        <v>693</v>
      </c>
      <c r="K124" s="0" t="n">
        <v>2</v>
      </c>
      <c r="L124" s="1" t="n">
        <v>154481796631</v>
      </c>
      <c r="M124" s="0" t="s">
        <v>25</v>
      </c>
      <c r="N124" s="0" t="s">
        <v>25</v>
      </c>
      <c r="O124" s="0" t="s">
        <v>25</v>
      </c>
      <c r="P124" s="0" t="s">
        <v>25</v>
      </c>
      <c r="Q124" s="0" t="s">
        <v>694</v>
      </c>
      <c r="R124" s="2" t="n">
        <v>710000</v>
      </c>
      <c r="T124" s="0" t="s">
        <v>695</v>
      </c>
      <c r="U124" s="0" t="s">
        <v>25</v>
      </c>
    </row>
    <row r="125" customFormat="false" ht="15" hidden="false" customHeight="false" outlineLevel="0" collapsed="false">
      <c r="A125" s="0" t="n">
        <f aca="false">FALSE()</f>
        <v>0</v>
      </c>
      <c r="B125" s="0" t="s">
        <v>25</v>
      </c>
      <c r="C125" s="0" t="s">
        <v>696</v>
      </c>
      <c r="D125" s="0" t="s">
        <v>386</v>
      </c>
      <c r="F125" s="0" t="n">
        <v>1</v>
      </c>
      <c r="G125" s="0" t="n">
        <v>1</v>
      </c>
      <c r="H125" s="0" t="n">
        <v>1</v>
      </c>
      <c r="I125" s="0" t="s">
        <v>192</v>
      </c>
      <c r="J125" s="0" t="s">
        <v>697</v>
      </c>
      <c r="K125" s="0" t="n">
        <v>0</v>
      </c>
      <c r="L125" s="1" t="n">
        <v>172383982358</v>
      </c>
      <c r="M125" s="0" t="s">
        <v>48</v>
      </c>
      <c r="N125" s="0" t="s">
        <v>25</v>
      </c>
      <c r="O125" s="0" t="s">
        <v>48</v>
      </c>
      <c r="P125" s="0" t="s">
        <v>25</v>
      </c>
      <c r="Q125" s="0" t="s">
        <v>388</v>
      </c>
      <c r="S125" s="2" t="n">
        <v>620000</v>
      </c>
      <c r="T125" s="0" t="s">
        <v>194</v>
      </c>
      <c r="U125" s="0" t="s">
        <v>25</v>
      </c>
    </row>
    <row r="126" customFormat="false" ht="15" hidden="false" customHeight="false" outlineLevel="0" collapsed="false">
      <c r="A126" s="0" t="n">
        <f aca="false">FALSE()</f>
        <v>0</v>
      </c>
      <c r="B126" s="0" t="s">
        <v>25</v>
      </c>
      <c r="C126" s="0" t="s">
        <v>698</v>
      </c>
      <c r="D126" s="0" t="s">
        <v>609</v>
      </c>
      <c r="F126" s="0" t="n">
        <v>1</v>
      </c>
      <c r="G126" s="0" t="n">
        <v>2</v>
      </c>
      <c r="H126" s="0" t="n">
        <v>1</v>
      </c>
      <c r="I126" s="0" t="s">
        <v>109</v>
      </c>
      <c r="J126" s="0" t="s">
        <v>699</v>
      </c>
      <c r="K126" s="0" t="n">
        <v>1</v>
      </c>
      <c r="L126" s="1" t="n">
        <v>113457896473</v>
      </c>
      <c r="M126" s="0" t="s">
        <v>25</v>
      </c>
      <c r="N126" s="0" t="s">
        <v>48</v>
      </c>
      <c r="O126" s="0" t="s">
        <v>25</v>
      </c>
      <c r="P126" s="0" t="s">
        <v>48</v>
      </c>
      <c r="Q126" s="0" t="s">
        <v>611</v>
      </c>
      <c r="R126" s="2" t="n">
        <v>1800000</v>
      </c>
      <c r="T126" s="0" t="s">
        <v>700</v>
      </c>
      <c r="U126" s="0" t="s">
        <v>25</v>
      </c>
    </row>
    <row r="127" customFormat="false" ht="15" hidden="false" customHeight="false" outlineLevel="0" collapsed="false">
      <c r="A127" s="0" t="n">
        <f aca="false">FALSE()</f>
        <v>0</v>
      </c>
      <c r="B127" s="0" t="s">
        <v>25</v>
      </c>
      <c r="C127" s="0" t="s">
        <v>593</v>
      </c>
      <c r="D127" s="0" t="s">
        <v>438</v>
      </c>
      <c r="F127" s="0" t="n">
        <v>1</v>
      </c>
      <c r="G127" s="0" t="n">
        <v>2</v>
      </c>
      <c r="H127" s="0" t="n">
        <v>2</v>
      </c>
      <c r="I127" s="0" t="s">
        <v>73</v>
      </c>
      <c r="J127" s="0" t="s">
        <v>595</v>
      </c>
      <c r="K127" s="0" t="n">
        <v>1</v>
      </c>
      <c r="L127" s="1" t="n">
        <v>140575866036</v>
      </c>
      <c r="M127" s="0" t="s">
        <v>25</v>
      </c>
      <c r="N127" s="0" t="s">
        <v>25</v>
      </c>
      <c r="O127" s="0" t="s">
        <v>25</v>
      </c>
      <c r="P127" s="0" t="s">
        <v>25</v>
      </c>
      <c r="Q127" s="0" t="s">
        <v>440</v>
      </c>
      <c r="R127" s="2" t="n">
        <v>210000000</v>
      </c>
      <c r="S127" s="2" t="n">
        <v>330000000</v>
      </c>
      <c r="T127" s="0" t="s">
        <v>701</v>
      </c>
      <c r="U127" s="0" t="s">
        <v>25</v>
      </c>
    </row>
    <row r="128" customFormat="false" ht="15" hidden="false" customHeight="false" outlineLevel="0" collapsed="false">
      <c r="A128" s="0" t="n">
        <f aca="false">FALSE()</f>
        <v>0</v>
      </c>
      <c r="B128" s="0" t="s">
        <v>25</v>
      </c>
      <c r="C128" s="0" t="s">
        <v>702</v>
      </c>
      <c r="D128" s="0" t="s">
        <v>703</v>
      </c>
      <c r="F128" s="0" t="n">
        <v>1</v>
      </c>
      <c r="G128" s="0" t="n">
        <v>1</v>
      </c>
      <c r="H128" s="0" t="n">
        <v>2</v>
      </c>
      <c r="I128" s="0" t="s">
        <v>162</v>
      </c>
      <c r="J128" s="0" t="s">
        <v>704</v>
      </c>
      <c r="K128" s="0" t="n">
        <v>2</v>
      </c>
      <c r="L128" s="1" t="n">
        <v>144874921807</v>
      </c>
      <c r="M128" s="0" t="s">
        <v>25</v>
      </c>
      <c r="N128" s="0" t="s">
        <v>25</v>
      </c>
      <c r="O128" s="0" t="s">
        <v>25</v>
      </c>
      <c r="P128" s="0" t="s">
        <v>25</v>
      </c>
      <c r="Q128" s="0" t="s">
        <v>705</v>
      </c>
      <c r="S128" s="2" t="n">
        <v>1400000</v>
      </c>
      <c r="T128" s="0" t="s">
        <v>706</v>
      </c>
      <c r="U128" s="0" t="s">
        <v>25</v>
      </c>
    </row>
    <row r="129" customFormat="false" ht="15" hidden="false" customHeight="false" outlineLevel="0" collapsed="false">
      <c r="A129" s="0" t="n">
        <f aca="false">FALSE()</f>
        <v>0</v>
      </c>
      <c r="B129" s="0" t="s">
        <v>25</v>
      </c>
      <c r="C129" s="0" t="s">
        <v>707</v>
      </c>
      <c r="D129" s="0" t="s">
        <v>270</v>
      </c>
      <c r="F129" s="0" t="n">
        <v>1</v>
      </c>
      <c r="G129" s="0" t="n">
        <v>1</v>
      </c>
      <c r="H129" s="0" t="n">
        <v>1</v>
      </c>
      <c r="I129" s="0" t="s">
        <v>78</v>
      </c>
      <c r="J129" s="0" t="s">
        <v>708</v>
      </c>
      <c r="K129" s="0" t="n">
        <v>1</v>
      </c>
      <c r="L129" s="1" t="n">
        <v>158586966724</v>
      </c>
      <c r="M129" s="0" t="s">
        <v>48</v>
      </c>
      <c r="N129" s="0" t="s">
        <v>25</v>
      </c>
      <c r="O129" s="0" t="s">
        <v>48</v>
      </c>
      <c r="P129" s="0" t="s">
        <v>25</v>
      </c>
      <c r="Q129" s="0" t="s">
        <v>272</v>
      </c>
      <c r="S129" s="2" t="n">
        <v>8600000</v>
      </c>
      <c r="T129" s="0" t="s">
        <v>709</v>
      </c>
      <c r="U129" s="0" t="s">
        <v>25</v>
      </c>
    </row>
    <row r="130" customFormat="false" ht="15" hidden="false" customHeight="false" outlineLevel="0" collapsed="false">
      <c r="A130" s="0" t="n">
        <f aca="false">FALSE()</f>
        <v>0</v>
      </c>
      <c r="B130" s="0" t="s">
        <v>25</v>
      </c>
      <c r="C130" s="0" t="s">
        <v>710</v>
      </c>
      <c r="D130" s="0" t="s">
        <v>711</v>
      </c>
      <c r="F130" s="0" t="n">
        <v>1</v>
      </c>
      <c r="G130" s="0" t="n">
        <v>1</v>
      </c>
      <c r="H130" s="0" t="n">
        <v>2</v>
      </c>
      <c r="I130" s="0" t="s">
        <v>23</v>
      </c>
      <c r="J130" s="0" t="s">
        <v>712</v>
      </c>
      <c r="K130" s="0" t="n">
        <v>2</v>
      </c>
      <c r="L130" s="1" t="n">
        <v>141972266898</v>
      </c>
      <c r="M130" s="0" t="s">
        <v>25</v>
      </c>
      <c r="N130" s="0" t="s">
        <v>25</v>
      </c>
      <c r="O130" s="0" t="s">
        <v>25</v>
      </c>
      <c r="P130" s="0" t="s">
        <v>25</v>
      </c>
      <c r="Q130" s="0" t="s">
        <v>713</v>
      </c>
      <c r="R130" s="2" t="n">
        <v>41000000</v>
      </c>
      <c r="S130" s="2" t="n">
        <v>60000000</v>
      </c>
      <c r="T130" s="0" t="s">
        <v>714</v>
      </c>
      <c r="U130" s="0" t="s">
        <v>25</v>
      </c>
    </row>
    <row r="131" customFormat="false" ht="15" hidden="false" customHeight="false" outlineLevel="0" collapsed="false">
      <c r="A131" s="0" t="n">
        <f aca="false">FALSE()</f>
        <v>0</v>
      </c>
      <c r="B131" s="0" t="s">
        <v>25</v>
      </c>
      <c r="C131" s="0" t="s">
        <v>715</v>
      </c>
      <c r="D131" s="0" t="s">
        <v>386</v>
      </c>
      <c r="F131" s="0" t="n">
        <v>1</v>
      </c>
      <c r="G131" s="0" t="n">
        <v>1</v>
      </c>
      <c r="H131" s="0" t="n">
        <v>1</v>
      </c>
      <c r="I131" s="0" t="s">
        <v>23</v>
      </c>
      <c r="J131" s="0" t="s">
        <v>716</v>
      </c>
      <c r="K131" s="0" t="n">
        <v>1</v>
      </c>
      <c r="L131" s="1" t="n">
        <v>109352726352</v>
      </c>
      <c r="M131" s="0" t="s">
        <v>48</v>
      </c>
      <c r="N131" s="0" t="s">
        <v>25</v>
      </c>
      <c r="O131" s="0" t="s">
        <v>48</v>
      </c>
      <c r="P131" s="0" t="s">
        <v>25</v>
      </c>
      <c r="Q131" s="0" t="s">
        <v>388</v>
      </c>
      <c r="S131" s="2" t="n">
        <v>21000000</v>
      </c>
      <c r="T131" s="0" t="s">
        <v>717</v>
      </c>
      <c r="U131" s="0" t="s">
        <v>25</v>
      </c>
    </row>
    <row r="132" customFormat="false" ht="15" hidden="false" customHeight="false" outlineLevel="0" collapsed="false">
      <c r="A132" s="0" t="n">
        <f aca="false">FALSE()</f>
        <v>0</v>
      </c>
      <c r="B132" s="0" t="s">
        <v>25</v>
      </c>
      <c r="C132" s="0" t="s">
        <v>718</v>
      </c>
      <c r="D132" s="0" t="s">
        <v>251</v>
      </c>
      <c r="F132" s="0" t="n">
        <v>1</v>
      </c>
      <c r="G132" s="0" t="n">
        <v>2</v>
      </c>
      <c r="H132" s="0" t="n">
        <v>1</v>
      </c>
      <c r="I132" s="0" t="s">
        <v>195</v>
      </c>
      <c r="J132" s="0" t="s">
        <v>719</v>
      </c>
      <c r="K132" s="0" t="n">
        <v>0</v>
      </c>
      <c r="L132" s="1" t="n">
        <v>16617401688</v>
      </c>
      <c r="M132" s="0" t="s">
        <v>48</v>
      </c>
      <c r="N132" s="0" t="s">
        <v>25</v>
      </c>
      <c r="O132" s="0" t="s">
        <v>48</v>
      </c>
      <c r="P132" s="0" t="s">
        <v>25</v>
      </c>
      <c r="S132" s="2" t="n">
        <v>280000</v>
      </c>
      <c r="T132" s="0" t="s">
        <v>198</v>
      </c>
      <c r="U132" s="0" t="s">
        <v>25</v>
      </c>
    </row>
    <row r="133" customFormat="false" ht="15" hidden="false" customHeight="false" outlineLevel="0" collapsed="false">
      <c r="A133" s="0" t="n">
        <f aca="false">FALSE()</f>
        <v>0</v>
      </c>
      <c r="B133" s="0" t="s">
        <v>25</v>
      </c>
      <c r="C133" s="0" t="s">
        <v>720</v>
      </c>
      <c r="D133" s="0" t="s">
        <v>721</v>
      </c>
      <c r="F133" s="0" t="n">
        <v>1</v>
      </c>
      <c r="G133" s="0" t="n">
        <v>1</v>
      </c>
      <c r="H133" s="0" t="n">
        <v>10</v>
      </c>
      <c r="I133" s="0" t="s">
        <v>32</v>
      </c>
      <c r="J133" s="0" t="s">
        <v>722</v>
      </c>
      <c r="K133" s="0" t="n">
        <v>6</v>
      </c>
      <c r="L133" s="1" t="n">
        <v>265454911565</v>
      </c>
      <c r="M133" s="0" t="s">
        <v>25</v>
      </c>
      <c r="N133" s="0" t="s">
        <v>48</v>
      </c>
      <c r="O133" s="0" t="s">
        <v>25</v>
      </c>
      <c r="P133" s="0" t="s">
        <v>48</v>
      </c>
      <c r="Q133" s="0" t="s">
        <v>723</v>
      </c>
      <c r="R133" s="2" t="n">
        <v>2400000</v>
      </c>
      <c r="T133" s="0" t="s">
        <v>724</v>
      </c>
      <c r="U133" s="0" t="s">
        <v>25</v>
      </c>
    </row>
    <row r="134" customFormat="false" ht="15" hidden="false" customHeight="false" outlineLevel="0" collapsed="false">
      <c r="A134" s="0" t="n">
        <f aca="false">FALSE()</f>
        <v>0</v>
      </c>
      <c r="B134" s="0" t="s">
        <v>25</v>
      </c>
      <c r="C134" s="0" t="s">
        <v>613</v>
      </c>
      <c r="D134" s="0" t="s">
        <v>725</v>
      </c>
      <c r="F134" s="0" t="n">
        <v>1</v>
      </c>
      <c r="G134" s="0" t="n">
        <v>1</v>
      </c>
      <c r="H134" s="0" t="n">
        <v>2</v>
      </c>
      <c r="I134" s="0" t="s">
        <v>27</v>
      </c>
      <c r="J134" s="0" t="s">
        <v>616</v>
      </c>
      <c r="K134" s="0" t="n">
        <v>3</v>
      </c>
      <c r="L134" s="1" t="n">
        <v>137276955995</v>
      </c>
      <c r="M134" s="0" t="s">
        <v>25</v>
      </c>
      <c r="N134" s="0" t="s">
        <v>25</v>
      </c>
      <c r="O134" s="0" t="s">
        <v>25</v>
      </c>
      <c r="P134" s="0" t="s">
        <v>25</v>
      </c>
      <c r="Q134" s="0" t="s">
        <v>726</v>
      </c>
      <c r="R134" s="2" t="n">
        <v>27000000</v>
      </c>
      <c r="S134" s="2" t="n">
        <v>41000000</v>
      </c>
      <c r="T134" s="0" t="s">
        <v>727</v>
      </c>
      <c r="U134" s="0" t="s">
        <v>25</v>
      </c>
    </row>
    <row r="135" customFormat="false" ht="15" hidden="false" customHeight="false" outlineLevel="0" collapsed="false">
      <c r="A135" s="0" t="n">
        <f aca="false">FALSE()</f>
        <v>0</v>
      </c>
      <c r="B135" s="0" t="s">
        <v>25</v>
      </c>
      <c r="C135" s="0" t="s">
        <v>728</v>
      </c>
      <c r="D135" s="0" t="s">
        <v>688</v>
      </c>
      <c r="F135" s="0" t="n">
        <v>1</v>
      </c>
      <c r="G135" s="0" t="n">
        <v>1</v>
      </c>
      <c r="H135" s="0" t="n">
        <v>1</v>
      </c>
      <c r="I135" s="0" t="s">
        <v>38</v>
      </c>
      <c r="J135" s="0" t="s">
        <v>729</v>
      </c>
      <c r="K135" s="0" t="n">
        <v>3</v>
      </c>
      <c r="L135" s="1" t="n">
        <v>13057161274</v>
      </c>
      <c r="M135" s="0" t="s">
        <v>48</v>
      </c>
      <c r="N135" s="0" t="s">
        <v>25</v>
      </c>
      <c r="O135" s="0" t="s">
        <v>48</v>
      </c>
      <c r="P135" s="0" t="s">
        <v>25</v>
      </c>
      <c r="Q135" s="0" t="s">
        <v>689</v>
      </c>
      <c r="S135" s="2" t="n">
        <v>3200000</v>
      </c>
      <c r="T135" s="0" t="s">
        <v>730</v>
      </c>
      <c r="U135" s="0" t="s">
        <v>25</v>
      </c>
    </row>
    <row r="136" customFormat="false" ht="15" hidden="false" customHeight="false" outlineLevel="0" collapsed="false">
      <c r="A136" s="0" t="n">
        <f aca="false">FALSE()</f>
        <v>0</v>
      </c>
      <c r="B136" s="0" t="s">
        <v>25</v>
      </c>
      <c r="C136" s="0" t="s">
        <v>731</v>
      </c>
      <c r="D136" s="0" t="s">
        <v>251</v>
      </c>
      <c r="F136" s="0" t="n">
        <v>1</v>
      </c>
      <c r="G136" s="0" t="n">
        <v>1</v>
      </c>
      <c r="H136" s="0" t="n">
        <v>2</v>
      </c>
      <c r="I136" s="0" t="s">
        <v>199</v>
      </c>
      <c r="J136" s="0" t="s">
        <v>732</v>
      </c>
      <c r="K136" s="0" t="n">
        <v>0</v>
      </c>
      <c r="L136" s="1" t="n">
        <v>132262228569</v>
      </c>
      <c r="M136" s="0" t="s">
        <v>25</v>
      </c>
      <c r="N136" s="0" t="s">
        <v>25</v>
      </c>
      <c r="O136" s="0" t="s">
        <v>25</v>
      </c>
      <c r="P136" s="0" t="s">
        <v>25</v>
      </c>
      <c r="R136" s="2" t="n">
        <v>6000000</v>
      </c>
      <c r="S136" s="2" t="n">
        <v>8600000</v>
      </c>
      <c r="T136" s="0" t="s">
        <v>201</v>
      </c>
      <c r="U136" s="0" t="s">
        <v>25</v>
      </c>
    </row>
    <row r="137" customFormat="false" ht="15" hidden="false" customHeight="false" outlineLevel="0" collapsed="false">
      <c r="A137" s="0" t="n">
        <f aca="false">FALSE()</f>
        <v>0</v>
      </c>
      <c r="B137" s="0" t="s">
        <v>25</v>
      </c>
      <c r="C137" s="0" t="s">
        <v>733</v>
      </c>
      <c r="D137" s="0" t="s">
        <v>251</v>
      </c>
      <c r="F137" s="0" t="n">
        <v>1</v>
      </c>
      <c r="G137" s="0" t="n">
        <v>1</v>
      </c>
      <c r="H137" s="0" t="n">
        <v>1</v>
      </c>
      <c r="I137" s="0" t="s">
        <v>49</v>
      </c>
      <c r="J137" s="0" t="s">
        <v>734</v>
      </c>
      <c r="K137" s="0" t="n">
        <v>0</v>
      </c>
      <c r="L137" s="1" t="n">
        <v>140470187347</v>
      </c>
      <c r="M137" s="0" t="s">
        <v>25</v>
      </c>
      <c r="N137" s="0" t="s">
        <v>48</v>
      </c>
      <c r="O137" s="0" t="s">
        <v>25</v>
      </c>
      <c r="P137" s="0" t="s">
        <v>48</v>
      </c>
      <c r="R137" s="2" t="n">
        <v>200000</v>
      </c>
      <c r="T137" s="0" t="s">
        <v>735</v>
      </c>
      <c r="U137" s="0" t="s">
        <v>25</v>
      </c>
    </row>
    <row r="138" customFormat="false" ht="15" hidden="false" customHeight="false" outlineLevel="0" collapsed="false">
      <c r="A138" s="0" t="n">
        <f aca="false">FALSE()</f>
        <v>0</v>
      </c>
      <c r="B138" s="0" t="s">
        <v>25</v>
      </c>
      <c r="C138" s="0" t="s">
        <v>736</v>
      </c>
      <c r="D138" s="0" t="s">
        <v>609</v>
      </c>
      <c r="F138" s="0" t="n">
        <v>1</v>
      </c>
      <c r="G138" s="0" t="n">
        <v>1</v>
      </c>
      <c r="H138" s="0" t="n">
        <v>1</v>
      </c>
      <c r="I138" s="0" t="s">
        <v>46</v>
      </c>
      <c r="J138" s="0" t="s">
        <v>737</v>
      </c>
      <c r="K138" s="0" t="n">
        <v>1</v>
      </c>
      <c r="L138" s="1" t="n">
        <v>143168628318</v>
      </c>
      <c r="M138" s="0" t="s">
        <v>48</v>
      </c>
      <c r="N138" s="0" t="s">
        <v>25</v>
      </c>
      <c r="O138" s="0" t="s">
        <v>48</v>
      </c>
      <c r="P138" s="0" t="s">
        <v>25</v>
      </c>
      <c r="Q138" s="0" t="s">
        <v>611</v>
      </c>
      <c r="S138" s="2" t="n">
        <v>610000</v>
      </c>
      <c r="T138" s="0" t="s">
        <v>738</v>
      </c>
      <c r="U138" s="0" t="s">
        <v>25</v>
      </c>
    </row>
    <row r="139" customFormat="false" ht="15" hidden="false" customHeight="false" outlineLevel="0" collapsed="false">
      <c r="A139" s="0" t="n">
        <f aca="false">FALSE()</f>
        <v>0</v>
      </c>
      <c r="B139" s="0" t="s">
        <v>25</v>
      </c>
      <c r="C139" s="0" t="s">
        <v>555</v>
      </c>
      <c r="D139" s="0" t="s">
        <v>739</v>
      </c>
      <c r="F139" s="0" t="n">
        <v>1</v>
      </c>
      <c r="G139" s="0" t="n">
        <v>2</v>
      </c>
      <c r="H139" s="0" t="n">
        <v>2</v>
      </c>
      <c r="I139" s="0" t="s">
        <v>32</v>
      </c>
      <c r="J139" s="0" t="s">
        <v>557</v>
      </c>
      <c r="K139" s="0" t="n">
        <v>2</v>
      </c>
      <c r="L139" s="1" t="n">
        <v>126568482675</v>
      </c>
      <c r="M139" s="0" t="s">
        <v>48</v>
      </c>
      <c r="N139" s="0" t="s">
        <v>25</v>
      </c>
      <c r="O139" s="0" t="s">
        <v>48</v>
      </c>
      <c r="P139" s="0" t="s">
        <v>25</v>
      </c>
      <c r="Q139" s="0" t="s">
        <v>558</v>
      </c>
      <c r="S139" s="2" t="n">
        <v>3500000</v>
      </c>
      <c r="T139" s="0" t="s">
        <v>740</v>
      </c>
      <c r="U139" s="0" t="s">
        <v>25</v>
      </c>
    </row>
    <row r="140" customFormat="false" ht="15" hidden="false" customHeight="false" outlineLevel="0" collapsed="false">
      <c r="A140" s="0" t="n">
        <f aca="false">FALSE()</f>
        <v>0</v>
      </c>
      <c r="B140" s="0" t="s">
        <v>25</v>
      </c>
      <c r="C140" s="0" t="s">
        <v>741</v>
      </c>
      <c r="D140" s="0" t="s">
        <v>576</v>
      </c>
      <c r="F140" s="0" t="n">
        <v>1</v>
      </c>
      <c r="G140" s="0" t="n">
        <v>1</v>
      </c>
      <c r="H140" s="0" t="n">
        <v>1</v>
      </c>
      <c r="I140" s="0" t="s">
        <v>44</v>
      </c>
      <c r="J140" s="0" t="s">
        <v>742</v>
      </c>
      <c r="K140" s="0" t="n">
        <v>1</v>
      </c>
      <c r="L140" s="1" t="n">
        <v>129162770574</v>
      </c>
      <c r="M140" s="0" t="s">
        <v>25</v>
      </c>
      <c r="N140" s="0" t="s">
        <v>48</v>
      </c>
      <c r="O140" s="0" t="s">
        <v>25</v>
      </c>
      <c r="P140" s="0" t="s">
        <v>48</v>
      </c>
      <c r="Q140" s="0" t="s">
        <v>578</v>
      </c>
      <c r="R140" s="2" t="n">
        <v>1700000</v>
      </c>
      <c r="T140" s="0" t="s">
        <v>743</v>
      </c>
      <c r="U140" s="0" t="s">
        <v>25</v>
      </c>
    </row>
    <row r="141" customFormat="false" ht="15" hidden="false" customHeight="false" outlineLevel="0" collapsed="false">
      <c r="A141" s="0" t="n">
        <f aca="false">FALSE()</f>
        <v>0</v>
      </c>
      <c r="B141" s="0" t="s">
        <v>25</v>
      </c>
      <c r="C141" s="0" t="s">
        <v>744</v>
      </c>
      <c r="D141" s="0" t="s">
        <v>745</v>
      </c>
      <c r="F141" s="0" t="n">
        <v>1</v>
      </c>
      <c r="G141" s="0" t="n">
        <v>1</v>
      </c>
      <c r="H141" s="0" t="n">
        <v>1</v>
      </c>
      <c r="I141" s="0" t="s">
        <v>23</v>
      </c>
      <c r="J141" s="0" t="s">
        <v>746</v>
      </c>
      <c r="K141" s="0" t="n">
        <v>2</v>
      </c>
      <c r="L141" s="1" t="n">
        <v>185996100154</v>
      </c>
      <c r="M141" s="0" t="s">
        <v>48</v>
      </c>
      <c r="N141" s="0" t="s">
        <v>25</v>
      </c>
      <c r="O141" s="0" t="s">
        <v>48</v>
      </c>
      <c r="P141" s="0" t="s">
        <v>25</v>
      </c>
      <c r="Q141" s="0" t="s">
        <v>747</v>
      </c>
      <c r="S141" s="2" t="n">
        <v>1900000</v>
      </c>
      <c r="T141" s="0" t="s">
        <v>748</v>
      </c>
      <c r="U141" s="0" t="s">
        <v>25</v>
      </c>
    </row>
    <row r="142" customFormat="false" ht="15" hidden="false" customHeight="false" outlineLevel="0" collapsed="false">
      <c r="A142" s="0" t="n">
        <f aca="false">FALSE()</f>
        <v>0</v>
      </c>
      <c r="B142" s="0" t="s">
        <v>25</v>
      </c>
      <c r="C142" s="0" t="s">
        <v>749</v>
      </c>
      <c r="D142" s="0" t="s">
        <v>251</v>
      </c>
      <c r="F142" s="0" t="n">
        <v>1</v>
      </c>
      <c r="G142" s="0" t="n">
        <v>1</v>
      </c>
      <c r="H142" s="0" t="n">
        <v>2</v>
      </c>
      <c r="I142" s="0" t="s">
        <v>165</v>
      </c>
      <c r="J142" s="0" t="s">
        <v>750</v>
      </c>
      <c r="K142" s="0" t="n">
        <v>0</v>
      </c>
      <c r="L142" s="1" t="n">
        <v>142069678807</v>
      </c>
      <c r="M142" s="0" t="s">
        <v>25</v>
      </c>
      <c r="N142" s="0" t="s">
        <v>25</v>
      </c>
      <c r="O142" s="0" t="s">
        <v>25</v>
      </c>
      <c r="P142" s="0" t="s">
        <v>25</v>
      </c>
      <c r="S142" s="2" t="n">
        <v>870000</v>
      </c>
      <c r="T142" s="0" t="s">
        <v>751</v>
      </c>
      <c r="U142" s="0" t="s">
        <v>25</v>
      </c>
    </row>
    <row r="143" customFormat="false" ht="15" hidden="false" customHeight="false" outlineLevel="0" collapsed="false">
      <c r="A143" s="0" t="n">
        <f aca="false">FALSE()</f>
        <v>0</v>
      </c>
      <c r="B143" s="0" t="s">
        <v>25</v>
      </c>
      <c r="C143" s="0" t="s">
        <v>666</v>
      </c>
      <c r="D143" s="0" t="s">
        <v>752</v>
      </c>
      <c r="F143" s="0" t="n">
        <v>1</v>
      </c>
      <c r="G143" s="0" t="n">
        <v>2</v>
      </c>
      <c r="H143" s="0" t="n">
        <v>2</v>
      </c>
      <c r="I143" s="0" t="s">
        <v>73</v>
      </c>
      <c r="J143" s="0" t="s">
        <v>668</v>
      </c>
      <c r="K143" s="0" t="n">
        <v>3</v>
      </c>
      <c r="L143" s="1" t="n">
        <v>127868007637</v>
      </c>
      <c r="M143" s="0" t="s">
        <v>25</v>
      </c>
      <c r="N143" s="0" t="s">
        <v>25</v>
      </c>
      <c r="O143" s="0" t="s">
        <v>25</v>
      </c>
      <c r="P143" s="0" t="s">
        <v>25</v>
      </c>
      <c r="Q143" s="0" t="s">
        <v>753</v>
      </c>
      <c r="R143" s="2" t="n">
        <v>1600000</v>
      </c>
      <c r="S143" s="2" t="n">
        <v>3400000</v>
      </c>
      <c r="T143" s="0" t="s">
        <v>754</v>
      </c>
      <c r="U143" s="0" t="s">
        <v>25</v>
      </c>
    </row>
    <row r="144" customFormat="false" ht="15" hidden="false" customHeight="false" outlineLevel="0" collapsed="false">
      <c r="A144" s="0" t="n">
        <f aca="false">FALSE()</f>
        <v>0</v>
      </c>
      <c r="B144" s="0" t="s">
        <v>25</v>
      </c>
      <c r="C144" s="0" t="s">
        <v>613</v>
      </c>
      <c r="D144" s="0" t="s">
        <v>755</v>
      </c>
      <c r="E144" s="0" t="s">
        <v>756</v>
      </c>
      <c r="F144" s="0" t="n">
        <v>1</v>
      </c>
      <c r="G144" s="0" t="n">
        <v>1</v>
      </c>
      <c r="H144" s="0" t="n">
        <v>3</v>
      </c>
      <c r="I144" s="0" t="s">
        <v>27</v>
      </c>
      <c r="J144" s="0" t="s">
        <v>616</v>
      </c>
      <c r="K144" s="0" t="n">
        <v>3</v>
      </c>
      <c r="L144" s="1" t="n">
        <v>134473825995</v>
      </c>
      <c r="M144" s="0" t="s">
        <v>25</v>
      </c>
      <c r="N144" s="0" t="s">
        <v>25</v>
      </c>
      <c r="O144" s="0" t="s">
        <v>25</v>
      </c>
      <c r="P144" s="0" t="s">
        <v>25</v>
      </c>
      <c r="Q144" s="0" t="s">
        <v>757</v>
      </c>
      <c r="R144" s="2" t="n">
        <v>590000</v>
      </c>
      <c r="S144" s="2" t="n">
        <v>970000</v>
      </c>
      <c r="T144" s="0" t="s">
        <v>758</v>
      </c>
      <c r="U144" s="0" t="s">
        <v>25</v>
      </c>
    </row>
    <row r="145" customFormat="false" ht="15" hidden="false" customHeight="false" outlineLevel="0" collapsed="false">
      <c r="A145" s="0" t="n">
        <f aca="false">FALSE()</f>
        <v>0</v>
      </c>
      <c r="B145" s="0" t="s">
        <v>25</v>
      </c>
      <c r="C145" s="0" t="s">
        <v>759</v>
      </c>
      <c r="D145" s="0" t="s">
        <v>760</v>
      </c>
      <c r="F145" s="0" t="n">
        <v>1</v>
      </c>
      <c r="G145" s="0" t="n">
        <v>1</v>
      </c>
      <c r="H145" s="0" t="n">
        <v>2</v>
      </c>
      <c r="I145" s="0" t="s">
        <v>32</v>
      </c>
      <c r="J145" s="0" t="s">
        <v>761</v>
      </c>
      <c r="K145" s="0" t="n">
        <v>6</v>
      </c>
      <c r="L145" s="1" t="n">
        <v>250841843628</v>
      </c>
      <c r="M145" s="0" t="s">
        <v>48</v>
      </c>
      <c r="N145" s="0" t="s">
        <v>25</v>
      </c>
      <c r="O145" s="0" t="s">
        <v>48</v>
      </c>
      <c r="P145" s="0" t="s">
        <v>25</v>
      </c>
      <c r="Q145" s="0" t="s">
        <v>762</v>
      </c>
      <c r="S145" s="2" t="n">
        <v>25000000</v>
      </c>
      <c r="T145" s="0" t="s">
        <v>763</v>
      </c>
      <c r="U145" s="0" t="s">
        <v>25</v>
      </c>
    </row>
    <row r="146" customFormat="false" ht="15" hidden="false" customHeight="false" outlineLevel="0" collapsed="false">
      <c r="A146" s="0" t="n">
        <f aca="false">FALSE()</f>
        <v>0</v>
      </c>
      <c r="B146" s="0" t="s">
        <v>25</v>
      </c>
      <c r="C146" s="0" t="s">
        <v>764</v>
      </c>
      <c r="F146" s="0" t="n">
        <v>1</v>
      </c>
      <c r="G146" s="0" t="n">
        <v>1</v>
      </c>
      <c r="H146" s="0" t="n">
        <v>1</v>
      </c>
      <c r="I146" s="0" t="s">
        <v>207</v>
      </c>
      <c r="J146" s="0" t="s">
        <v>765</v>
      </c>
      <c r="K146" s="0" t="n">
        <v>0</v>
      </c>
      <c r="L146" s="1" t="n">
        <v>226014556637</v>
      </c>
      <c r="M146" s="0" t="s">
        <v>48</v>
      </c>
      <c r="N146" s="0" t="s">
        <v>25</v>
      </c>
      <c r="O146" s="0" t="s">
        <v>48</v>
      </c>
      <c r="P146" s="0" t="s">
        <v>25</v>
      </c>
      <c r="S146" s="2" t="n">
        <v>1300000</v>
      </c>
      <c r="T146" s="0" t="s">
        <v>211</v>
      </c>
      <c r="U146" s="0" t="s">
        <v>25</v>
      </c>
    </row>
    <row r="147" customFormat="false" ht="15" hidden="false" customHeight="false" outlineLevel="0" collapsed="false">
      <c r="A147" s="0" t="n">
        <f aca="false">FALSE()</f>
        <v>0</v>
      </c>
      <c r="B147" s="0" t="s">
        <v>25</v>
      </c>
      <c r="C147" s="0" t="s">
        <v>766</v>
      </c>
      <c r="D147" s="0" t="s">
        <v>767</v>
      </c>
      <c r="F147" s="0" t="n">
        <v>1</v>
      </c>
      <c r="G147" s="0" t="n">
        <v>1</v>
      </c>
      <c r="H147" s="0" t="n">
        <v>1</v>
      </c>
      <c r="I147" s="0" t="s">
        <v>27</v>
      </c>
      <c r="J147" s="0" t="s">
        <v>768</v>
      </c>
      <c r="K147" s="0" t="n">
        <v>2</v>
      </c>
      <c r="L147" s="1" t="n">
        <v>103258365655</v>
      </c>
      <c r="M147" s="0" t="s">
        <v>25</v>
      </c>
      <c r="N147" s="0" t="s">
        <v>48</v>
      </c>
      <c r="O147" s="0" t="s">
        <v>25</v>
      </c>
      <c r="P147" s="0" t="s">
        <v>48</v>
      </c>
      <c r="Q147" s="0" t="s">
        <v>769</v>
      </c>
      <c r="R147" s="2" t="n">
        <v>12000000</v>
      </c>
      <c r="T147" s="0" t="s">
        <v>770</v>
      </c>
      <c r="U147" s="0" t="s">
        <v>25</v>
      </c>
    </row>
    <row r="148" customFormat="false" ht="15" hidden="false" customHeight="false" outlineLevel="0" collapsed="false">
      <c r="A148" s="0" t="n">
        <f aca="false">FALSE()</f>
        <v>0</v>
      </c>
      <c r="B148" s="0" t="s">
        <v>25</v>
      </c>
      <c r="C148" s="0" t="s">
        <v>488</v>
      </c>
      <c r="D148" s="0" t="s">
        <v>771</v>
      </c>
      <c r="F148" s="0" t="n">
        <v>1</v>
      </c>
      <c r="G148" s="0" t="n">
        <v>2</v>
      </c>
      <c r="H148" s="0" t="n">
        <v>2</v>
      </c>
      <c r="I148" s="0" t="s">
        <v>35</v>
      </c>
      <c r="J148" s="0" t="s">
        <v>490</v>
      </c>
      <c r="K148" s="0" t="n">
        <v>1</v>
      </c>
      <c r="L148" s="1" t="n">
        <v>155084378711</v>
      </c>
      <c r="M148" s="0" t="s">
        <v>48</v>
      </c>
      <c r="N148" s="0" t="s">
        <v>25</v>
      </c>
      <c r="O148" s="0" t="s">
        <v>48</v>
      </c>
      <c r="P148" s="0" t="s">
        <v>25</v>
      </c>
      <c r="Q148" s="0" t="s">
        <v>772</v>
      </c>
      <c r="S148" s="2" t="n">
        <v>1600000</v>
      </c>
      <c r="T148" s="0" t="s">
        <v>773</v>
      </c>
      <c r="U148" s="0" t="s">
        <v>25</v>
      </c>
    </row>
    <row r="149" customFormat="false" ht="15" hidden="false" customHeight="false" outlineLevel="0" collapsed="false">
      <c r="A149" s="0" t="n">
        <f aca="false">FALSE()</f>
        <v>0</v>
      </c>
      <c r="B149" s="0" t="s">
        <v>25</v>
      </c>
      <c r="C149" s="0" t="s">
        <v>550</v>
      </c>
      <c r="D149" s="0" t="s">
        <v>774</v>
      </c>
      <c r="E149" s="0" t="s">
        <v>775</v>
      </c>
      <c r="F149" s="0" t="n">
        <v>1</v>
      </c>
      <c r="G149" s="0" t="n">
        <v>1</v>
      </c>
      <c r="H149" s="0" t="n">
        <v>1</v>
      </c>
      <c r="I149" s="0" t="s">
        <v>35</v>
      </c>
      <c r="J149" s="0" t="s">
        <v>552</v>
      </c>
      <c r="K149" s="0" t="n">
        <v>2</v>
      </c>
      <c r="L149" s="1" t="n">
        <v>12036844332</v>
      </c>
      <c r="M149" s="0" t="s">
        <v>25</v>
      </c>
      <c r="N149" s="0" t="s">
        <v>48</v>
      </c>
      <c r="O149" s="0" t="s">
        <v>25</v>
      </c>
      <c r="P149" s="0" t="s">
        <v>48</v>
      </c>
      <c r="Q149" s="0" t="s">
        <v>776</v>
      </c>
      <c r="R149" s="2" t="n">
        <v>94000000</v>
      </c>
      <c r="T149" s="0" t="s">
        <v>777</v>
      </c>
      <c r="U149" s="0" t="s">
        <v>25</v>
      </c>
    </row>
    <row r="150" customFormat="false" ht="15" hidden="false" customHeight="false" outlineLevel="0" collapsed="false">
      <c r="A150" s="0" t="n">
        <f aca="false">FALSE()</f>
        <v>0</v>
      </c>
      <c r="B150" s="0" t="s">
        <v>25</v>
      </c>
      <c r="C150" s="0" t="s">
        <v>405</v>
      </c>
      <c r="D150" s="0" t="s">
        <v>251</v>
      </c>
      <c r="F150" s="0" t="n">
        <v>1</v>
      </c>
      <c r="G150" s="0" t="n">
        <v>1</v>
      </c>
      <c r="H150" s="0" t="n">
        <v>1</v>
      </c>
      <c r="I150" s="0" t="s">
        <v>87</v>
      </c>
      <c r="J150" s="0" t="s">
        <v>406</v>
      </c>
      <c r="K150" s="0" t="n">
        <v>0</v>
      </c>
      <c r="L150" s="1" t="n">
        <v>135163491606</v>
      </c>
      <c r="M150" s="0" t="s">
        <v>48</v>
      </c>
      <c r="N150" s="0" t="s">
        <v>25</v>
      </c>
      <c r="O150" s="0" t="s">
        <v>48</v>
      </c>
      <c r="P150" s="0" t="s">
        <v>25</v>
      </c>
      <c r="S150" s="2" t="n">
        <v>510000</v>
      </c>
      <c r="T150" s="0" t="s">
        <v>778</v>
      </c>
      <c r="U150" s="0" t="s">
        <v>25</v>
      </c>
    </row>
    <row r="151" customFormat="false" ht="15" hidden="false" customHeight="false" outlineLevel="0" collapsed="false">
      <c r="A151" s="0" t="n">
        <f aca="false">FALSE()</f>
        <v>0</v>
      </c>
      <c r="B151" s="0" t="s">
        <v>25</v>
      </c>
      <c r="C151" s="0" t="s">
        <v>572</v>
      </c>
      <c r="D151" s="0" t="s">
        <v>251</v>
      </c>
      <c r="F151" s="0" t="n">
        <v>1</v>
      </c>
      <c r="G151" s="0" t="n">
        <v>1</v>
      </c>
      <c r="H151" s="0" t="n">
        <v>1</v>
      </c>
      <c r="I151" s="0" t="s">
        <v>52</v>
      </c>
      <c r="J151" s="0" t="s">
        <v>573</v>
      </c>
      <c r="K151" s="0" t="n">
        <v>0</v>
      </c>
      <c r="L151" s="1" t="n">
        <v>96154654224</v>
      </c>
      <c r="M151" s="0" t="s">
        <v>25</v>
      </c>
      <c r="N151" s="0" t="s">
        <v>48</v>
      </c>
      <c r="O151" s="0" t="s">
        <v>25</v>
      </c>
      <c r="P151" s="0" t="s">
        <v>48</v>
      </c>
      <c r="R151" s="2" t="n">
        <v>1400000000</v>
      </c>
      <c r="T151" s="0" t="s">
        <v>779</v>
      </c>
      <c r="U151" s="0" t="s">
        <v>25</v>
      </c>
    </row>
    <row r="152" customFormat="false" ht="15" hidden="false" customHeight="false" outlineLevel="0" collapsed="false">
      <c r="A152" s="0" t="n">
        <f aca="false">FALSE()</f>
        <v>0</v>
      </c>
      <c r="B152" s="0" t="s">
        <v>25</v>
      </c>
      <c r="C152" s="0" t="s">
        <v>493</v>
      </c>
      <c r="D152" s="0" t="s">
        <v>780</v>
      </c>
      <c r="F152" s="0" t="n">
        <v>1</v>
      </c>
      <c r="G152" s="0" t="n">
        <v>3</v>
      </c>
      <c r="H152" s="0" t="n">
        <v>1</v>
      </c>
      <c r="I152" s="0" t="s">
        <v>35</v>
      </c>
      <c r="J152" s="0" t="s">
        <v>494</v>
      </c>
      <c r="K152" s="0" t="n">
        <v>1</v>
      </c>
      <c r="L152" s="1" t="n">
        <v>148275871945</v>
      </c>
      <c r="M152" s="0" t="s">
        <v>48</v>
      </c>
      <c r="N152" s="0" t="s">
        <v>25</v>
      </c>
      <c r="O152" s="0" t="s">
        <v>48</v>
      </c>
      <c r="P152" s="0" t="s">
        <v>25</v>
      </c>
      <c r="Q152" s="0" t="s">
        <v>781</v>
      </c>
      <c r="S152" s="2" t="n">
        <v>4300000</v>
      </c>
      <c r="T152" s="0" t="s">
        <v>782</v>
      </c>
      <c r="U152" s="0" t="s">
        <v>25</v>
      </c>
    </row>
    <row r="153" customFormat="false" ht="15" hidden="false" customHeight="false" outlineLevel="0" collapsed="false">
      <c r="A153" s="0" t="n">
        <f aca="false">FALSE()</f>
        <v>0</v>
      </c>
      <c r="B153" s="0" t="s">
        <v>25</v>
      </c>
      <c r="C153" s="0" t="s">
        <v>783</v>
      </c>
      <c r="D153" s="0" t="s">
        <v>438</v>
      </c>
      <c r="F153" s="0" t="n">
        <v>1</v>
      </c>
      <c r="G153" s="0" t="n">
        <v>2</v>
      </c>
      <c r="H153" s="0" t="n">
        <v>2</v>
      </c>
      <c r="I153" s="0" t="s">
        <v>123</v>
      </c>
      <c r="J153" s="0" t="s">
        <v>784</v>
      </c>
      <c r="K153" s="0" t="n">
        <v>1</v>
      </c>
      <c r="L153" s="1" t="n">
        <v>117759601176</v>
      </c>
      <c r="M153" s="0" t="s">
        <v>25</v>
      </c>
      <c r="N153" s="0" t="s">
        <v>25</v>
      </c>
      <c r="O153" s="0" t="s">
        <v>25</v>
      </c>
      <c r="P153" s="0" t="s">
        <v>25</v>
      </c>
      <c r="Q153" s="0" t="s">
        <v>440</v>
      </c>
      <c r="R153" s="2" t="n">
        <v>8800000</v>
      </c>
      <c r="S153" s="2" t="n">
        <v>12000000</v>
      </c>
      <c r="T153" s="0" t="s">
        <v>785</v>
      </c>
      <c r="U153" s="0" t="s">
        <v>25</v>
      </c>
    </row>
    <row r="154" customFormat="false" ht="15" hidden="false" customHeight="false" outlineLevel="0" collapsed="false">
      <c r="A154" s="0" t="n">
        <f aca="false">FALSE()</f>
        <v>0</v>
      </c>
      <c r="B154" s="0" t="s">
        <v>25</v>
      </c>
      <c r="C154" s="0" t="s">
        <v>786</v>
      </c>
      <c r="F154" s="0" t="n">
        <v>1</v>
      </c>
      <c r="G154" s="0" t="n">
        <v>2</v>
      </c>
      <c r="H154" s="0" t="n">
        <v>1</v>
      </c>
      <c r="I154" s="0" t="s">
        <v>27</v>
      </c>
      <c r="J154" s="0" t="s">
        <v>787</v>
      </c>
      <c r="K154" s="0" t="n">
        <v>0</v>
      </c>
      <c r="L154" s="1" t="n">
        <v>118062082898</v>
      </c>
      <c r="M154" s="0" t="s">
        <v>48</v>
      </c>
      <c r="N154" s="0" t="s">
        <v>25</v>
      </c>
      <c r="O154" s="0" t="s">
        <v>48</v>
      </c>
      <c r="P154" s="0" t="s">
        <v>25</v>
      </c>
      <c r="S154" s="2" t="n">
        <v>1100000</v>
      </c>
      <c r="T154" s="0" t="s">
        <v>788</v>
      </c>
      <c r="U154" s="0" t="s">
        <v>25</v>
      </c>
    </row>
    <row r="155" customFormat="false" ht="15" hidden="false" customHeight="false" outlineLevel="0" collapsed="false">
      <c r="A155" s="0" t="n">
        <f aca="false">FALSE()</f>
        <v>0</v>
      </c>
      <c r="B155" s="0" t="s">
        <v>25</v>
      </c>
      <c r="C155" s="0" t="s">
        <v>550</v>
      </c>
      <c r="D155" s="0" t="s">
        <v>789</v>
      </c>
      <c r="E155" s="0" t="s">
        <v>790</v>
      </c>
      <c r="F155" s="0" t="n">
        <v>1</v>
      </c>
      <c r="G155" s="0" t="n">
        <v>1</v>
      </c>
      <c r="H155" s="0" t="n">
        <v>1</v>
      </c>
      <c r="I155" s="0" t="s">
        <v>35</v>
      </c>
      <c r="J155" s="0" t="s">
        <v>552</v>
      </c>
      <c r="K155" s="0" t="n">
        <v>2</v>
      </c>
      <c r="L155" s="1" t="n">
        <v>11896687832</v>
      </c>
      <c r="M155" s="0" t="s">
        <v>25</v>
      </c>
      <c r="N155" s="0" t="s">
        <v>48</v>
      </c>
      <c r="O155" s="0" t="s">
        <v>25</v>
      </c>
      <c r="P155" s="0" t="s">
        <v>48</v>
      </c>
      <c r="Q155" s="0" t="s">
        <v>791</v>
      </c>
      <c r="R155" s="2" t="n">
        <v>74000000</v>
      </c>
      <c r="T155" s="0" t="s">
        <v>792</v>
      </c>
      <c r="U155" s="0" t="s">
        <v>25</v>
      </c>
    </row>
    <row r="156" customFormat="false" ht="15" hidden="false" customHeight="false" outlineLevel="0" collapsed="false">
      <c r="A156" s="0" t="n">
        <f aca="false">FALSE()</f>
        <v>0</v>
      </c>
      <c r="B156" s="0" t="s">
        <v>25</v>
      </c>
      <c r="C156" s="0" t="s">
        <v>793</v>
      </c>
      <c r="D156" s="0" t="s">
        <v>386</v>
      </c>
      <c r="F156" s="0" t="n">
        <v>1</v>
      </c>
      <c r="G156" s="0" t="n">
        <v>1</v>
      </c>
      <c r="H156" s="0" t="n">
        <v>1</v>
      </c>
      <c r="I156" s="0" t="s">
        <v>109</v>
      </c>
      <c r="J156" s="0" t="s">
        <v>794</v>
      </c>
      <c r="K156" s="0" t="n">
        <v>1</v>
      </c>
      <c r="L156" s="1" t="n">
        <v>120561607848</v>
      </c>
      <c r="M156" s="0" t="s">
        <v>48</v>
      </c>
      <c r="N156" s="0" t="s">
        <v>25</v>
      </c>
      <c r="O156" s="0" t="s">
        <v>48</v>
      </c>
      <c r="P156" s="0" t="s">
        <v>25</v>
      </c>
      <c r="Q156" s="0" t="s">
        <v>388</v>
      </c>
      <c r="S156" s="2" t="n">
        <v>340000</v>
      </c>
      <c r="T156" s="0" t="s">
        <v>795</v>
      </c>
      <c r="U156" s="0" t="s">
        <v>25</v>
      </c>
    </row>
    <row r="157" customFormat="false" ht="15" hidden="false" customHeight="false" outlineLevel="0" collapsed="false">
      <c r="A157" s="0" t="n">
        <f aca="false">FALSE()</f>
        <v>0</v>
      </c>
      <c r="B157" s="0" t="s">
        <v>25</v>
      </c>
      <c r="C157" s="0" t="s">
        <v>796</v>
      </c>
      <c r="D157" s="0" t="s">
        <v>251</v>
      </c>
      <c r="F157" s="0" t="n">
        <v>1</v>
      </c>
      <c r="G157" s="0" t="n">
        <v>2</v>
      </c>
      <c r="H157" s="0" t="n">
        <v>2</v>
      </c>
      <c r="I157" s="0" t="s">
        <v>205</v>
      </c>
      <c r="J157" s="0" t="s">
        <v>797</v>
      </c>
      <c r="K157" s="0" t="n">
        <v>0</v>
      </c>
      <c r="L157" s="1" t="n">
        <v>111457521653</v>
      </c>
      <c r="M157" s="0" t="s">
        <v>25</v>
      </c>
      <c r="N157" s="0" t="s">
        <v>25</v>
      </c>
      <c r="O157" s="0" t="s">
        <v>25</v>
      </c>
      <c r="P157" s="0" t="s">
        <v>25</v>
      </c>
      <c r="R157" s="2" t="n">
        <v>2800000</v>
      </c>
      <c r="S157" s="2" t="n">
        <v>4100000</v>
      </c>
      <c r="T157" s="0" t="s">
        <v>798</v>
      </c>
      <c r="U157" s="0" t="s">
        <v>25</v>
      </c>
    </row>
    <row r="158" customFormat="false" ht="15" hidden="false" customHeight="false" outlineLevel="0" collapsed="false">
      <c r="A158" s="0" t="n">
        <f aca="false">FALSE()</f>
        <v>0</v>
      </c>
      <c r="B158" s="0" t="s">
        <v>25</v>
      </c>
      <c r="C158" s="0" t="s">
        <v>420</v>
      </c>
      <c r="D158" s="0" t="s">
        <v>799</v>
      </c>
      <c r="F158" s="0" t="n">
        <v>1</v>
      </c>
      <c r="G158" s="0" t="n">
        <v>2</v>
      </c>
      <c r="H158" s="0" t="n">
        <v>1</v>
      </c>
      <c r="I158" s="0" t="s">
        <v>35</v>
      </c>
      <c r="J158" s="0" t="s">
        <v>423</v>
      </c>
      <c r="K158" s="0" t="n">
        <v>2</v>
      </c>
      <c r="L158" s="1" t="n">
        <v>170697005007</v>
      </c>
      <c r="M158" s="0" t="s">
        <v>48</v>
      </c>
      <c r="N158" s="0" t="s">
        <v>25</v>
      </c>
      <c r="O158" s="0" t="s">
        <v>48</v>
      </c>
      <c r="P158" s="0" t="s">
        <v>25</v>
      </c>
      <c r="Q158" s="0" t="s">
        <v>800</v>
      </c>
      <c r="S158" s="2" t="n">
        <v>6700000</v>
      </c>
      <c r="T158" s="0" t="s">
        <v>801</v>
      </c>
      <c r="U158" s="0" t="s">
        <v>25</v>
      </c>
    </row>
    <row r="159" customFormat="false" ht="15" hidden="false" customHeight="false" outlineLevel="0" collapsed="false">
      <c r="A159" s="0" t="n">
        <f aca="false">FALSE()</f>
        <v>0</v>
      </c>
      <c r="B159" s="0" t="s">
        <v>25</v>
      </c>
      <c r="C159" s="0" t="s">
        <v>648</v>
      </c>
      <c r="D159" s="0" t="s">
        <v>802</v>
      </c>
      <c r="F159" s="0" t="n">
        <v>1</v>
      </c>
      <c r="G159" s="0" t="n">
        <v>3</v>
      </c>
      <c r="H159" s="0" t="n">
        <v>1</v>
      </c>
      <c r="I159" s="0" t="s">
        <v>27</v>
      </c>
      <c r="J159" s="0" t="s">
        <v>649</v>
      </c>
      <c r="K159" s="0" t="n">
        <v>0</v>
      </c>
      <c r="L159" s="1" t="n">
        <v>138177978943</v>
      </c>
      <c r="M159" s="0" t="s">
        <v>48</v>
      </c>
      <c r="N159" s="0" t="s">
        <v>25</v>
      </c>
      <c r="O159" s="0" t="s">
        <v>48</v>
      </c>
      <c r="P159" s="0" t="s">
        <v>25</v>
      </c>
      <c r="Q159" s="0" t="s">
        <v>257</v>
      </c>
      <c r="S159" s="2" t="n">
        <v>1900000</v>
      </c>
      <c r="T159" s="0" t="s">
        <v>803</v>
      </c>
      <c r="U159" s="0" t="s">
        <v>25</v>
      </c>
    </row>
    <row r="160" customFormat="false" ht="15" hidden="false" customHeight="false" outlineLevel="0" collapsed="false">
      <c r="A160" s="0" t="n">
        <f aca="false">FALSE()</f>
        <v>0</v>
      </c>
      <c r="B160" s="0" t="s">
        <v>25</v>
      </c>
      <c r="C160" s="0" t="s">
        <v>666</v>
      </c>
      <c r="D160" s="0" t="s">
        <v>804</v>
      </c>
      <c r="F160" s="0" t="n">
        <v>1</v>
      </c>
      <c r="G160" s="0" t="n">
        <v>2</v>
      </c>
      <c r="H160" s="0" t="n">
        <v>3</v>
      </c>
      <c r="I160" s="0" t="s">
        <v>73</v>
      </c>
      <c r="J160" s="0" t="s">
        <v>668</v>
      </c>
      <c r="K160" s="0" t="n">
        <v>3</v>
      </c>
      <c r="L160" s="1" t="n">
        <v>138667770737</v>
      </c>
      <c r="M160" s="0" t="s">
        <v>48</v>
      </c>
      <c r="N160" s="0" t="s">
        <v>25</v>
      </c>
      <c r="O160" s="0" t="s">
        <v>48</v>
      </c>
      <c r="P160" s="0" t="s">
        <v>25</v>
      </c>
      <c r="Q160" s="0" t="s">
        <v>805</v>
      </c>
      <c r="S160" s="2" t="n">
        <v>10000000</v>
      </c>
      <c r="T160" s="0" t="s">
        <v>806</v>
      </c>
      <c r="U160" s="0" t="s">
        <v>25</v>
      </c>
    </row>
    <row r="161" customFormat="false" ht="15" hidden="false" customHeight="false" outlineLevel="0" collapsed="false">
      <c r="A161" s="0" t="n">
        <f aca="false">FALSE()</f>
        <v>0</v>
      </c>
      <c r="B161" s="0" t="s">
        <v>25</v>
      </c>
      <c r="C161" s="0" t="s">
        <v>807</v>
      </c>
      <c r="D161" s="0" t="s">
        <v>576</v>
      </c>
      <c r="F161" s="0" t="n">
        <v>1</v>
      </c>
      <c r="G161" s="0" t="n">
        <v>1</v>
      </c>
      <c r="H161" s="0" t="n">
        <v>1</v>
      </c>
      <c r="I161" s="0" t="s">
        <v>212</v>
      </c>
      <c r="J161" s="0" t="s">
        <v>808</v>
      </c>
      <c r="K161" s="0" t="n">
        <v>1</v>
      </c>
      <c r="L161" s="1" t="n">
        <v>138073825927</v>
      </c>
      <c r="M161" s="0" t="s">
        <v>48</v>
      </c>
      <c r="N161" s="0" t="s">
        <v>25</v>
      </c>
      <c r="O161" s="0" t="s">
        <v>48</v>
      </c>
      <c r="P161" s="0" t="s">
        <v>25</v>
      </c>
      <c r="Q161" s="0" t="s">
        <v>578</v>
      </c>
      <c r="S161" s="2" t="n">
        <v>3000000</v>
      </c>
      <c r="T161" s="0" t="s">
        <v>213</v>
      </c>
      <c r="U161" s="0" t="s">
        <v>25</v>
      </c>
    </row>
    <row r="162" customFormat="false" ht="15" hidden="false" customHeight="false" outlineLevel="0" collapsed="false">
      <c r="A162" s="0" t="n">
        <f aca="false">FALSE()</f>
        <v>0</v>
      </c>
      <c r="B162" s="0" t="s">
        <v>25</v>
      </c>
      <c r="C162" s="0" t="s">
        <v>809</v>
      </c>
      <c r="D162" s="0" t="s">
        <v>251</v>
      </c>
      <c r="F162" s="0" t="n">
        <v>1</v>
      </c>
      <c r="G162" s="0" t="n">
        <v>1</v>
      </c>
      <c r="H162" s="0" t="n">
        <v>1</v>
      </c>
      <c r="I162" s="0" t="s">
        <v>23</v>
      </c>
      <c r="J162" s="0" t="s">
        <v>810</v>
      </c>
      <c r="K162" s="0" t="n">
        <v>0</v>
      </c>
      <c r="L162" s="1" t="n">
        <v>84942134176</v>
      </c>
      <c r="M162" s="0" t="s">
        <v>25</v>
      </c>
      <c r="N162" s="0" t="s">
        <v>48</v>
      </c>
      <c r="O162" s="0" t="s">
        <v>25</v>
      </c>
      <c r="P162" s="0" t="s">
        <v>48</v>
      </c>
      <c r="R162" s="2" t="n">
        <v>26000000</v>
      </c>
      <c r="T162" s="0" t="s">
        <v>811</v>
      </c>
      <c r="U162" s="0" t="s">
        <v>25</v>
      </c>
    </row>
    <row r="163" customFormat="false" ht="15" hidden="false" customHeight="false" outlineLevel="0" collapsed="false">
      <c r="A163" s="0" t="n">
        <f aca="false">FALSE()</f>
        <v>0</v>
      </c>
      <c r="B163" s="0" t="s">
        <v>25</v>
      </c>
      <c r="C163" s="0" t="s">
        <v>812</v>
      </c>
      <c r="D163" s="0" t="s">
        <v>813</v>
      </c>
      <c r="F163" s="0" t="n">
        <v>1</v>
      </c>
      <c r="G163" s="0" t="n">
        <v>1</v>
      </c>
      <c r="H163" s="0" t="n">
        <v>1</v>
      </c>
      <c r="I163" s="0" t="s">
        <v>35</v>
      </c>
      <c r="J163" s="0" t="s">
        <v>814</v>
      </c>
      <c r="K163" s="0" t="n">
        <v>2</v>
      </c>
      <c r="L163" s="1" t="n">
        <v>114662658387</v>
      </c>
      <c r="M163" s="0" t="s">
        <v>25</v>
      </c>
      <c r="N163" s="0" t="s">
        <v>48</v>
      </c>
      <c r="O163" s="0" t="s">
        <v>25</v>
      </c>
      <c r="P163" s="0" t="s">
        <v>48</v>
      </c>
      <c r="Q163" s="0" t="s">
        <v>815</v>
      </c>
      <c r="R163" s="2" t="n">
        <v>80000000</v>
      </c>
      <c r="T163" s="0" t="s">
        <v>816</v>
      </c>
      <c r="U163" s="0" t="s">
        <v>25</v>
      </c>
    </row>
    <row r="164" customFormat="false" ht="15" hidden="false" customHeight="false" outlineLevel="0" collapsed="false">
      <c r="A164" s="0" t="n">
        <f aca="false">FALSE()</f>
        <v>0</v>
      </c>
      <c r="B164" s="0" t="s">
        <v>25</v>
      </c>
      <c r="C164" s="0" t="s">
        <v>817</v>
      </c>
      <c r="D164" s="0" t="s">
        <v>438</v>
      </c>
      <c r="F164" s="0" t="n">
        <v>1</v>
      </c>
      <c r="G164" s="0" t="n">
        <v>1</v>
      </c>
      <c r="H164" s="0" t="n">
        <v>1</v>
      </c>
      <c r="I164" s="0" t="s">
        <v>30</v>
      </c>
      <c r="J164" s="0" t="s">
        <v>818</v>
      </c>
      <c r="K164" s="0" t="n">
        <v>1</v>
      </c>
      <c r="L164" s="1" t="n">
        <v>106255783541</v>
      </c>
      <c r="M164" s="0" t="s">
        <v>25</v>
      </c>
      <c r="N164" s="0" t="s">
        <v>48</v>
      </c>
      <c r="O164" s="0" t="s">
        <v>25</v>
      </c>
      <c r="P164" s="0" t="s">
        <v>48</v>
      </c>
      <c r="Q164" s="0" t="s">
        <v>440</v>
      </c>
      <c r="R164" s="2" t="n">
        <v>1300000</v>
      </c>
      <c r="T164" s="0" t="s">
        <v>819</v>
      </c>
      <c r="U164" s="0" t="s">
        <v>25</v>
      </c>
    </row>
    <row r="165" customFormat="false" ht="15" hidden="false" customHeight="false" outlineLevel="0" collapsed="false">
      <c r="A165" s="0" t="n">
        <f aca="false">FALSE()</f>
        <v>0</v>
      </c>
      <c r="B165" s="0" t="s">
        <v>25</v>
      </c>
      <c r="C165" s="0" t="s">
        <v>820</v>
      </c>
      <c r="D165" s="0" t="s">
        <v>576</v>
      </c>
      <c r="F165" s="0" t="n">
        <v>1</v>
      </c>
      <c r="G165" s="0" t="n">
        <v>2</v>
      </c>
      <c r="H165" s="0" t="n">
        <v>1</v>
      </c>
      <c r="I165" s="0" t="s">
        <v>169</v>
      </c>
      <c r="J165" s="0" t="s">
        <v>821</v>
      </c>
      <c r="K165" s="0" t="n">
        <v>1</v>
      </c>
      <c r="L165" s="1" t="n">
        <v>122161099308</v>
      </c>
      <c r="M165" s="0" t="s">
        <v>48</v>
      </c>
      <c r="N165" s="0" t="s">
        <v>25</v>
      </c>
      <c r="O165" s="0" t="s">
        <v>48</v>
      </c>
      <c r="P165" s="0" t="s">
        <v>25</v>
      </c>
      <c r="Q165" s="0" t="s">
        <v>578</v>
      </c>
      <c r="S165" s="2" t="n">
        <v>15000000</v>
      </c>
      <c r="T165" s="0" t="s">
        <v>822</v>
      </c>
      <c r="U165" s="0" t="s">
        <v>25</v>
      </c>
    </row>
    <row r="166" customFormat="false" ht="15" hidden="false" customHeight="false" outlineLevel="0" collapsed="false">
      <c r="A166" s="0" t="n">
        <f aca="false">FALSE()</f>
        <v>0</v>
      </c>
      <c r="B166" s="0" t="s">
        <v>25</v>
      </c>
      <c r="C166" s="0" t="s">
        <v>420</v>
      </c>
      <c r="D166" s="0" t="s">
        <v>823</v>
      </c>
      <c r="F166" s="0" t="n">
        <v>1</v>
      </c>
      <c r="G166" s="0" t="n">
        <v>2</v>
      </c>
      <c r="H166" s="0" t="n">
        <v>1</v>
      </c>
      <c r="I166" s="0" t="s">
        <v>35</v>
      </c>
      <c r="J166" s="0" t="s">
        <v>423</v>
      </c>
      <c r="K166" s="0" t="n">
        <v>2</v>
      </c>
      <c r="L166" s="1" t="n">
        <v>169295440007</v>
      </c>
      <c r="M166" s="0" t="s">
        <v>48</v>
      </c>
      <c r="N166" s="0" t="s">
        <v>25</v>
      </c>
      <c r="O166" s="0" t="s">
        <v>48</v>
      </c>
      <c r="P166" s="0" t="s">
        <v>25</v>
      </c>
      <c r="Q166" s="0" t="s">
        <v>824</v>
      </c>
      <c r="S166" s="2" t="n">
        <v>61000000</v>
      </c>
      <c r="T166" s="0" t="s">
        <v>825</v>
      </c>
      <c r="U166" s="0" t="s">
        <v>25</v>
      </c>
    </row>
    <row r="167" customFormat="false" ht="15" hidden="false" customHeight="false" outlineLevel="0" collapsed="false">
      <c r="A167" s="0" t="n">
        <f aca="false">FALSE()</f>
        <v>0</v>
      </c>
      <c r="B167" s="0" t="s">
        <v>25</v>
      </c>
      <c r="C167" s="0" t="s">
        <v>370</v>
      </c>
      <c r="F167" s="0" t="n">
        <v>1</v>
      </c>
      <c r="G167" s="0" t="n">
        <v>1</v>
      </c>
      <c r="H167" s="0" t="n">
        <v>1</v>
      </c>
      <c r="I167" s="0" t="s">
        <v>23</v>
      </c>
      <c r="J167" s="0" t="s">
        <v>371</v>
      </c>
      <c r="K167" s="0" t="n">
        <v>0</v>
      </c>
      <c r="L167" s="1" t="n">
        <v>110056946214</v>
      </c>
      <c r="M167" s="0" t="s">
        <v>25</v>
      </c>
      <c r="N167" s="0" t="s">
        <v>48</v>
      </c>
      <c r="O167" s="0" t="s">
        <v>25</v>
      </c>
      <c r="P167" s="0" t="s">
        <v>48</v>
      </c>
      <c r="R167" s="2" t="n">
        <v>420000</v>
      </c>
      <c r="T167" s="0" t="s">
        <v>826</v>
      </c>
      <c r="U167" s="0" t="s">
        <v>25</v>
      </c>
    </row>
    <row r="168" customFormat="false" ht="15" hidden="false" customHeight="false" outlineLevel="0" collapsed="false">
      <c r="A168" s="0" t="n">
        <f aca="false">FALSE()</f>
        <v>0</v>
      </c>
      <c r="B168" s="0" t="s">
        <v>25</v>
      </c>
      <c r="C168" s="0" t="s">
        <v>809</v>
      </c>
      <c r="F168" s="0" t="n">
        <v>1</v>
      </c>
      <c r="G168" s="0" t="n">
        <v>1</v>
      </c>
      <c r="H168" s="0" t="n">
        <v>1</v>
      </c>
      <c r="I168" s="0" t="s">
        <v>23</v>
      </c>
      <c r="J168" s="0" t="s">
        <v>810</v>
      </c>
      <c r="K168" s="0" t="n">
        <v>0</v>
      </c>
      <c r="L168" s="1" t="n">
        <v>73038422776</v>
      </c>
      <c r="M168" s="0" t="s">
        <v>48</v>
      </c>
      <c r="N168" s="0" t="s">
        <v>25</v>
      </c>
      <c r="O168" s="0" t="s">
        <v>48</v>
      </c>
      <c r="P168" s="0" t="s">
        <v>25</v>
      </c>
      <c r="S168" s="2" t="n">
        <v>1200000</v>
      </c>
      <c r="T168" s="0" t="s">
        <v>827</v>
      </c>
      <c r="U168" s="0" t="s">
        <v>25</v>
      </c>
    </row>
    <row r="169" customFormat="false" ht="15" hidden="false" customHeight="false" outlineLevel="0" collapsed="false">
      <c r="A169" s="0" t="n">
        <f aca="false">FALSE()</f>
        <v>0</v>
      </c>
      <c r="B169" s="0" t="s">
        <v>25</v>
      </c>
      <c r="C169" s="0" t="s">
        <v>828</v>
      </c>
      <c r="F169" s="0" t="n">
        <v>1</v>
      </c>
      <c r="G169" s="0" t="n">
        <v>2</v>
      </c>
      <c r="H169" s="0" t="n">
        <v>1</v>
      </c>
      <c r="I169" s="0" t="s">
        <v>111</v>
      </c>
      <c r="J169" s="0" t="s">
        <v>829</v>
      </c>
      <c r="K169" s="0" t="n">
        <v>0</v>
      </c>
      <c r="L169" s="1" t="n">
        <v>116363066541</v>
      </c>
      <c r="M169" s="0" t="s">
        <v>25</v>
      </c>
      <c r="N169" s="0" t="s">
        <v>48</v>
      </c>
      <c r="O169" s="0" t="s">
        <v>25</v>
      </c>
      <c r="P169" s="0" t="s">
        <v>48</v>
      </c>
      <c r="R169" s="2" t="n">
        <v>8800000</v>
      </c>
      <c r="T169" s="0" t="s">
        <v>830</v>
      </c>
      <c r="U169" s="0" t="s">
        <v>25</v>
      </c>
    </row>
    <row r="170" customFormat="false" ht="15" hidden="false" customHeight="false" outlineLevel="0" collapsed="false">
      <c r="A170" s="0" t="n">
        <f aca="false">FALSE()</f>
        <v>0</v>
      </c>
      <c r="B170" s="0" t="s">
        <v>25</v>
      </c>
      <c r="C170" s="0" t="s">
        <v>831</v>
      </c>
      <c r="F170" s="0" t="n">
        <v>1</v>
      </c>
      <c r="G170" s="0" t="n">
        <v>1</v>
      </c>
      <c r="H170" s="0" t="n">
        <v>1</v>
      </c>
      <c r="I170" s="0" t="s">
        <v>202</v>
      </c>
      <c r="J170" s="0" t="s">
        <v>832</v>
      </c>
      <c r="K170" s="0" t="n">
        <v>0</v>
      </c>
      <c r="L170" s="1" t="n">
        <v>193116880868</v>
      </c>
      <c r="M170" s="0" t="s">
        <v>25</v>
      </c>
      <c r="N170" s="0" t="s">
        <v>48</v>
      </c>
      <c r="O170" s="0" t="s">
        <v>25</v>
      </c>
      <c r="P170" s="0" t="s">
        <v>48</v>
      </c>
      <c r="R170" s="2" t="n">
        <v>330000</v>
      </c>
      <c r="T170" s="0" t="s">
        <v>833</v>
      </c>
      <c r="U170" s="0" t="s">
        <v>25</v>
      </c>
    </row>
    <row r="171" customFormat="false" ht="15" hidden="false" customHeight="false" outlineLevel="0" collapsed="false">
      <c r="A171" s="0" t="n">
        <f aca="false">FALSE()</f>
        <v>0</v>
      </c>
      <c r="B171" s="0" t="s">
        <v>25</v>
      </c>
      <c r="C171" s="0" t="s">
        <v>563</v>
      </c>
      <c r="D171" s="0" t="s">
        <v>834</v>
      </c>
      <c r="F171" s="0" t="n">
        <v>1</v>
      </c>
      <c r="G171" s="0" t="n">
        <v>1</v>
      </c>
      <c r="H171" s="0" t="n">
        <v>2</v>
      </c>
      <c r="I171" s="0" t="s">
        <v>27</v>
      </c>
      <c r="J171" s="0" t="s">
        <v>565</v>
      </c>
      <c r="K171" s="0" t="n">
        <v>3</v>
      </c>
      <c r="L171" s="1" t="n">
        <v>140178487564</v>
      </c>
      <c r="M171" s="0" t="s">
        <v>25</v>
      </c>
      <c r="N171" s="0" t="s">
        <v>25</v>
      </c>
      <c r="O171" s="0" t="s">
        <v>25</v>
      </c>
      <c r="P171" s="0" t="s">
        <v>25</v>
      </c>
      <c r="Q171" s="0" t="s">
        <v>835</v>
      </c>
      <c r="R171" s="2" t="n">
        <v>6200000</v>
      </c>
      <c r="S171" s="2" t="n">
        <v>9400000</v>
      </c>
      <c r="T171" s="0" t="s">
        <v>836</v>
      </c>
      <c r="U171" s="0" t="s">
        <v>25</v>
      </c>
    </row>
    <row r="172" customFormat="false" ht="15" hidden="false" customHeight="false" outlineLevel="0" collapsed="false">
      <c r="A172" s="0" t="n">
        <f aca="false">FALSE()</f>
        <v>0</v>
      </c>
      <c r="B172" s="0" t="s">
        <v>25</v>
      </c>
      <c r="C172" s="0" t="s">
        <v>837</v>
      </c>
      <c r="D172" s="0" t="s">
        <v>251</v>
      </c>
      <c r="F172" s="0" t="n">
        <v>3</v>
      </c>
      <c r="G172" s="0" t="n">
        <v>4</v>
      </c>
      <c r="H172" s="0" t="n">
        <v>2</v>
      </c>
      <c r="I172" s="0" t="s">
        <v>838</v>
      </c>
      <c r="J172" s="0" t="s">
        <v>839</v>
      </c>
      <c r="K172" s="0" t="n">
        <v>0</v>
      </c>
      <c r="L172" s="1" t="n">
        <v>10635683403</v>
      </c>
      <c r="M172" s="0" t="s">
        <v>25</v>
      </c>
      <c r="N172" s="0" t="s">
        <v>25</v>
      </c>
      <c r="O172" s="0" t="s">
        <v>25</v>
      </c>
      <c r="P172" s="0" t="s">
        <v>25</v>
      </c>
      <c r="R172" s="2" t="n">
        <v>22000000</v>
      </c>
      <c r="S172" s="2" t="n">
        <v>35000000</v>
      </c>
      <c r="T172" s="0" t="s">
        <v>840</v>
      </c>
      <c r="U172" s="0" t="s">
        <v>25</v>
      </c>
    </row>
    <row r="173" customFormat="false" ht="15" hidden="false" customHeight="false" outlineLevel="0" collapsed="false">
      <c r="A173" s="0" t="n">
        <f aca="false">FALSE()</f>
        <v>0</v>
      </c>
      <c r="B173" s="0" t="s">
        <v>25</v>
      </c>
      <c r="C173" s="0" t="s">
        <v>841</v>
      </c>
      <c r="F173" s="0" t="n">
        <v>1</v>
      </c>
      <c r="G173" s="0" t="n">
        <v>1</v>
      </c>
      <c r="H173" s="0" t="n">
        <v>1</v>
      </c>
      <c r="I173" s="0" t="s">
        <v>126</v>
      </c>
      <c r="J173" s="0" t="s">
        <v>842</v>
      </c>
      <c r="K173" s="0" t="n">
        <v>1</v>
      </c>
      <c r="L173" s="1" t="n">
        <v>114169393439</v>
      </c>
      <c r="M173" s="0" t="s">
        <v>48</v>
      </c>
      <c r="N173" s="0" t="s">
        <v>25</v>
      </c>
      <c r="O173" s="0" t="s">
        <v>48</v>
      </c>
      <c r="P173" s="0" t="s">
        <v>25</v>
      </c>
      <c r="S173" s="2" t="n">
        <v>2300000</v>
      </c>
      <c r="T173" s="0" t="s">
        <v>843</v>
      </c>
      <c r="U173" s="0" t="s">
        <v>25</v>
      </c>
    </row>
    <row r="174" customFormat="false" ht="15" hidden="false" customHeight="false" outlineLevel="0" collapsed="false">
      <c r="A174" s="0" t="n">
        <f aca="false">FALSE()</f>
        <v>0</v>
      </c>
      <c r="B174" s="0" t="s">
        <v>25</v>
      </c>
      <c r="C174" s="0" t="s">
        <v>844</v>
      </c>
      <c r="F174" s="0" t="n">
        <v>1</v>
      </c>
      <c r="G174" s="0" t="n">
        <v>1</v>
      </c>
      <c r="H174" s="0" t="n">
        <v>1</v>
      </c>
      <c r="I174" s="0" t="s">
        <v>23</v>
      </c>
      <c r="J174" s="0" t="s">
        <v>845</v>
      </c>
      <c r="K174" s="0" t="n">
        <v>1</v>
      </c>
      <c r="L174" s="1" t="n">
        <v>73038422776</v>
      </c>
      <c r="M174" s="0" t="s">
        <v>48</v>
      </c>
      <c r="N174" s="0" t="s">
        <v>25</v>
      </c>
      <c r="O174" s="0" t="s">
        <v>48</v>
      </c>
      <c r="P174" s="0" t="s">
        <v>25</v>
      </c>
      <c r="T174" s="0" t="s">
        <v>846</v>
      </c>
      <c r="U174" s="0" t="s">
        <v>25</v>
      </c>
    </row>
    <row r="175" customFormat="false" ht="15" hidden="false" customHeight="false" outlineLevel="0" collapsed="false">
      <c r="A175" s="0" t="n">
        <f aca="false">FALSE()</f>
        <v>0</v>
      </c>
      <c r="B175" s="0" t="s">
        <v>25</v>
      </c>
      <c r="C175" s="0" t="s">
        <v>847</v>
      </c>
      <c r="F175" s="0" t="n">
        <v>0</v>
      </c>
      <c r="G175" s="0" t="n">
        <v>6</v>
      </c>
      <c r="H175" s="0" t="n">
        <v>1</v>
      </c>
      <c r="J175" s="0" t="s">
        <v>848</v>
      </c>
      <c r="K175" s="0" t="n">
        <v>0</v>
      </c>
      <c r="L175" s="1" t="n">
        <v>73038422776</v>
      </c>
      <c r="M175" s="0" t="s">
        <v>48</v>
      </c>
      <c r="N175" s="0" t="s">
        <v>25</v>
      </c>
      <c r="O175" s="0" t="s">
        <v>48</v>
      </c>
      <c r="P175" s="0" t="s">
        <v>25</v>
      </c>
      <c r="T175" s="0" t="s">
        <v>846</v>
      </c>
      <c r="U175" s="0" t="s">
        <v>25</v>
      </c>
    </row>
    <row r="176" customFormat="false" ht="15" hidden="false" customHeight="false" outlineLevel="0" collapsed="false">
      <c r="A176" s="0" t="n">
        <f aca="false">FALSE()</f>
        <v>0</v>
      </c>
      <c r="B176" s="0" t="s">
        <v>25</v>
      </c>
      <c r="C176" s="0" t="s">
        <v>597</v>
      </c>
      <c r="F176" s="0" t="n">
        <v>1</v>
      </c>
      <c r="G176" s="0" t="n">
        <v>2</v>
      </c>
      <c r="H176" s="0" t="n">
        <v>1</v>
      </c>
      <c r="I176" s="0" t="s">
        <v>23</v>
      </c>
      <c r="J176" s="0" t="s">
        <v>598</v>
      </c>
      <c r="K176" s="0" t="n">
        <v>0</v>
      </c>
      <c r="L176" s="1" t="n">
        <v>73038422776</v>
      </c>
      <c r="M176" s="0" t="s">
        <v>48</v>
      </c>
      <c r="N176" s="0" t="s">
        <v>25</v>
      </c>
      <c r="O176" s="0" t="s">
        <v>48</v>
      </c>
      <c r="P176" s="0" t="s">
        <v>25</v>
      </c>
      <c r="T176" s="0" t="s">
        <v>846</v>
      </c>
      <c r="U176" s="0" t="s">
        <v>25</v>
      </c>
    </row>
    <row r="177" customFormat="false" ht="15" hidden="false" customHeight="false" outlineLevel="0" collapsed="false">
      <c r="A177" s="0" t="n">
        <f aca="false">FALSE()</f>
        <v>0</v>
      </c>
      <c r="B177" s="0" t="s">
        <v>25</v>
      </c>
      <c r="C177" s="0" t="s">
        <v>849</v>
      </c>
      <c r="F177" s="0" t="n">
        <v>1</v>
      </c>
      <c r="G177" s="0" t="n">
        <v>6</v>
      </c>
      <c r="H177" s="0" t="n">
        <v>1</v>
      </c>
      <c r="I177" s="0" t="s">
        <v>35</v>
      </c>
      <c r="J177" s="0" t="s">
        <v>850</v>
      </c>
      <c r="K177" s="0" t="n">
        <v>0</v>
      </c>
      <c r="L177" s="1" t="n">
        <v>83149344381</v>
      </c>
      <c r="M177" s="0" t="s">
        <v>25</v>
      </c>
      <c r="N177" s="0" t="s">
        <v>48</v>
      </c>
      <c r="O177" s="0" t="s">
        <v>25</v>
      </c>
      <c r="P177" s="0" t="s">
        <v>48</v>
      </c>
      <c r="R177" s="2" t="n">
        <v>720000</v>
      </c>
      <c r="T177" s="0" t="s">
        <v>851</v>
      </c>
      <c r="U177" s="0" t="s">
        <v>25</v>
      </c>
    </row>
    <row r="178" customFormat="false" ht="15" hidden="false" customHeight="false" outlineLevel="0" collapsed="false">
      <c r="A178" s="0" t="n">
        <f aca="false">FALSE()</f>
        <v>0</v>
      </c>
      <c r="B178" s="0" t="s">
        <v>25</v>
      </c>
      <c r="C178" s="0" t="s">
        <v>852</v>
      </c>
      <c r="D178" s="0" t="s">
        <v>251</v>
      </c>
      <c r="F178" s="0" t="n">
        <v>1</v>
      </c>
      <c r="G178" s="0" t="n">
        <v>1</v>
      </c>
      <c r="H178" s="0" t="n">
        <v>1</v>
      </c>
      <c r="I178" s="0" t="s">
        <v>214</v>
      </c>
      <c r="J178" s="0" t="s">
        <v>853</v>
      </c>
      <c r="K178" s="0" t="n">
        <v>0</v>
      </c>
      <c r="L178" s="1" t="n">
        <v>150173938108</v>
      </c>
      <c r="M178" s="0" t="s">
        <v>48</v>
      </c>
      <c r="N178" s="0" t="s">
        <v>25</v>
      </c>
      <c r="O178" s="0" t="s">
        <v>48</v>
      </c>
      <c r="P178" s="0" t="s">
        <v>25</v>
      </c>
      <c r="S178" s="2" t="n">
        <v>270000</v>
      </c>
      <c r="T178" s="0" t="s">
        <v>216</v>
      </c>
      <c r="U178" s="0" t="s">
        <v>25</v>
      </c>
    </row>
    <row r="179" customFormat="false" ht="15" hidden="false" customHeight="false" outlineLevel="0" collapsed="false">
      <c r="A179" s="0" t="n">
        <f aca="false">FALSE()</f>
        <v>0</v>
      </c>
      <c r="B179" s="0" t="s">
        <v>25</v>
      </c>
      <c r="C179" s="0" t="s">
        <v>812</v>
      </c>
      <c r="D179" s="0" t="s">
        <v>551</v>
      </c>
      <c r="F179" s="0" t="n">
        <v>1</v>
      </c>
      <c r="G179" s="0" t="n">
        <v>1</v>
      </c>
      <c r="H179" s="0" t="n">
        <v>1</v>
      </c>
      <c r="I179" s="0" t="s">
        <v>35</v>
      </c>
      <c r="J179" s="0" t="s">
        <v>814</v>
      </c>
      <c r="K179" s="0" t="n">
        <v>2</v>
      </c>
      <c r="L179" s="1" t="n">
        <v>113261093387</v>
      </c>
      <c r="M179" s="0" t="s">
        <v>25</v>
      </c>
      <c r="N179" s="0" t="s">
        <v>48</v>
      </c>
      <c r="O179" s="0" t="s">
        <v>25</v>
      </c>
      <c r="P179" s="0" t="s">
        <v>48</v>
      </c>
      <c r="Q179" s="0" t="s">
        <v>553</v>
      </c>
      <c r="R179" s="2" t="n">
        <v>520000000</v>
      </c>
      <c r="T179" s="0" t="s">
        <v>854</v>
      </c>
      <c r="U179" s="0" t="s">
        <v>25</v>
      </c>
    </row>
    <row r="180" customFormat="false" ht="15" hidden="false" customHeight="false" outlineLevel="0" collapsed="false">
      <c r="A180" s="0" t="n">
        <f aca="false">FALSE()</f>
        <v>0</v>
      </c>
      <c r="B180" s="0" t="s">
        <v>25</v>
      </c>
      <c r="C180" s="0" t="s">
        <v>855</v>
      </c>
      <c r="D180" s="0" t="s">
        <v>270</v>
      </c>
      <c r="F180" s="0" t="n">
        <v>1</v>
      </c>
      <c r="G180" s="0" t="n">
        <v>1</v>
      </c>
      <c r="H180" s="0" t="n">
        <v>1</v>
      </c>
      <c r="I180" s="0" t="s">
        <v>44</v>
      </c>
      <c r="J180" s="0" t="s">
        <v>856</v>
      </c>
      <c r="K180" s="0" t="n">
        <v>1</v>
      </c>
      <c r="L180" s="1" t="n">
        <v>117858002733</v>
      </c>
      <c r="M180" s="0" t="s">
        <v>25</v>
      </c>
      <c r="N180" s="0" t="s">
        <v>48</v>
      </c>
      <c r="O180" s="0" t="s">
        <v>25</v>
      </c>
      <c r="P180" s="0" t="s">
        <v>48</v>
      </c>
      <c r="Q180" s="0" t="s">
        <v>272</v>
      </c>
      <c r="R180" s="2" t="n">
        <v>310000</v>
      </c>
      <c r="T180" s="0" t="s">
        <v>857</v>
      </c>
      <c r="U180" s="0" t="s">
        <v>25</v>
      </c>
    </row>
    <row r="181" customFormat="false" ht="15" hidden="false" customHeight="false" outlineLevel="0" collapsed="false">
      <c r="A181" s="0" t="n">
        <f aca="false">FALSE()</f>
        <v>0</v>
      </c>
      <c r="B181" s="0" t="s">
        <v>25</v>
      </c>
      <c r="C181" s="0" t="s">
        <v>858</v>
      </c>
      <c r="D181" s="0" t="s">
        <v>255</v>
      </c>
      <c r="F181" s="0" t="n">
        <v>1</v>
      </c>
      <c r="G181" s="0" t="n">
        <v>2</v>
      </c>
      <c r="H181" s="0" t="n">
        <v>1</v>
      </c>
      <c r="I181" s="0" t="s">
        <v>217</v>
      </c>
      <c r="J181" s="0" t="s">
        <v>859</v>
      </c>
      <c r="K181" s="0" t="n">
        <v>1</v>
      </c>
      <c r="L181" s="1" t="n">
        <v>149870735301</v>
      </c>
      <c r="M181" s="0" t="s">
        <v>48</v>
      </c>
      <c r="N181" s="0" t="s">
        <v>25</v>
      </c>
      <c r="O181" s="0" t="s">
        <v>48</v>
      </c>
      <c r="P181" s="0" t="s">
        <v>25</v>
      </c>
      <c r="Q181" s="0" t="s">
        <v>257</v>
      </c>
      <c r="S181" s="2" t="n">
        <v>3800000</v>
      </c>
      <c r="T181" s="0" t="s">
        <v>219</v>
      </c>
      <c r="U181" s="0" t="s">
        <v>25</v>
      </c>
    </row>
    <row r="182" customFormat="false" ht="15" hidden="false" customHeight="false" outlineLevel="0" collapsed="false">
      <c r="A182" s="0" t="n">
        <f aca="false">FALSE()</f>
        <v>0</v>
      </c>
      <c r="B182" s="0" t="s">
        <v>25</v>
      </c>
      <c r="C182" s="0" t="s">
        <v>812</v>
      </c>
      <c r="D182" s="0" t="s">
        <v>860</v>
      </c>
      <c r="F182" s="0" t="n">
        <v>1</v>
      </c>
      <c r="G182" s="0" t="n">
        <v>1</v>
      </c>
      <c r="H182" s="0" t="n">
        <v>1</v>
      </c>
      <c r="I182" s="0" t="s">
        <v>35</v>
      </c>
      <c r="J182" s="0" t="s">
        <v>814</v>
      </c>
      <c r="K182" s="0" t="n">
        <v>2</v>
      </c>
      <c r="L182" s="1" t="n">
        <v>102758946987</v>
      </c>
      <c r="M182" s="0" t="s">
        <v>25</v>
      </c>
      <c r="N182" s="0" t="s">
        <v>48</v>
      </c>
      <c r="O182" s="0" t="s">
        <v>25</v>
      </c>
      <c r="P182" s="0" t="s">
        <v>48</v>
      </c>
      <c r="Q182" s="0" t="s">
        <v>815</v>
      </c>
      <c r="R182" s="2" t="n">
        <v>2700000</v>
      </c>
      <c r="T182" s="0" t="s">
        <v>861</v>
      </c>
      <c r="U182" s="0" t="s">
        <v>25</v>
      </c>
    </row>
    <row r="183" customFormat="false" ht="15" hidden="false" customHeight="false" outlineLevel="0" collapsed="false">
      <c r="A183" s="0" t="n">
        <f aca="false">FALSE()</f>
        <v>0</v>
      </c>
      <c r="B183" s="0" t="s">
        <v>25</v>
      </c>
      <c r="C183" s="0" t="s">
        <v>862</v>
      </c>
      <c r="F183" s="0" t="n">
        <v>1</v>
      </c>
      <c r="G183" s="0" t="n">
        <v>4</v>
      </c>
      <c r="H183" s="0" t="n">
        <v>2</v>
      </c>
      <c r="I183" s="0" t="s">
        <v>63</v>
      </c>
      <c r="J183" s="0" t="s">
        <v>863</v>
      </c>
      <c r="K183" s="0" t="n">
        <v>0</v>
      </c>
      <c r="L183" s="1" t="n">
        <v>84148902715</v>
      </c>
      <c r="M183" s="0" t="s">
        <v>25</v>
      </c>
      <c r="N183" s="0" t="s">
        <v>25</v>
      </c>
      <c r="O183" s="0" t="s">
        <v>25</v>
      </c>
      <c r="P183" s="0" t="s">
        <v>25</v>
      </c>
      <c r="R183" s="2" t="n">
        <v>980000</v>
      </c>
      <c r="S183" s="2" t="n">
        <v>2100000</v>
      </c>
      <c r="T183" s="0" t="s">
        <v>864</v>
      </c>
      <c r="U183" s="0" t="s">
        <v>25</v>
      </c>
    </row>
    <row r="184" customFormat="false" ht="15" hidden="false" customHeight="false" outlineLevel="0" collapsed="false">
      <c r="A184" s="0" t="n">
        <f aca="false">FALSE()</f>
        <v>0</v>
      </c>
      <c r="B184" s="0" t="s">
        <v>25</v>
      </c>
      <c r="C184" s="0" t="s">
        <v>865</v>
      </c>
      <c r="F184" s="0" t="n">
        <v>1</v>
      </c>
      <c r="G184" s="0" t="n">
        <v>2</v>
      </c>
      <c r="H184" s="0" t="n">
        <v>1</v>
      </c>
      <c r="I184" s="0" t="s">
        <v>32</v>
      </c>
      <c r="J184" s="0" t="s">
        <v>866</v>
      </c>
      <c r="K184" s="0" t="n">
        <v>0</v>
      </c>
      <c r="L184" s="1" t="n">
        <v>81645739266</v>
      </c>
      <c r="M184" s="0" t="s">
        <v>48</v>
      </c>
      <c r="N184" s="0" t="s">
        <v>25</v>
      </c>
      <c r="O184" s="0" t="s">
        <v>48</v>
      </c>
      <c r="P184" s="0" t="s">
        <v>25</v>
      </c>
      <c r="S184" s="2" t="n">
        <v>16000000</v>
      </c>
      <c r="T184" s="0" t="s">
        <v>222</v>
      </c>
      <c r="U184" s="0" t="s">
        <v>25</v>
      </c>
    </row>
    <row r="185" customFormat="false" ht="15" hidden="false" customHeight="false" outlineLevel="0" collapsed="false">
      <c r="A185" s="0" t="n">
        <f aca="false">FALSE()</f>
        <v>0</v>
      </c>
      <c r="B185" s="0" t="s">
        <v>25</v>
      </c>
      <c r="C185" s="0" t="s">
        <v>867</v>
      </c>
      <c r="F185" s="0" t="n">
        <v>0</v>
      </c>
      <c r="G185" s="0" t="n">
        <v>2</v>
      </c>
      <c r="H185" s="0" t="n">
        <v>1</v>
      </c>
      <c r="J185" s="0" t="s">
        <v>868</v>
      </c>
      <c r="K185" s="0" t="n">
        <v>0</v>
      </c>
      <c r="L185" s="1" t="n">
        <v>81645739266</v>
      </c>
      <c r="M185" s="0" t="s">
        <v>48</v>
      </c>
      <c r="N185" s="0" t="s">
        <v>25</v>
      </c>
      <c r="O185" s="0" t="s">
        <v>48</v>
      </c>
      <c r="P185" s="0" t="s">
        <v>25</v>
      </c>
      <c r="S185" s="2" t="n">
        <v>16000000</v>
      </c>
      <c r="T185" s="0" t="s">
        <v>222</v>
      </c>
      <c r="U185" s="0" t="s">
        <v>25</v>
      </c>
    </row>
    <row r="186" customFormat="false" ht="15" hidden="false" customHeight="false" outlineLevel="0" collapsed="false">
      <c r="A186" s="0" t="n">
        <f aca="false">FALSE()</f>
        <v>0</v>
      </c>
      <c r="B186" s="0" t="s">
        <v>25</v>
      </c>
      <c r="C186" s="0" t="s">
        <v>869</v>
      </c>
      <c r="D186" s="0" t="s">
        <v>386</v>
      </c>
      <c r="F186" s="0" t="n">
        <v>1</v>
      </c>
      <c r="G186" s="0" t="n">
        <v>1</v>
      </c>
      <c r="H186" s="0" t="n">
        <v>1</v>
      </c>
      <c r="I186" s="0" t="s">
        <v>23</v>
      </c>
      <c r="J186" s="0" t="s">
        <v>870</v>
      </c>
      <c r="K186" s="0" t="n">
        <v>1</v>
      </c>
      <c r="L186" s="1" t="n">
        <v>112155856364</v>
      </c>
      <c r="M186" s="0" t="s">
        <v>48</v>
      </c>
      <c r="N186" s="0" t="s">
        <v>25</v>
      </c>
      <c r="O186" s="0" t="s">
        <v>48</v>
      </c>
      <c r="P186" s="0" t="s">
        <v>25</v>
      </c>
      <c r="Q186" s="0" t="s">
        <v>388</v>
      </c>
      <c r="S186" s="2" t="n">
        <v>700000</v>
      </c>
      <c r="T186" s="0" t="s">
        <v>871</v>
      </c>
      <c r="U186" s="0" t="s">
        <v>25</v>
      </c>
    </row>
    <row r="187" customFormat="false" ht="15" hidden="false" customHeight="false" outlineLevel="0" collapsed="false">
      <c r="A187" s="0" t="n">
        <f aca="false">FALSE()</f>
        <v>0</v>
      </c>
      <c r="B187" s="0" t="s">
        <v>25</v>
      </c>
      <c r="C187" s="0" t="s">
        <v>786</v>
      </c>
      <c r="D187" s="0" t="s">
        <v>251</v>
      </c>
      <c r="F187" s="0" t="n">
        <v>1</v>
      </c>
      <c r="G187" s="0" t="n">
        <v>2</v>
      </c>
      <c r="H187" s="0" t="n">
        <v>1</v>
      </c>
      <c r="I187" s="0" t="s">
        <v>27</v>
      </c>
      <c r="J187" s="0" t="s">
        <v>787</v>
      </c>
      <c r="K187" s="0" t="n">
        <v>0</v>
      </c>
      <c r="L187" s="1" t="n">
        <v>129965794298</v>
      </c>
      <c r="M187" s="0" t="s">
        <v>48</v>
      </c>
      <c r="N187" s="0" t="s">
        <v>25</v>
      </c>
      <c r="O187" s="0" t="s">
        <v>48</v>
      </c>
      <c r="P187" s="0" t="s">
        <v>25</v>
      </c>
      <c r="S187" s="2" t="n">
        <v>15000000</v>
      </c>
      <c r="T187" s="0" t="s">
        <v>872</v>
      </c>
      <c r="U187" s="0" t="s">
        <v>25</v>
      </c>
    </row>
    <row r="188" customFormat="false" ht="15" hidden="false" customHeight="false" outlineLevel="0" collapsed="false">
      <c r="A188" s="0" t="n">
        <f aca="false">FALSE()</f>
        <v>0</v>
      </c>
      <c r="B188" s="0" t="s">
        <v>25</v>
      </c>
      <c r="C188" s="0" t="s">
        <v>837</v>
      </c>
      <c r="F188" s="0" t="n">
        <v>3</v>
      </c>
      <c r="G188" s="0" t="n">
        <v>4</v>
      </c>
      <c r="H188" s="0" t="n">
        <v>2</v>
      </c>
      <c r="I188" s="0" t="s">
        <v>838</v>
      </c>
      <c r="J188" s="0" t="s">
        <v>839</v>
      </c>
      <c r="K188" s="0" t="n">
        <v>0</v>
      </c>
      <c r="L188" s="1" t="n">
        <v>9445312263</v>
      </c>
      <c r="M188" s="0" t="s">
        <v>25</v>
      </c>
      <c r="N188" s="0" t="s">
        <v>25</v>
      </c>
      <c r="O188" s="0" t="s">
        <v>25</v>
      </c>
      <c r="P188" s="0" t="s">
        <v>25</v>
      </c>
      <c r="R188" s="2" t="n">
        <v>660000</v>
      </c>
      <c r="S188" s="2" t="n">
        <v>730000</v>
      </c>
      <c r="T188" s="0" t="s">
        <v>873</v>
      </c>
      <c r="U188" s="0" t="s">
        <v>25</v>
      </c>
    </row>
    <row r="189" customFormat="false" ht="15" hidden="false" customHeight="false" outlineLevel="0" collapsed="false">
      <c r="A189" s="0" t="n">
        <f aca="false">FALSE()</f>
        <v>0</v>
      </c>
      <c r="B189" s="0" t="s">
        <v>25</v>
      </c>
      <c r="C189" s="0" t="s">
        <v>550</v>
      </c>
      <c r="D189" s="0" t="s">
        <v>874</v>
      </c>
      <c r="F189" s="0" t="n">
        <v>1</v>
      </c>
      <c r="G189" s="0" t="n">
        <v>1</v>
      </c>
      <c r="H189" s="0" t="n">
        <v>1</v>
      </c>
      <c r="I189" s="0" t="s">
        <v>35</v>
      </c>
      <c r="J189" s="0" t="s">
        <v>552</v>
      </c>
      <c r="K189" s="0" t="n">
        <v>2</v>
      </c>
      <c r="L189" s="1" t="n">
        <v>10986629692</v>
      </c>
      <c r="M189" s="0" t="s">
        <v>48</v>
      </c>
      <c r="N189" s="0" t="s">
        <v>25</v>
      </c>
      <c r="O189" s="0" t="s">
        <v>48</v>
      </c>
      <c r="P189" s="0" t="s">
        <v>25</v>
      </c>
      <c r="Q189" s="0" t="s">
        <v>553</v>
      </c>
      <c r="S189" s="2" t="n">
        <v>5600000</v>
      </c>
      <c r="T189" s="0" t="s">
        <v>875</v>
      </c>
      <c r="U189" s="0" t="s">
        <v>25</v>
      </c>
    </row>
    <row r="190" customFormat="false" ht="15" hidden="false" customHeight="false" outlineLevel="0" collapsed="false">
      <c r="A190" s="0" t="n">
        <f aca="false">FALSE()</f>
        <v>0</v>
      </c>
      <c r="B190" s="0" t="s">
        <v>25</v>
      </c>
      <c r="C190" s="0" t="s">
        <v>876</v>
      </c>
      <c r="F190" s="0" t="n">
        <v>1</v>
      </c>
      <c r="G190" s="0" t="n">
        <v>1</v>
      </c>
      <c r="H190" s="0" t="n">
        <v>1</v>
      </c>
      <c r="I190" s="0" t="s">
        <v>126</v>
      </c>
      <c r="J190" s="0" t="s">
        <v>877</v>
      </c>
      <c r="K190" s="0" t="n">
        <v>0</v>
      </c>
      <c r="L190" s="1" t="n">
        <v>88044107386</v>
      </c>
      <c r="M190" s="0" t="s">
        <v>25</v>
      </c>
      <c r="N190" s="0" t="s">
        <v>48</v>
      </c>
      <c r="O190" s="0" t="s">
        <v>25</v>
      </c>
      <c r="P190" s="0" t="s">
        <v>48</v>
      </c>
      <c r="R190" s="2" t="n">
        <v>2300000</v>
      </c>
      <c r="T190" s="0" t="s">
        <v>878</v>
      </c>
      <c r="U190" s="0" t="s">
        <v>25</v>
      </c>
    </row>
    <row r="191" customFormat="false" ht="15" hidden="false" customHeight="false" outlineLevel="0" collapsed="false">
      <c r="A191" s="0" t="n">
        <f aca="false">FALSE()</f>
        <v>0</v>
      </c>
      <c r="B191" s="0" t="s">
        <v>25</v>
      </c>
      <c r="C191" s="0" t="s">
        <v>879</v>
      </c>
      <c r="D191" s="0" t="s">
        <v>251</v>
      </c>
      <c r="F191" s="0" t="n">
        <v>1</v>
      </c>
      <c r="G191" s="0" t="n">
        <v>1</v>
      </c>
      <c r="H191" s="0" t="n">
        <v>2</v>
      </c>
      <c r="I191" s="0" t="s">
        <v>223</v>
      </c>
      <c r="J191" s="0" t="s">
        <v>880</v>
      </c>
      <c r="K191" s="0" t="n">
        <v>0</v>
      </c>
      <c r="L191" s="1" t="n">
        <v>129554984902</v>
      </c>
      <c r="M191" s="0" t="s">
        <v>25</v>
      </c>
      <c r="N191" s="0" t="s">
        <v>25</v>
      </c>
      <c r="O191" s="0" t="s">
        <v>25</v>
      </c>
      <c r="P191" s="0" t="s">
        <v>25</v>
      </c>
      <c r="R191" s="2" t="n">
        <v>1600000</v>
      </c>
      <c r="S191" s="2" t="n">
        <v>2300000</v>
      </c>
      <c r="T191" s="0" t="s">
        <v>881</v>
      </c>
      <c r="U191" s="0" t="s">
        <v>25</v>
      </c>
    </row>
    <row r="192" customFormat="false" ht="15" hidden="false" customHeight="false" outlineLevel="0" collapsed="false">
      <c r="A192" s="0" t="n">
        <f aca="false">FALSE()</f>
        <v>0</v>
      </c>
      <c r="B192" s="0" t="s">
        <v>25</v>
      </c>
      <c r="C192" s="0" t="s">
        <v>882</v>
      </c>
      <c r="D192" s="0" t="s">
        <v>251</v>
      </c>
      <c r="F192" s="0" t="n">
        <v>1</v>
      </c>
      <c r="G192" s="0" t="n">
        <v>1</v>
      </c>
      <c r="H192" s="0" t="n">
        <v>1</v>
      </c>
      <c r="I192" s="0" t="s">
        <v>30</v>
      </c>
      <c r="J192" s="0" t="s">
        <v>883</v>
      </c>
      <c r="K192" s="0" t="n">
        <v>0</v>
      </c>
      <c r="L192" s="1" t="n">
        <v>95045778677</v>
      </c>
      <c r="M192" s="0" t="s">
        <v>25</v>
      </c>
      <c r="N192" s="0" t="s">
        <v>48</v>
      </c>
      <c r="O192" s="0" t="s">
        <v>25</v>
      </c>
      <c r="P192" s="0" t="s">
        <v>48</v>
      </c>
      <c r="R192" s="2" t="n">
        <v>2000000</v>
      </c>
      <c r="T192" s="0" t="s">
        <v>884</v>
      </c>
      <c r="U192" s="0" t="s">
        <v>25</v>
      </c>
    </row>
    <row r="193" customFormat="false" ht="15" hidden="false" customHeight="false" outlineLevel="0" collapsed="false">
      <c r="A193" s="0" t="n">
        <f aca="false">FALSE()</f>
        <v>0</v>
      </c>
      <c r="B193" s="0" t="s">
        <v>25</v>
      </c>
      <c r="C193" s="0" t="s">
        <v>885</v>
      </c>
      <c r="D193" s="0" t="s">
        <v>251</v>
      </c>
      <c r="F193" s="0" t="n">
        <v>1</v>
      </c>
      <c r="G193" s="0" t="n">
        <v>1</v>
      </c>
      <c r="H193" s="0" t="n">
        <v>2</v>
      </c>
      <c r="I193" s="0" t="s">
        <v>178</v>
      </c>
      <c r="J193" s="0" t="s">
        <v>886</v>
      </c>
      <c r="K193" s="0" t="n">
        <v>0</v>
      </c>
      <c r="L193" s="1" t="n">
        <v>105250071415</v>
      </c>
      <c r="M193" s="0" t="s">
        <v>25</v>
      </c>
      <c r="N193" s="0" t="s">
        <v>25</v>
      </c>
      <c r="O193" s="0" t="s">
        <v>25</v>
      </c>
      <c r="P193" s="0" t="s">
        <v>25</v>
      </c>
      <c r="R193" s="2" t="n">
        <v>860000</v>
      </c>
      <c r="S193" s="2" t="n">
        <v>1200000</v>
      </c>
      <c r="T193" s="0" t="s">
        <v>887</v>
      </c>
      <c r="U193" s="0" t="s">
        <v>25</v>
      </c>
    </row>
    <row r="194" customFormat="false" ht="15" hidden="false" customHeight="false" outlineLevel="0" collapsed="false">
      <c r="A194" s="0" t="n">
        <f aca="false">FALSE()</f>
        <v>0</v>
      </c>
      <c r="B194" s="0" t="s">
        <v>25</v>
      </c>
      <c r="C194" s="0" t="s">
        <v>888</v>
      </c>
      <c r="D194" s="0" t="s">
        <v>251</v>
      </c>
      <c r="F194" s="0" t="n">
        <v>1</v>
      </c>
      <c r="G194" s="0" t="n">
        <v>1</v>
      </c>
      <c r="H194" s="0" t="n">
        <v>1</v>
      </c>
      <c r="I194" s="0" t="s">
        <v>52</v>
      </c>
      <c r="J194" s="0" t="s">
        <v>889</v>
      </c>
      <c r="K194" s="0" t="n">
        <v>0</v>
      </c>
      <c r="L194" s="1" t="n">
        <v>116460076251</v>
      </c>
      <c r="M194" s="0" t="s">
        <v>48</v>
      </c>
      <c r="N194" s="0" t="s">
        <v>25</v>
      </c>
      <c r="O194" s="0" t="s">
        <v>48</v>
      </c>
      <c r="P194" s="0" t="s">
        <v>25</v>
      </c>
      <c r="S194" s="2" t="n">
        <v>500000000</v>
      </c>
      <c r="T194" s="0" t="s">
        <v>890</v>
      </c>
      <c r="U194" s="0" t="s">
        <v>25</v>
      </c>
    </row>
    <row r="195" customFormat="false" ht="15" hidden="false" customHeight="false" outlineLevel="0" collapsed="false">
      <c r="A195" s="0" t="n">
        <f aca="false">FALSE()</f>
        <v>0</v>
      </c>
      <c r="B195" s="0" t="s">
        <v>25</v>
      </c>
      <c r="C195" s="0" t="s">
        <v>891</v>
      </c>
      <c r="D195" s="0" t="s">
        <v>251</v>
      </c>
      <c r="F195" s="0" t="n">
        <v>1</v>
      </c>
      <c r="G195" s="0" t="n">
        <v>6</v>
      </c>
      <c r="H195" s="0" t="n">
        <v>1</v>
      </c>
      <c r="I195" s="0" t="s">
        <v>132</v>
      </c>
      <c r="J195" s="0" t="s">
        <v>892</v>
      </c>
      <c r="K195" s="0" t="n">
        <v>0</v>
      </c>
      <c r="L195" s="1" t="n">
        <v>109548539846</v>
      </c>
      <c r="M195" s="0" t="s">
        <v>25</v>
      </c>
      <c r="N195" s="0" t="s">
        <v>48</v>
      </c>
      <c r="O195" s="0" t="s">
        <v>25</v>
      </c>
      <c r="P195" s="0" t="s">
        <v>48</v>
      </c>
      <c r="R195" s="2" t="n">
        <v>440000</v>
      </c>
      <c r="T195" s="0" t="s">
        <v>893</v>
      </c>
      <c r="U195" s="0" t="s">
        <v>25</v>
      </c>
    </row>
    <row r="196" customFormat="false" ht="15" hidden="false" customHeight="false" outlineLevel="0" collapsed="false">
      <c r="A196" s="0" t="n">
        <f aca="false">FALSE()</f>
        <v>0</v>
      </c>
      <c r="B196" s="0" t="s">
        <v>25</v>
      </c>
      <c r="C196" s="0" t="s">
        <v>894</v>
      </c>
      <c r="D196" s="0" t="s">
        <v>251</v>
      </c>
      <c r="F196" s="0" t="n">
        <v>1</v>
      </c>
      <c r="G196" s="0" t="n">
        <v>2</v>
      </c>
      <c r="H196" s="0" t="n">
        <v>1</v>
      </c>
      <c r="I196" s="0" t="s">
        <v>23</v>
      </c>
      <c r="J196" s="0" t="s">
        <v>895</v>
      </c>
      <c r="K196" s="0" t="n">
        <v>0</v>
      </c>
      <c r="L196" s="1" t="n">
        <v>82237405721</v>
      </c>
      <c r="M196" s="0" t="s">
        <v>48</v>
      </c>
      <c r="N196" s="0" t="s">
        <v>25</v>
      </c>
      <c r="O196" s="0" t="s">
        <v>48</v>
      </c>
      <c r="P196" s="0" t="s">
        <v>25</v>
      </c>
      <c r="S196" s="2" t="n">
        <v>16000000</v>
      </c>
      <c r="T196" s="0" t="s">
        <v>896</v>
      </c>
      <c r="U196" s="0" t="s">
        <v>25</v>
      </c>
    </row>
    <row r="197" customFormat="false" ht="15" hidden="false" customHeight="false" outlineLevel="0" collapsed="false">
      <c r="A197" s="0" t="n">
        <f aca="false">FALSE()</f>
        <v>0</v>
      </c>
      <c r="B197" s="0" t="s">
        <v>25</v>
      </c>
      <c r="C197" s="0" t="s">
        <v>897</v>
      </c>
      <c r="D197" s="0" t="s">
        <v>251</v>
      </c>
      <c r="F197" s="0" t="n">
        <v>1</v>
      </c>
      <c r="G197" s="0" t="n">
        <v>1</v>
      </c>
      <c r="H197" s="0" t="n">
        <v>1</v>
      </c>
      <c r="I197" s="0" t="s">
        <v>23</v>
      </c>
      <c r="J197" s="0" t="s">
        <v>898</v>
      </c>
      <c r="K197" s="0" t="n">
        <v>0</v>
      </c>
      <c r="L197" s="1" t="n">
        <v>77838422801</v>
      </c>
      <c r="M197" s="0" t="s">
        <v>48</v>
      </c>
      <c r="N197" s="0" t="s">
        <v>25</v>
      </c>
      <c r="O197" s="0" t="s">
        <v>48</v>
      </c>
      <c r="P197" s="0" t="s">
        <v>25</v>
      </c>
      <c r="S197" s="2" t="n">
        <v>22000000</v>
      </c>
      <c r="T197" s="0" t="s">
        <v>899</v>
      </c>
      <c r="U197" s="0" t="s">
        <v>25</v>
      </c>
    </row>
    <row r="198" customFormat="false" ht="15" hidden="false" customHeight="false" outlineLevel="0" collapsed="false">
      <c r="A198" s="0" t="n">
        <f aca="false">FALSE()</f>
        <v>0</v>
      </c>
      <c r="B198" s="0" t="s">
        <v>25</v>
      </c>
      <c r="C198" s="0" t="s">
        <v>900</v>
      </c>
      <c r="D198" s="0" t="s">
        <v>251</v>
      </c>
      <c r="F198" s="0" t="n">
        <v>1</v>
      </c>
      <c r="G198" s="0" t="n">
        <v>2</v>
      </c>
      <c r="H198" s="0" t="n">
        <v>1</v>
      </c>
      <c r="I198" s="0" t="s">
        <v>123</v>
      </c>
      <c r="J198" s="0" t="s">
        <v>901</v>
      </c>
      <c r="K198" s="0" t="n">
        <v>0</v>
      </c>
      <c r="L198" s="1" t="n">
        <v>81944716262</v>
      </c>
      <c r="M198" s="0" t="s">
        <v>25</v>
      </c>
      <c r="N198" s="0" t="s">
        <v>48</v>
      </c>
      <c r="O198" s="0" t="s">
        <v>25</v>
      </c>
      <c r="P198" s="0" t="s">
        <v>48</v>
      </c>
      <c r="R198" s="2" t="n">
        <v>1600000</v>
      </c>
      <c r="T198" s="0" t="s">
        <v>902</v>
      </c>
      <c r="U198" s="0" t="s">
        <v>25</v>
      </c>
    </row>
    <row r="199" customFormat="false" ht="15" hidden="false" customHeight="false" outlineLevel="0" collapsed="false">
      <c r="A199" s="0" t="n">
        <f aca="false">FALSE()</f>
        <v>0</v>
      </c>
      <c r="B199" s="0" t="s">
        <v>25</v>
      </c>
      <c r="C199" s="0" t="s">
        <v>903</v>
      </c>
      <c r="D199" s="0" t="s">
        <v>438</v>
      </c>
      <c r="F199" s="0" t="n">
        <v>1</v>
      </c>
      <c r="G199" s="0" t="n">
        <v>1</v>
      </c>
      <c r="H199" s="0" t="n">
        <v>1</v>
      </c>
      <c r="I199" s="0" t="s">
        <v>226</v>
      </c>
      <c r="J199" s="0" t="s">
        <v>904</v>
      </c>
      <c r="K199" s="0" t="n">
        <v>1</v>
      </c>
      <c r="L199" s="1" t="n">
        <v>122760042842</v>
      </c>
      <c r="M199" s="0" t="s">
        <v>48</v>
      </c>
      <c r="N199" s="0" t="s">
        <v>25</v>
      </c>
      <c r="O199" s="0" t="s">
        <v>48</v>
      </c>
      <c r="P199" s="0" t="s">
        <v>25</v>
      </c>
      <c r="Q199" s="0" t="s">
        <v>440</v>
      </c>
      <c r="S199" s="2" t="n">
        <v>3400000</v>
      </c>
      <c r="T199" s="0" t="s">
        <v>905</v>
      </c>
      <c r="U199" s="0" t="s">
        <v>25</v>
      </c>
    </row>
    <row r="200" customFormat="false" ht="15" hidden="false" customHeight="false" outlineLevel="0" collapsed="false">
      <c r="A200" s="0" t="n">
        <f aca="false">FALSE()</f>
        <v>0</v>
      </c>
      <c r="B200" s="0" t="s">
        <v>25</v>
      </c>
      <c r="C200" s="0" t="s">
        <v>906</v>
      </c>
      <c r="D200" s="0" t="s">
        <v>251</v>
      </c>
      <c r="F200" s="0" t="n">
        <v>1</v>
      </c>
      <c r="G200" s="0" t="n">
        <v>2</v>
      </c>
      <c r="H200" s="0" t="n">
        <v>1</v>
      </c>
      <c r="I200" s="0" t="s">
        <v>27</v>
      </c>
      <c r="J200" s="0" t="s">
        <v>907</v>
      </c>
      <c r="K200" s="0" t="n">
        <v>0</v>
      </c>
      <c r="L200" s="1" t="n">
        <v>128158584068</v>
      </c>
      <c r="M200" s="0" t="s">
        <v>48</v>
      </c>
      <c r="N200" s="0" t="s">
        <v>25</v>
      </c>
      <c r="O200" s="0" t="s">
        <v>48</v>
      </c>
      <c r="P200" s="0" t="s">
        <v>25</v>
      </c>
      <c r="S200" s="2" t="n">
        <v>520000000</v>
      </c>
      <c r="T200" s="0" t="s">
        <v>908</v>
      </c>
      <c r="U200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909</v>
      </c>
    </row>
    <row r="2" customFormat="false" ht="15" hidden="false" customHeight="false" outlineLevel="0" collapsed="false">
      <c r="A2" s="0" t="s">
        <v>910</v>
      </c>
    </row>
    <row r="3" customFormat="false" ht="15" hidden="false" customHeight="false" outlineLevel="0" collapsed="false">
      <c r="A3" s="0" t="s">
        <v>909</v>
      </c>
    </row>
    <row r="5" customFormat="false" ht="15" hidden="false" customHeight="false" outlineLevel="0" collapsed="false">
      <c r="A5" s="0" t="s">
        <v>911</v>
      </c>
    </row>
    <row r="6" customFormat="false" ht="15" hidden="false" customHeight="false" outlineLevel="0" collapsed="false">
      <c r="A6" s="0" t="s">
        <v>912</v>
      </c>
    </row>
    <row r="7" customFormat="false" ht="15" hidden="false" customHeight="false" outlineLevel="0" collapsed="false">
      <c r="A7" s="0" t="s">
        <v>911</v>
      </c>
    </row>
    <row r="9" customFormat="false" ht="15" hidden="false" customHeight="false" outlineLevel="0" collapsed="false">
      <c r="A9" s="0" t="s">
        <v>913</v>
      </c>
    </row>
    <row r="11" customFormat="false" ht="15" hidden="false" customHeight="false" outlineLevel="0" collapsed="false">
      <c r="A11" s="0" t="s">
        <v>911</v>
      </c>
    </row>
    <row r="12" customFormat="false" ht="15" hidden="false" customHeight="false" outlineLevel="0" collapsed="false">
      <c r="A12" s="0" t="s">
        <v>914</v>
      </c>
    </row>
    <row r="13" customFormat="false" ht="15" hidden="false" customHeight="false" outlineLevel="0" collapsed="false">
      <c r="A13" s="0" t="s">
        <v>911</v>
      </c>
    </row>
    <row r="15" customFormat="false" ht="15" hidden="false" customHeight="false" outlineLevel="0" collapsed="false">
      <c r="A15" s="0" t="s">
        <v>913</v>
      </c>
    </row>
    <row r="17" customFormat="false" ht="15" hidden="false" customHeight="false" outlineLevel="0" collapsed="false">
      <c r="A17" s="0" t="s">
        <v>911</v>
      </c>
    </row>
    <row r="18" customFormat="false" ht="15" hidden="false" customHeight="false" outlineLevel="0" collapsed="false">
      <c r="A18" s="0" t="s">
        <v>915</v>
      </c>
    </row>
    <row r="19" customFormat="false" ht="15" hidden="false" customHeight="false" outlineLevel="0" collapsed="false">
      <c r="A19" s="0" t="s">
        <v>911</v>
      </c>
    </row>
    <row r="21" customFormat="false" ht="15" hidden="false" customHeight="false" outlineLevel="0" collapsed="false">
      <c r="A21" s="0" t="s">
        <v>916</v>
      </c>
    </row>
    <row r="22" customFormat="false" ht="15" hidden="false" customHeight="false" outlineLevel="0" collapsed="false">
      <c r="A22" s="0" t="s">
        <v>917</v>
      </c>
    </row>
    <row r="24" customFormat="false" ht="15" hidden="false" customHeight="false" outlineLevel="0" collapsed="false">
      <c r="A24" s="0" t="s">
        <v>918</v>
      </c>
    </row>
    <row r="25" customFormat="false" ht="15" hidden="false" customHeight="false" outlineLevel="0" collapsed="false">
      <c r="A25" s="0" t="s">
        <v>919</v>
      </c>
    </row>
    <row r="27" customFormat="false" ht="15" hidden="false" customHeight="false" outlineLevel="0" collapsed="false">
      <c r="A27" s="0" t="s">
        <v>911</v>
      </c>
    </row>
    <row r="28" customFormat="false" ht="15" hidden="false" customHeight="false" outlineLevel="0" collapsed="false">
      <c r="A28" s="0" t="s">
        <v>920</v>
      </c>
    </row>
    <row r="29" customFormat="false" ht="15" hidden="false" customHeight="false" outlineLevel="0" collapsed="false">
      <c r="A29" s="0" t="s">
        <v>911</v>
      </c>
    </row>
    <row r="31" customFormat="false" ht="15" hidden="false" customHeight="false" outlineLevel="0" collapsed="false">
      <c r="A31" s="0" t="s">
        <v>921</v>
      </c>
    </row>
    <row r="33" customFormat="false" ht="15" hidden="false" customHeight="false" outlineLevel="0" collapsed="false">
      <c r="A33" s="0" t="s">
        <v>922</v>
      </c>
    </row>
    <row r="35" customFormat="false" ht="15" hidden="false" customHeight="false" outlineLevel="0" collapsed="false">
      <c r="A35" s="0" t="s">
        <v>911</v>
      </c>
    </row>
    <row r="36" customFormat="false" ht="15" hidden="false" customHeight="false" outlineLevel="0" collapsed="false">
      <c r="A36" s="0" t="s">
        <v>923</v>
      </c>
    </row>
    <row r="37" customFormat="false" ht="15" hidden="false" customHeight="false" outlineLevel="0" collapsed="false">
      <c r="A37" s="0" t="s">
        <v>911</v>
      </c>
    </row>
    <row r="39" customFormat="false" ht="15" hidden="false" customHeight="false" outlineLevel="0" collapsed="false">
      <c r="A39" s="0" t="s">
        <v>916</v>
      </c>
    </row>
    <row r="40" customFormat="false" ht="15" hidden="false" customHeight="false" outlineLevel="0" collapsed="false">
      <c r="A40" s="0" t="s">
        <v>924</v>
      </c>
    </row>
    <row r="42" customFormat="false" ht="15" hidden="false" customHeight="false" outlineLevel="0" collapsed="false">
      <c r="A42" s="0" t="s">
        <v>918</v>
      </c>
    </row>
    <row r="43" customFormat="false" ht="15" hidden="false" customHeight="false" outlineLevel="0" collapsed="false">
      <c r="A43" s="0" t="s">
        <v>925</v>
      </c>
    </row>
    <row r="45" customFormat="false" ht="15" hidden="false" customHeight="false" outlineLevel="0" collapsed="false">
      <c r="A45" s="0" t="s">
        <v>909</v>
      </c>
    </row>
    <row r="46" customFormat="false" ht="15" hidden="false" customHeight="false" outlineLevel="0" collapsed="false">
      <c r="A46" s="0" t="s">
        <v>926</v>
      </c>
    </row>
    <row r="47" customFormat="false" ht="15" hidden="false" customHeight="false" outlineLevel="0" collapsed="false">
      <c r="A47" s="0" t="s">
        <v>909</v>
      </c>
    </row>
    <row r="49" customFormat="false" ht="15" hidden="false" customHeight="false" outlineLevel="0" collapsed="false">
      <c r="A49" s="0" t="s">
        <v>911</v>
      </c>
    </row>
    <row r="50" customFormat="false" ht="15" hidden="false" customHeight="false" outlineLevel="0" collapsed="false">
      <c r="A50" s="0" t="s">
        <v>927</v>
      </c>
    </row>
    <row r="51" customFormat="false" ht="15" hidden="false" customHeight="false" outlineLevel="0" collapsed="false">
      <c r="A51" s="0" t="s">
        <v>911</v>
      </c>
    </row>
    <row r="52" customFormat="false" ht="15" hidden="false" customHeight="false" outlineLevel="0" collapsed="false">
      <c r="A52" s="0" t="s">
        <v>928</v>
      </c>
    </row>
    <row r="53" customFormat="false" ht="15" hidden="false" customHeight="false" outlineLevel="0" collapsed="false">
      <c r="A53" s="0" t="s">
        <v>929</v>
      </c>
    </row>
    <row r="54" customFormat="false" ht="15" hidden="false" customHeight="false" outlineLevel="0" collapsed="false">
      <c r="A54" s="0" t="s">
        <v>930</v>
      </c>
    </row>
    <row r="55" customFormat="false" ht="15" hidden="false" customHeight="false" outlineLevel="0" collapsed="false">
      <c r="A55" s="0" t="s">
        <v>931</v>
      </c>
    </row>
    <row r="56" customFormat="false" ht="15" hidden="false" customHeight="false" outlineLevel="0" collapsed="false">
      <c r="A56" s="0" t="s">
        <v>932</v>
      </c>
    </row>
    <row r="57" customFormat="false" ht="15" hidden="false" customHeight="false" outlineLevel="0" collapsed="false">
      <c r="A57" s="0" t="s">
        <v>933</v>
      </c>
    </row>
    <row r="60" customFormat="false" ht="15" hidden="false" customHeight="false" outlineLevel="0" collapsed="false">
      <c r="A60" s="0" t="s">
        <v>934</v>
      </c>
    </row>
    <row r="61" customFormat="false" ht="15" hidden="false" customHeight="false" outlineLevel="0" collapsed="false">
      <c r="A61" s="0" t="s">
        <v>935</v>
      </c>
    </row>
    <row r="62" customFormat="false" ht="15" hidden="false" customHeight="false" outlineLevel="0" collapsed="false">
      <c r="A62" s="0" t="s">
        <v>934</v>
      </c>
    </row>
    <row r="64" customFormat="false" ht="15" hidden="false" customHeight="false" outlineLevel="0" collapsed="false">
      <c r="A64" s="0" t="s">
        <v>936</v>
      </c>
    </row>
    <row r="65" customFormat="false" ht="15" hidden="false" customHeight="false" outlineLevel="0" collapsed="false">
      <c r="A65" s="0" t="s">
        <v>937</v>
      </c>
    </row>
    <row r="66" customFormat="false" ht="15" hidden="false" customHeight="false" outlineLevel="0" collapsed="false">
      <c r="A66" s="0" t="s">
        <v>938</v>
      </c>
    </row>
    <row r="67" customFormat="false" ht="15" hidden="false" customHeight="false" outlineLevel="0" collapsed="false">
      <c r="A67" s="0" t="s">
        <v>939</v>
      </c>
    </row>
    <row r="68" customFormat="false" ht="15" hidden="false" customHeight="false" outlineLevel="0" collapsed="false">
      <c r="A68" s="0" t="s">
        <v>940</v>
      </c>
    </row>
    <row r="69" customFormat="false" ht="15" hidden="false" customHeight="false" outlineLevel="0" collapsed="false">
      <c r="A69" s="0" t="s">
        <v>941</v>
      </c>
    </row>
    <row r="70" customFormat="false" ht="15" hidden="false" customHeight="false" outlineLevel="0" collapsed="false">
      <c r="A70" s="0" t="s">
        <v>942</v>
      </c>
    </row>
    <row r="71" customFormat="false" ht="15" hidden="false" customHeight="false" outlineLevel="0" collapsed="false">
      <c r="A71" s="0" t="s">
        <v>943</v>
      </c>
    </row>
    <row r="72" customFormat="false" ht="15" hidden="false" customHeight="false" outlineLevel="0" collapsed="false">
      <c r="A72" s="0" t="s">
        <v>944</v>
      </c>
    </row>
    <row r="74" customFormat="false" ht="15" hidden="false" customHeight="false" outlineLevel="0" collapsed="false">
      <c r="A74" s="0" t="s">
        <v>945</v>
      </c>
    </row>
    <row r="75" customFormat="false" ht="15" hidden="false" customHeight="false" outlineLevel="0" collapsed="false">
      <c r="A75" s="0" t="s">
        <v>946</v>
      </c>
    </row>
    <row r="77" customFormat="false" ht="15" hidden="false" customHeight="false" outlineLevel="0" collapsed="false">
      <c r="A77" s="0" t="s">
        <v>947</v>
      </c>
    </row>
    <row r="78" customFormat="false" ht="15" hidden="false" customHeight="false" outlineLevel="0" collapsed="false">
      <c r="A78" s="0" t="s">
        <v>948</v>
      </c>
    </row>
    <row r="79" customFormat="false" ht="15" hidden="false" customHeight="false" outlineLevel="0" collapsed="false">
      <c r="A79" s="0" t="s">
        <v>949</v>
      </c>
    </row>
    <row r="81" customFormat="false" ht="15" hidden="false" customHeight="false" outlineLevel="0" collapsed="false">
      <c r="A81" s="0" t="s">
        <v>934</v>
      </c>
    </row>
    <row r="82" customFormat="false" ht="15" hidden="false" customHeight="false" outlineLevel="0" collapsed="false">
      <c r="A82" s="0" t="s">
        <v>950</v>
      </c>
    </row>
    <row r="83" customFormat="false" ht="15" hidden="false" customHeight="false" outlineLevel="0" collapsed="false">
      <c r="A83" s="0" t="s">
        <v>934</v>
      </c>
    </row>
    <row r="84" customFormat="false" ht="15" hidden="false" customHeight="false" outlineLevel="0" collapsed="false">
      <c r="A84" s="0" t="s">
        <v>951</v>
      </c>
    </row>
    <row r="85" customFormat="false" ht="15" hidden="false" customHeight="false" outlineLevel="0" collapsed="false">
      <c r="A85" s="0" t="e">
        <f aca="false">- spectra to store:  identified or quantified</f>
        <v>#VALUE!</v>
      </c>
    </row>
    <row r="87" customFormat="false" ht="15" hidden="false" customHeight="false" outlineLevel="0" collapsed="false">
      <c r="A87" s="0" t="s">
        <v>952</v>
      </c>
    </row>
    <row r="88" customFormat="false" ht="15" hidden="false" customHeight="false" outlineLevel="0" collapsed="false">
      <c r="A88" s="0" t="e">
        <f aca="false">- merge mode:  globally by search engine type</f>
        <v>#VALUE!</v>
      </c>
    </row>
    <row r="89" customFormat="false" ht="15" hidden="false" customHeight="false" outlineLevel="0" collapsed="false">
      <c r="A89" s="0" t="s">
        <v>953</v>
      </c>
    </row>
    <row r="91" customFormat="false" ht="15" hidden="false" customHeight="false" outlineLevel="0" collapsed="false">
      <c r="A91" s="0" t="s">
        <v>954</v>
      </c>
    </row>
    <row r="92" customFormat="false" ht="15" hidden="false" customHeight="false" outlineLevel="0" collapsed="false">
      <c r="A92" s="0" t="e">
        <f aca="false">- reported fasta title lines:  best match</f>
        <v>#VALUE!</v>
      </c>
    </row>
    <row r="93" customFormat="false" ht="15" hidden="false" customHeight="false" outlineLevel="0" collapsed="false">
      <c r="A93" s="0" t="e">
        <f aca="false">- title line rule:  standard</f>
        <v>#VALUE!</v>
      </c>
    </row>
    <row r="95" customFormat="false" ht="15" hidden="false" customHeight="false" outlineLevel="0" collapsed="false">
      <c r="A95" s="0" t="s">
        <v>955</v>
      </c>
    </row>
    <row r="96" customFormat="false" ht="15" hidden="false" customHeight="false" outlineLevel="0" collapsed="false">
      <c r="A96" s="0" t="s">
        <v>956</v>
      </c>
    </row>
    <row r="97" customFormat="false" ht="15" hidden="false" customHeight="false" outlineLevel="0" collapsed="false">
      <c r="A97" s="0" t="s">
        <v>957</v>
      </c>
    </row>
    <row r="98" customFormat="false" ht="15" hidden="false" customHeight="false" outlineLevel="0" collapsed="false">
      <c r="A98" s="0" t="s">
        <v>958</v>
      </c>
    </row>
    <row r="99" customFormat="false" ht="15" hidden="false" customHeight="false" outlineLevel="0" collapsed="false">
      <c r="A99" s="0" t="s">
        <v>959</v>
      </c>
    </row>
    <row r="101" customFormat="false" ht="15" hidden="false" customHeight="false" outlineLevel="0" collapsed="false">
      <c r="A101" s="0" t="s">
        <v>960</v>
      </c>
    </row>
    <row r="102" customFormat="false" ht="15" hidden="false" customHeight="false" outlineLevel="0" collapsed="false">
      <c r="A102" s="0" t="e">
        <f aca="false">- msf file(s):  a:\cchiva\projects\histones_arnau\1703_newsamples\161220_asir_01_emiliana_second\161220_asir_01_emiliana_second.msf</f>
        <v>#VALUE!</v>
      </c>
    </row>
    <row r="104" customFormat="false" ht="15" hidden="false" customHeight="false" outlineLevel="0" collapsed="false">
      <c r="A104" s="0" t="s">
        <v>934</v>
      </c>
    </row>
    <row r="105" customFormat="false" ht="15" hidden="false" customHeight="false" outlineLevel="0" collapsed="false">
      <c r="A105" s="0" t="s">
        <v>961</v>
      </c>
    </row>
    <row r="106" customFormat="false" ht="15" hidden="false" customHeight="false" outlineLevel="0" collapsed="false">
      <c r="A106" s="0" t="s">
        <v>934</v>
      </c>
    </row>
    <row r="107" customFormat="false" ht="15" hidden="false" customHeight="false" outlineLevel="0" collapsed="false">
      <c r="A107" s="0" t="s">
        <v>962</v>
      </c>
    </row>
    <row r="108" customFormat="false" ht="15" hidden="false" customHeight="false" outlineLevel="0" collapsed="false">
      <c r="A108" s="0" t="s">
        <v>963</v>
      </c>
    </row>
    <row r="110" customFormat="false" ht="15" hidden="false" customHeight="false" outlineLevel="0" collapsed="false">
      <c r="A110" s="0" t="s">
        <v>964</v>
      </c>
    </row>
    <row r="111" customFormat="false" ht="15" hidden="false" customHeight="false" outlineLevel="0" collapsed="false">
      <c r="A111" s="0" t="e">
        <f aca="false">- modification sites shown:  best position</f>
        <v>#VALUE!</v>
      </c>
    </row>
    <row r="113" customFormat="false" ht="15" hidden="false" customHeight="false" outlineLevel="0" collapsed="false">
      <c r="A113" s="0" t="s">
        <v>934</v>
      </c>
    </row>
    <row r="114" customFormat="false" ht="15" hidden="false" customHeight="false" outlineLevel="0" collapsed="false">
      <c r="A114" s="0" t="s">
        <v>965</v>
      </c>
    </row>
    <row r="115" customFormat="false" ht="15" hidden="false" customHeight="false" outlineLevel="0" collapsed="false">
      <c r="A115" s="0" t="s">
        <v>934</v>
      </c>
    </row>
    <row r="116" customFormat="false" ht="15" hidden="false" customHeight="false" outlineLevel="0" collapsed="false">
      <c r="A116" s="0" t="s">
        <v>966</v>
      </c>
    </row>
    <row r="117" customFormat="false" ht="15" hidden="false" customHeight="false" outlineLevel="0" collapsed="false">
      <c r="A117" s="0" t="e">
        <f aca="false">- validation mode:  only psm level fdr calculation based on score</f>
        <v>#VALUE!</v>
      </c>
    </row>
    <row r="118" customFormat="false" ht="15" hidden="false" customHeight="false" outlineLevel="0" collapsed="false">
      <c r="A118" s="0" t="s">
        <v>967</v>
      </c>
    </row>
    <row r="119" customFormat="false" ht="15" hidden="false" customHeight="false" outlineLevel="0" collapsed="false">
      <c r="A119" s="0" t="s">
        <v>968</v>
      </c>
    </row>
    <row r="120" customFormat="false" ht="15" hidden="false" customHeight="false" outlineLevel="0" collapsed="false">
      <c r="A120" s="0" t="s">
        <v>969</v>
      </c>
    </row>
    <row r="121" customFormat="false" ht="15" hidden="false" customHeight="false" outlineLevel="0" collapsed="false">
      <c r="A121" s="0" t="s">
        <v>970</v>
      </c>
    </row>
    <row r="123" customFormat="false" ht="15" hidden="false" customHeight="false" outlineLevel="0" collapsed="false">
      <c r="A123" s="0" t="s">
        <v>971</v>
      </c>
    </row>
    <row r="124" customFormat="false" ht="15" hidden="false" customHeight="false" outlineLevel="0" collapsed="false">
      <c r="A124" s="0" t="e">
        <f aca="false">- validation based on:  q-value</f>
        <v>#VALUE!</v>
      </c>
    </row>
    <row r="125" customFormat="false" ht="15" hidden="false" customHeight="false" outlineLevel="0" collapsed="false">
      <c r="A125" s="0" t="s">
        <v>972</v>
      </c>
    </row>
    <row r="126" customFormat="false" ht="15" hidden="false" customHeight="false" outlineLevel="0" collapsed="false">
      <c r="A126" s="0" t="s">
        <v>973</v>
      </c>
    </row>
    <row r="128" customFormat="false" ht="15" hidden="false" customHeight="false" outlineLevel="0" collapsed="false">
      <c r="A128" s="0" t="s">
        <v>934</v>
      </c>
    </row>
    <row r="129" customFormat="false" ht="15" hidden="false" customHeight="false" outlineLevel="0" collapsed="false">
      <c r="A129" s="0" t="s">
        <v>974</v>
      </c>
    </row>
    <row r="130" customFormat="false" ht="15" hidden="false" customHeight="false" outlineLevel="0" collapsed="false">
      <c r="A130" s="0" t="s">
        <v>934</v>
      </c>
    </row>
    <row r="131" customFormat="false" ht="15" hidden="false" customHeight="false" outlineLevel="0" collapsed="false">
      <c r="A131" s="0" t="s">
        <v>975</v>
      </c>
    </row>
    <row r="132" customFormat="false" ht="15" hidden="false" customHeight="false" outlineLevel="0" collapsed="false">
      <c r="A132" s="0" t="e">
        <f aca="false">- peptide confidence at least:  medium</f>
        <v>#VALUE!</v>
      </c>
    </row>
    <row r="133" customFormat="false" ht="15" hidden="false" customHeight="false" outlineLevel="0" collapsed="false">
      <c r="A133" s="0" t="s">
        <v>976</v>
      </c>
    </row>
    <row r="134" customFormat="false" ht="15" hidden="false" customHeight="false" outlineLevel="0" collapsed="false">
      <c r="A134" s="0" t="s">
        <v>977</v>
      </c>
    </row>
    <row r="135" customFormat="false" ht="15" hidden="false" customHeight="false" outlineLevel="0" collapsed="false">
      <c r="A135" s="0" t="s">
        <v>978</v>
      </c>
    </row>
    <row r="137" customFormat="false" ht="15" hidden="false" customHeight="false" outlineLevel="0" collapsed="false">
      <c r="A137" s="0" t="s">
        <v>979</v>
      </c>
    </row>
    <row r="138" customFormat="false" ht="15" hidden="false" customHeight="false" outlineLevel="0" collapsed="false">
      <c r="A138" s="0" t="s">
        <v>980</v>
      </c>
    </row>
    <row r="139" customFormat="false" ht="15" hidden="false" customHeight="false" outlineLevel="0" collapsed="false">
      <c r="A139" s="0" t="s">
        <v>981</v>
      </c>
    </row>
    <row r="140" customFormat="false" ht="15" hidden="false" customHeight="false" outlineLevel="0" collapsed="false">
      <c r="A140" s="0" t="s">
        <v>982</v>
      </c>
    </row>
    <row r="142" customFormat="false" ht="15" hidden="false" customHeight="false" outlineLevel="0" collapsed="false">
      <c r="A142" s="0" t="s">
        <v>934</v>
      </c>
    </row>
    <row r="143" customFormat="false" ht="15" hidden="false" customHeight="false" outlineLevel="0" collapsed="false">
      <c r="A143" s="0" t="s">
        <v>983</v>
      </c>
    </row>
    <row r="144" customFormat="false" ht="15" hidden="false" customHeight="false" outlineLevel="0" collapsed="false">
      <c r="A144" s="0" t="s">
        <v>934</v>
      </c>
    </row>
    <row r="145" customFormat="false" ht="15" hidden="false" customHeight="false" outlineLevel="0" collapsed="false">
      <c r="A145" s="0" t="s">
        <v>984</v>
      </c>
    </row>
    <row r="147" customFormat="false" ht="15" hidden="false" customHeight="false" outlineLevel="0" collapsed="false">
      <c r="A147" s="0" t="s">
        <v>934</v>
      </c>
    </row>
    <row r="148" customFormat="false" ht="15" hidden="false" customHeight="false" outlineLevel="0" collapsed="false">
      <c r="A148" s="0" t="s">
        <v>985</v>
      </c>
    </row>
    <row r="149" customFormat="false" ht="15" hidden="false" customHeight="false" outlineLevel="0" collapsed="false">
      <c r="A149" s="0" t="s">
        <v>934</v>
      </c>
    </row>
    <row r="150" customFormat="false" ht="15" hidden="false" customHeight="false" outlineLevel="0" collapsed="false">
      <c r="A150" s="0" t="s">
        <v>986</v>
      </c>
    </row>
    <row r="151" customFormat="false" ht="15" hidden="false" customHeight="false" outlineLevel="0" collapsed="false">
      <c r="A151" s="0" t="s">
        <v>987</v>
      </c>
    </row>
    <row r="153" customFormat="false" ht="15" hidden="false" customHeight="false" outlineLevel="0" collapsed="false">
      <c r="A153" s="0" t="s">
        <v>934</v>
      </c>
    </row>
    <row r="154" customFormat="false" ht="15" hidden="false" customHeight="false" outlineLevel="0" collapsed="false">
      <c r="A154" s="0" t="s">
        <v>988</v>
      </c>
    </row>
    <row r="155" customFormat="false" ht="15" hidden="false" customHeight="false" outlineLevel="0" collapsed="false">
      <c r="A155" s="0" t="s">
        <v>934</v>
      </c>
    </row>
    <row r="156" customFormat="false" ht="15" hidden="false" customHeight="false" outlineLevel="0" collapsed="false">
      <c r="A156" s="0" t="s">
        <v>989</v>
      </c>
    </row>
    <row r="157" customFormat="false" ht="15" hidden="false" customHeight="false" outlineLevel="0" collapsed="false">
      <c r="A157" s="0" t="s">
        <v>990</v>
      </c>
    </row>
    <row r="158" customFormat="false" ht="15" hidden="false" customHeight="false" outlineLevel="0" collapsed="false">
      <c r="A158" s="0" t="s">
        <v>991</v>
      </c>
    </row>
    <row r="159" customFormat="false" ht="15" hidden="false" customHeight="false" outlineLevel="0" collapsed="false">
      <c r="A159" s="0" t="s">
        <v>992</v>
      </c>
    </row>
    <row r="160" customFormat="false" ht="15" hidden="false" customHeight="false" outlineLevel="0" collapsed="false">
      <c r="A160" s="0" t="s">
        <v>993</v>
      </c>
    </row>
    <row r="161" customFormat="false" ht="15" hidden="false" customHeight="false" outlineLevel="0" collapsed="false">
      <c r="A161" s="0" t="s">
        <v>994</v>
      </c>
    </row>
    <row r="162" customFormat="false" ht="15" hidden="false" customHeight="false" outlineLevel="0" collapsed="false">
      <c r="A162" s="0" t="s">
        <v>995</v>
      </c>
    </row>
    <row r="164" customFormat="false" ht="15" hidden="false" customHeight="false" outlineLevel="0" collapsed="false">
      <c r="A164" s="0" t="s">
        <v>996</v>
      </c>
    </row>
    <row r="165" customFormat="false" ht="15" hidden="false" customHeight="false" outlineLevel="0" collapsed="false">
      <c r="A165" s="0" t="s">
        <v>997</v>
      </c>
    </row>
    <row r="167" customFormat="false" ht="15" hidden="false" customHeight="false" outlineLevel="0" collapsed="false">
      <c r="A167" s="0" t="s">
        <v>998</v>
      </c>
    </row>
    <row r="168" customFormat="false" ht="15" hidden="false" customHeight="false" outlineLevel="0" collapsed="false">
      <c r="A168" s="0" t="s">
        <v>999</v>
      </c>
    </row>
    <row r="169" customFormat="false" ht="15" hidden="false" customHeight="false" outlineLevel="0" collapsed="false">
      <c r="A169" s="0" t="s">
        <v>1000</v>
      </c>
    </row>
    <row r="171" customFormat="false" ht="15" hidden="false" customHeight="false" outlineLevel="0" collapsed="false">
      <c r="A171" s="0" t="s">
        <v>1001</v>
      </c>
    </row>
    <row r="172" customFormat="false" ht="15" hidden="false" customHeight="false" outlineLevel="0" collapsed="false">
      <c r="A172" s="0" t="s">
        <v>1002</v>
      </c>
    </row>
    <row r="173" customFormat="false" ht="15" hidden="false" customHeight="false" outlineLevel="0" collapsed="false">
      <c r="A173" s="0" t="s">
        <v>1003</v>
      </c>
    </row>
    <row r="174" customFormat="false" ht="15" hidden="false" customHeight="false" outlineLevel="0" collapsed="false">
      <c r="A174" s="0" t="s">
        <v>1004</v>
      </c>
    </row>
    <row r="176" customFormat="false" ht="15" hidden="false" customHeight="false" outlineLevel="0" collapsed="false">
      <c r="A176" s="0" t="s">
        <v>1005</v>
      </c>
    </row>
    <row r="177" customFormat="false" ht="15" hidden="false" customHeight="false" outlineLevel="0" collapsed="false">
      <c r="A177" s="0" t="e">
        <f aca="false">- experimental bias correction:  none</f>
        <v>#VALUE!</v>
      </c>
    </row>
    <row r="178" customFormat="false" ht="15" hidden="false" customHeight="false" outlineLevel="0" collapsed="false">
      <c r="A178" s="0" t="s">
        <v>1006</v>
      </c>
    </row>
    <row r="179" customFormat="false" ht="15" hidden="false" customHeight="false" outlineLevel="0" collapsed="false">
      <c r="A179" s="0" t="s">
        <v>1007</v>
      </c>
    </row>
    <row r="181" customFormat="false" ht="15" hidden="false" customHeight="false" outlineLevel="0" collapsed="false">
      <c r="A181" s="0" t="s">
        <v>1008</v>
      </c>
    </row>
    <row r="182" customFormat="false" ht="15" hidden="false" customHeight="false" outlineLevel="0" collapsed="false">
      <c r="A182" s="0" t="s">
        <v>1009</v>
      </c>
    </row>
    <row r="183" customFormat="false" ht="15" hidden="false" customHeight="false" outlineLevel="0" collapsed="false">
      <c r="A183" s="0" t="s">
        <v>1010</v>
      </c>
    </row>
    <row r="184" customFormat="false" ht="15" hidden="false" customHeight="false" outlineLevel="0" collapsed="false">
      <c r="A184" s="0" t="s">
        <v>1011</v>
      </c>
    </row>
    <row r="185" customFormat="false" ht="15" hidden="false" customHeight="false" outlineLevel="0" collapsed="false">
      <c r="A185" s="0" t="s">
        <v>1012</v>
      </c>
    </row>
    <row r="186" customFormat="false" ht="15" hidden="false" customHeight="false" outlineLevel="0" collapsed="false">
      <c r="A186" s="0" t="s">
        <v>1013</v>
      </c>
    </row>
    <row r="188" customFormat="false" ht="15" hidden="false" customHeight="false" outlineLevel="0" collapsed="false">
      <c r="A188" s="0" t="s">
        <v>1014</v>
      </c>
    </row>
    <row r="189" customFormat="false" ht="15" hidden="false" customHeight="false" outlineLevel="0" collapsed="false">
      <c r="A189" s="0" t="s">
        <v>1015</v>
      </c>
    </row>
    <row r="190" customFormat="false" ht="15" hidden="false" customHeight="false" outlineLevel="0" collapsed="false">
      <c r="A190" s="0" t="s">
        <v>1016</v>
      </c>
    </row>
    <row r="191" customFormat="false" ht="15" hidden="false" customHeight="false" outlineLevel="0" collapsed="false">
      <c r="A191" s="0" t="s">
        <v>1017</v>
      </c>
    </row>
    <row r="192" customFormat="false" ht="15" hidden="false" customHeight="false" outlineLevel="0" collapsed="false">
      <c r="A192" s="0" t="s">
        <v>1018</v>
      </c>
    </row>
    <row r="193" customFormat="false" ht="15" hidden="false" customHeight="false" outlineLevel="0" collapsed="false">
      <c r="A193" s="0" t="s">
        <v>1019</v>
      </c>
    </row>
    <row r="195" customFormat="false" ht="15" hidden="false" customHeight="false" outlineLevel="0" collapsed="false">
      <c r="A195" s="0" t="s">
        <v>934</v>
      </c>
    </row>
    <row r="196" customFormat="false" ht="15" hidden="false" customHeight="false" outlineLevel="0" collapsed="false">
      <c r="A196" s="0" t="s">
        <v>1020</v>
      </c>
    </row>
    <row r="197" customFormat="false" ht="15" hidden="false" customHeight="false" outlineLevel="0" collapsed="false">
      <c r="A197" s="0" t="s">
        <v>934</v>
      </c>
    </row>
    <row r="198" customFormat="false" ht="15" hidden="false" customHeight="false" outlineLevel="0" collapsed="false">
      <c r="A198" s="0" t="s">
        <v>1021</v>
      </c>
    </row>
    <row r="199" customFormat="false" ht="15" hidden="false" customHeight="false" outlineLevel="0" collapsed="false">
      <c r="A199" s="0" t="s">
        <v>1022</v>
      </c>
    </row>
    <row r="200" customFormat="false" ht="15" hidden="false" customHeight="false" outlineLevel="0" collapsed="false">
      <c r="A200" s="0" t="s">
        <v>1023</v>
      </c>
    </row>
    <row r="202" customFormat="false" ht="15" hidden="false" customHeight="false" outlineLevel="0" collapsed="false">
      <c r="A202" s="0" t="s">
        <v>1024</v>
      </c>
    </row>
    <row r="203" customFormat="false" ht="15" hidden="false" customHeight="false" outlineLevel="0" collapsed="false">
      <c r="A203" s="0" t="e">
        <f aca="false">- protein modifications reported:  only for master proteins</f>
        <v>#VALUE!</v>
      </c>
    </row>
    <row r="205" customFormat="false" ht="15" hidden="false" customHeight="false" outlineLevel="0" collapsed="false">
      <c r="A205" s="0" t="s">
        <v>1025</v>
      </c>
    </row>
    <row r="206" customFormat="false" ht="15" hidden="false" customHeight="false" outlineLevel="0" collapsed="false">
      <c r="A206" s="0" t="e">
        <f aca="false">- modification sites reported:  all and specific</f>
        <v>#VALUE!</v>
      </c>
    </row>
    <row r="207" customFormat="false" ht="15" hidden="false" customHeight="false" outlineLevel="0" collapsed="false">
      <c r="A207" s="0" t="e">
        <f aca="false">- minimum psm confidence:  high</f>
        <v>#VALUE!</v>
      </c>
    </row>
    <row r="208" customFormat="false" ht="15" hidden="false" customHeight="false" outlineLevel="0" collapsed="false">
      <c r="A208" s="0" t="s">
        <v>1026</v>
      </c>
    </row>
    <row r="210" customFormat="false" ht="15" hidden="false" customHeight="false" outlineLevel="0" collapsed="false">
      <c r="A210" s="0" t="s">
        <v>1027</v>
      </c>
    </row>
    <row r="211" customFormat="false" ht="15" hidden="false" customHeight="false" outlineLevel="0" collapsed="false">
      <c r="A211" s="0" t="e">
        <f aca="false">- protein positions for peptides:  only for master proteins</f>
        <v>#VALUE!</v>
      </c>
    </row>
    <row r="213" customFormat="false" ht="15" hidden="false" customHeight="false" outlineLevel="0" collapsed="false">
      <c r="A213" s="0" t="s">
        <v>934</v>
      </c>
    </row>
    <row r="214" customFormat="false" ht="15" hidden="false" customHeight="false" outlineLevel="0" collapsed="false">
      <c r="A214" s="0" t="s">
        <v>1028</v>
      </c>
    </row>
    <row r="215" customFormat="false" ht="15" hidden="false" customHeight="false" outlineLevel="0" collapsed="false">
      <c r="A215" s="0" t="s">
        <v>934</v>
      </c>
    </row>
    <row r="216" customFormat="false" ht="15" hidden="false" customHeight="false" outlineLevel="0" collapsed="false">
      <c r="A216" s="0" t="s">
        <v>984</v>
      </c>
    </row>
    <row r="218" customFormat="false" ht="15" hidden="false" customHeight="false" outlineLevel="0" collapsed="false">
      <c r="A218" s="0" t="s">
        <v>934</v>
      </c>
    </row>
    <row r="219" customFormat="false" ht="15" hidden="false" customHeight="false" outlineLevel="0" collapsed="false">
      <c r="A219" s="0" t="s">
        <v>1029</v>
      </c>
    </row>
    <row r="220" customFormat="false" ht="15" hidden="false" customHeight="false" outlineLevel="0" collapsed="false">
      <c r="A220" s="0" t="s">
        <v>934</v>
      </c>
    </row>
    <row r="221" customFormat="false" ht="15" hidden="false" customHeight="false" outlineLevel="0" collapsed="false">
      <c r="A221" s="0" t="s">
        <v>1030</v>
      </c>
    </row>
    <row r="222" customFormat="false" ht="15" hidden="false" customHeight="false" outlineLevel="0" collapsed="false">
      <c r="A222" s="0" t="e">
        <f aca="false">- peptides to use:  all psms</f>
        <v>#VALUE!</v>
      </c>
    </row>
    <row r="223" customFormat="false" ht="15" hidden="false" customHeight="false" outlineLevel="0" collapsed="false">
      <c r="A223" s="0" t="s">
        <v>1031</v>
      </c>
    </row>
    <row r="224" customFormat="false" ht="15" hidden="false" customHeight="false" outlineLevel="0" collapsed="false">
      <c r="A224" s="0" t="s">
        <v>1032</v>
      </c>
    </row>
    <row r="225" customFormat="false" ht="15" hidden="false" customHeight="false" outlineLevel="0" collapsed="false">
      <c r="A225" s="0" t="s">
        <v>1033</v>
      </c>
    </row>
    <row r="226" customFormat="false" ht="15" hidden="false" customHeight="false" outlineLevel="0" collapsed="false">
      <c r="A226" s="0" t="s">
        <v>1034</v>
      </c>
    </row>
    <row r="228" customFormat="false" ht="15" hidden="false" customHeight="false" outlineLevel="0" collapsed="false">
      <c r="A228" s="0" t="s">
        <v>934</v>
      </c>
    </row>
    <row r="229" customFormat="false" ht="15" hidden="false" customHeight="false" outlineLevel="0" collapsed="false">
      <c r="A229" s="0" t="s">
        <v>1035</v>
      </c>
    </row>
    <row r="230" customFormat="false" ht="15" hidden="false" customHeight="false" outlineLevel="0" collapsed="false">
      <c r="A230" s="0" t="s">
        <v>934</v>
      </c>
    </row>
    <row r="231" customFormat="false" ht="15" hidden="false" customHeight="false" outlineLevel="0" collapsed="false">
      <c r="A231" s="0" t="s">
        <v>984</v>
      </c>
    </row>
    <row r="233" customFormat="false" ht="15" hidden="false" customHeight="false" outlineLevel="0" collapsed="false">
      <c r="A233" s="0" t="s">
        <v>934</v>
      </c>
    </row>
    <row r="234" customFormat="false" ht="15" hidden="false" customHeight="false" outlineLevel="0" collapsed="false">
      <c r="A234" s="0" t="s">
        <v>1036</v>
      </c>
    </row>
    <row r="235" customFormat="false" ht="15" hidden="false" customHeight="false" outlineLevel="0" collapsed="false">
      <c r="A235" s="0" t="s">
        <v>934</v>
      </c>
    </row>
    <row r="236" customFormat="false" ht="15" hidden="false" customHeight="false" outlineLevel="0" collapsed="false">
      <c r="A236" s="0" t="s">
        <v>984</v>
      </c>
    </row>
    <row r="239" customFormat="false" ht="15" hidden="false" customHeight="false" outlineLevel="0" collapsed="false">
      <c r="A239" s="0" t="s">
        <v>934</v>
      </c>
    </row>
    <row r="240" customFormat="false" ht="15" hidden="false" customHeight="false" outlineLevel="0" collapsed="false">
      <c r="A240" s="0" t="s">
        <v>1037</v>
      </c>
    </row>
    <row r="241" customFormat="false" ht="15" hidden="false" customHeight="false" outlineLevel="0" collapsed="false">
      <c r="A241" s="0" t="s">
        <v>934</v>
      </c>
    </row>
    <row r="242" customFormat="false" ht="15" hidden="false" customHeight="false" outlineLevel="0" collapsed="false">
      <c r="A242" s="0" t="s">
        <v>1038</v>
      </c>
      <c r="B242" s="0" t="s">
        <v>1039</v>
      </c>
      <c r="C242" s="0" t="s">
        <v>1040</v>
      </c>
    </row>
    <row r="243" customFormat="false" ht="15" hidden="false" customHeight="false" outlineLevel="0" collapsed="false">
      <c r="A243" s="0" t="s">
        <v>1038</v>
      </c>
      <c r="B243" s="0" t="s">
        <v>1041</v>
      </c>
      <c r="C243" s="0" t="s">
        <v>1042</v>
      </c>
    </row>
    <row r="244" customFormat="false" ht="15" hidden="false" customHeight="false" outlineLevel="0" collapsed="false">
      <c r="A244" s="0" t="s">
        <v>1038</v>
      </c>
      <c r="B244" s="0" t="s">
        <v>1041</v>
      </c>
      <c r="C244" s="0" t="s">
        <v>1043</v>
      </c>
    </row>
    <row r="245" customFormat="false" ht="15" hidden="false" customHeight="false" outlineLevel="0" collapsed="false">
      <c r="A245" s="0" t="s">
        <v>1038</v>
      </c>
      <c r="B245" s="0" t="s">
        <v>1041</v>
      </c>
      <c r="C245" s="0" t="s">
        <v>1044</v>
      </c>
    </row>
    <row r="246" customFormat="false" ht="15" hidden="false" customHeight="false" outlineLevel="0" collapsed="false">
      <c r="A246" s="0" t="s">
        <v>1038</v>
      </c>
      <c r="B246" s="0" t="s">
        <v>1041</v>
      </c>
      <c r="C246" s="0" t="s">
        <v>1045</v>
      </c>
    </row>
    <row r="247" customFormat="false" ht="15" hidden="false" customHeight="false" outlineLevel="0" collapsed="false">
      <c r="A247" s="0" t="s">
        <v>1038</v>
      </c>
      <c r="B247" s="0" t="s">
        <v>1041</v>
      </c>
      <c r="C247" s="0" t="s">
        <v>1046</v>
      </c>
    </row>
    <row r="248" customFormat="false" ht="15" hidden="false" customHeight="false" outlineLevel="0" collapsed="false">
      <c r="A248" s="0" t="s">
        <v>1038</v>
      </c>
      <c r="B248" s="0" t="s">
        <v>1041</v>
      </c>
      <c r="C248" s="0" t="s">
        <v>1047</v>
      </c>
    </row>
    <row r="249" customFormat="false" ht="15" hidden="false" customHeight="false" outlineLevel="0" collapsed="false">
      <c r="A249" s="0" t="s">
        <v>1038</v>
      </c>
      <c r="B249" s="0" t="s">
        <v>1041</v>
      </c>
      <c r="C249" s="0" t="s">
        <v>1048</v>
      </c>
    </row>
    <row r="250" customFormat="false" ht="15" hidden="false" customHeight="false" outlineLevel="0" collapsed="false">
      <c r="A250" s="0" t="s">
        <v>1038</v>
      </c>
      <c r="B250" s="0" t="s">
        <v>1041</v>
      </c>
      <c r="C250" s="0" t="s">
        <v>1049</v>
      </c>
    </row>
    <row r="251" customFormat="false" ht="15" hidden="false" customHeight="false" outlineLevel="0" collapsed="false">
      <c r="A251" s="0" t="s">
        <v>1050</v>
      </c>
      <c r="B251" s="0" t="s">
        <v>1041</v>
      </c>
      <c r="C251" s="0" t="s">
        <v>1051</v>
      </c>
    </row>
    <row r="252" customFormat="false" ht="15" hidden="false" customHeight="false" outlineLevel="0" collapsed="false">
      <c r="A252" s="0" t="s">
        <v>1050</v>
      </c>
      <c r="B252" s="0" t="s">
        <v>1041</v>
      </c>
      <c r="C252" s="0" t="s">
        <v>1052</v>
      </c>
    </row>
    <row r="253" customFormat="false" ht="15" hidden="false" customHeight="false" outlineLevel="0" collapsed="false">
      <c r="A253" s="0" t="s">
        <v>1050</v>
      </c>
      <c r="B253" s="0" t="s">
        <v>1041</v>
      </c>
      <c r="C253" s="0" t="s">
        <v>1053</v>
      </c>
    </row>
    <row r="254" customFormat="false" ht="15" hidden="false" customHeight="false" outlineLevel="0" collapsed="false">
      <c r="A254" s="0" t="s">
        <v>1050</v>
      </c>
      <c r="B254" s="0" t="s">
        <v>1041</v>
      </c>
      <c r="C254" s="0" t="s">
        <v>1054</v>
      </c>
    </row>
    <row r="255" customFormat="false" ht="15" hidden="false" customHeight="false" outlineLevel="0" collapsed="false">
      <c r="A255" s="0" t="s">
        <v>1050</v>
      </c>
      <c r="B255" s="0" t="s">
        <v>1041</v>
      </c>
      <c r="C255" s="0" t="s">
        <v>1055</v>
      </c>
    </row>
    <row r="256" customFormat="false" ht="15" hidden="false" customHeight="false" outlineLevel="0" collapsed="false">
      <c r="A256" s="0" t="s">
        <v>1050</v>
      </c>
      <c r="B256" s="0" t="s">
        <v>1041</v>
      </c>
      <c r="C256" s="0" t="s">
        <v>1056</v>
      </c>
    </row>
    <row r="257" customFormat="false" ht="15" hidden="false" customHeight="false" outlineLevel="0" collapsed="false">
      <c r="A257" s="0" t="s">
        <v>1050</v>
      </c>
      <c r="B257" s="0" t="s">
        <v>1041</v>
      </c>
      <c r="C257" s="0" t="s">
        <v>1057</v>
      </c>
    </row>
    <row r="258" customFormat="false" ht="15" hidden="false" customHeight="false" outlineLevel="0" collapsed="false">
      <c r="A258" s="0" t="s">
        <v>1050</v>
      </c>
      <c r="B258" s="0" t="s">
        <v>1041</v>
      </c>
      <c r="C258" s="0" t="s">
        <v>1058</v>
      </c>
    </row>
    <row r="259" customFormat="false" ht="15" hidden="false" customHeight="false" outlineLevel="0" collapsed="false">
      <c r="A259" s="0" t="s">
        <v>1050</v>
      </c>
      <c r="B259" s="0" t="s">
        <v>1041</v>
      </c>
      <c r="C259" s="0" t="s">
        <v>1059</v>
      </c>
    </row>
    <row r="260" customFormat="false" ht="15" hidden="false" customHeight="false" outlineLevel="0" collapsed="false">
      <c r="A260" s="0" t="s">
        <v>1060</v>
      </c>
      <c r="B260" s="0" t="s">
        <v>1061</v>
      </c>
      <c r="C260" s="0" t="s">
        <v>1062</v>
      </c>
    </row>
    <row r="261" customFormat="false" ht="15" hidden="false" customHeight="false" outlineLevel="0" collapsed="false">
      <c r="A261" s="0" t="s">
        <v>1060</v>
      </c>
      <c r="B261" s="0" t="s">
        <v>1061</v>
      </c>
      <c r="C261" s="0" t="s">
        <v>1063</v>
      </c>
    </row>
    <row r="262" customFormat="false" ht="15" hidden="false" customHeight="false" outlineLevel="0" collapsed="false">
      <c r="A262" s="0" t="s">
        <v>1060</v>
      </c>
      <c r="B262" s="0" t="s">
        <v>1061</v>
      </c>
      <c r="C262" s="0" t="s">
        <v>1064</v>
      </c>
    </row>
    <row r="263" customFormat="false" ht="15" hidden="false" customHeight="false" outlineLevel="0" collapsed="false">
      <c r="A263" s="0" t="s">
        <v>1060</v>
      </c>
      <c r="B263" s="0" t="s">
        <v>1065</v>
      </c>
      <c r="C263" s="0" t="s">
        <v>1066</v>
      </c>
    </row>
    <row r="264" customFormat="false" ht="15" hidden="false" customHeight="false" outlineLevel="0" collapsed="false">
      <c r="A264" s="0" t="s">
        <v>1060</v>
      </c>
      <c r="B264" s="0" t="s">
        <v>1065</v>
      </c>
      <c r="C264" s="0" t="s">
        <v>1067</v>
      </c>
    </row>
    <row r="265" customFormat="false" ht="15" hidden="false" customHeight="false" outlineLevel="0" collapsed="false">
      <c r="A265" s="0" t="s">
        <v>1060</v>
      </c>
      <c r="B265" s="0" t="s">
        <v>1065</v>
      </c>
      <c r="C265" s="0" t="s">
        <v>1068</v>
      </c>
    </row>
    <row r="266" customFormat="false" ht="15" hidden="false" customHeight="false" outlineLevel="0" collapsed="false">
      <c r="A266" s="0" t="s">
        <v>1060</v>
      </c>
      <c r="B266" s="0" t="s">
        <v>1065</v>
      </c>
      <c r="C266" s="0" t="s">
        <v>1069</v>
      </c>
    </row>
    <row r="267" customFormat="false" ht="15" hidden="false" customHeight="false" outlineLevel="0" collapsed="false">
      <c r="A267" s="0" t="s">
        <v>1060</v>
      </c>
      <c r="B267" s="0" t="s">
        <v>1065</v>
      </c>
      <c r="C267" s="0" t="s">
        <v>1070</v>
      </c>
    </row>
    <row r="268" customFormat="false" ht="15" hidden="false" customHeight="false" outlineLevel="0" collapsed="false">
      <c r="A268" s="0" t="s">
        <v>1060</v>
      </c>
      <c r="B268" s="0" t="s">
        <v>1065</v>
      </c>
      <c r="C268" s="0" t="s">
        <v>1071</v>
      </c>
    </row>
    <row r="269" customFormat="false" ht="15" hidden="false" customHeight="false" outlineLevel="0" collapsed="false">
      <c r="A269" s="0" t="s">
        <v>1060</v>
      </c>
      <c r="B269" s="0" t="s">
        <v>1072</v>
      </c>
      <c r="C269" s="0" t="s">
        <v>1073</v>
      </c>
    </row>
    <row r="270" customFormat="false" ht="15" hidden="false" customHeight="false" outlineLevel="0" collapsed="false">
      <c r="A270" s="0" t="s">
        <v>1060</v>
      </c>
      <c r="B270" s="0" t="s">
        <v>1072</v>
      </c>
      <c r="C270" s="0" t="s">
        <v>1074</v>
      </c>
    </row>
    <row r="271" customFormat="false" ht="15" hidden="false" customHeight="false" outlineLevel="0" collapsed="false">
      <c r="A271" s="0" t="s">
        <v>1060</v>
      </c>
      <c r="B271" s="0" t="s">
        <v>1072</v>
      </c>
      <c r="C271" s="0" t="s">
        <v>1075</v>
      </c>
    </row>
    <row r="272" customFormat="false" ht="15" hidden="false" customHeight="false" outlineLevel="0" collapsed="false">
      <c r="A272" s="0" t="s">
        <v>1060</v>
      </c>
      <c r="B272" s="0" t="s">
        <v>1072</v>
      </c>
      <c r="C272" s="0" t="s">
        <v>1076</v>
      </c>
    </row>
    <row r="273" customFormat="false" ht="15" hidden="false" customHeight="false" outlineLevel="0" collapsed="false">
      <c r="A273" s="0" t="s">
        <v>1060</v>
      </c>
      <c r="B273" s="0" t="s">
        <v>1072</v>
      </c>
      <c r="C273" s="0" t="s">
        <v>1077</v>
      </c>
    </row>
    <row r="274" customFormat="false" ht="15" hidden="false" customHeight="false" outlineLevel="0" collapsed="false">
      <c r="A274" s="0" t="s">
        <v>1060</v>
      </c>
      <c r="B274" s="0" t="s">
        <v>1072</v>
      </c>
      <c r="C274" s="0" t="s">
        <v>1078</v>
      </c>
    </row>
    <row r="275" customFormat="false" ht="15" hidden="false" customHeight="false" outlineLevel="0" collapsed="false">
      <c r="A275" s="0" t="s">
        <v>1060</v>
      </c>
      <c r="B275" s="0" t="s">
        <v>1079</v>
      </c>
      <c r="C275" s="0" t="s">
        <v>1080</v>
      </c>
    </row>
    <row r="276" customFormat="false" ht="15" hidden="false" customHeight="false" outlineLevel="0" collapsed="false">
      <c r="A276" s="0" t="s">
        <v>1060</v>
      </c>
      <c r="B276" s="0" t="s">
        <v>1079</v>
      </c>
      <c r="C276" s="0" t="s">
        <v>1081</v>
      </c>
    </row>
    <row r="277" customFormat="false" ht="15" hidden="false" customHeight="false" outlineLevel="0" collapsed="false">
      <c r="A277" s="0" t="s">
        <v>1060</v>
      </c>
      <c r="B277" s="0" t="s">
        <v>1079</v>
      </c>
      <c r="C277" s="0" t="s">
        <v>1082</v>
      </c>
    </row>
    <row r="278" customFormat="false" ht="15" hidden="false" customHeight="false" outlineLevel="0" collapsed="false">
      <c r="A278" s="0" t="s">
        <v>1060</v>
      </c>
      <c r="B278" s="0" t="s">
        <v>1079</v>
      </c>
      <c r="C278" s="0" t="s">
        <v>1083</v>
      </c>
    </row>
    <row r="279" customFormat="false" ht="15" hidden="false" customHeight="false" outlineLevel="0" collapsed="false">
      <c r="A279" s="0" t="s">
        <v>1060</v>
      </c>
      <c r="B279" s="0" t="s">
        <v>1079</v>
      </c>
      <c r="C279" s="0" t="s">
        <v>1084</v>
      </c>
    </row>
    <row r="280" customFormat="false" ht="15" hidden="false" customHeight="false" outlineLevel="0" collapsed="false">
      <c r="A280" s="0" t="s">
        <v>1060</v>
      </c>
      <c r="B280" s="0" t="s">
        <v>1085</v>
      </c>
      <c r="C280" s="0" t="s">
        <v>1086</v>
      </c>
    </row>
    <row r="281" customFormat="false" ht="15" hidden="false" customHeight="false" outlineLevel="0" collapsed="false">
      <c r="A281" s="0" t="s">
        <v>1060</v>
      </c>
      <c r="B281" s="0" t="s">
        <v>1085</v>
      </c>
      <c r="C281" s="0" t="s">
        <v>1087</v>
      </c>
    </row>
    <row r="282" customFormat="false" ht="15" hidden="false" customHeight="false" outlineLevel="0" collapsed="false">
      <c r="A282" s="0" t="s">
        <v>1060</v>
      </c>
      <c r="B282" s="0" t="s">
        <v>1085</v>
      </c>
      <c r="C282" s="0" t="s">
        <v>1088</v>
      </c>
    </row>
    <row r="283" customFormat="false" ht="15" hidden="false" customHeight="false" outlineLevel="0" collapsed="false">
      <c r="A283" s="0" t="s">
        <v>1060</v>
      </c>
      <c r="B283" s="0" t="s">
        <v>1085</v>
      </c>
      <c r="C283" s="0" t="s">
        <v>1089</v>
      </c>
    </row>
    <row r="284" customFormat="false" ht="15" hidden="false" customHeight="false" outlineLevel="0" collapsed="false">
      <c r="A284" s="0" t="s">
        <v>1060</v>
      </c>
      <c r="B284" s="0" t="s">
        <v>1085</v>
      </c>
      <c r="C284" s="0" t="s">
        <v>1090</v>
      </c>
    </row>
    <row r="285" customFormat="false" ht="15" hidden="false" customHeight="false" outlineLevel="0" collapsed="false">
      <c r="A285" s="0" t="s">
        <v>1060</v>
      </c>
      <c r="B285" s="0" t="s">
        <v>1085</v>
      </c>
      <c r="C285" s="0" t="s">
        <v>1091</v>
      </c>
    </row>
    <row r="286" customFormat="false" ht="15" hidden="false" customHeight="false" outlineLevel="0" collapsed="false">
      <c r="A286" s="0" t="s">
        <v>1060</v>
      </c>
      <c r="B286" s="0" t="s">
        <v>1085</v>
      </c>
      <c r="C286" s="0" t="s">
        <v>1092</v>
      </c>
    </row>
    <row r="287" customFormat="false" ht="15" hidden="false" customHeight="false" outlineLevel="0" collapsed="false">
      <c r="A287" s="0" t="s">
        <v>1060</v>
      </c>
      <c r="B287" s="0" t="s">
        <v>1085</v>
      </c>
      <c r="C287" s="0" t="s">
        <v>1093</v>
      </c>
    </row>
    <row r="288" customFormat="false" ht="15" hidden="false" customHeight="false" outlineLevel="0" collapsed="false">
      <c r="A288" s="0" t="s">
        <v>1060</v>
      </c>
      <c r="B288" s="0" t="s">
        <v>1085</v>
      </c>
      <c r="C288" s="0" t="s">
        <v>1094</v>
      </c>
    </row>
    <row r="289" customFormat="false" ht="15" hidden="false" customHeight="false" outlineLevel="0" collapsed="false">
      <c r="A289" s="0" t="s">
        <v>1060</v>
      </c>
      <c r="B289" s="0" t="s">
        <v>1085</v>
      </c>
      <c r="C289" s="0" t="s">
        <v>1095</v>
      </c>
    </row>
    <row r="290" customFormat="false" ht="15" hidden="false" customHeight="false" outlineLevel="0" collapsed="false">
      <c r="A290" s="0" t="s">
        <v>1060</v>
      </c>
      <c r="B290" s="0" t="s">
        <v>1096</v>
      </c>
      <c r="C290" s="0" t="s">
        <v>1097</v>
      </c>
    </row>
    <row r="291" customFormat="false" ht="15" hidden="false" customHeight="false" outlineLevel="0" collapsed="false">
      <c r="A291" s="0" t="s">
        <v>1060</v>
      </c>
      <c r="B291" s="0" t="s">
        <v>1096</v>
      </c>
      <c r="C291" s="0" t="s">
        <v>1098</v>
      </c>
    </row>
    <row r="292" customFormat="false" ht="15" hidden="false" customHeight="false" outlineLevel="0" collapsed="false">
      <c r="A292" s="0" t="s">
        <v>1060</v>
      </c>
      <c r="B292" s="0" t="s">
        <v>1096</v>
      </c>
      <c r="C292" s="0" t="s">
        <v>1099</v>
      </c>
    </row>
    <row r="293" customFormat="false" ht="15" hidden="false" customHeight="false" outlineLevel="0" collapsed="false">
      <c r="A293" s="0" t="s">
        <v>1060</v>
      </c>
      <c r="B293" s="0" t="s">
        <v>1096</v>
      </c>
      <c r="C293" s="0" t="s">
        <v>1100</v>
      </c>
    </row>
    <row r="294" customFormat="false" ht="15" hidden="false" customHeight="false" outlineLevel="0" collapsed="false">
      <c r="A294" s="0" t="s">
        <v>1060</v>
      </c>
      <c r="B294" s="0" t="s">
        <v>1101</v>
      </c>
      <c r="C294" s="0" t="s">
        <v>1102</v>
      </c>
    </row>
    <row r="295" customFormat="false" ht="15" hidden="false" customHeight="false" outlineLevel="0" collapsed="false">
      <c r="A295" s="0" t="s">
        <v>1060</v>
      </c>
      <c r="B295" s="0" t="s">
        <v>1101</v>
      </c>
      <c r="C295" s="0" t="s">
        <v>1103</v>
      </c>
    </row>
    <row r="296" customFormat="false" ht="15" hidden="false" customHeight="false" outlineLevel="0" collapsed="false">
      <c r="A296" s="0" t="s">
        <v>1060</v>
      </c>
      <c r="B296" s="0" t="s">
        <v>1101</v>
      </c>
      <c r="C296" s="0" t="s">
        <v>1104</v>
      </c>
    </row>
    <row r="297" customFormat="false" ht="15" hidden="false" customHeight="false" outlineLevel="0" collapsed="false">
      <c r="A297" s="0" t="s">
        <v>1060</v>
      </c>
      <c r="B297" s="0" t="s">
        <v>1101</v>
      </c>
      <c r="C297" s="0" t="s">
        <v>1105</v>
      </c>
    </row>
    <row r="298" customFormat="false" ht="15" hidden="false" customHeight="false" outlineLevel="0" collapsed="false">
      <c r="A298" s="0" t="s">
        <v>1060</v>
      </c>
      <c r="B298" s="0" t="s">
        <v>1106</v>
      </c>
      <c r="C298" s="0" t="s">
        <v>1107</v>
      </c>
    </row>
    <row r="299" customFormat="false" ht="15" hidden="false" customHeight="false" outlineLevel="0" collapsed="false">
      <c r="A299" s="0" t="s">
        <v>1060</v>
      </c>
      <c r="B299" s="0" t="s">
        <v>1106</v>
      </c>
      <c r="C299" s="0" t="s">
        <v>1108</v>
      </c>
    </row>
    <row r="300" customFormat="false" ht="15" hidden="false" customHeight="false" outlineLevel="0" collapsed="false">
      <c r="A300" s="0" t="s">
        <v>1060</v>
      </c>
      <c r="B300" s="0" t="s">
        <v>1109</v>
      </c>
      <c r="C300" s="0" t="s">
        <v>1110</v>
      </c>
    </row>
    <row r="301" customFormat="false" ht="15" hidden="false" customHeight="false" outlineLevel="0" collapsed="false">
      <c r="A301" s="0" t="s">
        <v>1060</v>
      </c>
      <c r="B301" s="0" t="s">
        <v>1111</v>
      </c>
      <c r="C301" s="0" t="s">
        <v>1112</v>
      </c>
    </row>
    <row r="302" customFormat="false" ht="15" hidden="false" customHeight="false" outlineLevel="0" collapsed="false">
      <c r="A302" s="0" t="s">
        <v>1060</v>
      </c>
      <c r="B302" s="0" t="s">
        <v>1111</v>
      </c>
      <c r="C302" s="0" t="s">
        <v>1113</v>
      </c>
    </row>
    <row r="303" customFormat="false" ht="15" hidden="false" customHeight="false" outlineLevel="0" collapsed="false">
      <c r="A303" s="0" t="s">
        <v>1060</v>
      </c>
      <c r="B303" s="0" t="s">
        <v>1111</v>
      </c>
      <c r="C303" s="0" t="s">
        <v>1114</v>
      </c>
    </row>
    <row r="304" customFormat="false" ht="15" hidden="false" customHeight="false" outlineLevel="0" collapsed="false">
      <c r="A304" s="0" t="s">
        <v>1060</v>
      </c>
      <c r="B304" s="0" t="s">
        <v>1111</v>
      </c>
      <c r="C304" s="0" t="s">
        <v>1115</v>
      </c>
    </row>
    <row r="305" customFormat="false" ht="15" hidden="false" customHeight="false" outlineLevel="0" collapsed="false">
      <c r="A305" s="0" t="s">
        <v>1060</v>
      </c>
      <c r="B305" s="0" t="s">
        <v>1116</v>
      </c>
      <c r="C305" s="0" t="s">
        <v>1117</v>
      </c>
    </row>
    <row r="306" customFormat="false" ht="15" hidden="false" customHeight="false" outlineLevel="0" collapsed="false">
      <c r="A306" s="0" t="s">
        <v>1060</v>
      </c>
      <c r="B306" s="0" t="s">
        <v>1116</v>
      </c>
      <c r="C306" s="0" t="s">
        <v>1118</v>
      </c>
    </row>
    <row r="307" customFormat="false" ht="15" hidden="false" customHeight="false" outlineLevel="0" collapsed="false">
      <c r="A307" s="0" t="s">
        <v>1060</v>
      </c>
      <c r="B307" s="0" t="s">
        <v>1039</v>
      </c>
      <c r="C307" s="0" t="s">
        <v>1119</v>
      </c>
    </row>
    <row r="308" customFormat="false" ht="15" hidden="false" customHeight="false" outlineLevel="0" collapsed="false">
      <c r="A308" s="0" t="s">
        <v>1060</v>
      </c>
      <c r="B308" s="0" t="s">
        <v>1039</v>
      </c>
      <c r="C308" s="0" t="s">
        <v>1120</v>
      </c>
    </row>
    <row r="309" customFormat="false" ht="15" hidden="false" customHeight="false" outlineLevel="0" collapsed="false">
      <c r="A309" s="0" t="s">
        <v>1060</v>
      </c>
      <c r="B309" s="0" t="s">
        <v>1039</v>
      </c>
      <c r="C309" s="0" t="s">
        <v>1121</v>
      </c>
    </row>
    <row r="311" customFormat="false" ht="15" hidden="false" customHeight="false" outlineLevel="0" collapsed="false">
      <c r="A311" s="0" t="s">
        <v>911</v>
      </c>
    </row>
    <row r="312" customFormat="false" ht="15" hidden="false" customHeight="false" outlineLevel="0" collapsed="false">
      <c r="A312" s="0" t="s">
        <v>1122</v>
      </c>
    </row>
    <row r="313" customFormat="false" ht="15" hidden="false" customHeight="false" outlineLevel="0" collapsed="false">
      <c r="A313" s="0" t="s">
        <v>911</v>
      </c>
    </row>
    <row r="314" customFormat="false" ht="15" hidden="false" customHeight="false" outlineLevel="0" collapsed="false">
      <c r="A314" s="0" t="s">
        <v>928</v>
      </c>
    </row>
    <row r="315" customFormat="false" ht="15" hidden="false" customHeight="false" outlineLevel="0" collapsed="false">
      <c r="A315" s="0" t="s">
        <v>1123</v>
      </c>
    </row>
    <row r="316" customFormat="false" ht="15" hidden="false" customHeight="false" outlineLevel="0" collapsed="false">
      <c r="A316" s="0" t="s">
        <v>1124</v>
      </c>
    </row>
    <row r="317" customFormat="false" ht="15" hidden="false" customHeight="false" outlineLevel="0" collapsed="false">
      <c r="A317" s="0" t="s">
        <v>1125</v>
      </c>
    </row>
    <row r="318" customFormat="false" ht="15" hidden="false" customHeight="false" outlineLevel="0" collapsed="false">
      <c r="A318" s="0" t="s">
        <v>1126</v>
      </c>
    </row>
    <row r="319" customFormat="false" ht="15" hidden="false" customHeight="false" outlineLevel="0" collapsed="false">
      <c r="A319" s="0" t="s">
        <v>933</v>
      </c>
    </row>
    <row r="322" customFormat="false" ht="15" hidden="false" customHeight="false" outlineLevel="0" collapsed="false">
      <c r="A322" s="0" t="s">
        <v>934</v>
      </c>
    </row>
    <row r="323" customFormat="false" ht="15" hidden="false" customHeight="false" outlineLevel="0" collapsed="false">
      <c r="A323" s="0" t="s">
        <v>935</v>
      </c>
    </row>
    <row r="324" customFormat="false" ht="15" hidden="false" customHeight="false" outlineLevel="0" collapsed="false">
      <c r="A324" s="0" t="s">
        <v>934</v>
      </c>
    </row>
    <row r="326" customFormat="false" ht="15" hidden="false" customHeight="false" outlineLevel="0" collapsed="false">
      <c r="A326" s="0" t="s">
        <v>1127</v>
      </c>
    </row>
    <row r="327" customFormat="false" ht="15" hidden="false" customHeight="false" outlineLevel="0" collapsed="false">
      <c r="A327" s="0" t="s">
        <v>1128</v>
      </c>
    </row>
    <row r="328" customFormat="false" ht="15" hidden="false" customHeight="false" outlineLevel="0" collapsed="false">
      <c r="A328" s="0" t="s">
        <v>1129</v>
      </c>
    </row>
    <row r="329" customFormat="false" ht="15" hidden="false" customHeight="false" outlineLevel="0" collapsed="false">
      <c r="A329" s="0" t="s">
        <v>1130</v>
      </c>
    </row>
    <row r="330" customFormat="false" ht="15" hidden="false" customHeight="false" outlineLevel="0" collapsed="false">
      <c r="A330" s="0" t="s">
        <v>1131</v>
      </c>
    </row>
    <row r="331" customFormat="false" ht="15" hidden="false" customHeight="false" outlineLevel="0" collapsed="false">
      <c r="A331" s="0" t="s">
        <v>1132</v>
      </c>
    </row>
    <row r="332" customFormat="false" ht="15" hidden="false" customHeight="false" outlineLevel="0" collapsed="false">
      <c r="A332" s="0" t="s">
        <v>1133</v>
      </c>
    </row>
    <row r="333" customFormat="false" ht="15" hidden="false" customHeight="false" outlineLevel="0" collapsed="false">
      <c r="A333" s="0" t="s">
        <v>1134</v>
      </c>
    </row>
    <row r="334" customFormat="false" ht="15" hidden="false" customHeight="false" outlineLevel="0" collapsed="false">
      <c r="A334" s="0" t="s">
        <v>1131</v>
      </c>
    </row>
    <row r="335" customFormat="false" ht="15" hidden="false" customHeight="false" outlineLevel="0" collapsed="false">
      <c r="A335" s="0" t="s">
        <v>1132</v>
      </c>
    </row>
    <row r="336" customFormat="false" ht="15" hidden="false" customHeight="false" outlineLevel="0" collapsed="false">
      <c r="A336" s="0" t="s">
        <v>1135</v>
      </c>
    </row>
    <row r="337" customFormat="false" ht="15" hidden="false" customHeight="false" outlineLevel="0" collapsed="false">
      <c r="A337" s="0" t="s">
        <v>1136</v>
      </c>
    </row>
    <row r="339" customFormat="false" ht="15" hidden="false" customHeight="false" outlineLevel="0" collapsed="false">
      <c r="A339" s="0" t="s">
        <v>934</v>
      </c>
    </row>
    <row r="340" customFormat="false" ht="15" hidden="false" customHeight="false" outlineLevel="0" collapsed="false">
      <c r="A340" s="0" t="s">
        <v>1137</v>
      </c>
    </row>
    <row r="341" customFormat="false" ht="15" hidden="false" customHeight="false" outlineLevel="0" collapsed="false">
      <c r="A341" s="0" t="s">
        <v>934</v>
      </c>
    </row>
    <row r="342" customFormat="false" ht="15" hidden="false" customHeight="false" outlineLevel="0" collapsed="false">
      <c r="A342" s="0" t="s">
        <v>1138</v>
      </c>
    </row>
    <row r="343" customFormat="false" ht="15" hidden="false" customHeight="false" outlineLevel="0" collapsed="false">
      <c r="A343" s="0" t="s">
        <v>1139</v>
      </c>
    </row>
    <row r="344" customFormat="false" ht="15" hidden="false" customHeight="false" outlineLevel="0" collapsed="false">
      <c r="B344" s="0" t="s">
        <v>1140</v>
      </c>
    </row>
    <row r="345" customFormat="false" ht="15" hidden="false" customHeight="false" outlineLevel="0" collapsed="false">
      <c r="B345" s="0" t="s">
        <v>1141</v>
      </c>
    </row>
    <row r="347" customFormat="false" ht="15" hidden="false" customHeight="false" outlineLevel="0" collapsed="false">
      <c r="A347" s="0" t="s">
        <v>934</v>
      </c>
    </row>
    <row r="348" customFormat="false" ht="15" hidden="false" customHeight="false" outlineLevel="0" collapsed="false">
      <c r="A348" s="0" t="s">
        <v>1142</v>
      </c>
    </row>
    <row r="349" customFormat="false" ht="15" hidden="false" customHeight="false" outlineLevel="0" collapsed="false">
      <c r="A349" s="0" t="s">
        <v>934</v>
      </c>
    </row>
    <row r="350" customFormat="false" ht="15" hidden="false" customHeight="false" outlineLevel="0" collapsed="false">
      <c r="A350" s="0" t="s">
        <v>1143</v>
      </c>
    </row>
    <row r="351" customFormat="false" ht="15" hidden="false" customHeight="false" outlineLevel="0" collapsed="false">
      <c r="A351" s="0" t="e">
        <f aca="false">- precursor selection:  use MS1 precursor</f>
        <v>#VALUE!</v>
      </c>
    </row>
    <row r="352" customFormat="false" ht="15" hidden="false" customHeight="false" outlineLevel="0" collapsed="false">
      <c r="A352" s="0" t="s">
        <v>1144</v>
      </c>
    </row>
    <row r="353" customFormat="false" ht="15" hidden="false" customHeight="false" outlineLevel="0" collapsed="false">
      <c r="A353" s="0" t="s">
        <v>1145</v>
      </c>
    </row>
    <row r="355" customFormat="false" ht="15" hidden="false" customHeight="false" outlineLevel="0" collapsed="false">
      <c r="A355" s="0" t="s">
        <v>1146</v>
      </c>
    </row>
    <row r="356" customFormat="false" ht="15" hidden="false" customHeight="false" outlineLevel="0" collapsed="false">
      <c r="A356" s="0" t="s">
        <v>1147</v>
      </c>
    </row>
    <row r="357" customFormat="false" ht="15" hidden="false" customHeight="false" outlineLevel="0" collapsed="false">
      <c r="A357" s="0" t="s">
        <v>1148</v>
      </c>
    </row>
    <row r="358" customFormat="false" ht="15" hidden="false" customHeight="false" outlineLevel="0" collapsed="false">
      <c r="A358" s="0" t="s">
        <v>1149</v>
      </c>
    </row>
    <row r="359" customFormat="false" ht="15" hidden="false" customHeight="false" outlineLevel="0" collapsed="false">
      <c r="A359" s="0" t="s">
        <v>1150</v>
      </c>
    </row>
    <row r="360" customFormat="false" ht="15" hidden="false" customHeight="false" outlineLevel="0" collapsed="false">
      <c r="A360" s="0" t="s">
        <v>1151</v>
      </c>
    </row>
    <row r="361" customFormat="false" ht="15" hidden="false" customHeight="false" outlineLevel="0" collapsed="false">
      <c r="A361" s="0" t="s">
        <v>1152</v>
      </c>
    </row>
    <row r="362" customFormat="false" ht="15" hidden="false" customHeight="false" outlineLevel="0" collapsed="false">
      <c r="A362" s="0" t="s">
        <v>1153</v>
      </c>
    </row>
    <row r="363" customFormat="false" ht="15" hidden="false" customHeight="false" outlineLevel="0" collapsed="false">
      <c r="A363" s="0" t="s">
        <v>1154</v>
      </c>
    </row>
    <row r="364" customFormat="false" ht="15" hidden="false" customHeight="false" outlineLevel="0" collapsed="false">
      <c r="A364" s="0" t="s">
        <v>1155</v>
      </c>
    </row>
    <row r="365" customFormat="false" ht="15" hidden="false" customHeight="false" outlineLevel="0" collapsed="false">
      <c r="A365" s="0" t="s">
        <v>1156</v>
      </c>
    </row>
    <row r="367" customFormat="false" ht="15" hidden="false" customHeight="false" outlineLevel="0" collapsed="false">
      <c r="A367" s="0" t="s">
        <v>1157</v>
      </c>
    </row>
    <row r="368" customFormat="false" ht="15" hidden="false" customHeight="false" outlineLevel="0" collapsed="false">
      <c r="A368" s="0" t="e">
        <f aca="false">- ms order:  is MS2</f>
        <v>#VALUE!</v>
      </c>
    </row>
    <row r="369" customFormat="false" ht="15" hidden="false" customHeight="false" outlineLevel="0" collapsed="false">
      <c r="A369" s="0" t="s">
        <v>1158</v>
      </c>
    </row>
    <row r="370" customFormat="false" ht="15" hidden="false" customHeight="false" outlineLevel="0" collapsed="false">
      <c r="A370" s="0" t="s">
        <v>1159</v>
      </c>
    </row>
    <row r="371" customFormat="false" ht="15" hidden="false" customHeight="false" outlineLevel="0" collapsed="false">
      <c r="A371" s="0" t="e">
        <f aca="false">- scan type:  is full</f>
        <v>#VALUE!</v>
      </c>
    </row>
    <row r="373" customFormat="false" ht="15" hidden="false" customHeight="false" outlineLevel="0" collapsed="false">
      <c r="A373" s="0" t="s">
        <v>1160</v>
      </c>
    </row>
    <row r="374" customFormat="false" ht="15" hidden="false" customHeight="false" outlineLevel="0" collapsed="false">
      <c r="A374" s="0" t="s">
        <v>1161</v>
      </c>
    </row>
    <row r="376" customFormat="false" ht="15" hidden="false" customHeight="false" outlineLevel="0" collapsed="false">
      <c r="A376" s="0" t="s">
        <v>1162</v>
      </c>
    </row>
    <row r="377" customFormat="false" ht="15" hidden="false" customHeight="false" outlineLevel="0" collapsed="false">
      <c r="A377" s="0" t="e">
        <f aca="false">- unrecognized charge replacements:  automatic</f>
        <v>#VALUE!</v>
      </c>
    </row>
    <row r="378" customFormat="false" ht="15" hidden="false" customHeight="false" outlineLevel="0" collapsed="false">
      <c r="A378" s="0" t="e">
        <f aca="false">- unrecognized mass analyzer replacements:  itms</f>
        <v>#VALUE!</v>
      </c>
    </row>
    <row r="379" customFormat="false" ht="15" hidden="false" customHeight="false" outlineLevel="0" collapsed="false">
      <c r="A379" s="0" t="e">
        <f aca="false">- unrecognized ms order replacements:  MS2</f>
        <v>#VALUE!</v>
      </c>
    </row>
    <row r="380" customFormat="false" ht="15" hidden="false" customHeight="false" outlineLevel="0" collapsed="false">
      <c r="A380" s="0" t="e">
        <f aca="false">- unrecognized activation type replacements:  cid</f>
        <v>#VALUE!</v>
      </c>
    </row>
    <row r="381" customFormat="false" ht="15" hidden="false" customHeight="false" outlineLevel="0" collapsed="false">
      <c r="A381" s="0" t="s">
        <v>1163</v>
      </c>
    </row>
    <row r="382" customFormat="false" ht="15" hidden="false" customHeight="false" outlineLevel="0" collapsed="false">
      <c r="A382" s="0" t="s">
        <v>1164</v>
      </c>
    </row>
    <row r="383" customFormat="false" ht="15" hidden="false" customHeight="false" outlineLevel="0" collapsed="false">
      <c r="A383" s="0" t="s">
        <v>1165</v>
      </c>
    </row>
    <row r="385" customFormat="false" ht="15" hidden="false" customHeight="false" outlineLevel="0" collapsed="false">
      <c r="A385" s="0" t="s">
        <v>1166</v>
      </c>
    </row>
    <row r="386" customFormat="false" ht="15" hidden="false" customHeight="false" outlineLevel="0" collapsed="false">
      <c r="A386" s="0" t="s">
        <v>1167</v>
      </c>
    </row>
    <row r="387" customFormat="false" ht="15" hidden="false" customHeight="false" outlineLevel="0" collapsed="false">
      <c r="A387" s="0" t="s">
        <v>1168</v>
      </c>
    </row>
    <row r="389" customFormat="false" ht="15" hidden="false" customHeight="false" outlineLevel="0" collapsed="false">
      <c r="A389" s="0" t="s">
        <v>934</v>
      </c>
    </row>
    <row r="390" customFormat="false" ht="15" hidden="false" customHeight="false" outlineLevel="0" collapsed="false">
      <c r="A390" s="0" t="s">
        <v>1169</v>
      </c>
    </row>
    <row r="391" customFormat="false" ht="15" hidden="false" customHeight="false" outlineLevel="0" collapsed="false">
      <c r="A391" s="0" t="s">
        <v>934</v>
      </c>
    </row>
    <row r="392" customFormat="false" ht="15" hidden="false" customHeight="false" outlineLevel="0" collapsed="false">
      <c r="A392" s="0" t="s">
        <v>1170</v>
      </c>
    </row>
    <row r="393" customFormat="false" ht="15" hidden="false" customHeight="false" outlineLevel="0" collapsed="false">
      <c r="A393" s="0" t="e">
        <f aca="false">- activation type:  is cid</f>
        <v>#VALUE!</v>
      </c>
    </row>
    <row r="394" customFormat="false" ht="15" hidden="false" customHeight="false" outlineLevel="0" collapsed="false">
      <c r="A394" s="0" t="s">
        <v>1158</v>
      </c>
    </row>
    <row r="395" customFormat="false" ht="15" hidden="false" customHeight="false" outlineLevel="0" collapsed="false">
      <c r="A395" s="0" t="s">
        <v>1159</v>
      </c>
    </row>
    <row r="397" customFormat="false" ht="15" hidden="false" customHeight="false" outlineLevel="0" collapsed="false">
      <c r="A397" s="0" t="s">
        <v>934</v>
      </c>
    </row>
    <row r="398" customFormat="false" ht="15" hidden="false" customHeight="false" outlineLevel="0" collapsed="false">
      <c r="A398" s="0" t="s">
        <v>1171</v>
      </c>
    </row>
    <row r="399" customFormat="false" ht="15" hidden="false" customHeight="false" outlineLevel="0" collapsed="false">
      <c r="A399" s="0" t="s">
        <v>934</v>
      </c>
    </row>
    <row r="400" customFormat="false" ht="15" hidden="false" customHeight="false" outlineLevel="0" collapsed="false">
      <c r="A400" s="0" t="s">
        <v>1172</v>
      </c>
    </row>
    <row r="401" customFormat="false" ht="15" hidden="false" customHeight="false" outlineLevel="0" collapsed="false">
      <c r="A401" s="0" t="e">
        <f aca="false">- instrument:  default</f>
        <v>#NAME?</v>
      </c>
    </row>
    <row r="402" customFormat="false" ht="15" hidden="false" customHeight="false" outlineLevel="0" collapsed="false">
      <c r="A402" s="0" t="e">
        <f aca="false">- protein database:  emiliania_huxleyi_short</f>
        <v>#VALUE!</v>
      </c>
    </row>
    <row r="403" customFormat="false" ht="15" hidden="false" customHeight="false" outlineLevel="0" collapsed="false">
      <c r="A403" s="0" t="e">
        <f aca="false">- enzyme name:  trypsin</f>
        <v>#VALUE!</v>
      </c>
    </row>
    <row r="404" customFormat="false" ht="15" hidden="false" customHeight="false" outlineLevel="0" collapsed="false">
      <c r="A404" s="0" t="s">
        <v>1173</v>
      </c>
    </row>
    <row r="405" customFormat="false" ht="15" hidden="false" customHeight="false" outlineLevel="0" collapsed="false">
      <c r="A405" s="0" t="e">
        <f aca="false">- taxonomy:  all entries</f>
        <v>#VALUE!</v>
      </c>
    </row>
    <row r="407" customFormat="false" ht="15" hidden="false" customHeight="false" outlineLevel="0" collapsed="false">
      <c r="A407" s="0" t="s">
        <v>1174</v>
      </c>
    </row>
    <row r="408" customFormat="false" ht="15" hidden="false" customHeight="false" outlineLevel="0" collapsed="false">
      <c r="A408" s="0" t="s">
        <v>1175</v>
      </c>
    </row>
    <row r="409" customFormat="false" ht="15" hidden="false" customHeight="false" outlineLevel="0" collapsed="false">
      <c r="A409" s="0" t="s">
        <v>1176</v>
      </c>
    </row>
    <row r="410" customFormat="false" ht="15" hidden="false" customHeight="false" outlineLevel="0" collapsed="false">
      <c r="A410" s="0" t="s">
        <v>1177</v>
      </c>
    </row>
    <row r="412" customFormat="false" ht="15" hidden="false" customHeight="false" outlineLevel="0" collapsed="false">
      <c r="A412" s="0" t="s">
        <v>1178</v>
      </c>
    </row>
    <row r="413" customFormat="false" ht="15" hidden="false" customHeight="false" outlineLevel="0" collapsed="false">
      <c r="A413" s="0" t="s">
        <v>1179</v>
      </c>
    </row>
    <row r="414" customFormat="false" ht="15" hidden="false" customHeight="false" outlineLevel="0" collapsed="false">
      <c r="A414" s="0" t="s">
        <v>1180</v>
      </c>
    </row>
    <row r="415" customFormat="false" ht="15" hidden="false" customHeight="false" outlineLevel="0" collapsed="false">
      <c r="A415" s="0" t="s">
        <v>1181</v>
      </c>
    </row>
    <row r="416" customFormat="false" ht="15" hidden="false" customHeight="false" outlineLevel="0" collapsed="false">
      <c r="A416" s="0" t="s">
        <v>1182</v>
      </c>
    </row>
    <row r="417" customFormat="false" ht="15" hidden="false" customHeight="false" outlineLevel="0" collapsed="false">
      <c r="A417" s="0" t="s">
        <v>1183</v>
      </c>
    </row>
    <row r="418" customFormat="false" ht="15" hidden="false" customHeight="false" outlineLevel="0" collapsed="false">
      <c r="A418" s="0" t="s">
        <v>1184</v>
      </c>
    </row>
    <row r="419" customFormat="false" ht="15" hidden="false" customHeight="false" outlineLevel="0" collapsed="false">
      <c r="A419" s="0" t="s">
        <v>1185</v>
      </c>
    </row>
    <row r="420" customFormat="false" ht="15" hidden="false" customHeight="false" outlineLevel="0" collapsed="false">
      <c r="A420" s="0" t="s">
        <v>1186</v>
      </c>
    </row>
    <row r="421" customFormat="false" ht="15" hidden="false" customHeight="false" outlineLevel="0" collapsed="false">
      <c r="A421" s="0" t="s">
        <v>1187</v>
      </c>
    </row>
    <row r="422" customFormat="false" ht="15" hidden="false" customHeight="false" outlineLevel="0" collapsed="false">
      <c r="A422" s="0" t="s">
        <v>1188</v>
      </c>
    </row>
    <row r="424" customFormat="false" ht="15" hidden="false" customHeight="false" outlineLevel="0" collapsed="false">
      <c r="A424" s="0" t="s">
        <v>934</v>
      </c>
    </row>
    <row r="425" customFormat="false" ht="15" hidden="false" customHeight="false" outlineLevel="0" collapsed="false">
      <c r="A425" s="0" t="s">
        <v>1189</v>
      </c>
    </row>
    <row r="426" customFormat="false" ht="15" hidden="false" customHeight="false" outlineLevel="0" collapsed="false">
      <c r="A426" s="0" t="s">
        <v>934</v>
      </c>
    </row>
    <row r="427" customFormat="false" ht="15" hidden="false" customHeight="false" outlineLevel="0" collapsed="false">
      <c r="A427" s="0" t="s">
        <v>1172</v>
      </c>
    </row>
    <row r="428" customFormat="false" ht="15" hidden="false" customHeight="false" outlineLevel="0" collapsed="false">
      <c r="A428" s="0" t="s">
        <v>956</v>
      </c>
    </row>
    <row r="430" customFormat="false" ht="15" hidden="false" customHeight="false" outlineLevel="0" collapsed="false">
      <c r="A430" s="0" t="s">
        <v>1190</v>
      </c>
    </row>
    <row r="431" customFormat="false" ht="15" hidden="false" customHeight="false" outlineLevel="0" collapsed="false">
      <c r="A431" s="0" t="s">
        <v>1191</v>
      </c>
    </row>
    <row r="432" customFormat="false" ht="15" hidden="false" customHeight="false" outlineLevel="0" collapsed="false">
      <c r="A432" s="0" t="s">
        <v>1192</v>
      </c>
    </row>
    <row r="433" customFormat="false" ht="15" hidden="false" customHeight="false" outlineLevel="0" collapsed="false">
      <c r="A433" s="0" t="s">
        <v>1193</v>
      </c>
    </row>
    <row r="435" customFormat="false" ht="15" hidden="false" customHeight="false" outlineLevel="0" collapsed="false">
      <c r="A435" s="0" t="s">
        <v>934</v>
      </c>
    </row>
    <row r="436" customFormat="false" ht="15" hidden="false" customHeight="false" outlineLevel="0" collapsed="false">
      <c r="A436" s="0" t="s">
        <v>1194</v>
      </c>
    </row>
    <row r="437" customFormat="false" ht="15" hidden="false" customHeight="false" outlineLevel="0" collapsed="false">
      <c r="A437" s="0" t="s">
        <v>934</v>
      </c>
    </row>
    <row r="438" customFormat="false" ht="15" hidden="false" customHeight="false" outlineLevel="0" collapsed="false">
      <c r="A438" s="0" t="s">
        <v>1195</v>
      </c>
    </row>
    <row r="439" customFormat="false" ht="15" hidden="false" customHeight="false" outlineLevel="0" collapsed="false">
      <c r="A439" s="0" t="s">
        <v>1196</v>
      </c>
    </row>
    <row r="440" customFormat="false" ht="15" hidden="false" customHeight="false" outlineLevel="0" collapsed="false">
      <c r="A440" s="0" t="s">
        <v>1197</v>
      </c>
    </row>
    <row r="441" customFormat="false" ht="15" hidden="false" customHeight="false" outlineLevel="0" collapsed="false">
      <c r="A441" s="0" t="s">
        <v>1198</v>
      </c>
    </row>
    <row r="442" customFormat="false" ht="15" hidden="false" customHeight="false" outlineLevel="0" collapsed="false">
      <c r="A442" s="0" t="s">
        <v>1175</v>
      </c>
    </row>
    <row r="443" customFormat="false" ht="15" hidden="false" customHeight="false" outlineLevel="0" collapsed="false">
      <c r="A443" s="0" t="e">
        <f aca="false">- consider neutral loss peaks for cid, hcd and ethcd:  automatic</f>
        <v>#VALUE!</v>
      </c>
    </row>
    <row r="444" customFormat="false" ht="15" hidden="false" customHeight="false" outlineLevel="0" collapsed="false">
      <c r="A444" s="0" t="s">
        <v>1199</v>
      </c>
    </row>
    <row r="445" customFormat="false" ht="15" hidden="false" customHeight="false" outlineLevel="0" collapsed="false">
      <c r="A445" s="0" t="s">
        <v>1200</v>
      </c>
    </row>
    <row r="447" customFormat="false" ht="15" hidden="false" customHeight="false" outlineLevel="0" collapsed="false">
      <c r="A447" s="0" t="s">
        <v>1201</v>
      </c>
    </row>
    <row r="448" customFormat="false" ht="15" hidden="false" customHeight="false" outlineLevel="0" collapsed="false">
      <c r="A448" s="0" t="s">
        <v>1202</v>
      </c>
    </row>
    <row r="449" customFormat="false" ht="15" hidden="false" customHeight="false" outlineLevel="0" collapsed="false">
      <c r="A449" s="0" t="s">
        <v>1203</v>
      </c>
    </row>
    <row r="451" customFormat="false" ht="15" hidden="false" customHeight="false" outlineLevel="0" collapsed="false">
      <c r="A451" s="0" t="s">
        <v>934</v>
      </c>
    </row>
    <row r="452" customFormat="false" ht="15" hidden="false" customHeight="false" outlineLevel="0" collapsed="false">
      <c r="A452" s="0" t="s">
        <v>1204</v>
      </c>
    </row>
    <row r="453" customFormat="false" ht="15" hidden="false" customHeight="false" outlineLevel="0" collapsed="false">
      <c r="A453" s="0" t="s">
        <v>934</v>
      </c>
    </row>
    <row r="454" customFormat="false" ht="15" hidden="false" customHeight="false" outlineLevel="0" collapsed="false">
      <c r="A454" s="0" t="s">
        <v>1170</v>
      </c>
    </row>
    <row r="455" customFormat="false" ht="15" hidden="false" customHeight="false" outlineLevel="0" collapsed="false">
      <c r="A455" s="0" t="e">
        <f aca="false">- activation type:  is hcd</f>
        <v>#VALUE!</v>
      </c>
    </row>
    <row r="456" customFormat="false" ht="15" hidden="false" customHeight="false" outlineLevel="0" collapsed="false">
      <c r="A456" s="0" t="s">
        <v>1158</v>
      </c>
    </row>
    <row r="457" customFormat="false" ht="15" hidden="false" customHeight="false" outlineLevel="0" collapsed="false">
      <c r="A457" s="0" t="s">
        <v>1159</v>
      </c>
    </row>
    <row r="459" customFormat="false" ht="15" hidden="false" customHeight="false" outlineLevel="0" collapsed="false">
      <c r="A459" s="0" t="s">
        <v>934</v>
      </c>
    </row>
    <row r="460" customFormat="false" ht="15" hidden="false" customHeight="false" outlineLevel="0" collapsed="false">
      <c r="A460" s="0" t="s">
        <v>1205</v>
      </c>
    </row>
    <row r="461" customFormat="false" ht="15" hidden="false" customHeight="false" outlineLevel="0" collapsed="false">
      <c r="A461" s="0" t="s">
        <v>934</v>
      </c>
    </row>
    <row r="462" customFormat="false" ht="15" hidden="false" customHeight="false" outlineLevel="0" collapsed="false">
      <c r="A462" s="0" t="s">
        <v>1172</v>
      </c>
    </row>
    <row r="463" customFormat="false" ht="15" hidden="false" customHeight="false" outlineLevel="0" collapsed="false">
      <c r="A463" s="0" t="e">
        <f aca="false">- instrument:  default</f>
        <v>#NAME?</v>
      </c>
    </row>
    <row r="464" customFormat="false" ht="15" hidden="false" customHeight="false" outlineLevel="0" collapsed="false">
      <c r="A464" s="0" t="e">
        <f aca="false">- protein database:  emiliania_huxleyi_short</f>
        <v>#VALUE!</v>
      </c>
    </row>
    <row r="465" customFormat="false" ht="15" hidden="false" customHeight="false" outlineLevel="0" collapsed="false">
      <c r="A465" s="0" t="e">
        <f aca="false">- enzyme name:  trypsin</f>
        <v>#VALUE!</v>
      </c>
    </row>
    <row r="466" customFormat="false" ht="15" hidden="false" customHeight="false" outlineLevel="0" collapsed="false">
      <c r="A466" s="0" t="s">
        <v>1173</v>
      </c>
    </row>
    <row r="467" customFormat="false" ht="15" hidden="false" customHeight="false" outlineLevel="0" collapsed="false">
      <c r="A467" s="0" t="e">
        <f aca="false">- taxonomy:  all entries</f>
        <v>#VALUE!</v>
      </c>
    </row>
    <row r="469" customFormat="false" ht="15" hidden="false" customHeight="false" outlineLevel="0" collapsed="false">
      <c r="A469" s="0" t="s">
        <v>1174</v>
      </c>
    </row>
    <row r="470" customFormat="false" ht="15" hidden="false" customHeight="false" outlineLevel="0" collapsed="false">
      <c r="A470" s="0" t="s">
        <v>1175</v>
      </c>
    </row>
    <row r="471" customFormat="false" ht="15" hidden="false" customHeight="false" outlineLevel="0" collapsed="false">
      <c r="A471" s="0" t="s">
        <v>1176</v>
      </c>
    </row>
    <row r="472" customFormat="false" ht="15" hidden="false" customHeight="false" outlineLevel="0" collapsed="false">
      <c r="A472" s="0" t="s">
        <v>1177</v>
      </c>
    </row>
    <row r="474" customFormat="false" ht="15" hidden="false" customHeight="false" outlineLevel="0" collapsed="false">
      <c r="A474" s="0" t="s">
        <v>1178</v>
      </c>
    </row>
    <row r="475" customFormat="false" ht="15" hidden="false" customHeight="false" outlineLevel="0" collapsed="false">
      <c r="A475" s="0" t="s">
        <v>1179</v>
      </c>
    </row>
    <row r="476" customFormat="false" ht="15" hidden="false" customHeight="false" outlineLevel="0" collapsed="false">
      <c r="A476" s="0" t="s">
        <v>1180</v>
      </c>
    </row>
    <row r="477" customFormat="false" ht="15" hidden="false" customHeight="false" outlineLevel="0" collapsed="false">
      <c r="A477" s="0" t="s">
        <v>1181</v>
      </c>
    </row>
    <row r="478" customFormat="false" ht="15" hidden="false" customHeight="false" outlineLevel="0" collapsed="false">
      <c r="A478" s="0" t="s">
        <v>1182</v>
      </c>
    </row>
    <row r="479" customFormat="false" ht="15" hidden="false" customHeight="false" outlineLevel="0" collapsed="false">
      <c r="A479" s="0" t="s">
        <v>1206</v>
      </c>
    </row>
    <row r="480" customFormat="false" ht="15" hidden="false" customHeight="false" outlineLevel="0" collapsed="false">
      <c r="A480" s="0" t="s">
        <v>1207</v>
      </c>
    </row>
    <row r="481" customFormat="false" ht="15" hidden="false" customHeight="false" outlineLevel="0" collapsed="false">
      <c r="A481" s="0" t="s">
        <v>1185</v>
      </c>
    </row>
    <row r="482" customFormat="false" ht="15" hidden="false" customHeight="false" outlineLevel="0" collapsed="false">
      <c r="A482" s="0" t="s">
        <v>1186</v>
      </c>
    </row>
    <row r="483" customFormat="false" ht="15" hidden="false" customHeight="false" outlineLevel="0" collapsed="false">
      <c r="A483" s="0" t="s">
        <v>1187</v>
      </c>
    </row>
    <row r="484" customFormat="false" ht="15" hidden="false" customHeight="false" outlineLevel="0" collapsed="false">
      <c r="A484" s="0" t="s">
        <v>1188</v>
      </c>
    </row>
    <row r="486" customFormat="false" ht="15" hidden="false" customHeight="false" outlineLevel="0" collapsed="false">
      <c r="A486" s="0" t="s">
        <v>934</v>
      </c>
    </row>
    <row r="487" customFormat="false" ht="15" hidden="false" customHeight="false" outlineLevel="0" collapsed="false">
      <c r="A487" s="0" t="s">
        <v>1208</v>
      </c>
    </row>
    <row r="488" customFormat="false" ht="15" hidden="false" customHeight="false" outlineLevel="0" collapsed="false">
      <c r="A488" s="0" t="s">
        <v>934</v>
      </c>
    </row>
    <row r="489" customFormat="false" ht="15" hidden="false" customHeight="false" outlineLevel="0" collapsed="false">
      <c r="A489" s="0" t="s">
        <v>1143</v>
      </c>
    </row>
    <row r="490" customFormat="false" ht="15" hidden="false" customHeight="false" outlineLevel="0" collapsed="false">
      <c r="A490" s="0" t="s">
        <v>1209</v>
      </c>
    </row>
    <row r="491" customFormat="false" ht="15" hidden="false" customHeight="false" outlineLevel="0" collapsed="false">
      <c r="A491" s="0" t="s">
        <v>1210</v>
      </c>
    </row>
    <row r="493" customFormat="false" ht="15" hidden="false" customHeight="false" outlineLevel="0" collapsed="false">
      <c r="A493" s="0" t="s">
        <v>934</v>
      </c>
    </row>
    <row r="494" customFormat="false" ht="15" hidden="false" customHeight="false" outlineLevel="0" collapsed="false">
      <c r="A494" s="0" t="s">
        <v>1211</v>
      </c>
    </row>
    <row r="495" customFormat="false" ht="15" hidden="false" customHeight="false" outlineLevel="0" collapsed="false">
      <c r="A495" s="0" t="s">
        <v>934</v>
      </c>
    </row>
    <row r="496" customFormat="false" ht="15" hidden="false" customHeight="false" outlineLevel="0" collapsed="false">
      <c r="A496" s="0" t="s">
        <v>984</v>
      </c>
    </row>
    <row r="499" customFormat="false" ht="15" hidden="false" customHeight="false" outlineLevel="0" collapsed="false">
      <c r="A499" s="0" t="s">
        <v>934</v>
      </c>
    </row>
    <row r="500" customFormat="false" ht="15" hidden="false" customHeight="false" outlineLevel="0" collapsed="false">
      <c r="A500" s="0" t="s">
        <v>1037</v>
      </c>
    </row>
    <row r="501" customFormat="false" ht="15" hidden="false" customHeight="false" outlineLevel="0" collapsed="false">
      <c r="A501" s="0" t="s">
        <v>934</v>
      </c>
    </row>
    <row r="502" customFormat="false" ht="15" hidden="false" customHeight="false" outlineLevel="0" collapsed="false">
      <c r="A502" s="0" t="s">
        <v>1212</v>
      </c>
      <c r="B502" s="0" t="s">
        <v>1039</v>
      </c>
      <c r="C502" s="0" t="s">
        <v>1213</v>
      </c>
    </row>
    <row r="503" customFormat="false" ht="15" hidden="false" customHeight="false" outlineLevel="0" collapsed="false">
      <c r="A503" s="0" t="s">
        <v>1212</v>
      </c>
      <c r="B503" s="0" t="s">
        <v>1214</v>
      </c>
      <c r="C503" s="0" t="s">
        <v>1215</v>
      </c>
    </row>
    <row r="504" customFormat="false" ht="15" hidden="false" customHeight="false" outlineLevel="0" collapsed="false">
      <c r="A504" s="0" t="s">
        <v>1216</v>
      </c>
      <c r="B504" s="0" t="s">
        <v>1217</v>
      </c>
      <c r="C504" s="0" t="s">
        <v>1218</v>
      </c>
    </row>
    <row r="505" customFormat="false" ht="15" hidden="false" customHeight="false" outlineLevel="0" collapsed="false">
      <c r="A505" s="0" t="s">
        <v>1216</v>
      </c>
      <c r="B505" s="0" t="s">
        <v>1219</v>
      </c>
      <c r="C505" s="0" t="s">
        <v>1220</v>
      </c>
    </row>
    <row r="506" customFormat="false" ht="15" hidden="false" customHeight="false" outlineLevel="0" collapsed="false">
      <c r="A506" s="0" t="s">
        <v>1216</v>
      </c>
      <c r="B506" s="0" t="s">
        <v>1219</v>
      </c>
      <c r="C506" s="0" t="s">
        <v>1221</v>
      </c>
    </row>
    <row r="507" customFormat="false" ht="15" hidden="false" customHeight="false" outlineLevel="0" collapsed="false">
      <c r="A507" s="0" t="s">
        <v>1216</v>
      </c>
      <c r="B507" s="0" t="s">
        <v>1222</v>
      </c>
      <c r="C507" s="0" t="s">
        <v>1223</v>
      </c>
    </row>
    <row r="508" customFormat="false" ht="15" hidden="false" customHeight="false" outlineLevel="0" collapsed="false">
      <c r="A508" s="0" t="s">
        <v>1216</v>
      </c>
      <c r="B508" s="0" t="s">
        <v>1217</v>
      </c>
      <c r="C508" s="0" t="s">
        <v>1224</v>
      </c>
    </row>
    <row r="509" customFormat="false" ht="15" hidden="false" customHeight="false" outlineLevel="0" collapsed="false">
      <c r="A509" s="0" t="s">
        <v>1216</v>
      </c>
      <c r="B509" s="0" t="s">
        <v>1222</v>
      </c>
      <c r="C509" s="0" t="s">
        <v>1225</v>
      </c>
    </row>
    <row r="510" customFormat="false" ht="15" hidden="false" customHeight="false" outlineLevel="0" collapsed="false">
      <c r="A510" s="0" t="s">
        <v>1216</v>
      </c>
      <c r="B510" s="0" t="s">
        <v>1217</v>
      </c>
      <c r="C510" s="0" t="s">
        <v>1226</v>
      </c>
    </row>
    <row r="511" customFormat="false" ht="15" hidden="false" customHeight="false" outlineLevel="0" collapsed="false">
      <c r="A511" s="0" t="s">
        <v>1216</v>
      </c>
      <c r="B511" s="0" t="s">
        <v>1222</v>
      </c>
      <c r="C511" s="0" t="s">
        <v>1227</v>
      </c>
    </row>
    <row r="512" customFormat="false" ht="15" hidden="false" customHeight="false" outlineLevel="0" collapsed="false">
      <c r="A512" s="0" t="s">
        <v>1216</v>
      </c>
      <c r="B512" s="0" t="s">
        <v>1217</v>
      </c>
      <c r="C512" s="0" t="s">
        <v>1228</v>
      </c>
    </row>
    <row r="513" customFormat="false" ht="15" hidden="false" customHeight="false" outlineLevel="0" collapsed="false">
      <c r="A513" s="0" t="s">
        <v>1216</v>
      </c>
      <c r="B513" s="0" t="s">
        <v>1222</v>
      </c>
      <c r="C513" s="0" t="s">
        <v>1229</v>
      </c>
    </row>
    <row r="514" customFormat="false" ht="15" hidden="false" customHeight="false" outlineLevel="0" collapsed="false">
      <c r="A514" s="0" t="s">
        <v>1230</v>
      </c>
      <c r="B514" s="0" t="s">
        <v>1217</v>
      </c>
      <c r="C514" s="0" t="s">
        <v>1231</v>
      </c>
    </row>
    <row r="515" customFormat="false" ht="15" hidden="false" customHeight="false" outlineLevel="0" collapsed="false">
      <c r="A515" s="0" t="s">
        <v>1230</v>
      </c>
      <c r="B515" s="0" t="s">
        <v>1222</v>
      </c>
      <c r="C515" s="0" t="s">
        <v>1232</v>
      </c>
    </row>
    <row r="516" customFormat="false" ht="15" hidden="false" customHeight="false" outlineLevel="0" collapsed="false">
      <c r="A516" s="0" t="s">
        <v>1230</v>
      </c>
      <c r="B516" s="0" t="s">
        <v>1217</v>
      </c>
      <c r="C516" s="0" t="s">
        <v>1233</v>
      </c>
    </row>
    <row r="517" customFormat="false" ht="15" hidden="false" customHeight="false" outlineLevel="0" collapsed="false">
      <c r="A517" s="0" t="s">
        <v>1230</v>
      </c>
      <c r="B517" s="0" t="s">
        <v>1222</v>
      </c>
      <c r="C517" s="0" t="s">
        <v>1234</v>
      </c>
    </row>
    <row r="518" customFormat="false" ht="15" hidden="false" customHeight="false" outlineLevel="0" collapsed="false">
      <c r="A518" s="0" t="s">
        <v>1230</v>
      </c>
      <c r="B518" s="0" t="s">
        <v>1217</v>
      </c>
      <c r="C518" s="0" t="s">
        <v>1235</v>
      </c>
    </row>
    <row r="519" customFormat="false" ht="15" hidden="false" customHeight="false" outlineLevel="0" collapsed="false">
      <c r="A519" s="0" t="s">
        <v>1230</v>
      </c>
      <c r="B519" s="0" t="s">
        <v>1222</v>
      </c>
      <c r="C519" s="0" t="s">
        <v>1236</v>
      </c>
    </row>
    <row r="520" customFormat="false" ht="15" hidden="false" customHeight="false" outlineLevel="0" collapsed="false">
      <c r="A520" s="0" t="s">
        <v>1230</v>
      </c>
      <c r="B520" s="0" t="s">
        <v>1217</v>
      </c>
      <c r="C520" s="0" t="s">
        <v>1237</v>
      </c>
    </row>
    <row r="521" customFormat="false" ht="15" hidden="false" customHeight="false" outlineLevel="0" collapsed="false">
      <c r="A521" s="0" t="s">
        <v>1230</v>
      </c>
      <c r="B521" s="0" t="s">
        <v>1222</v>
      </c>
      <c r="C521" s="0" t="s">
        <v>1238</v>
      </c>
    </row>
    <row r="522" customFormat="false" ht="15" hidden="false" customHeight="false" outlineLevel="0" collapsed="false">
      <c r="A522" s="0" t="s">
        <v>1230</v>
      </c>
      <c r="B522" s="0" t="s">
        <v>1217</v>
      </c>
      <c r="C522" s="0" t="s">
        <v>1239</v>
      </c>
    </row>
    <row r="523" customFormat="false" ht="15" hidden="false" customHeight="false" outlineLevel="0" collapsed="false">
      <c r="A523" s="0" t="s">
        <v>1230</v>
      </c>
      <c r="B523" s="0" t="s">
        <v>1222</v>
      </c>
      <c r="C523" s="0" t="s">
        <v>1240</v>
      </c>
    </row>
    <row r="524" customFormat="false" ht="15" hidden="false" customHeight="false" outlineLevel="0" collapsed="false">
      <c r="A524" s="0" t="s">
        <v>1241</v>
      </c>
      <c r="B524" s="0" t="s">
        <v>1217</v>
      </c>
      <c r="C524" s="0" t="s">
        <v>1242</v>
      </c>
    </row>
    <row r="525" customFormat="false" ht="15" hidden="false" customHeight="false" outlineLevel="0" collapsed="false">
      <c r="A525" s="0" t="s">
        <v>1241</v>
      </c>
      <c r="B525" s="0" t="s">
        <v>1222</v>
      </c>
      <c r="C525" s="0" t="s">
        <v>1243</v>
      </c>
    </row>
    <row r="526" customFormat="false" ht="15" hidden="false" customHeight="false" outlineLevel="0" collapsed="false">
      <c r="A526" s="0" t="s">
        <v>1241</v>
      </c>
      <c r="B526" s="0" t="s">
        <v>1217</v>
      </c>
      <c r="C526" s="0" t="s">
        <v>1244</v>
      </c>
    </row>
    <row r="527" customFormat="false" ht="15" hidden="false" customHeight="false" outlineLevel="0" collapsed="false">
      <c r="A527" s="0" t="s">
        <v>1241</v>
      </c>
      <c r="B527" s="0" t="s">
        <v>1222</v>
      </c>
      <c r="C527" s="0" t="s">
        <v>1245</v>
      </c>
    </row>
    <row r="528" customFormat="false" ht="15" hidden="false" customHeight="false" outlineLevel="0" collapsed="false">
      <c r="A528" s="0" t="s">
        <v>1241</v>
      </c>
      <c r="B528" s="0" t="s">
        <v>1217</v>
      </c>
      <c r="C528" s="0" t="s">
        <v>1246</v>
      </c>
    </row>
    <row r="529" customFormat="false" ht="15" hidden="false" customHeight="false" outlineLevel="0" collapsed="false">
      <c r="A529" s="0" t="s">
        <v>1241</v>
      </c>
      <c r="B529" s="0" t="s">
        <v>1222</v>
      </c>
      <c r="C529" s="0" t="s">
        <v>1247</v>
      </c>
    </row>
    <row r="530" customFormat="false" ht="15" hidden="false" customHeight="false" outlineLevel="0" collapsed="false">
      <c r="A530" s="0" t="s">
        <v>1241</v>
      </c>
      <c r="B530" s="0" t="s">
        <v>1217</v>
      </c>
      <c r="C530" s="0" t="s">
        <v>1248</v>
      </c>
    </row>
    <row r="531" customFormat="false" ht="15" hidden="false" customHeight="false" outlineLevel="0" collapsed="false">
      <c r="A531" s="0" t="s">
        <v>1249</v>
      </c>
      <c r="B531" s="0" t="s">
        <v>1222</v>
      </c>
      <c r="C531" s="0" t="s">
        <v>1250</v>
      </c>
    </row>
    <row r="532" customFormat="false" ht="15" hidden="false" customHeight="false" outlineLevel="0" collapsed="false">
      <c r="A532" s="0" t="s">
        <v>1249</v>
      </c>
      <c r="B532" s="0" t="s">
        <v>1217</v>
      </c>
      <c r="C532" s="0" t="s">
        <v>1251</v>
      </c>
    </row>
    <row r="533" customFormat="false" ht="15" hidden="false" customHeight="false" outlineLevel="0" collapsed="false">
      <c r="A533" s="0" t="s">
        <v>1249</v>
      </c>
      <c r="B533" s="0" t="s">
        <v>1222</v>
      </c>
      <c r="C533" s="0" t="s">
        <v>1252</v>
      </c>
    </row>
    <row r="534" customFormat="false" ht="15" hidden="false" customHeight="false" outlineLevel="0" collapsed="false">
      <c r="A534" s="0" t="s">
        <v>1249</v>
      </c>
      <c r="B534" s="0" t="s">
        <v>1214</v>
      </c>
      <c r="C534" s="0" t="s">
        <v>1253</v>
      </c>
    </row>
    <row r="535" customFormat="false" ht="15" hidden="false" customHeight="false" outlineLevel="0" collapsed="false">
      <c r="A535" s="0" t="s">
        <v>1249</v>
      </c>
      <c r="B535" s="0" t="s">
        <v>1214</v>
      </c>
      <c r="C535" s="0" t="s">
        <v>1254</v>
      </c>
    </row>
    <row r="536" customFormat="false" ht="15" hidden="false" customHeight="false" outlineLevel="0" collapsed="false">
      <c r="A536" s="0" t="s">
        <v>1249</v>
      </c>
      <c r="B536" s="0" t="s">
        <v>1217</v>
      </c>
      <c r="C536" s="0" t="s">
        <v>1255</v>
      </c>
    </row>
    <row r="537" customFormat="false" ht="15" hidden="false" customHeight="false" outlineLevel="0" collapsed="false">
      <c r="A537" s="0" t="s">
        <v>1249</v>
      </c>
      <c r="B537" s="0" t="s">
        <v>1222</v>
      </c>
      <c r="C537" s="0" t="s">
        <v>1256</v>
      </c>
    </row>
    <row r="538" customFormat="false" ht="15" hidden="false" customHeight="false" outlineLevel="0" collapsed="false">
      <c r="A538" s="0" t="s">
        <v>1249</v>
      </c>
      <c r="B538" s="0" t="s">
        <v>1257</v>
      </c>
      <c r="C538" s="0" t="s">
        <v>1220</v>
      </c>
    </row>
    <row r="539" customFormat="false" ht="15" hidden="false" customHeight="false" outlineLevel="0" collapsed="false">
      <c r="A539" s="0" t="s">
        <v>1249</v>
      </c>
      <c r="B539" s="0" t="s">
        <v>1257</v>
      </c>
      <c r="C539" s="0" t="s">
        <v>1221</v>
      </c>
    </row>
    <row r="540" customFormat="false" ht="15" hidden="false" customHeight="false" outlineLevel="0" collapsed="false">
      <c r="A540" s="0" t="s">
        <v>1249</v>
      </c>
      <c r="B540" s="0" t="s">
        <v>1217</v>
      </c>
      <c r="C540" s="0" t="s">
        <v>1258</v>
      </c>
    </row>
    <row r="541" customFormat="false" ht="15" hidden="false" customHeight="false" outlineLevel="0" collapsed="false">
      <c r="A541" s="0" t="s">
        <v>1249</v>
      </c>
      <c r="B541" s="0" t="s">
        <v>1222</v>
      </c>
      <c r="C541" s="0" t="s">
        <v>1259</v>
      </c>
    </row>
    <row r="542" customFormat="false" ht="15" hidden="false" customHeight="false" outlineLevel="0" collapsed="false">
      <c r="A542" s="0" t="s">
        <v>1249</v>
      </c>
      <c r="B542" s="0" t="s">
        <v>1217</v>
      </c>
      <c r="C542" s="0" t="s">
        <v>1260</v>
      </c>
    </row>
    <row r="543" customFormat="false" ht="15" hidden="false" customHeight="false" outlineLevel="0" collapsed="false">
      <c r="A543" s="0" t="s">
        <v>1249</v>
      </c>
      <c r="B543" s="0" t="s">
        <v>1222</v>
      </c>
      <c r="C543" s="0" t="s">
        <v>1261</v>
      </c>
    </row>
    <row r="544" customFormat="false" ht="15" hidden="false" customHeight="false" outlineLevel="0" collapsed="false">
      <c r="A544" s="0" t="s">
        <v>1249</v>
      </c>
      <c r="B544" s="0" t="s">
        <v>1217</v>
      </c>
      <c r="C544" s="0" t="s">
        <v>1262</v>
      </c>
    </row>
    <row r="545" customFormat="false" ht="15" hidden="false" customHeight="false" outlineLevel="0" collapsed="false">
      <c r="A545" s="0" t="s">
        <v>1249</v>
      </c>
      <c r="B545" s="0" t="s">
        <v>1222</v>
      </c>
      <c r="C545" s="0" t="s">
        <v>1263</v>
      </c>
    </row>
    <row r="546" customFormat="false" ht="15" hidden="false" customHeight="false" outlineLevel="0" collapsed="false">
      <c r="A546" s="0" t="s">
        <v>1264</v>
      </c>
      <c r="B546" s="0" t="s">
        <v>1217</v>
      </c>
      <c r="C546" s="0" t="s">
        <v>1265</v>
      </c>
    </row>
    <row r="547" customFormat="false" ht="15" hidden="false" customHeight="false" outlineLevel="0" collapsed="false">
      <c r="A547" s="0" t="s">
        <v>1264</v>
      </c>
      <c r="B547" s="0" t="s">
        <v>1222</v>
      </c>
      <c r="C547" s="0" t="s">
        <v>1266</v>
      </c>
    </row>
    <row r="548" customFormat="false" ht="15" hidden="false" customHeight="false" outlineLevel="0" collapsed="false">
      <c r="A548" s="0" t="s">
        <v>1264</v>
      </c>
      <c r="B548" s="0" t="s">
        <v>1217</v>
      </c>
      <c r="C548" s="0" t="s">
        <v>1267</v>
      </c>
    </row>
    <row r="549" customFormat="false" ht="15" hidden="false" customHeight="false" outlineLevel="0" collapsed="false">
      <c r="A549" s="0" t="s">
        <v>1264</v>
      </c>
      <c r="B549" s="0" t="s">
        <v>1222</v>
      </c>
      <c r="C549" s="0" t="s">
        <v>1268</v>
      </c>
    </row>
    <row r="550" customFormat="false" ht="15" hidden="false" customHeight="false" outlineLevel="0" collapsed="false">
      <c r="A550" s="0" t="s">
        <v>1264</v>
      </c>
      <c r="B550" s="0" t="s">
        <v>1217</v>
      </c>
      <c r="C550" s="0" t="s">
        <v>1269</v>
      </c>
    </row>
    <row r="551" customFormat="false" ht="15" hidden="false" customHeight="false" outlineLevel="0" collapsed="false">
      <c r="A551" s="0" t="s">
        <v>1264</v>
      </c>
      <c r="B551" s="0" t="s">
        <v>1222</v>
      </c>
      <c r="C551" s="0" t="s">
        <v>1270</v>
      </c>
    </row>
    <row r="552" customFormat="false" ht="15" hidden="false" customHeight="false" outlineLevel="0" collapsed="false">
      <c r="A552" s="0" t="s">
        <v>1264</v>
      </c>
      <c r="B552" s="0" t="s">
        <v>1217</v>
      </c>
      <c r="C552" s="0" t="s">
        <v>1271</v>
      </c>
    </row>
    <row r="553" customFormat="false" ht="15" hidden="false" customHeight="false" outlineLevel="0" collapsed="false">
      <c r="A553" s="0" t="s">
        <v>1264</v>
      </c>
      <c r="B553" s="0" t="s">
        <v>1222</v>
      </c>
      <c r="C553" s="0" t="s">
        <v>1272</v>
      </c>
    </row>
    <row r="554" customFormat="false" ht="15" hidden="false" customHeight="false" outlineLevel="0" collapsed="false">
      <c r="A554" s="0" t="s">
        <v>1273</v>
      </c>
      <c r="B554" s="0" t="s">
        <v>1217</v>
      </c>
      <c r="C554" s="0" t="s">
        <v>1274</v>
      </c>
    </row>
    <row r="555" customFormat="false" ht="15" hidden="false" customHeight="false" outlineLevel="0" collapsed="false">
      <c r="A555" s="0" t="s">
        <v>1273</v>
      </c>
      <c r="B555" s="0" t="s">
        <v>1222</v>
      </c>
      <c r="C555" s="0" t="s">
        <v>1275</v>
      </c>
    </row>
    <row r="556" customFormat="false" ht="15" hidden="false" customHeight="false" outlineLevel="0" collapsed="false">
      <c r="A556" s="0" t="s">
        <v>1273</v>
      </c>
      <c r="B556" s="0" t="s">
        <v>1217</v>
      </c>
      <c r="C556" s="0" t="s">
        <v>1276</v>
      </c>
    </row>
    <row r="557" customFormat="false" ht="15" hidden="false" customHeight="false" outlineLevel="0" collapsed="false">
      <c r="A557" s="0" t="s">
        <v>1273</v>
      </c>
      <c r="B557" s="0" t="s">
        <v>1222</v>
      </c>
      <c r="C557" s="0" t="s">
        <v>1277</v>
      </c>
    </row>
    <row r="558" customFormat="false" ht="15" hidden="false" customHeight="false" outlineLevel="0" collapsed="false">
      <c r="A558" s="0" t="s">
        <v>1273</v>
      </c>
      <c r="B558" s="0" t="s">
        <v>1217</v>
      </c>
      <c r="C558" s="0" t="s">
        <v>1278</v>
      </c>
    </row>
    <row r="559" customFormat="false" ht="15" hidden="false" customHeight="false" outlineLevel="0" collapsed="false">
      <c r="A559" s="0" t="s">
        <v>1273</v>
      </c>
      <c r="B559" s="0" t="s">
        <v>1222</v>
      </c>
      <c r="C559" s="0" t="s">
        <v>1279</v>
      </c>
    </row>
    <row r="560" customFormat="false" ht="15" hidden="false" customHeight="false" outlineLevel="0" collapsed="false">
      <c r="A560" s="0" t="s">
        <v>1273</v>
      </c>
      <c r="B560" s="0" t="s">
        <v>1217</v>
      </c>
      <c r="C560" s="0" t="s">
        <v>1280</v>
      </c>
    </row>
    <row r="561" customFormat="false" ht="15" hidden="false" customHeight="false" outlineLevel="0" collapsed="false">
      <c r="A561" s="0" t="s">
        <v>1273</v>
      </c>
      <c r="B561" s="0" t="s">
        <v>1222</v>
      </c>
      <c r="C561" s="0" t="s">
        <v>1281</v>
      </c>
    </row>
    <row r="562" customFormat="false" ht="15" hidden="false" customHeight="false" outlineLevel="0" collapsed="false">
      <c r="A562" s="0" t="s">
        <v>1282</v>
      </c>
      <c r="B562" s="0" t="s">
        <v>1217</v>
      </c>
      <c r="C562" s="0" t="s">
        <v>1283</v>
      </c>
    </row>
    <row r="563" customFormat="false" ht="15" hidden="false" customHeight="false" outlineLevel="0" collapsed="false">
      <c r="A563" s="0" t="s">
        <v>1282</v>
      </c>
      <c r="B563" s="0" t="s">
        <v>1222</v>
      </c>
      <c r="C563" s="0" t="s">
        <v>1284</v>
      </c>
    </row>
    <row r="564" customFormat="false" ht="15" hidden="false" customHeight="false" outlineLevel="0" collapsed="false">
      <c r="A564" s="0" t="s">
        <v>1282</v>
      </c>
      <c r="B564" s="0" t="s">
        <v>1217</v>
      </c>
      <c r="C564" s="0" t="s">
        <v>1285</v>
      </c>
    </row>
    <row r="565" customFormat="false" ht="15" hidden="false" customHeight="false" outlineLevel="0" collapsed="false">
      <c r="A565" s="0" t="s">
        <v>1282</v>
      </c>
      <c r="B565" s="0" t="s">
        <v>1222</v>
      </c>
      <c r="C565" s="0" t="s">
        <v>1286</v>
      </c>
    </row>
    <row r="566" customFormat="false" ht="15" hidden="false" customHeight="false" outlineLevel="0" collapsed="false">
      <c r="A566" s="0" t="s">
        <v>1282</v>
      </c>
      <c r="B566" s="0" t="s">
        <v>1217</v>
      </c>
      <c r="C566" s="0" t="s">
        <v>1287</v>
      </c>
    </row>
    <row r="567" customFormat="false" ht="15" hidden="false" customHeight="false" outlineLevel="0" collapsed="false">
      <c r="A567" s="0" t="s">
        <v>1282</v>
      </c>
      <c r="B567" s="0" t="s">
        <v>1222</v>
      </c>
      <c r="C567" s="0" t="s">
        <v>1288</v>
      </c>
    </row>
    <row r="568" customFormat="false" ht="15" hidden="false" customHeight="false" outlineLevel="0" collapsed="false">
      <c r="A568" s="0" t="s">
        <v>1282</v>
      </c>
      <c r="B568" s="0" t="s">
        <v>1214</v>
      </c>
      <c r="C568" s="0" t="s">
        <v>1289</v>
      </c>
    </row>
    <row r="569" customFormat="false" ht="15" hidden="false" customHeight="false" outlineLevel="0" collapsed="false">
      <c r="A569" s="0" t="s">
        <v>1282</v>
      </c>
      <c r="B569" s="0" t="s">
        <v>1214</v>
      </c>
      <c r="C569" s="0" t="s">
        <v>1290</v>
      </c>
    </row>
    <row r="570" customFormat="false" ht="15" hidden="false" customHeight="false" outlineLevel="0" collapsed="false">
      <c r="A570" s="0" t="s">
        <v>1282</v>
      </c>
      <c r="B570" s="0" t="s">
        <v>1214</v>
      </c>
      <c r="C570" s="0" t="s">
        <v>1291</v>
      </c>
    </row>
    <row r="571" customFormat="false" ht="15" hidden="false" customHeight="false" outlineLevel="0" collapsed="false">
      <c r="A571" s="0" t="s">
        <v>1282</v>
      </c>
      <c r="B571" s="0" t="s">
        <v>1217</v>
      </c>
      <c r="C571" s="0" t="s">
        <v>1292</v>
      </c>
    </row>
    <row r="572" customFormat="false" ht="15" hidden="false" customHeight="false" outlineLevel="0" collapsed="false">
      <c r="A572" s="0" t="s">
        <v>1282</v>
      </c>
      <c r="B572" s="0" t="s">
        <v>1217</v>
      </c>
      <c r="C572" s="0" t="s">
        <v>1293</v>
      </c>
    </row>
    <row r="573" customFormat="false" ht="15" hidden="false" customHeight="false" outlineLevel="0" collapsed="false">
      <c r="A573" s="0" t="s">
        <v>1282</v>
      </c>
      <c r="B573" s="0" t="s">
        <v>1219</v>
      </c>
      <c r="C573" s="0" t="s">
        <v>1294</v>
      </c>
    </row>
    <row r="574" customFormat="false" ht="15" hidden="false" customHeight="false" outlineLevel="0" collapsed="false">
      <c r="A574" s="0" t="s">
        <v>1282</v>
      </c>
      <c r="B574" s="0" t="s">
        <v>1219</v>
      </c>
      <c r="C574" s="0" t="s">
        <v>1295</v>
      </c>
    </row>
    <row r="575" customFormat="false" ht="15" hidden="false" customHeight="false" outlineLevel="0" collapsed="false">
      <c r="A575" s="0" t="s">
        <v>1282</v>
      </c>
      <c r="B575" s="0" t="s">
        <v>1219</v>
      </c>
      <c r="C575" s="0" t="s">
        <v>1296</v>
      </c>
    </row>
    <row r="576" customFormat="false" ht="15" hidden="false" customHeight="false" outlineLevel="0" collapsed="false">
      <c r="A576" s="0" t="s">
        <v>1297</v>
      </c>
      <c r="B576" s="0" t="s">
        <v>1219</v>
      </c>
      <c r="C576" s="0" t="s">
        <v>1298</v>
      </c>
    </row>
    <row r="577" customFormat="false" ht="15" hidden="false" customHeight="false" outlineLevel="0" collapsed="false">
      <c r="A577" s="0" t="s">
        <v>1299</v>
      </c>
      <c r="B577" s="0" t="s">
        <v>1219</v>
      </c>
      <c r="C577" s="0" t="s">
        <v>1300</v>
      </c>
    </row>
    <row r="578" customFormat="false" ht="15" hidden="false" customHeight="false" outlineLevel="0" collapsed="false">
      <c r="A578" s="0" t="s">
        <v>1299</v>
      </c>
      <c r="B578" s="0" t="s">
        <v>1219</v>
      </c>
      <c r="C578" s="0" t="s">
        <v>1301</v>
      </c>
    </row>
    <row r="579" customFormat="false" ht="15" hidden="false" customHeight="false" outlineLevel="0" collapsed="false">
      <c r="A579" s="0" t="s">
        <v>1302</v>
      </c>
      <c r="B579" s="0" t="s">
        <v>1219</v>
      </c>
      <c r="C579" s="0" t="s">
        <v>1303</v>
      </c>
    </row>
    <row r="580" customFormat="false" ht="15" hidden="false" customHeight="false" outlineLevel="0" collapsed="false">
      <c r="A580" s="0" t="s">
        <v>1302</v>
      </c>
      <c r="B580" s="0" t="s">
        <v>1219</v>
      </c>
      <c r="C580" s="0" t="s">
        <v>1304</v>
      </c>
    </row>
    <row r="581" customFormat="false" ht="15" hidden="false" customHeight="false" outlineLevel="0" collapsed="false">
      <c r="A581" s="0" t="s">
        <v>1302</v>
      </c>
      <c r="B581" s="0" t="s">
        <v>1219</v>
      </c>
      <c r="C581" s="0" t="s">
        <v>1305</v>
      </c>
    </row>
    <row r="582" customFormat="false" ht="15" hidden="false" customHeight="false" outlineLevel="0" collapsed="false">
      <c r="A582" s="0" t="s">
        <v>1302</v>
      </c>
      <c r="B582" s="0" t="s">
        <v>1219</v>
      </c>
      <c r="C582" s="0" t="s">
        <v>1306</v>
      </c>
    </row>
    <row r="583" customFormat="false" ht="15" hidden="false" customHeight="false" outlineLevel="0" collapsed="false">
      <c r="A583" s="0" t="s">
        <v>1302</v>
      </c>
      <c r="B583" s="0" t="s">
        <v>1219</v>
      </c>
      <c r="C583" s="0" t="s">
        <v>1307</v>
      </c>
    </row>
    <row r="584" customFormat="false" ht="15" hidden="false" customHeight="false" outlineLevel="0" collapsed="false">
      <c r="A584" s="0" t="s">
        <v>1302</v>
      </c>
      <c r="B584" s="0" t="s">
        <v>1219</v>
      </c>
      <c r="C584" s="0" t="s">
        <v>1308</v>
      </c>
    </row>
    <row r="585" customFormat="false" ht="15" hidden="false" customHeight="false" outlineLevel="0" collapsed="false">
      <c r="A585" s="0" t="s">
        <v>1302</v>
      </c>
      <c r="B585" s="0" t="s">
        <v>1219</v>
      </c>
      <c r="C585" s="0" t="s">
        <v>1309</v>
      </c>
    </row>
    <row r="586" customFormat="false" ht="15" hidden="false" customHeight="false" outlineLevel="0" collapsed="false">
      <c r="A586" s="0" t="s">
        <v>1302</v>
      </c>
      <c r="B586" s="0" t="s">
        <v>1219</v>
      </c>
      <c r="C586" s="0" t="s">
        <v>1310</v>
      </c>
    </row>
    <row r="587" customFormat="false" ht="15" hidden="false" customHeight="false" outlineLevel="0" collapsed="false">
      <c r="A587" s="0" t="s">
        <v>1302</v>
      </c>
      <c r="B587" s="0" t="s">
        <v>1311</v>
      </c>
      <c r="C587" s="0" t="s">
        <v>1312</v>
      </c>
    </row>
    <row r="588" customFormat="false" ht="15" hidden="false" customHeight="false" outlineLevel="0" collapsed="false">
      <c r="A588" s="0" t="s">
        <v>1302</v>
      </c>
      <c r="B588" s="0" t="s">
        <v>1311</v>
      </c>
      <c r="C588" s="0" t="s">
        <v>1313</v>
      </c>
    </row>
    <row r="589" customFormat="false" ht="15" hidden="false" customHeight="false" outlineLevel="0" collapsed="false">
      <c r="A589" s="0" t="s">
        <v>1314</v>
      </c>
      <c r="B589" s="0" t="s">
        <v>1311</v>
      </c>
      <c r="C589" s="0" t="s">
        <v>1315</v>
      </c>
    </row>
    <row r="590" customFormat="false" ht="15" hidden="false" customHeight="false" outlineLevel="0" collapsed="false">
      <c r="A590" s="0" t="s">
        <v>1314</v>
      </c>
      <c r="B590" s="0" t="s">
        <v>1311</v>
      </c>
      <c r="C590" s="0" t="s">
        <v>1316</v>
      </c>
    </row>
    <row r="591" customFormat="false" ht="15" hidden="false" customHeight="false" outlineLevel="0" collapsed="false">
      <c r="A591" s="0" t="s">
        <v>1314</v>
      </c>
      <c r="B591" s="0" t="s">
        <v>1311</v>
      </c>
      <c r="C591" s="0" t="s">
        <v>1317</v>
      </c>
    </row>
    <row r="592" customFormat="false" ht="15" hidden="false" customHeight="false" outlineLevel="0" collapsed="false">
      <c r="A592" s="0" t="s">
        <v>1314</v>
      </c>
      <c r="B592" s="0" t="s">
        <v>1311</v>
      </c>
      <c r="C592" s="0" t="s">
        <v>1318</v>
      </c>
    </row>
    <row r="593" customFormat="false" ht="15" hidden="false" customHeight="false" outlineLevel="0" collapsed="false">
      <c r="A593" s="0" t="s">
        <v>1314</v>
      </c>
      <c r="B593" s="0" t="s">
        <v>1319</v>
      </c>
      <c r="C593" s="0" t="s">
        <v>1320</v>
      </c>
    </row>
    <row r="594" customFormat="false" ht="15" hidden="false" customHeight="false" outlineLevel="0" collapsed="false">
      <c r="A594" s="0" t="s">
        <v>1314</v>
      </c>
      <c r="B594" s="0" t="s">
        <v>1319</v>
      </c>
      <c r="C594" s="0" t="s">
        <v>1321</v>
      </c>
    </row>
    <row r="595" customFormat="false" ht="15" hidden="false" customHeight="false" outlineLevel="0" collapsed="false">
      <c r="A595" s="0" t="s">
        <v>1314</v>
      </c>
      <c r="B595" s="0" t="s">
        <v>1319</v>
      </c>
      <c r="C595" s="0" t="s">
        <v>1322</v>
      </c>
    </row>
    <row r="596" customFormat="false" ht="15" hidden="false" customHeight="false" outlineLevel="0" collapsed="false">
      <c r="A596" s="0" t="s">
        <v>1314</v>
      </c>
      <c r="B596" s="0" t="s">
        <v>1319</v>
      </c>
      <c r="C596" s="0" t="s">
        <v>1323</v>
      </c>
    </row>
    <row r="597" customFormat="false" ht="15" hidden="false" customHeight="false" outlineLevel="0" collapsed="false">
      <c r="A597" s="0" t="s">
        <v>1314</v>
      </c>
      <c r="B597" s="0" t="s">
        <v>1319</v>
      </c>
      <c r="C597" s="0" t="s">
        <v>1324</v>
      </c>
    </row>
    <row r="598" customFormat="false" ht="15" hidden="false" customHeight="false" outlineLevel="0" collapsed="false">
      <c r="A598" s="0" t="s">
        <v>1314</v>
      </c>
      <c r="B598" s="0" t="s">
        <v>1319</v>
      </c>
      <c r="C598" s="0" t="s">
        <v>1325</v>
      </c>
    </row>
    <row r="599" customFormat="false" ht="15" hidden="false" customHeight="false" outlineLevel="0" collapsed="false">
      <c r="A599" s="0" t="s">
        <v>1314</v>
      </c>
      <c r="B599" s="0" t="s">
        <v>1319</v>
      </c>
      <c r="C599" s="0" t="s">
        <v>1326</v>
      </c>
    </row>
    <row r="600" customFormat="false" ht="15" hidden="false" customHeight="false" outlineLevel="0" collapsed="false">
      <c r="A600" s="0" t="s">
        <v>1314</v>
      </c>
      <c r="B600" s="0" t="s">
        <v>1319</v>
      </c>
      <c r="C600" s="0" t="s">
        <v>1327</v>
      </c>
    </row>
    <row r="601" customFormat="false" ht="15" hidden="false" customHeight="false" outlineLevel="0" collapsed="false">
      <c r="A601" s="0" t="s">
        <v>1314</v>
      </c>
      <c r="B601" s="0" t="s">
        <v>1319</v>
      </c>
      <c r="C601" s="0" t="s">
        <v>1328</v>
      </c>
    </row>
    <row r="602" customFormat="false" ht="15" hidden="false" customHeight="false" outlineLevel="0" collapsed="false">
      <c r="A602" s="0" t="s">
        <v>1314</v>
      </c>
      <c r="B602" s="0" t="s">
        <v>1319</v>
      </c>
      <c r="C602" s="0" t="s">
        <v>1329</v>
      </c>
    </row>
    <row r="603" customFormat="false" ht="15" hidden="false" customHeight="false" outlineLevel="0" collapsed="false">
      <c r="A603" s="0" t="s">
        <v>1314</v>
      </c>
      <c r="B603" s="0" t="s">
        <v>1319</v>
      </c>
      <c r="C603" s="0" t="s">
        <v>1330</v>
      </c>
    </row>
    <row r="604" customFormat="false" ht="15" hidden="false" customHeight="false" outlineLevel="0" collapsed="false">
      <c r="A604" s="0" t="s">
        <v>1314</v>
      </c>
      <c r="B604" s="0" t="s">
        <v>1319</v>
      </c>
      <c r="C604" s="0" t="s">
        <v>1331</v>
      </c>
    </row>
    <row r="605" customFormat="false" ht="15" hidden="false" customHeight="false" outlineLevel="0" collapsed="false">
      <c r="A605" s="0" t="s">
        <v>1314</v>
      </c>
      <c r="B605" s="0" t="s">
        <v>1319</v>
      </c>
      <c r="C605" s="0" t="s">
        <v>1332</v>
      </c>
    </row>
    <row r="606" customFormat="false" ht="15" hidden="false" customHeight="false" outlineLevel="0" collapsed="false">
      <c r="A606" s="0" t="s">
        <v>1314</v>
      </c>
      <c r="B606" s="0" t="s">
        <v>1319</v>
      </c>
      <c r="C606" s="0" t="s">
        <v>1333</v>
      </c>
    </row>
    <row r="607" customFormat="false" ht="15" hidden="false" customHeight="false" outlineLevel="0" collapsed="false">
      <c r="A607" s="0" t="s">
        <v>1314</v>
      </c>
      <c r="B607" s="0" t="s">
        <v>1319</v>
      </c>
      <c r="C607" s="0" t="s">
        <v>1334</v>
      </c>
    </row>
    <row r="608" customFormat="false" ht="15" hidden="false" customHeight="false" outlineLevel="0" collapsed="false">
      <c r="A608" s="0" t="s">
        <v>1314</v>
      </c>
      <c r="B608" s="0" t="s">
        <v>1319</v>
      </c>
      <c r="C608" s="0" t="s">
        <v>1335</v>
      </c>
    </row>
    <row r="609" customFormat="false" ht="15" hidden="false" customHeight="false" outlineLevel="0" collapsed="false">
      <c r="A609" s="0" t="s">
        <v>1314</v>
      </c>
      <c r="B609" s="0" t="s">
        <v>1319</v>
      </c>
      <c r="C609" s="0" t="s">
        <v>1336</v>
      </c>
    </row>
    <row r="610" customFormat="false" ht="15" hidden="false" customHeight="false" outlineLevel="0" collapsed="false">
      <c r="A610" s="0" t="s">
        <v>1314</v>
      </c>
      <c r="B610" s="0" t="s">
        <v>1319</v>
      </c>
      <c r="C610" s="0" t="s">
        <v>1337</v>
      </c>
    </row>
    <row r="611" customFormat="false" ht="15" hidden="false" customHeight="false" outlineLevel="0" collapsed="false">
      <c r="A611" s="0" t="s">
        <v>1314</v>
      </c>
      <c r="B611" s="0" t="s">
        <v>1319</v>
      </c>
      <c r="C611" s="0" t="s">
        <v>1338</v>
      </c>
    </row>
    <row r="612" customFormat="false" ht="15" hidden="false" customHeight="false" outlineLevel="0" collapsed="false">
      <c r="A612" s="0" t="s">
        <v>1314</v>
      </c>
      <c r="B612" s="0" t="s">
        <v>1319</v>
      </c>
      <c r="C612" s="0" t="s">
        <v>1339</v>
      </c>
    </row>
    <row r="613" customFormat="false" ht="15" hidden="false" customHeight="false" outlineLevel="0" collapsed="false">
      <c r="A613" s="0" t="s">
        <v>1314</v>
      </c>
      <c r="B613" s="0" t="s">
        <v>1319</v>
      </c>
      <c r="C613" s="0" t="s">
        <v>1340</v>
      </c>
    </row>
    <row r="614" customFormat="false" ht="15" hidden="false" customHeight="false" outlineLevel="0" collapsed="false">
      <c r="A614" s="0" t="s">
        <v>1341</v>
      </c>
      <c r="B614" s="0" t="s">
        <v>1319</v>
      </c>
      <c r="C614" s="0" t="s">
        <v>1342</v>
      </c>
    </row>
    <row r="615" customFormat="false" ht="15" hidden="false" customHeight="false" outlineLevel="0" collapsed="false">
      <c r="A615" s="0" t="s">
        <v>1341</v>
      </c>
      <c r="B615" s="0" t="s">
        <v>1319</v>
      </c>
      <c r="C615" s="0" t="s">
        <v>1343</v>
      </c>
    </row>
    <row r="616" customFormat="false" ht="15" hidden="false" customHeight="false" outlineLevel="0" collapsed="false">
      <c r="A616" s="0" t="s">
        <v>1341</v>
      </c>
      <c r="B616" s="0" t="s">
        <v>1222</v>
      </c>
      <c r="C616" s="0" t="s">
        <v>1344</v>
      </c>
    </row>
    <row r="617" customFormat="false" ht="15" hidden="false" customHeight="false" outlineLevel="0" collapsed="false">
      <c r="A617" s="0" t="s">
        <v>1341</v>
      </c>
      <c r="B617" s="0" t="s">
        <v>1222</v>
      </c>
      <c r="C617" s="0" t="s">
        <v>1345</v>
      </c>
    </row>
    <row r="618" customFormat="false" ht="15" hidden="false" customHeight="false" outlineLevel="0" collapsed="false">
      <c r="A618" s="0" t="s">
        <v>1341</v>
      </c>
      <c r="B618" s="0" t="s">
        <v>1257</v>
      </c>
      <c r="C618" s="0" t="s">
        <v>1346</v>
      </c>
    </row>
    <row r="619" customFormat="false" ht="15" hidden="false" customHeight="false" outlineLevel="0" collapsed="false">
      <c r="A619" s="0" t="s">
        <v>1341</v>
      </c>
      <c r="B619" s="0" t="s">
        <v>1257</v>
      </c>
      <c r="C619" s="0" t="s">
        <v>1347</v>
      </c>
    </row>
    <row r="620" customFormat="false" ht="15" hidden="false" customHeight="false" outlineLevel="0" collapsed="false">
      <c r="A620" s="0" t="s">
        <v>1341</v>
      </c>
      <c r="B620" s="0" t="s">
        <v>1257</v>
      </c>
      <c r="C620" s="0" t="s">
        <v>1348</v>
      </c>
    </row>
    <row r="621" customFormat="false" ht="15" hidden="false" customHeight="false" outlineLevel="0" collapsed="false">
      <c r="A621" s="0" t="s">
        <v>1349</v>
      </c>
      <c r="B621" s="0" t="s">
        <v>1257</v>
      </c>
      <c r="C621" s="0" t="s">
        <v>1298</v>
      </c>
    </row>
    <row r="622" customFormat="false" ht="15" hidden="false" customHeight="false" outlineLevel="0" collapsed="false">
      <c r="A622" s="0" t="s">
        <v>1349</v>
      </c>
      <c r="B622" s="0" t="s">
        <v>1257</v>
      </c>
      <c r="C622" s="0" t="s">
        <v>1350</v>
      </c>
    </row>
    <row r="623" customFormat="false" ht="15" hidden="false" customHeight="false" outlineLevel="0" collapsed="false">
      <c r="A623" s="0" t="s">
        <v>1349</v>
      </c>
      <c r="B623" s="0" t="s">
        <v>1257</v>
      </c>
      <c r="C623" s="0" t="s">
        <v>1301</v>
      </c>
    </row>
    <row r="624" customFormat="false" ht="15" hidden="false" customHeight="false" outlineLevel="0" collapsed="false">
      <c r="A624" s="0" t="s">
        <v>1351</v>
      </c>
      <c r="B624" s="0" t="s">
        <v>1257</v>
      </c>
      <c r="C624" s="0" t="s">
        <v>1303</v>
      </c>
    </row>
    <row r="625" customFormat="false" ht="15" hidden="false" customHeight="false" outlineLevel="0" collapsed="false">
      <c r="A625" s="0" t="s">
        <v>1351</v>
      </c>
      <c r="B625" s="0" t="s">
        <v>1257</v>
      </c>
      <c r="C625" s="0" t="s">
        <v>1304</v>
      </c>
    </row>
    <row r="626" customFormat="false" ht="15" hidden="false" customHeight="false" outlineLevel="0" collapsed="false">
      <c r="A626" s="0" t="s">
        <v>1352</v>
      </c>
      <c r="B626" s="0" t="s">
        <v>1257</v>
      </c>
      <c r="C626" s="0" t="s">
        <v>1305</v>
      </c>
    </row>
    <row r="627" customFormat="false" ht="15" hidden="false" customHeight="false" outlineLevel="0" collapsed="false">
      <c r="A627" s="0" t="s">
        <v>1352</v>
      </c>
      <c r="B627" s="0" t="s">
        <v>1257</v>
      </c>
      <c r="C627" s="0" t="s">
        <v>1306</v>
      </c>
    </row>
    <row r="628" customFormat="false" ht="15" hidden="false" customHeight="false" outlineLevel="0" collapsed="false">
      <c r="A628" s="0" t="s">
        <v>1352</v>
      </c>
      <c r="B628" s="0" t="s">
        <v>1257</v>
      </c>
      <c r="C628" s="0" t="s">
        <v>1353</v>
      </c>
    </row>
    <row r="629" customFormat="false" ht="15" hidden="false" customHeight="false" outlineLevel="0" collapsed="false">
      <c r="A629" s="0" t="s">
        <v>1352</v>
      </c>
      <c r="B629" s="0" t="s">
        <v>1257</v>
      </c>
      <c r="C629" s="0" t="s">
        <v>1354</v>
      </c>
    </row>
    <row r="630" customFormat="false" ht="15" hidden="false" customHeight="false" outlineLevel="0" collapsed="false">
      <c r="A630" s="0" t="s">
        <v>1352</v>
      </c>
      <c r="B630" s="0" t="s">
        <v>1257</v>
      </c>
      <c r="C630" s="0" t="s">
        <v>1309</v>
      </c>
    </row>
    <row r="631" customFormat="false" ht="15" hidden="false" customHeight="false" outlineLevel="0" collapsed="false">
      <c r="A631" s="0" t="s">
        <v>1352</v>
      </c>
      <c r="B631" s="0" t="s">
        <v>1257</v>
      </c>
      <c r="C631" s="0" t="s">
        <v>1355</v>
      </c>
    </row>
    <row r="632" customFormat="false" ht="15" hidden="false" customHeight="false" outlineLevel="0" collapsed="false">
      <c r="A632" s="0" t="s">
        <v>1352</v>
      </c>
      <c r="B632" s="0" t="s">
        <v>1311</v>
      </c>
      <c r="C632" s="0" t="s">
        <v>1356</v>
      </c>
    </row>
    <row r="633" customFormat="false" ht="15" hidden="false" customHeight="false" outlineLevel="0" collapsed="false">
      <c r="A633" s="0" t="s">
        <v>1352</v>
      </c>
      <c r="B633" s="0" t="s">
        <v>1311</v>
      </c>
      <c r="C633" s="0" t="s">
        <v>1313</v>
      </c>
    </row>
    <row r="634" customFormat="false" ht="15" hidden="false" customHeight="false" outlineLevel="0" collapsed="false">
      <c r="A634" s="0" t="s">
        <v>1352</v>
      </c>
      <c r="B634" s="0" t="s">
        <v>1311</v>
      </c>
      <c r="C634" s="0" t="s">
        <v>1357</v>
      </c>
    </row>
    <row r="635" customFormat="false" ht="15" hidden="false" customHeight="false" outlineLevel="0" collapsed="false">
      <c r="A635" s="0" t="s">
        <v>1352</v>
      </c>
      <c r="B635" s="0" t="s">
        <v>1311</v>
      </c>
      <c r="C635" s="0" t="s">
        <v>1316</v>
      </c>
    </row>
    <row r="636" customFormat="false" ht="15" hidden="false" customHeight="false" outlineLevel="0" collapsed="false">
      <c r="A636" s="0" t="s">
        <v>1352</v>
      </c>
      <c r="B636" s="0" t="s">
        <v>1311</v>
      </c>
      <c r="C636" s="0" t="s">
        <v>1358</v>
      </c>
    </row>
    <row r="637" customFormat="false" ht="15" hidden="false" customHeight="false" outlineLevel="0" collapsed="false">
      <c r="A637" s="0" t="s">
        <v>1352</v>
      </c>
      <c r="B637" s="0" t="s">
        <v>1311</v>
      </c>
      <c r="C637" s="0" t="s">
        <v>1359</v>
      </c>
    </row>
    <row r="638" customFormat="false" ht="15" hidden="false" customHeight="false" outlineLevel="0" collapsed="false">
      <c r="A638" s="0" t="s">
        <v>1352</v>
      </c>
      <c r="B638" s="0" t="s">
        <v>1319</v>
      </c>
      <c r="C638" s="0" t="s">
        <v>1320</v>
      </c>
    </row>
    <row r="639" customFormat="false" ht="15" hidden="false" customHeight="false" outlineLevel="0" collapsed="false">
      <c r="A639" s="0" t="s">
        <v>1352</v>
      </c>
      <c r="B639" s="0" t="s">
        <v>1319</v>
      </c>
      <c r="C639" s="0" t="s">
        <v>1321</v>
      </c>
    </row>
    <row r="640" customFormat="false" ht="15" hidden="false" customHeight="false" outlineLevel="0" collapsed="false">
      <c r="A640" s="0" t="s">
        <v>1352</v>
      </c>
      <c r="B640" s="0" t="s">
        <v>1319</v>
      </c>
      <c r="C640" s="0" t="s">
        <v>1360</v>
      </c>
    </row>
    <row r="641" customFormat="false" ht="15" hidden="false" customHeight="false" outlineLevel="0" collapsed="false">
      <c r="A641" s="0" t="s">
        <v>1352</v>
      </c>
      <c r="B641" s="0" t="s">
        <v>1319</v>
      </c>
      <c r="C641" s="0" t="s">
        <v>1323</v>
      </c>
    </row>
    <row r="642" customFormat="false" ht="15" hidden="false" customHeight="false" outlineLevel="0" collapsed="false">
      <c r="A642" s="0" t="s">
        <v>1352</v>
      </c>
      <c r="B642" s="0" t="s">
        <v>1319</v>
      </c>
      <c r="C642" s="0" t="s">
        <v>1324</v>
      </c>
    </row>
    <row r="643" customFormat="false" ht="15" hidden="false" customHeight="false" outlineLevel="0" collapsed="false">
      <c r="A643" s="0" t="s">
        <v>1352</v>
      </c>
      <c r="B643" s="0" t="s">
        <v>1319</v>
      </c>
      <c r="C643" s="0" t="s">
        <v>1325</v>
      </c>
    </row>
    <row r="644" customFormat="false" ht="15" hidden="false" customHeight="false" outlineLevel="0" collapsed="false">
      <c r="A644" s="0" t="s">
        <v>1361</v>
      </c>
      <c r="B644" s="0" t="s">
        <v>1319</v>
      </c>
      <c r="C644" s="0" t="s">
        <v>1326</v>
      </c>
    </row>
    <row r="645" customFormat="false" ht="15" hidden="false" customHeight="false" outlineLevel="0" collapsed="false">
      <c r="A645" s="0" t="s">
        <v>1361</v>
      </c>
      <c r="B645" s="0" t="s">
        <v>1319</v>
      </c>
      <c r="C645" s="0" t="s">
        <v>1327</v>
      </c>
    </row>
    <row r="646" customFormat="false" ht="15" hidden="false" customHeight="false" outlineLevel="0" collapsed="false">
      <c r="A646" s="0" t="s">
        <v>1361</v>
      </c>
      <c r="B646" s="0" t="s">
        <v>1319</v>
      </c>
      <c r="C646" s="0" t="s">
        <v>1328</v>
      </c>
    </row>
    <row r="647" customFormat="false" ht="15" hidden="false" customHeight="false" outlineLevel="0" collapsed="false">
      <c r="A647" s="0" t="s">
        <v>1361</v>
      </c>
      <c r="B647" s="0" t="s">
        <v>1319</v>
      </c>
      <c r="C647" s="0" t="s">
        <v>1329</v>
      </c>
    </row>
    <row r="648" customFormat="false" ht="15" hidden="false" customHeight="false" outlineLevel="0" collapsed="false">
      <c r="A648" s="0" t="s">
        <v>1361</v>
      </c>
      <c r="B648" s="0" t="s">
        <v>1319</v>
      </c>
      <c r="C648" s="0" t="s">
        <v>1331</v>
      </c>
    </row>
    <row r="649" customFormat="false" ht="15" hidden="false" customHeight="false" outlineLevel="0" collapsed="false">
      <c r="A649" s="0" t="s">
        <v>1361</v>
      </c>
      <c r="B649" s="0" t="s">
        <v>1319</v>
      </c>
      <c r="C649" s="0" t="s">
        <v>1330</v>
      </c>
    </row>
    <row r="650" customFormat="false" ht="15" hidden="false" customHeight="false" outlineLevel="0" collapsed="false">
      <c r="A650" s="0" t="s">
        <v>1361</v>
      </c>
      <c r="B650" s="0" t="s">
        <v>1319</v>
      </c>
      <c r="C650" s="0" t="s">
        <v>1332</v>
      </c>
    </row>
    <row r="651" customFormat="false" ht="15" hidden="false" customHeight="false" outlineLevel="0" collapsed="false">
      <c r="A651" s="0" t="s">
        <v>1361</v>
      </c>
      <c r="B651" s="0" t="s">
        <v>1319</v>
      </c>
      <c r="C651" s="0" t="s">
        <v>1333</v>
      </c>
    </row>
    <row r="652" customFormat="false" ht="15" hidden="false" customHeight="false" outlineLevel="0" collapsed="false">
      <c r="A652" s="0" t="s">
        <v>1361</v>
      </c>
      <c r="B652" s="0" t="s">
        <v>1319</v>
      </c>
      <c r="C652" s="0" t="s">
        <v>1334</v>
      </c>
    </row>
    <row r="653" customFormat="false" ht="15" hidden="false" customHeight="false" outlineLevel="0" collapsed="false">
      <c r="A653" s="0" t="s">
        <v>1361</v>
      </c>
      <c r="B653" s="0" t="s">
        <v>1319</v>
      </c>
      <c r="C653" s="0" t="s">
        <v>1335</v>
      </c>
    </row>
    <row r="654" customFormat="false" ht="15" hidden="false" customHeight="false" outlineLevel="0" collapsed="false">
      <c r="A654" s="0" t="s">
        <v>1361</v>
      </c>
      <c r="B654" s="0" t="s">
        <v>1319</v>
      </c>
      <c r="C654" s="0" t="s">
        <v>1336</v>
      </c>
    </row>
    <row r="655" customFormat="false" ht="15" hidden="false" customHeight="false" outlineLevel="0" collapsed="false">
      <c r="A655" s="0" t="s">
        <v>1361</v>
      </c>
      <c r="B655" s="0" t="s">
        <v>1319</v>
      </c>
      <c r="C655" s="0" t="s">
        <v>1362</v>
      </c>
    </row>
    <row r="656" customFormat="false" ht="15" hidden="false" customHeight="false" outlineLevel="0" collapsed="false">
      <c r="A656" s="0" t="s">
        <v>1361</v>
      </c>
      <c r="B656" s="0" t="s">
        <v>1319</v>
      </c>
      <c r="C656" s="0" t="s">
        <v>1338</v>
      </c>
    </row>
    <row r="657" customFormat="false" ht="15" hidden="false" customHeight="false" outlineLevel="0" collapsed="false">
      <c r="A657" s="0" t="s">
        <v>1361</v>
      </c>
      <c r="B657" s="0" t="s">
        <v>1319</v>
      </c>
      <c r="C657" s="0" t="s">
        <v>1339</v>
      </c>
    </row>
    <row r="658" customFormat="false" ht="15" hidden="false" customHeight="false" outlineLevel="0" collapsed="false">
      <c r="A658" s="0" t="s">
        <v>1361</v>
      </c>
      <c r="B658" s="0" t="s">
        <v>1319</v>
      </c>
      <c r="C658" s="0" t="s">
        <v>1340</v>
      </c>
    </row>
    <row r="659" customFormat="false" ht="15" hidden="false" customHeight="false" outlineLevel="0" collapsed="false">
      <c r="A659" s="0" t="s">
        <v>1363</v>
      </c>
      <c r="B659" s="0" t="s">
        <v>1319</v>
      </c>
      <c r="C659" s="0" t="s">
        <v>1364</v>
      </c>
    </row>
    <row r="660" customFormat="false" ht="15" hidden="false" customHeight="false" outlineLevel="0" collapsed="false">
      <c r="A660" s="0" t="s">
        <v>1363</v>
      </c>
      <c r="B660" s="0" t="s">
        <v>1319</v>
      </c>
      <c r="C660" s="0" t="s">
        <v>1365</v>
      </c>
    </row>
    <row r="661" customFormat="false" ht="15" hidden="false" customHeight="false" outlineLevel="0" collapsed="false">
      <c r="A661" s="0" t="s">
        <v>1363</v>
      </c>
      <c r="B661" s="0" t="s">
        <v>1366</v>
      </c>
      <c r="C661" s="0" t="s">
        <v>1367</v>
      </c>
    </row>
    <row r="662" customFormat="false" ht="15" hidden="false" customHeight="false" outlineLevel="0" collapsed="false">
      <c r="A662" s="0" t="s">
        <v>1368</v>
      </c>
      <c r="B662" s="0" t="s">
        <v>1366</v>
      </c>
      <c r="C662" s="0" t="s">
        <v>1369</v>
      </c>
    </row>
    <row r="663" customFormat="false" ht="15" hidden="false" customHeight="false" outlineLevel="0" collapsed="false">
      <c r="A663" s="0" t="s">
        <v>1370</v>
      </c>
      <c r="B663" s="0" t="s">
        <v>1366</v>
      </c>
      <c r="C663" s="0" t="s">
        <v>1371</v>
      </c>
    </row>
    <row r="664" customFormat="false" ht="15" hidden="false" customHeight="false" outlineLevel="0" collapsed="false">
      <c r="A664" s="0" t="s">
        <v>1372</v>
      </c>
      <c r="B664" s="0" t="s">
        <v>1366</v>
      </c>
      <c r="C664" s="0" t="s">
        <v>1373</v>
      </c>
    </row>
    <row r="665" customFormat="false" ht="15" hidden="false" customHeight="false" outlineLevel="0" collapsed="false">
      <c r="A665" s="0" t="s">
        <v>1372</v>
      </c>
      <c r="B665" s="0" t="s">
        <v>1366</v>
      </c>
      <c r="C665" s="0" t="s">
        <v>1374</v>
      </c>
    </row>
    <row r="666" customFormat="false" ht="15" hidden="false" customHeight="false" outlineLevel="0" collapsed="false">
      <c r="A666" s="0" t="s">
        <v>1375</v>
      </c>
      <c r="B666" s="0" t="s">
        <v>1366</v>
      </c>
      <c r="C666" s="0" t="s">
        <v>1369</v>
      </c>
    </row>
    <row r="667" customFormat="false" ht="15" hidden="false" customHeight="false" outlineLevel="0" collapsed="false">
      <c r="A667" s="0" t="s">
        <v>1375</v>
      </c>
      <c r="B667" s="0" t="s">
        <v>1366</v>
      </c>
      <c r="C667" s="0" t="s">
        <v>1371</v>
      </c>
    </row>
    <row r="668" customFormat="false" ht="15" hidden="false" customHeight="false" outlineLevel="0" collapsed="false">
      <c r="A668" s="0" t="s">
        <v>1376</v>
      </c>
      <c r="B668" s="0" t="s">
        <v>1366</v>
      </c>
      <c r="C668" s="0" t="s">
        <v>1377</v>
      </c>
    </row>
    <row r="669" customFormat="false" ht="15" hidden="false" customHeight="false" outlineLevel="0" collapsed="false">
      <c r="A669" s="0" t="s">
        <v>1378</v>
      </c>
      <c r="B669" s="0" t="s">
        <v>1366</v>
      </c>
      <c r="C669" s="0" t="s">
        <v>1379</v>
      </c>
    </row>
    <row r="670" customFormat="false" ht="15" hidden="false" customHeight="false" outlineLevel="0" collapsed="false">
      <c r="A670" s="0" t="s">
        <v>1378</v>
      </c>
      <c r="B670" s="0" t="s">
        <v>1380</v>
      </c>
      <c r="C670" s="0" t="s">
        <v>1381</v>
      </c>
    </row>
    <row r="671" customFormat="false" ht="15" hidden="false" customHeight="false" outlineLevel="0" collapsed="false">
      <c r="A671" s="0" t="s">
        <v>1378</v>
      </c>
      <c r="B671" s="0" t="s">
        <v>1380</v>
      </c>
      <c r="C671" s="0" t="s">
        <v>1382</v>
      </c>
    </row>
    <row r="672" customFormat="false" ht="15" hidden="false" customHeight="false" outlineLevel="0" collapsed="false">
      <c r="A672" s="0" t="s">
        <v>1383</v>
      </c>
      <c r="B672" s="0" t="s">
        <v>1380</v>
      </c>
      <c r="C672" s="0" t="s">
        <v>1384</v>
      </c>
    </row>
    <row r="673" customFormat="false" ht="15" hidden="false" customHeight="false" outlineLevel="0" collapsed="false">
      <c r="A673" s="0" t="s">
        <v>1383</v>
      </c>
      <c r="B673" s="0" t="s">
        <v>1380</v>
      </c>
      <c r="C673" s="0" t="s">
        <v>1385</v>
      </c>
    </row>
    <row r="674" customFormat="false" ht="15" hidden="false" customHeight="false" outlineLevel="0" collapsed="false">
      <c r="A674" s="0" t="s">
        <v>1383</v>
      </c>
      <c r="B674" s="0" t="s">
        <v>1380</v>
      </c>
      <c r="C674" s="0" t="s">
        <v>1386</v>
      </c>
    </row>
    <row r="675" customFormat="false" ht="15" hidden="false" customHeight="false" outlineLevel="0" collapsed="false">
      <c r="A675" s="0" t="s">
        <v>1383</v>
      </c>
      <c r="B675" s="0" t="s">
        <v>1380</v>
      </c>
      <c r="C675" s="0" t="s">
        <v>1387</v>
      </c>
    </row>
    <row r="676" customFormat="false" ht="15" hidden="false" customHeight="false" outlineLevel="0" collapsed="false">
      <c r="A676" s="0" t="s">
        <v>1383</v>
      </c>
      <c r="B676" s="0" t="s">
        <v>1380</v>
      </c>
      <c r="C676" s="0" t="s">
        <v>1382</v>
      </c>
    </row>
    <row r="677" customFormat="false" ht="15" hidden="false" customHeight="false" outlineLevel="0" collapsed="false">
      <c r="A677" s="0" t="s">
        <v>1388</v>
      </c>
      <c r="B677" s="0" t="s">
        <v>1380</v>
      </c>
      <c r="C677" s="0" t="s">
        <v>1384</v>
      </c>
    </row>
    <row r="678" customFormat="false" ht="15" hidden="false" customHeight="false" outlineLevel="0" collapsed="false">
      <c r="A678" s="0" t="s">
        <v>1388</v>
      </c>
      <c r="B678" s="0" t="s">
        <v>1380</v>
      </c>
      <c r="C678" s="0" t="s">
        <v>1385</v>
      </c>
    </row>
    <row r="679" customFormat="false" ht="15" hidden="false" customHeight="false" outlineLevel="0" collapsed="false">
      <c r="A679" s="0" t="s">
        <v>1388</v>
      </c>
      <c r="B679" s="0" t="s">
        <v>1380</v>
      </c>
      <c r="C679" s="0" t="s">
        <v>1389</v>
      </c>
    </row>
    <row r="680" customFormat="false" ht="15" hidden="false" customHeight="false" outlineLevel="0" collapsed="false">
      <c r="A680" s="0" t="s">
        <v>1388</v>
      </c>
      <c r="B680" s="0" t="s">
        <v>1380</v>
      </c>
      <c r="C680" s="0" t="s">
        <v>1390</v>
      </c>
    </row>
    <row r="681" customFormat="false" ht="15" hidden="false" customHeight="false" outlineLevel="0" collapsed="false">
      <c r="A681" s="0" t="s">
        <v>1388</v>
      </c>
      <c r="B681" s="0" t="s">
        <v>1039</v>
      </c>
      <c r="C681" s="0" t="s">
        <v>1391</v>
      </c>
    </row>
    <row r="682" customFormat="false" ht="15" hidden="false" customHeight="false" outlineLevel="0" collapsed="false">
      <c r="A682" s="0" t="s">
        <v>1388</v>
      </c>
      <c r="B682" s="0" t="s">
        <v>1039</v>
      </c>
      <c r="C682" s="0" t="s">
        <v>1392</v>
      </c>
    </row>
    <row r="684" customFormat="false" ht="15" hidden="false" customHeight="false" outlineLevel="0" collapsed="false">
      <c r="A684" s="0" t="s">
        <v>909</v>
      </c>
    </row>
    <row r="685" customFormat="false" ht="15" hidden="false" customHeight="false" outlineLevel="0" collapsed="false">
      <c r="A685" s="0" t="s">
        <v>1393</v>
      </c>
    </row>
    <row r="686" customFormat="false" ht="15" hidden="false" customHeight="false" outlineLevel="0" collapsed="false">
      <c r="A686" s="0" t="s">
        <v>909</v>
      </c>
    </row>
    <row r="688" customFormat="false" ht="15" hidden="false" customHeight="false" outlineLevel="0" collapsed="false">
      <c r="A688" s="0" t="s">
        <v>911</v>
      </c>
    </row>
    <row r="689" customFormat="false" ht="15" hidden="false" customHeight="false" outlineLevel="0" collapsed="false">
      <c r="A689" s="0" t="s">
        <v>1394</v>
      </c>
    </row>
    <row r="690" customFormat="false" ht="15" hidden="false" customHeight="false" outlineLevel="0" collapsed="false">
      <c r="A690" s="0" t="s">
        <v>911</v>
      </c>
    </row>
    <row r="691" customFormat="false" ht="15" hidden="false" customHeight="false" outlineLevel="0" collapsed="false">
      <c r="A691" s="0" t="s">
        <v>928</v>
      </c>
    </row>
    <row r="692" customFormat="false" ht="15" hidden="false" customHeight="false" outlineLevel="0" collapsed="false">
      <c r="A692" s="0" t="s">
        <v>929</v>
      </c>
    </row>
    <row r="693" customFormat="false" ht="15" hidden="false" customHeight="false" outlineLevel="0" collapsed="false">
      <c r="A693" s="0" t="s">
        <v>930</v>
      </c>
    </row>
    <row r="694" customFormat="false" ht="15" hidden="false" customHeight="false" outlineLevel="0" collapsed="false">
      <c r="A694" s="0" t="s">
        <v>931</v>
      </c>
    </row>
    <row r="695" customFormat="false" ht="15" hidden="false" customHeight="false" outlineLevel="0" collapsed="false">
      <c r="A695" s="0" t="s">
        <v>932</v>
      </c>
    </row>
    <row r="696" customFormat="false" ht="15" hidden="false" customHeight="false" outlineLevel="0" collapsed="false">
      <c r="A696" s="0" t="s">
        <v>933</v>
      </c>
    </row>
    <row r="699" customFormat="false" ht="15" hidden="false" customHeight="false" outlineLevel="0" collapsed="false">
      <c r="A699" s="0" t="s">
        <v>934</v>
      </c>
    </row>
    <row r="700" customFormat="false" ht="15" hidden="false" customHeight="false" outlineLevel="0" collapsed="false">
      <c r="A700" s="0" t="s">
        <v>1395</v>
      </c>
    </row>
    <row r="701" customFormat="false" ht="15" hidden="false" customHeight="false" outlineLevel="0" collapsed="false">
      <c r="A701" s="0" t="s">
        <v>934</v>
      </c>
    </row>
    <row r="702" customFormat="false" ht="15" hidden="false" customHeight="false" outlineLevel="0" collapsed="false">
      <c r="A702" s="0" t="s">
        <v>934</v>
      </c>
    </row>
    <row r="703" customFormat="false" ht="15" hidden="false" customHeight="false" outlineLevel="0" collapsed="false">
      <c r="A703" s="0" t="s">
        <v>965</v>
      </c>
    </row>
    <row r="704" customFormat="false" ht="15" hidden="false" customHeight="false" outlineLevel="0" collapsed="false">
      <c r="A704" s="0" t="s">
        <v>934</v>
      </c>
    </row>
    <row r="705" customFormat="false" ht="15" hidden="false" customHeight="false" outlineLevel="0" collapsed="false">
      <c r="A705" s="0" t="s">
        <v>966</v>
      </c>
    </row>
    <row r="706" customFormat="false" ht="15" hidden="false" customHeight="false" outlineLevel="0" collapsed="false">
      <c r="A706" s="0" t="e">
        <f aca="false">- validation mode:  only psm level fdr calculation based on score</f>
        <v>#VALUE!</v>
      </c>
    </row>
    <row r="707" customFormat="false" ht="15" hidden="false" customHeight="false" outlineLevel="0" collapsed="false">
      <c r="A707" s="0" t="s">
        <v>967</v>
      </c>
    </row>
    <row r="708" customFormat="false" ht="15" hidden="false" customHeight="false" outlineLevel="0" collapsed="false">
      <c r="A708" s="0" t="s">
        <v>968</v>
      </c>
    </row>
    <row r="709" customFormat="false" ht="15" hidden="false" customHeight="false" outlineLevel="0" collapsed="false">
      <c r="A709" s="0" t="s">
        <v>969</v>
      </c>
    </row>
    <row r="710" customFormat="false" ht="15" hidden="false" customHeight="false" outlineLevel="0" collapsed="false">
      <c r="A710" s="0" t="s">
        <v>970</v>
      </c>
    </row>
    <row r="712" customFormat="false" ht="15" hidden="false" customHeight="false" outlineLevel="0" collapsed="false">
      <c r="A712" s="0" t="s">
        <v>971</v>
      </c>
    </row>
    <row r="713" customFormat="false" ht="15" hidden="false" customHeight="false" outlineLevel="0" collapsed="false">
      <c r="A713" s="0" t="e">
        <f aca="false">- validation based on:  q-value</f>
        <v>#VALUE!</v>
      </c>
    </row>
    <row r="714" customFormat="false" ht="15" hidden="false" customHeight="false" outlineLevel="0" collapsed="false">
      <c r="A714" s="0" t="s">
        <v>972</v>
      </c>
    </row>
    <row r="715" customFormat="false" ht="15" hidden="false" customHeight="false" outlineLevel="0" collapsed="false">
      <c r="A715" s="0" t="s">
        <v>973</v>
      </c>
    </row>
    <row r="717" customFormat="false" ht="15" hidden="false" customHeight="false" outlineLevel="0" collapsed="false">
      <c r="A717" s="0" t="s">
        <v>1396</v>
      </c>
    </row>
    <row r="718" customFormat="false" ht="15" hidden="false" customHeight="false" outlineLevel="0" collapsed="false">
      <c r="A718" s="0" t="s">
        <v>946</v>
      </c>
    </row>
    <row r="719" customFormat="false" ht="15" hidden="false" customHeight="false" outlineLevel="0" collapsed="false">
      <c r="A719" s="0" t="s">
        <v>1397</v>
      </c>
    </row>
    <row r="722" customFormat="false" ht="15" hidden="false" customHeight="false" outlineLevel="0" collapsed="false">
      <c r="A722" s="0" t="s">
        <v>911</v>
      </c>
    </row>
    <row r="723" customFormat="false" ht="15" hidden="false" customHeight="false" outlineLevel="0" collapsed="false">
      <c r="A723" s="0" t="s">
        <v>1398</v>
      </c>
    </row>
    <row r="724" customFormat="false" ht="15" hidden="false" customHeight="false" outlineLevel="0" collapsed="false">
      <c r="A724" s="0" t="s">
        <v>911</v>
      </c>
    </row>
    <row r="725" customFormat="false" ht="15" hidden="false" customHeight="false" outlineLevel="0" collapsed="false">
      <c r="A725" s="0" t="s">
        <v>928</v>
      </c>
    </row>
    <row r="726" customFormat="false" ht="15" hidden="false" customHeight="false" outlineLevel="0" collapsed="false">
      <c r="A726" s="0" t="s">
        <v>1123</v>
      </c>
    </row>
    <row r="727" customFormat="false" ht="15" hidden="false" customHeight="false" outlineLevel="0" collapsed="false">
      <c r="A727" s="0" t="s">
        <v>1124</v>
      </c>
    </row>
    <row r="728" customFormat="false" ht="15" hidden="false" customHeight="false" outlineLevel="0" collapsed="false">
      <c r="A728" s="0" t="s">
        <v>1125</v>
      </c>
    </row>
    <row r="729" customFormat="false" ht="15" hidden="false" customHeight="false" outlineLevel="0" collapsed="false">
      <c r="A729" s="0" t="s">
        <v>1126</v>
      </c>
    </row>
    <row r="730" customFormat="false" ht="15" hidden="false" customHeight="false" outlineLevel="0" collapsed="false">
      <c r="A730" s="0" t="s">
        <v>933</v>
      </c>
    </row>
    <row r="733" customFormat="false" ht="15" hidden="false" customHeight="false" outlineLevel="0" collapsed="false">
      <c r="A733" s="0" t="s">
        <v>934</v>
      </c>
    </row>
    <row r="734" customFormat="false" ht="15" hidden="false" customHeight="false" outlineLevel="0" collapsed="false">
      <c r="A734" s="0" t="s">
        <v>1399</v>
      </c>
    </row>
    <row r="735" customFormat="false" ht="15" hidden="false" customHeight="false" outlineLevel="0" collapsed="false">
      <c r="A735" s="0" t="s">
        <v>934</v>
      </c>
    </row>
    <row r="736" customFormat="false" ht="15" hidden="false" customHeight="false" outlineLevel="0" collapsed="false">
      <c r="A736" s="0" t="s">
        <v>934</v>
      </c>
    </row>
    <row r="737" customFormat="false" ht="15" hidden="false" customHeight="false" outlineLevel="0" collapsed="false">
      <c r="A737" s="0" t="s">
        <v>1189</v>
      </c>
    </row>
    <row r="738" customFormat="false" ht="15" hidden="false" customHeight="false" outlineLevel="0" collapsed="false">
      <c r="A738" s="0" t="s">
        <v>934</v>
      </c>
    </row>
    <row r="739" customFormat="false" ht="15" hidden="false" customHeight="false" outlineLevel="0" collapsed="false">
      <c r="A739" s="0" t="s">
        <v>1172</v>
      </c>
    </row>
    <row r="740" customFormat="false" ht="15" hidden="false" customHeight="false" outlineLevel="0" collapsed="false">
      <c r="A740" s="0" t="s">
        <v>956</v>
      </c>
    </row>
    <row r="742" customFormat="false" ht="15" hidden="false" customHeight="false" outlineLevel="0" collapsed="false">
      <c r="A742" s="0" t="s">
        <v>1190</v>
      </c>
    </row>
    <row r="743" customFormat="false" ht="15" hidden="false" customHeight="false" outlineLevel="0" collapsed="false">
      <c r="A743" s="0" t="s">
        <v>1191</v>
      </c>
    </row>
    <row r="744" customFormat="false" ht="15" hidden="false" customHeight="false" outlineLevel="0" collapsed="false">
      <c r="A744" s="0" t="s">
        <v>1192</v>
      </c>
    </row>
    <row r="745" customFormat="false" ht="15" hidden="false" customHeight="false" outlineLevel="0" collapsed="false">
      <c r="A745" s="0" t="s">
        <v>1193</v>
      </c>
    </row>
    <row r="747" customFormat="false" ht="15" hidden="false" customHeight="false" outlineLevel="0" collapsed="false">
      <c r="A747" s="0" t="s">
        <v>934</v>
      </c>
    </row>
    <row r="748" customFormat="false" ht="15" hidden="false" customHeight="false" outlineLevel="0" collapsed="false">
      <c r="A748" s="0" t="s">
        <v>1400</v>
      </c>
    </row>
    <row r="749" customFormat="false" ht="15" hidden="false" customHeight="false" outlineLevel="0" collapsed="false">
      <c r="A749" s="0" t="s">
        <v>934</v>
      </c>
    </row>
    <row r="750" customFormat="false" ht="15" hidden="false" customHeight="false" outlineLevel="0" collapsed="false">
      <c r="A750" s="0" t="s">
        <v>1401</v>
      </c>
    </row>
    <row r="752" customFormat="false" ht="15" hidden="false" customHeight="false" outlineLevel="0" collapsed="false">
      <c r="A752" s="0" t="s">
        <v>1402</v>
      </c>
    </row>
    <row r="753" customFormat="false" ht="15" hidden="false" customHeight="false" outlineLevel="0" collapsed="false">
      <c r="A753" s="0" t="s">
        <v>946</v>
      </c>
    </row>
    <row r="754" customFormat="false" ht="15" hidden="false" customHeight="false" outlineLevel="0" collapsed="false">
      <c r="A754" s="0" t="s">
        <v>1403</v>
      </c>
    </row>
    <row r="755" customFormat="false" ht="15" hidden="false" customHeight="false" outlineLevel="0" collapsed="false">
      <c r="A755" s="0" t="s">
        <v>1404</v>
      </c>
    </row>
    <row r="756" customFormat="false" ht="15" hidden="false" customHeight="false" outlineLevel="0" collapsed="false">
      <c r="A756" s="0" t="s">
        <v>1405</v>
      </c>
    </row>
    <row r="757" customFormat="false" ht="15" hidden="false" customHeight="false" outlineLevel="0" collapsed="false">
      <c r="A757" s="0" t="s">
        <v>1406</v>
      </c>
    </row>
    <row r="758" customFormat="false" ht="15" hidden="false" customHeight="false" outlineLevel="0" collapsed="false">
      <c r="A758" s="0" t="s">
        <v>1407</v>
      </c>
    </row>
    <row r="760" customFormat="false" ht="15" hidden="false" customHeight="false" outlineLevel="0" collapsed="false">
      <c r="A760" s="0" t="s">
        <v>1408</v>
      </c>
    </row>
    <row r="761" customFormat="false" ht="15" hidden="false" customHeight="false" outlineLevel="0" collapsed="false">
      <c r="A761" s="0" t="s">
        <v>946</v>
      </c>
    </row>
    <row r="762" customFormat="false" ht="15" hidden="false" customHeight="false" outlineLevel="0" collapsed="false">
      <c r="A762" s="0" t="s">
        <v>1403</v>
      </c>
    </row>
    <row r="763" customFormat="false" ht="15" hidden="false" customHeight="false" outlineLevel="0" collapsed="false">
      <c r="A763" s="0" t="s">
        <v>1409</v>
      </c>
    </row>
    <row r="764" customFormat="false" ht="15" hidden="false" customHeight="false" outlineLevel="0" collapsed="false">
      <c r="A764" s="0" t="s">
        <v>1410</v>
      </c>
    </row>
    <row r="765" customFormat="false" ht="15" hidden="false" customHeight="false" outlineLevel="0" collapsed="false">
      <c r="A765" s="0" t="s">
        <v>1411</v>
      </c>
    </row>
    <row r="766" customFormat="false" ht="15" hidden="false" customHeight="false" outlineLevel="0" collapsed="false">
      <c r="A766" s="0" t="s">
        <v>1412</v>
      </c>
    </row>
    <row r="768" customFormat="false" ht="15" hidden="false" customHeight="false" outlineLevel="0" collapsed="false">
      <c r="A768" s="0" t="s">
        <v>1413</v>
      </c>
    </row>
    <row r="769" customFormat="false" ht="15" hidden="false" customHeight="false" outlineLevel="0" collapsed="false">
      <c r="A769" s="0" t="s">
        <v>934</v>
      </c>
    </row>
    <row r="770" customFormat="false" ht="15" hidden="false" customHeight="false" outlineLevel="0" collapsed="false">
      <c r="A770" s="0" t="s">
        <v>1401</v>
      </c>
    </row>
    <row r="772" customFormat="false" ht="15" hidden="false" customHeight="false" outlineLevel="0" collapsed="false">
      <c r="A772" s="0" t="s">
        <v>1402</v>
      </c>
    </row>
    <row r="773" customFormat="false" ht="15" hidden="false" customHeight="false" outlineLevel="0" collapsed="false">
      <c r="A773" s="0" t="s">
        <v>946</v>
      </c>
    </row>
    <row r="774" customFormat="false" ht="15" hidden="false" customHeight="false" outlineLevel="0" collapsed="false">
      <c r="A774" s="0" t="s">
        <v>1403</v>
      </c>
    </row>
    <row r="775" customFormat="false" ht="15" hidden="false" customHeight="false" outlineLevel="0" collapsed="false">
      <c r="A775" s="0" t="s">
        <v>1404</v>
      </c>
    </row>
    <row r="776" customFormat="false" ht="15" hidden="false" customHeight="false" outlineLevel="0" collapsed="false">
      <c r="A776" s="0" t="s">
        <v>1405</v>
      </c>
    </row>
    <row r="777" customFormat="false" ht="15" hidden="false" customHeight="false" outlineLevel="0" collapsed="false">
      <c r="A777" s="0" t="s">
        <v>1406</v>
      </c>
    </row>
    <row r="778" customFormat="false" ht="15" hidden="false" customHeight="false" outlineLevel="0" collapsed="false">
      <c r="A778" s="0" t="s">
        <v>1407</v>
      </c>
    </row>
    <row r="780" customFormat="false" ht="15" hidden="false" customHeight="false" outlineLevel="0" collapsed="false">
      <c r="A780" s="0" t="s">
        <v>1408</v>
      </c>
    </row>
    <row r="781" customFormat="false" ht="15" hidden="false" customHeight="false" outlineLevel="0" collapsed="false">
      <c r="A781" s="0" t="s">
        <v>946</v>
      </c>
    </row>
    <row r="782" customFormat="false" ht="15" hidden="false" customHeight="false" outlineLevel="0" collapsed="false">
      <c r="A782" s="0" t="s">
        <v>1403</v>
      </c>
    </row>
    <row r="783" customFormat="false" ht="15" hidden="false" customHeight="false" outlineLevel="0" collapsed="false">
      <c r="A783" s="0" t="s">
        <v>1414</v>
      </c>
    </row>
    <row r="784" customFormat="false" ht="15" hidden="false" customHeight="false" outlineLevel="0" collapsed="false">
      <c r="A784" s="0" t="s">
        <v>1415</v>
      </c>
    </row>
    <row r="785" customFormat="false" ht="15" hidden="false" customHeight="false" outlineLevel="0" collapsed="false">
      <c r="A785" s="0" t="s">
        <v>1416</v>
      </c>
    </row>
    <row r="786" customFormat="false" ht="15" hidden="false" customHeight="false" outlineLevel="0" collapsed="false">
      <c r="A786" s="0" t="s">
        <v>1417</v>
      </c>
    </row>
    <row r="789" customFormat="false" ht="15" hidden="false" customHeight="false" outlineLevel="0" collapsed="false">
      <c r="A789" s="0" t="s">
        <v>911</v>
      </c>
    </row>
    <row r="790" customFormat="false" ht="15" hidden="false" customHeight="false" outlineLevel="0" collapsed="false">
      <c r="A790" s="0" t="s">
        <v>1418</v>
      </c>
    </row>
    <row r="791" customFormat="false" ht="15" hidden="false" customHeight="false" outlineLevel="0" collapsed="false">
      <c r="A791" s="0" t="s">
        <v>911</v>
      </c>
    </row>
    <row r="793" customFormat="false" ht="15" hidden="false" customHeight="false" outlineLevel="0" collapsed="false">
      <c r="A793" s="0" t="s">
        <v>934</v>
      </c>
    </row>
    <row r="794" customFormat="false" ht="15" hidden="false" customHeight="false" outlineLevel="0" collapsed="false">
      <c r="A794" s="0" t="s">
        <v>1419</v>
      </c>
    </row>
    <row r="795" customFormat="false" ht="15" hidden="false" customHeight="false" outlineLevel="0" collapsed="false">
      <c r="A795" s="0" t="s">
        <v>934</v>
      </c>
    </row>
    <row r="796" customFormat="false" ht="15" hidden="false" customHeight="false" outlineLevel="0" collapsed="false">
      <c r="A796" s="0" t="s">
        <v>1420</v>
      </c>
    </row>
    <row r="797" customFormat="false" ht="15" hidden="false" customHeight="false" outlineLevel="0" collapsed="false">
      <c r="A797" s="0" t="s">
        <v>1421</v>
      </c>
    </row>
    <row r="798" customFormat="false" ht="15" hidden="false" customHeight="false" outlineLevel="0" collapsed="false">
      <c r="A798" s="0" t="s">
        <v>1422</v>
      </c>
    </row>
    <row r="801" customFormat="false" ht="15" hidden="false" customHeight="false" outlineLevel="0" collapsed="false">
      <c r="A801" s="0" t="s">
        <v>934</v>
      </c>
    </row>
    <row r="802" customFormat="false" ht="15" hidden="false" customHeight="false" outlineLevel="0" collapsed="false">
      <c r="A802" s="0" t="s">
        <v>1423</v>
      </c>
    </row>
    <row r="803" customFormat="false" ht="15" hidden="false" customHeight="false" outlineLevel="0" collapsed="false">
      <c r="A803" s="0" t="s">
        <v>934</v>
      </c>
    </row>
    <row r="804" customFormat="false" ht="15" hidden="false" customHeight="false" outlineLevel="0" collapsed="false">
      <c r="A804" s="0" t="s">
        <v>1424</v>
      </c>
    </row>
    <row r="805" customFormat="false" ht="15" hidden="false" customHeight="false" outlineLevel="0" collapsed="false">
      <c r="A805" s="0" t="s">
        <v>1425</v>
      </c>
    </row>
    <row r="807" customFormat="false" ht="15" hidden="false" customHeight="false" outlineLevel="0" collapsed="false">
      <c r="A807" s="0" t="s">
        <v>1426</v>
      </c>
    </row>
    <row r="808" customFormat="false" ht="15" hidden="false" customHeight="false" outlineLevel="0" collapsed="false">
      <c r="A808" s="0" t="s">
        <v>1427</v>
      </c>
    </row>
    <row r="810" customFormat="false" ht="15" hidden="false" customHeight="false" outlineLevel="0" collapsed="false">
      <c r="A810" s="0" t="s">
        <v>1428</v>
      </c>
    </row>
    <row r="811" customFormat="false" ht="15" hidden="false" customHeight="false" outlineLevel="0" collapsed="false">
      <c r="A811" s="0" t="s">
        <v>1429</v>
      </c>
    </row>
    <row r="813" customFormat="false" ht="15" hidden="false" customHeight="false" outlineLevel="0" collapsed="false">
      <c r="A813" s="0" t="s">
        <v>1430</v>
      </c>
    </row>
    <row r="814" customFormat="false" ht="15" hidden="false" customHeight="false" outlineLevel="0" collapsed="false">
      <c r="A814" s="0" t="s">
        <v>1431</v>
      </c>
    </row>
    <row r="816" customFormat="false" ht="15" hidden="false" customHeight="false" outlineLevel="0" collapsed="false">
      <c r="A816" s="0" t="s">
        <v>1432</v>
      </c>
    </row>
    <row r="817" customFormat="false" ht="15" hidden="false" customHeight="false" outlineLevel="0" collapsed="false">
      <c r="A817" s="0" t="s">
        <v>1433</v>
      </c>
    </row>
    <row r="819" customFormat="false" ht="15" hidden="false" customHeight="false" outlineLevel="0" collapsed="false">
      <c r="A819" s="0" t="s">
        <v>1434</v>
      </c>
    </row>
    <row r="820" customFormat="false" ht="15" hidden="false" customHeight="false" outlineLevel="0" collapsed="false">
      <c r="A820" s="0" t="s">
        <v>1435</v>
      </c>
    </row>
    <row r="823" customFormat="false" ht="15" hidden="false" customHeight="false" outlineLevel="0" collapsed="false">
      <c r="A823" s="0" t="s">
        <v>911</v>
      </c>
    </row>
    <row r="824" customFormat="false" ht="15" hidden="false" customHeight="false" outlineLevel="0" collapsed="false">
      <c r="A824" s="0" t="s">
        <v>1436</v>
      </c>
    </row>
    <row r="825" customFormat="false" ht="15" hidden="false" customHeight="false" outlineLevel="0" collapsed="false">
      <c r="A825" s="0" t="s">
        <v>911</v>
      </c>
    </row>
    <row r="827" customFormat="false" ht="15" hidden="false" customHeight="false" outlineLevel="0" collapsed="false">
      <c r="A827" s="0" t="s">
        <v>934</v>
      </c>
    </row>
    <row r="828" customFormat="false" ht="15" hidden="false" customHeight="false" outlineLevel="0" collapsed="false">
      <c r="A828" s="0" t="s">
        <v>1437</v>
      </c>
    </row>
    <row r="829" customFormat="false" ht="15" hidden="false" customHeight="false" outlineLevel="0" collapsed="false">
      <c r="A829" s="0" t="s">
        <v>934</v>
      </c>
    </row>
    <row r="831" customFormat="false" ht="15" hidden="false" customHeight="false" outlineLevel="0" collapsed="false">
      <c r="A831" s="0" t="s">
        <v>1438</v>
      </c>
    </row>
    <row r="832" customFormat="false" ht="15" hidden="false" customHeight="false" outlineLevel="0" collapsed="false">
      <c r="A832" s="0" t="s">
        <v>1439</v>
      </c>
    </row>
    <row r="833" customFormat="false" ht="15" hidden="false" customHeight="false" outlineLevel="0" collapsed="false">
      <c r="A833" s="0" t="s">
        <v>1440</v>
      </c>
    </row>
    <row r="834" customFormat="false" ht="15" hidden="false" customHeight="false" outlineLevel="0" collapsed="false">
      <c r="A834" s="0" t="s">
        <v>1441</v>
      </c>
    </row>
    <row r="835" customFormat="false" ht="15" hidden="false" customHeight="false" outlineLevel="0" collapsed="false">
      <c r="A835" s="0" t="s">
        <v>1442</v>
      </c>
    </row>
    <row r="838" customFormat="false" ht="15" hidden="false" customHeight="false" outlineLevel="0" collapsed="false">
      <c r="A838" s="0" t="s">
        <v>946</v>
      </c>
    </row>
    <row r="839" customFormat="false" ht="15" hidden="false" customHeight="false" outlineLevel="0" collapsed="false">
      <c r="A839" s="0" t="s">
        <v>1443</v>
      </c>
    </row>
    <row r="840" customFormat="false" ht="15" hidden="false" customHeight="false" outlineLevel="0" collapsed="false">
      <c r="A840" s="0" t="s">
        <v>946</v>
      </c>
    </row>
    <row r="841" customFormat="false" ht="15" hidden="false" customHeight="false" outlineLevel="0" collapsed="false">
      <c r="A841" s="0" t="s">
        <v>1444</v>
      </c>
    </row>
    <row r="842" customFormat="false" ht="15" hidden="false" customHeight="false" outlineLevel="0" collapsed="false">
      <c r="A842" s="0" t="s">
        <v>1445</v>
      </c>
    </row>
    <row r="843" customFormat="false" ht="15" hidden="false" customHeight="false" outlineLevel="0" collapsed="false">
      <c r="A843" s="0" t="s">
        <v>1446</v>
      </c>
    </row>
    <row r="844" customFormat="false" ht="15" hidden="false" customHeight="false" outlineLevel="0" collapsed="false">
      <c r="A844" s="0" t="s">
        <v>1447</v>
      </c>
    </row>
    <row r="846" customFormat="false" ht="15" hidden="false" customHeight="false" outlineLevel="0" collapsed="false">
      <c r="A846" s="0" t="s">
        <v>946</v>
      </c>
    </row>
    <row r="847" customFormat="false" ht="15" hidden="false" customHeight="false" outlineLevel="0" collapsed="false">
      <c r="A847" s="0" t="s">
        <v>1448</v>
      </c>
    </row>
    <row r="848" customFormat="false" ht="15" hidden="false" customHeight="false" outlineLevel="0" collapsed="false">
      <c r="A848" s="0" t="s">
        <v>946</v>
      </c>
    </row>
    <row r="849" customFormat="false" ht="15" hidden="false" customHeight="false" outlineLevel="0" collapsed="false">
      <c r="A849" s="0" t="s">
        <v>1449</v>
      </c>
    </row>
    <row r="850" customFormat="false" ht="15" hidden="false" customHeight="false" outlineLevel="0" collapsed="false">
      <c r="A850" s="0" t="s">
        <v>1450</v>
      </c>
    </row>
    <row r="851" customFormat="false" ht="15" hidden="false" customHeight="false" outlineLevel="0" collapsed="false">
      <c r="A851" s="0" t="s">
        <v>1446</v>
      </c>
    </row>
    <row r="852" customFormat="false" ht="15" hidden="false" customHeight="false" outlineLevel="0" collapsed="false">
      <c r="A852" s="0" t="s">
        <v>1447</v>
      </c>
    </row>
    <row r="854" customFormat="false" ht="15" hidden="false" customHeight="false" outlineLevel="0" collapsed="false">
      <c r="A854" s="0" t="s">
        <v>946</v>
      </c>
    </row>
    <row r="855" customFormat="false" ht="15" hidden="false" customHeight="false" outlineLevel="0" collapsed="false">
      <c r="A855" s="0" t="s">
        <v>1451</v>
      </c>
    </row>
    <row r="856" customFormat="false" ht="15" hidden="false" customHeight="false" outlineLevel="0" collapsed="false">
      <c r="A856" s="0" t="s">
        <v>946</v>
      </c>
    </row>
    <row r="857" customFormat="false" ht="15" hidden="false" customHeight="false" outlineLevel="0" collapsed="false">
      <c r="A857" s="0" t="s">
        <v>1449</v>
      </c>
    </row>
    <row r="858" customFormat="false" ht="15" hidden="false" customHeight="false" outlineLevel="0" collapsed="false">
      <c r="A858" s="0" t="s">
        <v>1450</v>
      </c>
    </row>
    <row r="859" customFormat="false" ht="15" hidden="false" customHeight="false" outlineLevel="0" collapsed="false">
      <c r="A859" s="0" t="s">
        <v>1452</v>
      </c>
    </row>
    <row r="860" customFormat="false" ht="15" hidden="false" customHeight="false" outlineLevel="0" collapsed="false">
      <c r="A860" s="0" t="s">
        <v>1453</v>
      </c>
    </row>
    <row r="862" customFormat="false" ht="15" hidden="false" customHeight="false" outlineLevel="0" collapsed="false">
      <c r="A862" s="0" t="s">
        <v>909</v>
      </c>
    </row>
    <row r="863" customFormat="false" ht="15" hidden="false" customHeight="false" outlineLevel="0" collapsed="false">
      <c r="A863" s="0" t="s">
        <v>1454</v>
      </c>
    </row>
    <row r="864" customFormat="false" ht="15" hidden="false" customHeight="false" outlineLevel="0" collapsed="false">
      <c r="A864" s="0" t="s">
        <v>909</v>
      </c>
    </row>
    <row r="866" customFormat="false" ht="15" hidden="false" customHeight="false" outlineLevel="0" collapsed="false">
      <c r="A866" s="0" t="s">
        <v>911</v>
      </c>
    </row>
    <row r="867" customFormat="false" ht="15" hidden="false" customHeight="false" outlineLevel="0" collapsed="false">
      <c r="A867" s="0" t="s">
        <v>1455</v>
      </c>
    </row>
    <row r="868" customFormat="false" ht="15" hidden="false" customHeight="false" outlineLevel="0" collapsed="false">
      <c r="A868" s="0" t="s">
        <v>911</v>
      </c>
    </row>
    <row r="869" customFormat="false" ht="15" hidden="false" customHeight="false" outlineLevel="0" collapsed="false">
      <c r="A869" s="0" t="s">
        <v>928</v>
      </c>
    </row>
    <row r="870" customFormat="false" ht="15" hidden="false" customHeight="false" outlineLevel="0" collapsed="false">
      <c r="A870" s="0" t="s">
        <v>929</v>
      </c>
    </row>
    <row r="871" customFormat="false" ht="15" hidden="false" customHeight="false" outlineLevel="0" collapsed="false">
      <c r="A871" s="0" t="s">
        <v>930</v>
      </c>
    </row>
    <row r="872" customFormat="false" ht="15" hidden="false" customHeight="false" outlineLevel="0" collapsed="false">
      <c r="A872" s="0" t="s">
        <v>931</v>
      </c>
    </row>
    <row r="873" customFormat="false" ht="15" hidden="false" customHeight="false" outlineLevel="0" collapsed="false">
      <c r="A873" s="0" t="s">
        <v>932</v>
      </c>
    </row>
    <row r="874" customFormat="false" ht="15" hidden="false" customHeight="false" outlineLevel="0" collapsed="false">
      <c r="A874" s="0" t="s">
        <v>933</v>
      </c>
    </row>
    <row r="877" customFormat="false" ht="15" hidden="false" customHeight="false" outlineLevel="0" collapsed="false">
      <c r="A877" s="0" t="s">
        <v>934</v>
      </c>
    </row>
    <row r="878" customFormat="false" ht="15" hidden="false" customHeight="false" outlineLevel="0" collapsed="false">
      <c r="A878" s="0" t="s">
        <v>1456</v>
      </c>
    </row>
    <row r="879" customFormat="false" ht="15" hidden="false" customHeight="false" outlineLevel="0" collapsed="false">
      <c r="A879" s="0" t="s">
        <v>934</v>
      </c>
    </row>
    <row r="880" customFormat="false" ht="15" hidden="false" customHeight="false" outlineLevel="0" collapsed="false">
      <c r="A880" s="0" t="s">
        <v>1457</v>
      </c>
    </row>
    <row r="881" customFormat="false" ht="15" hidden="false" customHeight="false" outlineLevel="0" collapsed="false">
      <c r="A881" s="0" t="s">
        <v>1458</v>
      </c>
    </row>
    <row r="882" customFormat="false" ht="15" hidden="false" customHeight="false" outlineLevel="0" collapsed="false">
      <c r="B882" s="0" t="s">
        <v>1459</v>
      </c>
    </row>
    <row r="883" customFormat="false" ht="15" hidden="false" customHeight="false" outlineLevel="0" collapsed="false">
      <c r="B883" s="0" t="s">
        <v>1460</v>
      </c>
    </row>
    <row r="884" customFormat="false" ht="15" hidden="false" customHeight="false" outlineLevel="0" collapsed="false">
      <c r="B884" s="0" t="s">
        <v>1461</v>
      </c>
    </row>
    <row r="885" customFormat="false" ht="15" hidden="false" customHeight="false" outlineLevel="0" collapsed="false">
      <c r="B885" s="0" t="s">
        <v>1462</v>
      </c>
    </row>
    <row r="886" customFormat="false" ht="15" hidden="false" customHeight="false" outlineLevel="0" collapsed="false">
      <c r="B886" s="0" t="s">
        <v>1463</v>
      </c>
    </row>
    <row r="887" customFormat="false" ht="15" hidden="false" customHeight="false" outlineLevel="0" collapsed="false">
      <c r="B887" s="0" t="s">
        <v>1464</v>
      </c>
    </row>
    <row r="888" customFormat="false" ht="15" hidden="false" customHeight="false" outlineLevel="0" collapsed="false">
      <c r="B888" s="0" t="s">
        <v>1465</v>
      </c>
    </row>
    <row r="889" customFormat="false" ht="15" hidden="false" customHeight="false" outlineLevel="0" collapsed="false">
      <c r="B889" s="0" t="s">
        <v>1466</v>
      </c>
    </row>
    <row r="890" customFormat="false" ht="15" hidden="false" customHeight="false" outlineLevel="0" collapsed="false">
      <c r="B890" s="0" t="s">
        <v>1467</v>
      </c>
    </row>
    <row r="892" customFormat="false" ht="15" hidden="false" customHeight="false" outlineLevel="0" collapsed="false">
      <c r="A892" s="0" t="s">
        <v>934</v>
      </c>
    </row>
    <row r="893" customFormat="false" ht="15" hidden="false" customHeight="false" outlineLevel="0" collapsed="false">
      <c r="A893" s="0" t="s">
        <v>1468</v>
      </c>
    </row>
    <row r="894" customFormat="false" ht="15" hidden="false" customHeight="false" outlineLevel="0" collapsed="false">
      <c r="A894" s="0" t="s">
        <v>934</v>
      </c>
    </row>
    <row r="895" customFormat="false" ht="15" hidden="false" customHeight="false" outlineLevel="0" collapsed="false">
      <c r="A895" s="0" t="s">
        <v>1469</v>
      </c>
    </row>
    <row r="896" customFormat="false" ht="15" hidden="false" customHeight="false" outlineLevel="0" collapsed="false">
      <c r="A896" s="0" t="s">
        <v>1470</v>
      </c>
    </row>
    <row r="897" customFormat="false" ht="15" hidden="false" customHeight="false" outlineLevel="0" collapsed="false">
      <c r="A897" s="0" t="e">
        <f aca="false">- use mudpit scoring:  automatic</f>
        <v>#VALUE!</v>
      </c>
    </row>
    <row r="898" customFormat="false" ht="15" hidden="false" customHeight="false" outlineLevel="0" collapsed="false">
      <c r="A898" s="0" t="s">
        <v>1471</v>
      </c>
    </row>
    <row r="902" customFormat="false" ht="15" hidden="false" customHeight="false" outlineLevel="0" collapsed="false">
      <c r="A902" s="0" t="s">
        <v>911</v>
      </c>
    </row>
    <row r="903" customFormat="false" ht="15" hidden="false" customHeight="false" outlineLevel="0" collapsed="false">
      <c r="A903" s="0" t="s">
        <v>1472</v>
      </c>
    </row>
    <row r="904" customFormat="false" ht="15" hidden="false" customHeight="false" outlineLevel="0" collapsed="false">
      <c r="A904" s="0" t="s">
        <v>911</v>
      </c>
    </row>
    <row r="905" customFormat="false" ht="15" hidden="false" customHeight="false" outlineLevel="0" collapsed="false">
      <c r="A905" s="0" t="s">
        <v>928</v>
      </c>
    </row>
    <row r="906" customFormat="false" ht="15" hidden="false" customHeight="false" outlineLevel="0" collapsed="false">
      <c r="A906" s="0" t="s">
        <v>1123</v>
      </c>
    </row>
    <row r="907" customFormat="false" ht="15" hidden="false" customHeight="false" outlineLevel="0" collapsed="false">
      <c r="A907" s="0" t="s">
        <v>1124</v>
      </c>
    </row>
    <row r="908" customFormat="false" ht="15" hidden="false" customHeight="false" outlineLevel="0" collapsed="false">
      <c r="A908" s="0" t="s">
        <v>1125</v>
      </c>
    </row>
    <row r="909" customFormat="false" ht="15" hidden="false" customHeight="false" outlineLevel="0" collapsed="false">
      <c r="A909" s="0" t="s">
        <v>1126</v>
      </c>
    </row>
    <row r="910" customFormat="false" ht="15" hidden="false" customHeight="false" outlineLevel="0" collapsed="false">
      <c r="A910" s="0" t="s">
        <v>933</v>
      </c>
    </row>
    <row r="913" customFormat="false" ht="15" hidden="false" customHeight="false" outlineLevel="0" collapsed="false">
      <c r="A913" s="0" t="s">
        <v>934</v>
      </c>
    </row>
    <row r="914" customFormat="false" ht="15" hidden="false" customHeight="false" outlineLevel="0" collapsed="false">
      <c r="A914" s="0" t="s">
        <v>1473</v>
      </c>
    </row>
    <row r="915" customFormat="false" ht="15" hidden="false" customHeight="false" outlineLevel="0" collapsed="false">
      <c r="A915" s="0" t="s">
        <v>934</v>
      </c>
    </row>
    <row r="916" customFormat="false" ht="15" hidden="false" customHeight="false" outlineLevel="0" collapsed="false">
      <c r="A916" s="0" t="s">
        <v>1474</v>
      </c>
    </row>
    <row r="917" customFormat="false" ht="15" hidden="false" customHeight="false" outlineLevel="0" collapsed="false">
      <c r="A917" s="0" t="s">
        <v>1475</v>
      </c>
    </row>
    <row r="918" customFormat="false" ht="15" hidden="false" customHeight="false" outlineLevel="0" collapsed="false">
      <c r="A918" s="0" t="s">
        <v>1476</v>
      </c>
    </row>
    <row r="920" customFormat="false" ht="15" hidden="false" customHeight="false" outlineLevel="0" collapsed="false">
      <c r="A920" s="0" t="s">
        <v>1477</v>
      </c>
    </row>
    <row r="921" customFormat="false" ht="15" hidden="false" customHeight="false" outlineLevel="0" collapsed="false">
      <c r="A921" s="0" t="s">
        <v>1478</v>
      </c>
    </row>
    <row r="922" customFormat="false" ht="15" hidden="false" customHeight="false" outlineLevel="0" collapsed="false">
      <c r="A922" s="0" t="s">
        <v>1479</v>
      </c>
    </row>
    <row r="923" customFormat="false" ht="15" hidden="false" customHeight="false" outlineLevel="0" collapsed="false">
      <c r="A923" s="0" t="s">
        <v>1480</v>
      </c>
    </row>
    <row r="924" customFormat="false" ht="15" hidden="false" customHeight="false" outlineLevel="0" collapsed="false">
      <c r="A924" s="0" t="s">
        <v>1481</v>
      </c>
    </row>
    <row r="926" customFormat="false" ht="15" hidden="false" customHeight="false" outlineLevel="0" collapsed="false">
      <c r="A926" s="0" t="s">
        <v>1482</v>
      </c>
    </row>
    <row r="927" customFormat="false" ht="15" hidden="false" customHeight="false" outlineLevel="0" collapsed="false">
      <c r="A927" s="0" t="e">
        <f aca="false">- mascot user name:  proteomics</f>
        <v>#VALUE!</v>
      </c>
    </row>
    <row r="928" customFormat="false" ht="15" hidden="false" customHeight="false" outlineLevel="0" collapsed="false">
      <c r="A928" s="0" t="s">
        <v>1483</v>
      </c>
    </row>
    <row r="930" customFormat="false" ht="15" hidden="false" customHeight="false" outlineLevel="0" collapsed="false">
      <c r="A930" s="0" t="s">
        <v>1484</v>
      </c>
    </row>
    <row r="931" customFormat="false" ht="15" hidden="false" customHeight="false" outlineLevel="0" collapsed="false">
      <c r="A931" s="0" t="e">
        <f aca="false">- user name:  (not specified)</f>
        <v>#VALUE!</v>
      </c>
    </row>
    <row r="932" customFormat="false" ht="15" hidden="false" customHeight="false" outlineLevel="0" collapsed="false">
      <c r="A932" s="0" t="e">
        <f aca="false">- password:  (not specified)</f>
        <v>#VALUE!</v>
      </c>
    </row>
    <row r="934" customFormat="false" ht="15" hidden="false" customHeight="false" outlineLevel="0" collapsed="false">
      <c r="A934" s="0" t="s">
        <v>934</v>
      </c>
    </row>
    <row r="935" customFormat="false" ht="15" hidden="false" customHeight="false" outlineLevel="0" collapsed="false">
      <c r="A935" s="0" t="s">
        <v>1485</v>
      </c>
    </row>
    <row r="936" customFormat="false" ht="15" hidden="false" customHeight="false" outlineLevel="0" collapsed="false">
      <c r="A936" s="0" t="s">
        <v>934</v>
      </c>
    </row>
    <row r="937" customFormat="false" ht="15" hidden="false" customHeight="false" outlineLevel="0" collapsed="false">
      <c r="A937" s="0" t="s">
        <v>1195</v>
      </c>
    </row>
    <row r="938" customFormat="false" ht="15" hidden="false" customHeight="false" outlineLevel="0" collapsed="false">
      <c r="A938" s="0" t="s">
        <v>1486</v>
      </c>
    </row>
    <row r="940" customFormat="false" ht="15" hidden="false" customHeight="false" outlineLevel="0" collapsed="false">
      <c r="A940" s="0" t="s">
        <v>1201</v>
      </c>
    </row>
    <row r="941" customFormat="false" ht="15" hidden="false" customHeight="false" outlineLevel="0" collapsed="false">
      <c r="A941" s="0" t="s">
        <v>1487</v>
      </c>
    </row>
    <row r="942" customFormat="false" ht="15" hidden="false" customHeight="false" outlineLevel="0" collapsed="false">
      <c r="A942" s="0" t="s">
        <v>1488</v>
      </c>
    </row>
    <row r="943" customFormat="false" ht="15" hidden="false" customHeight="false" outlineLevel="0" collapsed="false">
      <c r="A943" s="0" t="s">
        <v>1489</v>
      </c>
    </row>
    <row r="945" customFormat="false" ht="15" hidden="false" customHeight="false" outlineLevel="0" collapsed="false">
      <c r="A945" s="0" t="s">
        <v>1490</v>
      </c>
    </row>
    <row r="946" customFormat="false" ht="15" hidden="false" customHeight="false" outlineLevel="0" collapsed="false">
      <c r="A946" s="0" t="s">
        <v>1491</v>
      </c>
    </row>
    <row r="947" customFormat="false" ht="15" hidden="false" customHeight="false" outlineLevel="0" collapsed="false">
      <c r="B947" s="0" t="s">
        <v>1492</v>
      </c>
    </row>
    <row r="948" customFormat="false" ht="15" hidden="false" customHeight="false" outlineLevel="0" collapsed="false">
      <c r="B948" s="0" t="s">
        <v>1493</v>
      </c>
    </row>
    <row r="949" customFormat="false" ht="15" hidden="false" customHeight="false" outlineLevel="0" collapsed="false">
      <c r="B949" s="0" t="s">
        <v>1494</v>
      </c>
    </row>
    <row r="950" customFormat="false" ht="15" hidden="false" customHeight="false" outlineLevel="0" collapsed="false">
      <c r="B950" s="0" t="s">
        <v>1495</v>
      </c>
    </row>
    <row r="951" customFormat="false" ht="15" hidden="false" customHeight="false" outlineLevel="0" collapsed="false">
      <c r="B951" s="0" t="s">
        <v>1496</v>
      </c>
    </row>
    <row r="952" customFormat="false" ht="15" hidden="false" customHeight="false" outlineLevel="0" collapsed="false">
      <c r="B952" s="0" t="s">
        <v>1497</v>
      </c>
    </row>
    <row r="953" customFormat="false" ht="15" hidden="false" customHeight="false" outlineLevel="0" collapsed="false">
      <c r="B953" s="0" t="s">
        <v>1498</v>
      </c>
    </row>
    <row r="954" customFormat="false" ht="15" hidden="false" customHeight="false" outlineLevel="0" collapsed="false">
      <c r="B954" s="0" t="s">
        <v>1499</v>
      </c>
    </row>
    <row r="955" customFormat="false" ht="15" hidden="false" customHeight="false" outlineLevel="0" collapsed="false">
      <c r="B955" s="0" t="s">
        <v>1500</v>
      </c>
    </row>
    <row r="956" customFormat="false" ht="15" hidden="false" customHeight="false" outlineLevel="0" collapsed="false">
      <c r="B956" s="0" t="s">
        <v>1501</v>
      </c>
    </row>
    <row r="957" customFormat="false" ht="15" hidden="false" customHeight="false" outlineLevel="0" collapsed="false">
      <c r="B957" s="0" t="s">
        <v>1502</v>
      </c>
    </row>
    <row r="958" customFormat="false" ht="15" hidden="false" customHeight="false" outlineLevel="0" collapsed="false">
      <c r="B958" s="0" t="s">
        <v>1503</v>
      </c>
    </row>
    <row r="959" customFormat="false" ht="15" hidden="false" customHeight="false" outlineLevel="0" collapsed="false">
      <c r="B959" s="0" t="s">
        <v>1504</v>
      </c>
    </row>
    <row r="960" customFormat="false" ht="15" hidden="false" customHeight="false" outlineLevel="0" collapsed="false">
      <c r="B960" s="0" t="s">
        <v>1496</v>
      </c>
    </row>
    <row r="961" customFormat="false" ht="15" hidden="false" customHeight="false" outlineLevel="0" collapsed="false">
      <c r="B961" s="0" t="s">
        <v>1505</v>
      </c>
    </row>
    <row r="962" customFormat="false" ht="15" hidden="false" customHeight="false" outlineLevel="0" collapsed="false">
      <c r="B962" s="0" t="s">
        <v>1506</v>
      </c>
    </row>
    <row r="963" customFormat="false" ht="15" hidden="false" customHeight="false" outlineLevel="0" collapsed="false">
      <c r="B963" s="0" t="s">
        <v>1507</v>
      </c>
    </row>
    <row r="964" customFormat="false" ht="15" hidden="false" customHeight="false" outlineLevel="0" collapsed="false">
      <c r="B964" s="0" t="s">
        <v>1508</v>
      </c>
    </row>
    <row r="965" customFormat="false" ht="15" hidden="false" customHeight="false" outlineLevel="0" collapsed="false">
      <c r="B965" s="0" t="s">
        <v>1509</v>
      </c>
    </row>
    <row r="966" customFormat="false" ht="15" hidden="false" customHeight="false" outlineLevel="0" collapsed="false">
      <c r="B966" s="0" t="s">
        <v>1510</v>
      </c>
    </row>
    <row r="967" customFormat="false" ht="15" hidden="false" customHeight="false" outlineLevel="0" collapsed="false">
      <c r="B967" s="0" t="s">
        <v>1511</v>
      </c>
    </row>
    <row r="969" customFormat="false" ht="15" hidden="false" customHeight="false" outlineLevel="0" collapsed="false">
      <c r="B969" s="0" t="s">
        <v>1512</v>
      </c>
    </row>
    <row r="970" customFormat="false" ht="15" hidden="false" customHeight="false" outlineLevel="0" collapsed="false">
      <c r="B970" s="0" t="s">
        <v>1513</v>
      </c>
    </row>
    <row r="971" customFormat="false" ht="15" hidden="false" customHeight="false" outlineLevel="0" collapsed="false">
      <c r="B971" s="0" t="s">
        <v>1514</v>
      </c>
    </row>
    <row r="972" customFormat="false" ht="15" hidden="false" customHeight="false" outlineLevel="0" collapsed="false">
      <c r="B972" s="0" t="s">
        <v>1515</v>
      </c>
    </row>
    <row r="973" customFormat="false" ht="15" hidden="false" customHeight="false" outlineLevel="0" collapsed="false">
      <c r="B973" s="0" t="s">
        <v>1516</v>
      </c>
    </row>
    <row r="974" customFormat="false" ht="15" hidden="false" customHeight="false" outlineLevel="0" collapsed="false">
      <c r="B974" s="0" t="s">
        <v>1517</v>
      </c>
    </row>
    <row r="975" customFormat="false" ht="15" hidden="false" customHeight="false" outlineLevel="0" collapsed="false">
      <c r="B975" s="0" t="s">
        <v>1518</v>
      </c>
    </row>
    <row r="977" customFormat="false" ht="15" hidden="false" customHeight="false" outlineLevel="0" collapsed="false">
      <c r="B977" s="0" t="s">
        <v>1501</v>
      </c>
    </row>
    <row r="978" customFormat="false" ht="15" hidden="false" customHeight="false" outlineLevel="0" collapsed="false">
      <c r="B978" s="0" t="s">
        <v>1519</v>
      </c>
    </row>
    <row r="979" customFormat="false" ht="15" hidden="false" customHeight="false" outlineLevel="0" collapsed="false">
      <c r="B979" s="0" t="s">
        <v>1520</v>
      </c>
    </row>
    <row r="980" customFormat="false" ht="15" hidden="false" customHeight="false" outlineLevel="0" collapsed="false">
      <c r="B980" s="0" t="s">
        <v>1496</v>
      </c>
    </row>
    <row r="981" customFormat="false" ht="15" hidden="false" customHeight="false" outlineLevel="0" collapsed="false">
      <c r="B981" s="0" t="s">
        <v>1521</v>
      </c>
    </row>
    <row r="982" customFormat="false" ht="15" hidden="false" customHeight="false" outlineLevel="0" collapsed="false">
      <c r="B982" s="0" t="s">
        <v>1522</v>
      </c>
    </row>
    <row r="983" customFormat="false" ht="15" hidden="false" customHeight="false" outlineLevel="0" collapsed="false">
      <c r="B983" s="0" t="s">
        <v>1523</v>
      </c>
    </row>
    <row r="984" customFormat="false" ht="15" hidden="false" customHeight="false" outlineLevel="0" collapsed="false">
      <c r="B984" s="0" t="s">
        <v>1524</v>
      </c>
    </row>
    <row r="985" customFormat="false" ht="15" hidden="false" customHeight="false" outlineLevel="0" collapsed="false">
      <c r="B985" s="0" t="s">
        <v>1525</v>
      </c>
    </row>
    <row r="986" customFormat="false" ht="15" hidden="false" customHeight="false" outlineLevel="0" collapsed="false">
      <c r="B986" s="0" t="s">
        <v>1526</v>
      </c>
    </row>
    <row r="987" customFormat="false" ht="15" hidden="false" customHeight="false" outlineLevel="0" collapsed="false">
      <c r="B987" s="0" t="s">
        <v>1517</v>
      </c>
    </row>
    <row r="988" customFormat="false" ht="15" hidden="false" customHeight="false" outlineLevel="0" collapsed="false">
      <c r="B988" s="0" t="s">
        <v>1518</v>
      </c>
    </row>
    <row r="989" customFormat="false" ht="15" hidden="false" customHeight="false" outlineLevel="0" collapsed="false">
      <c r="B989" s="0" t="s">
        <v>1525</v>
      </c>
    </row>
    <row r="991" customFormat="false" ht="15" hidden="false" customHeight="false" outlineLevel="0" collapsed="false">
      <c r="B991" s="0" t="s">
        <v>1501</v>
      </c>
    </row>
    <row r="992" customFormat="false" ht="15" hidden="false" customHeight="false" outlineLevel="0" collapsed="false">
      <c r="B992" s="0" t="s">
        <v>1527</v>
      </c>
    </row>
    <row r="993" customFormat="false" ht="15" hidden="false" customHeight="false" outlineLevel="0" collapsed="false">
      <c r="B993" s="0" t="s">
        <v>1528</v>
      </c>
    </row>
    <row r="994" customFormat="false" ht="15" hidden="false" customHeight="false" outlineLevel="0" collapsed="false">
      <c r="B994" s="0" t="s">
        <v>1529</v>
      </c>
    </row>
    <row r="995" customFormat="false" ht="15" hidden="false" customHeight="false" outlineLevel="0" collapsed="false">
      <c r="B995" s="0" t="s">
        <v>1530</v>
      </c>
    </row>
    <row r="996" customFormat="false" ht="15" hidden="false" customHeight="false" outlineLevel="0" collapsed="false">
      <c r="B996" s="0" t="s">
        <v>1531</v>
      </c>
    </row>
    <row r="997" customFormat="false" ht="15" hidden="false" customHeight="false" outlineLevel="0" collapsed="false">
      <c r="B997" s="0" t="s">
        <v>1496</v>
      </c>
    </row>
    <row r="998" customFormat="false" ht="15" hidden="false" customHeight="false" outlineLevel="0" collapsed="false">
      <c r="B998" s="0" t="s">
        <v>1532</v>
      </c>
    </row>
    <row r="999" customFormat="false" ht="15" hidden="false" customHeight="false" outlineLevel="0" collapsed="false">
      <c r="B999" s="0" t="s">
        <v>1533</v>
      </c>
    </row>
    <row r="1000" customFormat="false" ht="15" hidden="false" customHeight="false" outlineLevel="0" collapsed="false">
      <c r="B1000" s="0" t="s">
        <v>1534</v>
      </c>
    </row>
    <row r="1001" customFormat="false" ht="15" hidden="false" customHeight="false" outlineLevel="0" collapsed="false">
      <c r="B1001" s="0" t="s">
        <v>1535</v>
      </c>
    </row>
    <row r="1002" customFormat="false" ht="15" hidden="false" customHeight="false" outlineLevel="0" collapsed="false">
      <c r="B1002" s="0" t="s">
        <v>1536</v>
      </c>
    </row>
    <row r="1003" customFormat="false" ht="15" hidden="false" customHeight="false" outlineLevel="0" collapsed="false">
      <c r="B1003" s="0" t="s">
        <v>1501</v>
      </c>
    </row>
    <row r="1004" customFormat="false" ht="15" hidden="false" customHeight="false" outlineLevel="0" collapsed="false">
      <c r="B1004" s="0" t="s">
        <v>1537</v>
      </c>
    </row>
    <row r="1005" customFormat="false" ht="15" hidden="false" customHeight="false" outlineLevel="0" collapsed="false">
      <c r="B1005" s="0" t="s">
        <v>1538</v>
      </c>
    </row>
    <row r="1006" customFormat="false" ht="15" hidden="false" customHeight="false" outlineLevel="0" collapsed="false">
      <c r="B1006" s="0" t="s">
        <v>1539</v>
      </c>
    </row>
    <row r="1007" customFormat="false" ht="15" hidden="false" customHeight="false" outlineLevel="0" collapsed="false">
      <c r="B1007" s="0" t="s">
        <v>1540</v>
      </c>
    </row>
    <row r="1008" customFormat="false" ht="15" hidden="false" customHeight="false" outlineLevel="0" collapsed="false">
      <c r="B1008" s="0" t="s">
        <v>1496</v>
      </c>
    </row>
    <row r="1009" customFormat="false" ht="15" hidden="false" customHeight="false" outlineLevel="0" collapsed="false">
      <c r="B1009" s="0" t="s">
        <v>1541</v>
      </c>
    </row>
    <row r="1010" customFormat="false" ht="15" hidden="false" customHeight="false" outlineLevel="0" collapsed="false">
      <c r="B1010" s="0" t="s">
        <v>1542</v>
      </c>
    </row>
    <row r="1012" customFormat="false" ht="15" hidden="false" customHeight="false" outlineLevel="0" collapsed="false">
      <c r="B1012" s="0" t="s">
        <v>1501</v>
      </c>
    </row>
    <row r="1013" customFormat="false" ht="15" hidden="false" customHeight="false" outlineLevel="0" collapsed="false">
      <c r="B1013" s="0" t="s">
        <v>1543</v>
      </c>
    </row>
    <row r="1014" customFormat="false" ht="15" hidden="false" customHeight="false" outlineLevel="0" collapsed="false">
      <c r="B1014" s="0" t="s">
        <v>1544</v>
      </c>
    </row>
    <row r="1015" customFormat="false" ht="15" hidden="false" customHeight="false" outlineLevel="0" collapsed="false">
      <c r="B1015" s="0" t="s">
        <v>1496</v>
      </c>
    </row>
    <row r="1016" customFormat="false" ht="15" hidden="false" customHeight="false" outlineLevel="0" collapsed="false">
      <c r="B1016" s="0" t="s">
        <v>1545</v>
      </c>
    </row>
    <row r="1017" customFormat="false" ht="15" hidden="false" customHeight="false" outlineLevel="0" collapsed="false">
      <c r="B1017" s="0" t="s">
        <v>1546</v>
      </c>
    </row>
    <row r="1018" customFormat="false" ht="15" hidden="false" customHeight="false" outlineLevel="0" collapsed="false">
      <c r="B1018" s="0" t="s">
        <v>1547</v>
      </c>
    </row>
    <row r="1019" customFormat="false" ht="15" hidden="false" customHeight="false" outlineLevel="0" collapsed="false">
      <c r="B1019" s="0" t="s">
        <v>1548</v>
      </c>
    </row>
    <row r="1020" customFormat="false" ht="15" hidden="false" customHeight="false" outlineLevel="0" collapsed="false">
      <c r="B1020" s="0" t="s">
        <v>1549</v>
      </c>
    </row>
    <row r="1021" customFormat="false" ht="15" hidden="false" customHeight="false" outlineLevel="0" collapsed="false">
      <c r="B1021" s="0" t="s">
        <v>1511</v>
      </c>
    </row>
    <row r="1023" customFormat="false" ht="15" hidden="false" customHeight="false" outlineLevel="0" collapsed="false">
      <c r="B1023" s="0" t="s">
        <v>1550</v>
      </c>
    </row>
    <row r="1024" customFormat="false" ht="15" hidden="false" customHeight="false" outlineLevel="0" collapsed="false">
      <c r="B1024" s="0" t="s">
        <v>1551</v>
      </c>
    </row>
    <row r="1025" customFormat="false" ht="15" hidden="false" customHeight="false" outlineLevel="0" collapsed="false">
      <c r="B1025" s="0" t="s">
        <v>1552</v>
      </c>
    </row>
    <row r="1026" customFormat="false" ht="15" hidden="false" customHeight="false" outlineLevel="0" collapsed="false">
      <c r="B1026" s="0" t="s">
        <v>1553</v>
      </c>
    </row>
    <row r="1027" customFormat="false" ht="15" hidden="false" customHeight="false" outlineLevel="0" collapsed="false">
      <c r="B1027" s="0" t="s">
        <v>1554</v>
      </c>
    </row>
    <row r="1028" customFormat="false" ht="15" hidden="false" customHeight="false" outlineLevel="0" collapsed="false">
      <c r="B1028" s="0" t="s">
        <v>1555</v>
      </c>
    </row>
    <row r="1029" customFormat="false" ht="15" hidden="false" customHeight="false" outlineLevel="0" collapsed="false">
      <c r="B1029" s="0" t="s">
        <v>1556</v>
      </c>
    </row>
    <row r="1030" customFormat="false" ht="15" hidden="false" customHeight="false" outlineLevel="0" collapsed="false">
      <c r="B1030" s="0" t="s">
        <v>1557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2017-03-28T12:20:59Z</dcterms:created>
  <dc:creator>Cristina Chiva</dc:creator>
  <dc:description/>
  <dc:language>en-GB</dc:language>
  <cp:lastModifiedBy>Xavi </cp:lastModifiedBy>
  <dcterms:modified xsi:type="dcterms:W3CDTF">2020-11-26T17:25:59Z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