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chiva\Projects\Histones_Arnau\1703_newsamples\"/>
    </mc:Choice>
  </mc:AlternateContent>
  <bookViews>
    <workbookView xWindow="0" yWindow="0" windowWidth="28800" windowHeight="13800"/>
  </bookViews>
  <sheets>
    <sheet name="Proteins Sc 20" sheetId="1" r:id="rId1"/>
    <sheet name="Peptides Sc 20" sheetId="2" r:id="rId2"/>
    <sheet name="Search Summary" sheetId="3" r:id="rId3"/>
  </sheets>
  <definedNames>
    <definedName name="_xlnm._FilterDatabase" localSheetId="2" hidden="1">'Search Summary'!$A$1:$C$926</definedName>
  </definedNames>
  <calcPr calcId="0"/>
</workbook>
</file>

<file path=xl/calcChain.xml><?xml version="1.0" encoding="utf-8"?>
<calcChain xmlns="http://schemas.openxmlformats.org/spreadsheetml/2006/main">
  <c r="A85" i="3" l="1"/>
  <c r="A88" i="3"/>
  <c r="A92" i="3"/>
  <c r="A93" i="3"/>
  <c r="A111" i="3"/>
  <c r="A117" i="3"/>
  <c r="A124" i="3"/>
  <c r="A132" i="3"/>
  <c r="A177" i="3"/>
  <c r="A203" i="3"/>
  <c r="A206" i="3"/>
  <c r="A207" i="3"/>
  <c r="A211" i="3"/>
  <c r="A222" i="3"/>
  <c r="A342" i="3"/>
  <c r="A359" i="3"/>
  <c r="A362" i="3"/>
  <c r="A368" i="3"/>
  <c r="A369" i="3"/>
  <c r="A370" i="3"/>
  <c r="A371" i="3"/>
  <c r="A384" i="3"/>
  <c r="A392" i="3"/>
  <c r="A393" i="3"/>
  <c r="A394" i="3"/>
  <c r="A396" i="3"/>
  <c r="A423" i="3"/>
  <c r="A431" i="3"/>
  <c r="A432" i="3"/>
  <c r="A433" i="3"/>
  <c r="A435" i="3"/>
  <c r="A699" i="3"/>
  <c r="A706" i="3"/>
  <c r="A890" i="3"/>
  <c r="A920" i="3"/>
  <c r="A924" i="3"/>
  <c r="A925" i="3"/>
  <c r="A102" i="3"/>
</calcChain>
</file>

<file path=xl/sharedStrings.xml><?xml version="1.0" encoding="utf-8"?>
<sst xmlns="http://schemas.openxmlformats.org/spreadsheetml/2006/main" count="2514" uniqueCount="896">
  <si>
    <t>Checked</t>
  </si>
  <si>
    <t>Master</t>
  </si>
  <si>
    <t>Accession</t>
  </si>
  <si>
    <t>Description</t>
  </si>
  <si>
    <t>Coverage</t>
  </si>
  <si>
    <t># Peptides</t>
  </si>
  <si>
    <t># PSMs</t>
  </si>
  <si>
    <t># Unique Peptides</t>
  </si>
  <si>
    <t># Protein Groups</t>
  </si>
  <si>
    <t># AAs</t>
  </si>
  <si>
    <t>MW [kDa]</t>
  </si>
  <si>
    <t>calc. pI</t>
  </si>
  <si>
    <t>Found in Files: [F1] 161220_S_ASIR_05_01_2ug_CID_IT</t>
  </si>
  <si>
    <t>Found in Files: [F2] 161220_S_ASIR_05_01_2ug_HCD_IT</t>
  </si>
  <si>
    <t>Found in Samples: [S1] F1: Sample</t>
  </si>
  <si>
    <t>Found in Samples: [S2] F2: Sample</t>
  </si>
  <si>
    <t>Modifications</t>
  </si>
  <si>
    <t>emPAI</t>
  </si>
  <si>
    <t>Score Mascot</t>
  </si>
  <si>
    <t># Peptides Mascot</t>
  </si>
  <si>
    <t>IsMasterProtein</t>
  </si>
  <si>
    <t>CON_Trypsin</t>
  </si>
  <si>
    <t>SWISS-PROT:P00761 TRYP_PIG Trypsin - Sus scrofa Pig</t>
  </si>
  <si>
    <t>Medium</t>
  </si>
  <si>
    <t>High</t>
  </si>
  <si>
    <t>Skaw_MSTRG.19527</t>
  </si>
  <si>
    <t>Skaw_MSTRG.10993</t>
  </si>
  <si>
    <t>Skaw_MSTRG.4760</t>
  </si>
  <si>
    <t>Skaw_MSTRG.51199</t>
  </si>
  <si>
    <t>Skaw_MSTRG.14387</t>
  </si>
  <si>
    <t>Skaw_MSTRG.1643</t>
  </si>
  <si>
    <t>Not Found</t>
  </si>
  <si>
    <t>Skaw_MSTRG.28994</t>
  </si>
  <si>
    <t>Skaw_MSTRG.19050</t>
  </si>
  <si>
    <t>Skaw_MSTRG.26860</t>
  </si>
  <si>
    <t>Skaw_MSTRG.13558</t>
  </si>
  <si>
    <t>Skaw_MSTRG.34909</t>
  </si>
  <si>
    <t>Skaw_MSTRG.62814</t>
  </si>
  <si>
    <t>Skaw_MSTRG.14544</t>
  </si>
  <si>
    <t>Skaw_MSTRG.25439</t>
  </si>
  <si>
    <t>Skaw_MSTRG.18067</t>
  </si>
  <si>
    <t>Skaw_MSTRG.18688</t>
  </si>
  <si>
    <t>Skaw_MSTRG.7711</t>
  </si>
  <si>
    <t>Skaw_MSTRG.23980</t>
  </si>
  <si>
    <t>Skaw_MSTRG.13830</t>
  </si>
  <si>
    <t>Skaw_MSTRG.40341</t>
  </si>
  <si>
    <t>Skaw_MSTRG.22587</t>
  </si>
  <si>
    <t>Skaw_MSTRG.62646</t>
  </si>
  <si>
    <t>Skaw_MSTRG.39063</t>
  </si>
  <si>
    <t>Skaw_MSTRG.43744</t>
  </si>
  <si>
    <t>Skaw_MSTRG.29121</t>
  </si>
  <si>
    <t>Skaw_MSTRG.35009</t>
  </si>
  <si>
    <t>Skaw_MSTRG.60849</t>
  </si>
  <si>
    <t>Skaw_MSTRG.26914</t>
  </si>
  <si>
    <t>Skaw_MSTRG.35381</t>
  </si>
  <si>
    <t>Skaw_MSTRG.42267</t>
  </si>
  <si>
    <t>Skaw_MSTRG.13392</t>
  </si>
  <si>
    <t>Skaw_MSTRG.48225</t>
  </si>
  <si>
    <t>Skaw_MSTRG.65300</t>
  </si>
  <si>
    <t>Skaw_MSTRG.24191</t>
  </si>
  <si>
    <t>Skaw_MSTRG.54769</t>
  </si>
  <si>
    <t>Skaw_MSTRG.948</t>
  </si>
  <si>
    <t>Skaw_MSTRG.3973</t>
  </si>
  <si>
    <t>Skaw_MSTRG.63257</t>
  </si>
  <si>
    <t>Skaw_MSTRG.65651</t>
  </si>
  <si>
    <t>Skaw_MSTRG.60655</t>
  </si>
  <si>
    <t>Skaw_MSTRG.46673</t>
  </si>
  <si>
    <t>Skaw_MSTRG.35166</t>
  </si>
  <si>
    <t>Skaw_MSTRG.22528</t>
  </si>
  <si>
    <t>Skaw_MSTRG.26474</t>
  </si>
  <si>
    <t>Skaw_MSTRG.44746</t>
  </si>
  <si>
    <t>Skaw_MSTRG.2813</t>
  </si>
  <si>
    <t>Skaw_MSTRG.58692</t>
  </si>
  <si>
    <t>Skaw_MSTRG.36793</t>
  </si>
  <si>
    <t>Skaw_MSTRG.50487</t>
  </si>
  <si>
    <t>Skaw_MSTRG.61135</t>
  </si>
  <si>
    <t>Skaw_MSTRG.42050</t>
  </si>
  <si>
    <t>Skaw_MSTRG.37900</t>
  </si>
  <si>
    <t>Skaw_MSTRG.50531</t>
  </si>
  <si>
    <t>Skaw_MSTRG.6093</t>
  </si>
  <si>
    <t>Skaw_MSTRG.41238</t>
  </si>
  <si>
    <t>Skaw_MSTRG.29231</t>
  </si>
  <si>
    <t>Skaw_MSTRG.61347</t>
  </si>
  <si>
    <t>Skaw_MSTRG.59650</t>
  </si>
  <si>
    <t>Skaw_MSTRG.18139</t>
  </si>
  <si>
    <t>Skaw_MSTRG.32981</t>
  </si>
  <si>
    <t>Skaw_MSTRG.55229</t>
  </si>
  <si>
    <t>Skaw_MSTRG.39716</t>
  </si>
  <si>
    <t>Skaw_MSTRG.25353</t>
  </si>
  <si>
    <t>Skaw_MSTRG.28961</t>
  </si>
  <si>
    <t>Skaw_MSTRG.62735</t>
  </si>
  <si>
    <t>Skaw_MSTRG.60603</t>
  </si>
  <si>
    <t>Skaw_MSTRG.49249</t>
  </si>
  <si>
    <t>Skaw_MSTRG.53520</t>
  </si>
  <si>
    <t>Skaw_MSTRG.53047</t>
  </si>
  <si>
    <t>Skaw_MSTRG.6029</t>
  </si>
  <si>
    <t>Skaw_MSTRG.51350</t>
  </si>
  <si>
    <t>Skaw_MSTRG.14316</t>
  </si>
  <si>
    <t>Skaw_MSTRG.41761</t>
  </si>
  <si>
    <t>Skaw_MSTRG.22689</t>
  </si>
  <si>
    <t>Skaw_MSTRG.7806</t>
  </si>
  <si>
    <t>Skaw_MSTRG.11414</t>
  </si>
  <si>
    <t>Skaw_MSTRG.29397</t>
  </si>
  <si>
    <t>Skaw_MSTRG.60359</t>
  </si>
  <si>
    <t>Skaw_MSTRG.21367</t>
  </si>
  <si>
    <t>Confidence</t>
  </si>
  <si>
    <t>Annotated Sequence</t>
  </si>
  <si>
    <t>Modifications in Master Proteins</t>
  </si>
  <si>
    <t># Proteins</t>
  </si>
  <si>
    <t>Master Protein Accessions</t>
  </si>
  <si>
    <t>Positions in Master Proteins</t>
  </si>
  <si>
    <t># Missed Cleavages</t>
  </si>
  <si>
    <t>Theo. MH+ [Da]</t>
  </si>
  <si>
    <t>Ions Score Mascot</t>
  </si>
  <si>
    <t>Confidence Mascot</t>
  </si>
  <si>
    <t>[R].LGEHNIDVLEGNEQFINAAK.[I]</t>
  </si>
  <si>
    <t>CON_Trypsin [58-77]</t>
  </si>
  <si>
    <t>[R].TGATSSGGSSAGSGDLAAK.[S]</t>
  </si>
  <si>
    <t>Skaw_MSTRG.1643 [24-42]</t>
  </si>
  <si>
    <t>[K].AAEEPAEEEEAEAPAPK.[K]</t>
  </si>
  <si>
    <t>Skaw_MSTRG.26860 [205-221]</t>
  </si>
  <si>
    <t>[R].SLSSNSLPVQVDDDDDLPDR.[G]</t>
  </si>
  <si>
    <t>Skaw_MSTRG.51199 [66-85]</t>
  </si>
  <si>
    <t>[K].AEETAEEEPAAK.[E]</t>
  </si>
  <si>
    <t>Skaw_MSTRG.40341 [36-47]</t>
  </si>
  <si>
    <t>[R].GAGGGVAPQGGAAALPTGGGTQK.[G]</t>
  </si>
  <si>
    <t>Skaw_MSTRG.14387 [108-130]</t>
  </si>
  <si>
    <t>[R].ALPDEIDDDIDAFNK.[E]</t>
  </si>
  <si>
    <t>Skaw_MSTRG.28994 [109-123]</t>
  </si>
  <si>
    <t>[K].NLPAFTVDEAVAKAK.[E]</t>
  </si>
  <si>
    <t>Skaw_MSTRG.4760 [17-31]</t>
  </si>
  <si>
    <t>[K].SIEDVDLK.[G]</t>
  </si>
  <si>
    <t>Skaw_MSTRG.62814 [105-112]</t>
  </si>
  <si>
    <t>[K].AAAPEASGGDDIPDIGENFEEVSKQ.[-]</t>
  </si>
  <si>
    <t>Skaw_MSTRG.29121 [168-192]</t>
  </si>
  <si>
    <t>[R].SALDTASEAVPR.[L]</t>
  </si>
  <si>
    <t>Skaw_MSTRG.60849 [309-320]</t>
  </si>
  <si>
    <t>[K].AAAEAVKNQTKVG.[-]</t>
  </si>
  <si>
    <t>Skaw_MSTRG.13830 [270-282]</t>
  </si>
  <si>
    <t>[R].NAGEESAYDKAR.[A]</t>
  </si>
  <si>
    <t>Skaw_MSTRG.7711 [31-42]</t>
  </si>
  <si>
    <t>[R].AEGQGQDGQLVLK.[G]</t>
  </si>
  <si>
    <t>Skaw_MSTRG.26914 [145-157]</t>
  </si>
  <si>
    <t>[R].SGGSSLGAFDGLSPVAQGNTR.[M]</t>
  </si>
  <si>
    <t>Skaw_MSTRG.14544 [82-102]</t>
  </si>
  <si>
    <t>[K].SFAGAADPDNAASSSSR.[R]</t>
  </si>
  <si>
    <t>Skaw_MSTRG.23980 [52-68]</t>
  </si>
  <si>
    <t>[K].AVGEVLPTTK.[G]</t>
  </si>
  <si>
    <t>Skaw_MSTRG.13392 [244-253]</t>
  </si>
  <si>
    <t>[R].SPGSPGSPGSPGSPGASPGAR.[R]</t>
  </si>
  <si>
    <t>Skaw_MSTRG.25439 [200-220]</t>
  </si>
  <si>
    <t>[K].AEGQAAASSASTEASK.[A]</t>
  </si>
  <si>
    <t>Skaw_MSTRG.48225 [121-136]</t>
  </si>
  <si>
    <t>[K].ALAEKAKKTTEAQPEEESK.[-]</t>
  </si>
  <si>
    <t>Skaw_MSTRG.65300 [302-320]</t>
  </si>
  <si>
    <t>[R].VATVSLPR.[S]</t>
  </si>
  <si>
    <t>CON_Trypsin [108-115]</t>
  </si>
  <si>
    <t>[K].GLSSPAKENVVPESANSAPVEAEKDVE.[-]</t>
  </si>
  <si>
    <t>Skaw_MSTRG.24191 [149-175]</t>
  </si>
  <si>
    <t>[K].AEGQAAAASASTEASK.[A]</t>
  </si>
  <si>
    <t>Skaw_MSTRG.10993 [127-142]</t>
  </si>
  <si>
    <t>[K].VPAAPAVPAPAVPEVPEVPK.[V]</t>
  </si>
  <si>
    <t>Skaw_MSTRG.19527 [102-121]</t>
  </si>
  <si>
    <t>[R].GAPIADQLDDTAFTEKR.[A]</t>
  </si>
  <si>
    <t>Skaw_MSTRG.54769 [129-145]</t>
  </si>
  <si>
    <t>[K].SIEDVDLKGQR.[V]</t>
  </si>
  <si>
    <t>Skaw_MSTRG.62814 [105-115]</t>
  </si>
  <si>
    <t>[R].AQVVIDDSGEL.[-]</t>
  </si>
  <si>
    <t>Skaw_MSTRG.46673 [253-263]</t>
  </si>
  <si>
    <t>[K].LSEEDDGEEEGTLPR.[M]</t>
  </si>
  <si>
    <t>Skaw_MSTRG.35166 [170-184]</t>
  </si>
  <si>
    <t>[K].APTPPKIEVPKVPAAPAVPAPAVPEVPEVPK.[V]</t>
  </si>
  <si>
    <t>Skaw_MSTRG.19527 [91-121]</t>
  </si>
  <si>
    <t>[K].SAAVDVEQDEPEAR.[A]</t>
  </si>
  <si>
    <t>Skaw_MSTRG.26474 [308-321]</t>
  </si>
  <si>
    <t>[K].GVSVDSSSVPSTFESQPK.[T]</t>
  </si>
  <si>
    <t>Skaw_MSTRG.18688 [74-91]</t>
  </si>
  <si>
    <t>[R].AADAPASDLGETSAGIDR.[S]</t>
  </si>
  <si>
    <t>Skaw_MSTRG.44746 [205-222]</t>
  </si>
  <si>
    <t>[R].ALPQPGAQTETEEKTESADSDFK.[M]</t>
  </si>
  <si>
    <t>Skaw_MSTRG.2813 [59-81]</t>
  </si>
  <si>
    <t>[K].GALATELAEAAGLK.[K]</t>
  </si>
  <si>
    <t>Skaw_MSTRG.19050; Skaw_MSTRG.34909</t>
  </si>
  <si>
    <t>Skaw_MSTRG.19050 [43-56]; Skaw_MSTRG.34909 [32-45]</t>
  </si>
  <si>
    <t>[K].SGPKAAAGAVSPVAEESEEA.[-]</t>
  </si>
  <si>
    <t>Skaw_MSTRG.58692 [116-135]</t>
  </si>
  <si>
    <t>[K].LPVQEPLLGELPK.[-]</t>
  </si>
  <si>
    <t>Skaw_MSTRG.18067 [410-422]</t>
  </si>
  <si>
    <t>[K].AAADDDEDSDDDEPAPKAKAK.[A]</t>
  </si>
  <si>
    <t>Skaw_MSTRG.39063 [228-248]</t>
  </si>
  <si>
    <t>[K].GALATELAEAAGLKKGDISK.[V]</t>
  </si>
  <si>
    <t>Skaw_MSTRG.19050 [43-62]</t>
  </si>
  <si>
    <t>[R].AAADEAEGAEETKEEKEEEAKEE.[-]</t>
  </si>
  <si>
    <t>Skaw_MSTRG.13558 [486-508]</t>
  </si>
  <si>
    <t>[K].TVVKAFPVAALK.[Q]</t>
  </si>
  <si>
    <t>Skaw_MSTRG.19050 [118-129]; Skaw_MSTRG.34909 [107-118]</t>
  </si>
  <si>
    <t>[R].TSYGAPPNYGGGGGGGGYGQR.[S]</t>
  </si>
  <si>
    <t>Skaw_MSTRG.42050 [425-445]</t>
  </si>
  <si>
    <t>[K].LLLVKPK.[V]</t>
  </si>
  <si>
    <t>Skaw_MSTRG.50487 [213-219]</t>
  </si>
  <si>
    <t>[R].VADNATVVSTSTR.[N]</t>
  </si>
  <si>
    <t>Skaw_MSTRG.62646 [66-78]</t>
  </si>
  <si>
    <t>[K].SGPSEEAIKTR.[S]</t>
  </si>
  <si>
    <t>Skaw_MSTRG.35009 [78-88]</t>
  </si>
  <si>
    <t>[R].NASGTQDQQSVFESQPVK.[S]</t>
  </si>
  <si>
    <t>Skaw_MSTRG.18688 [343-360]</t>
  </si>
  <si>
    <t>[K].GDLDLLEDGQGKT.[-]</t>
  </si>
  <si>
    <t>Skaw_MSTRG.43744 [268-280]</t>
  </si>
  <si>
    <t>[K].GLLDAQGKDDGTYY.[-]</t>
  </si>
  <si>
    <t>1×Propionyl [K8]</t>
  </si>
  <si>
    <t>Skaw_MSTRG.42267 [490-503]</t>
  </si>
  <si>
    <t>[K].ALEEDPAELPEADPEAAK.[A]</t>
  </si>
  <si>
    <t>Skaw_MSTRG.22587 [1012-1029]</t>
  </si>
  <si>
    <t>[K].KKDYYEPIDPGTQLATQEEAPEAAEADAE.[-]</t>
  </si>
  <si>
    <t>Skaw_MSTRG.3973 [263-291]</t>
  </si>
  <si>
    <t>[K].RPEEPEEPEESEDA.[-]</t>
  </si>
  <si>
    <t>Skaw_MSTRG.63257 [365-378]</t>
  </si>
  <si>
    <t>[K].AGGALVQLK.[S]</t>
  </si>
  <si>
    <t>1×Propionyl [K9]</t>
  </si>
  <si>
    <t>Skaw_MSTRG.65651 [147-155]</t>
  </si>
  <si>
    <t>[K].NLDEQTDDDTLR.[S]</t>
  </si>
  <si>
    <t>Skaw_MSTRG.60655 [315-326]</t>
  </si>
  <si>
    <t>[K].FGVGVPK.[N]</t>
  </si>
  <si>
    <t>Skaw_MSTRG.4760 [10-16]</t>
  </si>
  <si>
    <t>[R].SAAPEPSPAPEQSSAPAR.[A]</t>
  </si>
  <si>
    <t>Skaw_MSTRG.22528 [288-305]</t>
  </si>
  <si>
    <t>[K].AEGQAAAASASTEASKALESTK.[G]</t>
  </si>
  <si>
    <t>Skaw_MSTRG.10993 [127-148]</t>
  </si>
  <si>
    <t>[R].VDFNVPQDK.[AKN]</t>
  </si>
  <si>
    <t>Skaw_MSTRG.62814 [120-128]</t>
  </si>
  <si>
    <t>[K].SGELLVGQIAK.[R]</t>
  </si>
  <si>
    <t>Skaw_MSTRG.948 [106-116]</t>
  </si>
  <si>
    <t>[K].AAPAAATDTAGDAAPAADDEAADL.[-]</t>
  </si>
  <si>
    <t>Skaw_MSTRG.35381 [126-149]</t>
  </si>
  <si>
    <t>[R].YFNINDEKDEEE.[-]</t>
  </si>
  <si>
    <t>Skaw_MSTRG.36793 [118-129]</t>
  </si>
  <si>
    <t>[K].VNVSPEEATYHGEIK.[S]</t>
  </si>
  <si>
    <t>Skaw_MSTRG.61135 [75-89]</t>
  </si>
  <si>
    <t>[K].GALATELAEAAGLKK.[GA]</t>
  </si>
  <si>
    <t>Skaw_MSTRG.19050 [43-57]; Skaw_MSTRG.34909 [32-46]</t>
  </si>
  <si>
    <t>[R].GSADDPDLGVSSR.[S]</t>
  </si>
  <si>
    <t>Skaw_MSTRG.39716 [536-548]</t>
  </si>
  <si>
    <t>[K].DAGKIAGLDVLR.[I]</t>
  </si>
  <si>
    <t>Skaw_MSTRG.948 [216-227]</t>
  </si>
  <si>
    <t>[K].IEVPEVPK.[A]</t>
  </si>
  <si>
    <t>Skaw_MSTRG.19527 [8-15]; [33-40]; [58-65]; [83-90]</t>
  </si>
  <si>
    <t>[K].LPPLEDVPLEDIGKTR.[Q]</t>
  </si>
  <si>
    <t>Skaw_MSTRG.37900 [77-92]</t>
  </si>
  <si>
    <t>[K].ALEAQEASER.[S]</t>
  </si>
  <si>
    <t>Skaw_MSTRG.50531 [111-120]</t>
  </si>
  <si>
    <t>[R].SNEGQALPR.[L]</t>
  </si>
  <si>
    <t>Skaw_MSTRG.6093 [49-57]</t>
  </si>
  <si>
    <t>[K].TALDSVAK.[A]</t>
  </si>
  <si>
    <t>Skaw_MSTRG.29397 [132-139]</t>
  </si>
  <si>
    <t>[K].ISDALVGKFEPEESR.[S]</t>
  </si>
  <si>
    <t>Skaw_MSTRG.29231 [152-166]</t>
  </si>
  <si>
    <t>[R].VIQSVTAPPVIQR.[S]</t>
  </si>
  <si>
    <t>Skaw_MSTRG.41238 [80-92]</t>
  </si>
  <si>
    <t>[R].GEGASSFNAEAPVFIPR.[S]</t>
  </si>
  <si>
    <t>Skaw_MSTRG.61347 [255-271]</t>
  </si>
  <si>
    <t>[K].ADAKAVDEFTK.[S]</t>
  </si>
  <si>
    <t>Skaw_MSTRG.59650 [48-58]</t>
  </si>
  <si>
    <t>[K].TLAEIKPEDVIGEY.[-]</t>
  </si>
  <si>
    <t>Skaw_MSTRG.18139 [265-278]</t>
  </si>
  <si>
    <t>[K].AAAEAVKNQTK.[V]</t>
  </si>
  <si>
    <t>Skaw_MSTRG.13830 [270-280]</t>
  </si>
  <si>
    <t>[K].TALNQEVGTIGSRIAGS.[-]</t>
  </si>
  <si>
    <t>Skaw_MSTRG.32981 [401-417]</t>
  </si>
  <si>
    <t>[K].TSDDKDIDDAVLR.[M]</t>
  </si>
  <si>
    <t>Skaw_MSTRG.55229 [86-98]</t>
  </si>
  <si>
    <t>[K].TSNGTTPVASPTAAPADAK.[A]</t>
  </si>
  <si>
    <t>Skaw_MSTRG.25353 [7-25]</t>
  </si>
  <si>
    <t>[K].AGDINAVR.[R]</t>
  </si>
  <si>
    <t>Skaw_MSTRG.28961 [17-24]</t>
  </si>
  <si>
    <t>[R].SPVAEALK.[V]</t>
  </si>
  <si>
    <t>Skaw_MSTRG.62735 [35-42]</t>
  </si>
  <si>
    <t>[K].FGVGVPKNLPAFTVDEAVAK.[A]</t>
  </si>
  <si>
    <t>Skaw_MSTRG.4760 [10-29]</t>
  </si>
  <si>
    <t>[K].IAAELRK.[I]</t>
  </si>
  <si>
    <t>1×Propionyl [K7]</t>
  </si>
  <si>
    <t>Skaw_MSTRG.14316 [1259-1265]</t>
  </si>
  <si>
    <t>[K].ASITLGPK.[D]</t>
  </si>
  <si>
    <t>Skaw_MSTRG.11414 [448-455]</t>
  </si>
  <si>
    <t>[K].TVVKAFPVAALKQQI.[-]</t>
  </si>
  <si>
    <t>Skaw_MSTRG.34909 [107-121]</t>
  </si>
  <si>
    <t>[K].KWTDKLLAK.[T]</t>
  </si>
  <si>
    <t>3×Propionyl [K1; K5; K9]</t>
  </si>
  <si>
    <t>Skaw_MSTRG.41761 [264-272]</t>
  </si>
  <si>
    <t>[K].ALYAKTK.[AS]</t>
  </si>
  <si>
    <t>Skaw_MSTRG.22689 [152-158]</t>
  </si>
  <si>
    <t>[K].GKAELLSQK.[K]</t>
  </si>
  <si>
    <t>1×Propionyl [K2]</t>
  </si>
  <si>
    <t>Skaw_MSTRG.60359 [96-104]</t>
  </si>
  <si>
    <t>[K].GKAAESAAPAAPVAVPEAPAAAPVKPTK.[A]</t>
  </si>
  <si>
    <t>Skaw_MSTRG.60603 [40-67]</t>
  </si>
  <si>
    <t>[R].IINIIGEPIDELGPIETKK.[F]</t>
  </si>
  <si>
    <t>Skaw_MSTRG.49249 [139-157]</t>
  </si>
  <si>
    <t>[K].ASEAAEAEAEPETSK.[-]</t>
  </si>
  <si>
    <t>Skaw_MSTRG.53520 [162-176]</t>
  </si>
  <si>
    <t>[K].AAAKGLK.[K]</t>
  </si>
  <si>
    <t>2×Propionyl [K4; K7]</t>
  </si>
  <si>
    <t>Skaw_MSTRG.7806 [59-65]</t>
  </si>
  <si>
    <t>[K].TADTTFATK.[-]</t>
  </si>
  <si>
    <t>Skaw_MSTRG.53047 [148-156]</t>
  </si>
  <si>
    <t>[K].VPAAPAVPAPAVPEVPEVPKVPAPK.[A]</t>
  </si>
  <si>
    <t>Skaw_MSTRG.19527 [102-126]</t>
  </si>
  <si>
    <t>[K].KSVLPR.[D]</t>
  </si>
  <si>
    <t>1×Propionyl [K1]</t>
  </si>
  <si>
    <t>Skaw_MSTRG.21367 [30-35]</t>
  </si>
  <si>
    <t>[K].NVIPLIK.[E]</t>
  </si>
  <si>
    <t>Skaw_MSTRG.6029 [300-306]</t>
  </si>
  <si>
    <t>[K].AVAKVIPEVK.[G]</t>
  </si>
  <si>
    <t>Skaw_MSTRG.51350 [332-341]</t>
  </si>
  <si>
    <t>====================================================================================================</t>
  </si>
  <si>
    <t>Samples &amp; Files</t>
  </si>
  <si>
    <t>================================================================================</t>
  </si>
  <si>
    <t>Factors</t>
  </si>
  <si>
    <t>None</t>
  </si>
  <si>
    <t>Quan Methods</t>
  </si>
  <si>
    <t>Files</t>
  </si>
  <si>
    <t xml:space="preserve">[F1] 161220_S_ASIR_05_01_2ug_CID_IT </t>
  </si>
  <si>
    <t xml:space="preserve">    A:\data\orbitrap_fusion\Raw\1703\ASIR\161220_S_ASIR_05_01_2ug_CID_IT.raw</t>
  </si>
  <si>
    <t xml:space="preserve">[F2] 161220_S_ASIR_05_01_2ug_HCD_IT </t>
  </si>
  <si>
    <t xml:space="preserve">    A:\data\orbitrap_fusion\Raw\1703\ASIR\161220_S_ASIR_05_01_2ug_HCD_IT.raw</t>
  </si>
  <si>
    <t>Samples</t>
  </si>
  <si>
    <t>[S1] 161220_S_ASIR_05_01_2ug_CID_IT</t>
  </si>
  <si>
    <t>[S2] 161220_S_ASIR_05_01_2ug_HCD_IT</t>
  </si>
  <si>
    <t>Files to Samples</t>
  </si>
  <si>
    <t xml:space="preserve">    [S1] 161220_S_ASIR_05_01_2ug_CID_IT</t>
  </si>
  <si>
    <t xml:space="preserve">    [S2] 161220_S_ASIR_05_01_2ug_HCD_IT</t>
  </si>
  <si>
    <t>Analysis Settings</t>
  </si>
  <si>
    <t>Consensus Step Workflow</t>
  </si>
  <si>
    <t>Result name: 161220_S_ASIR_05_Symbiodinium_fast</t>
  </si>
  <si>
    <t>Result file: Z:\cchiva\Projects\Histones_Arnau\1703_newsamples\161220_S_ASIR_05_Symbiodinium_fast\161220_S_ASIR_05_Symbiodinium_fast.pdResult</t>
  </si>
  <si>
    <t>Description: Result filtered ion score&gt;20</t>
  </si>
  <si>
    <t>Workflow based on template: CWF_ASIR_Quant</t>
  </si>
  <si>
    <t>Creation date: 5/3/2017 11:37:30 AM</t>
  </si>
  <si>
    <t>Created with Discoverer version: 2.0.0.802</t>
  </si>
  <si>
    <t>------------------------------------------------------------------</t>
  </si>
  <si>
    <t>The pipeline tree:</t>
  </si>
  <si>
    <t xml:space="preserve">  |-(0) MSF Files</t>
  </si>
  <si>
    <t xml:space="preserve">    |-(1) PSM Grouper</t>
  </si>
  <si>
    <t xml:space="preserve">      |-(2) Peptide Validator</t>
  </si>
  <si>
    <t xml:space="preserve">        |-(3) Peptide and Protein Filter</t>
  </si>
  <si>
    <t xml:space="preserve">          |-(4) Protein Scorer</t>
  </si>
  <si>
    <t xml:space="preserve">            |-(5) Protein Grouping</t>
  </si>
  <si>
    <t xml:space="preserve">              |-(6) Peptide and Protein Quantifier</t>
  </si>
  <si>
    <t xml:space="preserve">              |-(8) Peptide in Protein Annotation</t>
  </si>
  <si>
    <t xml:space="preserve">          |-(7) Protein Marker</t>
  </si>
  <si>
    <t>Post-processing nodes:</t>
  </si>
  <si>
    <t>--------------------------------</t>
  </si>
  <si>
    <t xml:space="preserve">  |-(9) Data Distributions</t>
  </si>
  <si>
    <t xml:space="preserve">  |-(10) Result Statistics</t>
  </si>
  <si>
    <t xml:space="preserve">  |-(11) Display Filter</t>
  </si>
  <si>
    <t>Processing node 0: MSF Files</t>
  </si>
  <si>
    <t>1. Spectrum Storage Settings:</t>
  </si>
  <si>
    <t>2. Merging of Identified Peptide and Proteins:</t>
  </si>
  <si>
    <t>- File Limit for Automatic Merge.:  10</t>
  </si>
  <si>
    <t>3. FASTA Title Line Display:</t>
  </si>
  <si>
    <t>4. PSM Filters:</t>
  </si>
  <si>
    <t>- Maximum Delta Cn:  0.05</t>
  </si>
  <si>
    <t>- Maximum Delta Mass:  0 ppm</t>
  </si>
  <si>
    <t>- 1. Score:  Mascot: Ions Score</t>
  </si>
  <si>
    <t>- 1. Threshold:  20</t>
  </si>
  <si>
    <t>Hidden Parameters:</t>
  </si>
  <si>
    <t>Processing node 1: PSM Grouper</t>
  </si>
  <si>
    <t>1. Peptide Group Modifications:</t>
  </si>
  <si>
    <t>- Site Probability Threshold:  75</t>
  </si>
  <si>
    <t>2. Display Options:</t>
  </si>
  <si>
    <t>Processing node 2: Peptide Validator</t>
  </si>
  <si>
    <t>1. General Validation Settings:</t>
  </si>
  <si>
    <t>- Target FDR (Strict) for PSMs:  0.01</t>
  </si>
  <si>
    <t>- Target FDR (Relaxed) for PSMs:  0.05</t>
  </si>
  <si>
    <t>- Target FDR (Strict) for Peptides:  0.01</t>
  </si>
  <si>
    <t>- Target FDR (Relaxed) for Peptides:  0.05</t>
  </si>
  <si>
    <t>2. Specific Validator Settings:</t>
  </si>
  <si>
    <t>- Use Concatenated FDR Calculation for PSM Level FDR Calculation Based on Score:  False</t>
  </si>
  <si>
    <t>- Reset Confidences for Nodes without Decoy Search (Fixed score thresholds):  False</t>
  </si>
  <si>
    <t>Processing node 3: Peptide and Protein Filter</t>
  </si>
  <si>
    <t>1. Peptide Filters:</t>
  </si>
  <si>
    <t>- Keep Lower Confident PSMs:  False</t>
  </si>
  <si>
    <t>- Minimum Peptide Length:  6</t>
  </si>
  <si>
    <t>- Remove Peptides Without Protein Reference:  False</t>
  </si>
  <si>
    <t>2. Protein Filters:</t>
  </si>
  <si>
    <t>- Minimum Number of Peptide Sequences:  1</t>
  </si>
  <si>
    <t>- Count Only Rank 1 Peptides:  False</t>
  </si>
  <si>
    <t>- Count Peptides Only for Top Scored Protein:  False</t>
  </si>
  <si>
    <t>Processing node 4: Protein Scorer</t>
  </si>
  <si>
    <t>No parameters</t>
  </si>
  <si>
    <t>Processing node 5: Protein Grouping</t>
  </si>
  <si>
    <t>1. Protein Grouping:</t>
  </si>
  <si>
    <t>- Apply strict parsimony principle:  True</t>
  </si>
  <si>
    <t>Processing node 6: Peptide and Protein Quantifier</t>
  </si>
  <si>
    <t>1. Ratio Calculation:</t>
  </si>
  <si>
    <t>- Minimum Quan Value Threshold:  0.0001</t>
  </si>
  <si>
    <t>- Replace Missing Quan Values With Minimum Intensity:  False</t>
  </si>
  <si>
    <t>- Reject All Quan Values If Not All Quan Channels Are Present:  False</t>
  </si>
  <si>
    <t>- Maximum Allowed Fold Change:  100</t>
  </si>
  <si>
    <t>- Use Ratios Above Maximum Allowed Fold Change for Quantification:  False</t>
  </si>
  <si>
    <t>- Create Separate Quan Columns:  False</t>
  </si>
  <si>
    <t>1.1 Ratio Calculation for Precursor Quan:</t>
  </si>
  <si>
    <t>- Use Single-Peak Quan Channels:  False</t>
  </si>
  <si>
    <t>1.2 Ratio Calculation for Reporter Quan:</t>
  </si>
  <si>
    <t>- Apply Quan Value Corrections:  True</t>
  </si>
  <si>
    <t>- Co-Isolation Threshold:  100</t>
  </si>
  <si>
    <t>2. Protein Quantification:</t>
  </si>
  <si>
    <t>- Use Only Unique Peptides:  True</t>
  </si>
  <si>
    <t>- Consider Proteins Groups for Peptide Uniqueness:  True</t>
  </si>
  <si>
    <t>- Top N Peptides Used for Area Calculation:  3</t>
  </si>
  <si>
    <t>3. Normalization:</t>
  </si>
  <si>
    <t>- Minimum Ratio Count for Median Normalization:  20</t>
  </si>
  <si>
    <t>- Manual Normalization Factor:  1</t>
  </si>
  <si>
    <t>4. Display Options:</t>
  </si>
  <si>
    <t>- Show the Raw Quan Values:  True</t>
  </si>
  <si>
    <t>- Show Standard Error:  True</t>
  </si>
  <si>
    <t>- Show Ratio Variabilities:  False</t>
  </si>
  <si>
    <t>- Show Ungrouped Ratios:  False</t>
  </si>
  <si>
    <t>- Show Ratio Counts:  False</t>
  </si>
  <si>
    <t>5. Quan Ratio Distributions:</t>
  </si>
  <si>
    <t>- 1st Fold Change Threshold:  2</t>
  </si>
  <si>
    <t>- 2nd Fold Change Threshold:  4</t>
  </si>
  <si>
    <t>- 3rd Fold Change Threshold:  6</t>
  </si>
  <si>
    <t>- 4th Fold Change Threshold:  8</t>
  </si>
  <si>
    <t>- 5th Fold Change Threshold:  10</t>
  </si>
  <si>
    <t>Processing node 8: Peptide in Protein Annotation</t>
  </si>
  <si>
    <t>1. Flanking Residues:</t>
  </si>
  <si>
    <t>- Annotate Flanking Residues of the Peptide:  True</t>
  </si>
  <si>
    <t>- Number Flanking Residues in Connection Tables:  1</t>
  </si>
  <si>
    <t>2. Modifications in Peptide:</t>
  </si>
  <si>
    <t>3. Modifications in Protein:</t>
  </si>
  <si>
    <t>- Report Only PTMs:  True</t>
  </si>
  <si>
    <t>4. Positions in Protein:</t>
  </si>
  <si>
    <t>Processing node 7: Protein Marker</t>
  </si>
  <si>
    <t>Processing node 9: Data Distributions</t>
  </si>
  <si>
    <t>1. ID Distributions:</t>
  </si>
  <si>
    <t>- Show Found in Files:  True</t>
  </si>
  <si>
    <t>- Show Found in Fractions:  True</t>
  </si>
  <si>
    <t>- Show Found in Samples:  True</t>
  </si>
  <si>
    <t>- Show Found in Sample Groups:  False</t>
  </si>
  <si>
    <t>Processing node 10: Result Statistics</t>
  </si>
  <si>
    <t>Processing node 11: Display Filter</t>
  </si>
  <si>
    <t>Workflow messages:</t>
  </si>
  <si>
    <t>ProcessingJob:</t>
  </si>
  <si>
    <t>Processing A:\cchiva\Projects\Histones_Arnau\1703_newsamples\161220_S_ASIR_05_Symbiodinium_fast\161220_S_ASIR_05_Symbiodinium_fast.pdResult</t>
  </si>
  <si>
    <t>(0):MSF Files:</t>
  </si>
  <si>
    <t>A:\cchiva\Projects\Histones_Arnau\1703_newsamples\161220_S_ASIR_05_Symbiodinium_fast\161220_S_ASIR_05_Symbiodinium_fast.msf</t>
  </si>
  <si>
    <t>All 1 files are ready for processing.</t>
  </si>
  <si>
    <t>Start transferring results of 1 msf files.</t>
  </si>
  <si>
    <t>Added 2 Input Files to result file.</t>
  </si>
  <si>
    <t>Copying data took 0.4 s.</t>
  </si>
  <si>
    <t>Applying score filter for 'IonsScore - 20.000; IonsScore - 20.000'.</t>
  </si>
  <si>
    <t>Read spectra with PSMs took 29.1 s.</t>
  </si>
  <si>
    <t>Transferred 22602 target and 22347 decoy PSMs to result file in 39.4 s.</t>
  </si>
  <si>
    <t>Find unique PSM sequences in 1.5 s.</t>
  </si>
  <si>
    <t>Transferred 15032 target and 15016 decoy proteins to result file in 37.5 s.</t>
  </si>
  <si>
    <t>Filter 268/15032 target proteins (14764 excluded) took: 1 s</t>
  </si>
  <si>
    <t>Filter 122/15016 decoy proteins (14894 excluded) took: 1.2 s</t>
  </si>
  <si>
    <t>Updated PSMs in 4.4 s.</t>
  </si>
  <si>
    <t>Storing 307 spectra took 9.7 s.</t>
  </si>
  <si>
    <t>-- Total execution of MSF Files (0) took 1 min 27 s --</t>
  </si>
  <si>
    <t>(1):PSM Grouper:</t>
  </si>
  <si>
    <t>Found 252 peptides.</t>
  </si>
  <si>
    <t>Found 89 decoy peptides.</t>
  </si>
  <si>
    <t>-- Total execution of PSM Grouper (1) took 14.7 s --</t>
  </si>
  <si>
    <t>(2):Peptide Validator:</t>
  </si>
  <si>
    <t>Start PSM and Peptide validation in 'Only PSM level FDR Calculation based on score' mode.</t>
  </si>
  <si>
    <t>No revalidation of PSMs necessary.</t>
  </si>
  <si>
    <t>Set peptide group confidences to the best PSM confidence.</t>
  </si>
  <si>
    <t>Store Max PSM confidences for peptides.</t>
  </si>
  <si>
    <t>Calculate Mascot thresholds.</t>
  </si>
  <si>
    <t>-- Total execution of Peptide Validator (2) took 5 s --</t>
  </si>
  <si>
    <t>(3):Peptide and Protein Filter:</t>
  </si>
  <si>
    <t>Filter 95/252 Peptide Groups (157 excluded) and 116/336 PSMs (220 excluded) took: 0.7 s</t>
  </si>
  <si>
    <t>Filter 92/268 Proteins (176 excluded) took: 0.8 s</t>
  </si>
  <si>
    <t>Filter 4/89 Decoy Peptide Groups (85 excluded) and 5/118 Decoy PSMs (113 excluded) took: 0.4 s</t>
  </si>
  <si>
    <t>Filter 4/122 Decoy Proteins (118 excluded) took: 0.6 s</t>
  </si>
  <si>
    <t>Updating counts took 5.7 s.</t>
  </si>
  <si>
    <t>-- Total execution of Peptide and Protein Filter (3) took 9.1 s --</t>
  </si>
  <si>
    <t>(4):Protein Scorer:</t>
  </si>
  <si>
    <t>Calculated counts and coverages in 0.7 s.</t>
  </si>
  <si>
    <t>Scored 92 proteins in 1.1 s.</t>
  </si>
  <si>
    <t>Scored 4 decoy proteins in 0.4 s.</t>
  </si>
  <si>
    <t>Updated peptides in 0.6 s.</t>
  </si>
  <si>
    <t>-- Total execution of Protein Scorer (4) took 3 s --</t>
  </si>
  <si>
    <t>(5):Protein Grouping:</t>
  </si>
  <si>
    <t>Retrieving 80 protein groups took 0.1 s.</t>
  </si>
  <si>
    <t>Store update and connect protein groups, PSMs and peptides took 2.9 s.</t>
  </si>
  <si>
    <t>Check 80 protein groups.</t>
  </si>
  <si>
    <t>Apply strict parsimony took 2.7 s.</t>
  </si>
  <si>
    <t>Found 80 protein groups.</t>
  </si>
  <si>
    <t>Retrieving 4 decoy protein groups took 0 s.</t>
  </si>
  <si>
    <t>Store update and connect protein groups, PSMs and peptides took 2.3 s.</t>
  </si>
  <si>
    <t>Found 4 decoy protein groups.</t>
  </si>
  <si>
    <t>-- Total execution of Protein Grouping (5) took 10 s --</t>
  </si>
  <si>
    <t>(6):Peptide and Protein Quantifier:</t>
  </si>
  <si>
    <t>emPAI calculation took 0.7 s.</t>
  </si>
  <si>
    <t>-- Total execution of Peptide and Protein Quantifier (6) took 0.7 s --</t>
  </si>
  <si>
    <t>(8):Peptide in Protein Annotation:</t>
  </si>
  <si>
    <t>Start retrieving flanking residues and positions.</t>
  </si>
  <si>
    <t>Annotated PSMs/peptides for 92 proteins.</t>
  </si>
  <si>
    <t>Start annotating peptide groups with flanking residues and positions.</t>
  </si>
  <si>
    <t>-- Total execution of Peptide in Protein Annotation (8) took 2.5 s --</t>
  </si>
  <si>
    <t>(7):Protein Marker:</t>
  </si>
  <si>
    <t>Proteins will not be marked, because no FASTA file is selected.</t>
  </si>
  <si>
    <t>-- Total execution of Protein Marker (7) took 0.3 s --</t>
  </si>
  <si>
    <t>(10):Result Statistics:</t>
  </si>
  <si>
    <t>-- Total execution of Result Statistics (10) took 2.1 s --</t>
  </si>
  <si>
    <t>(9):Data Distributions:</t>
  </si>
  <si>
    <t>Calculating found in files</t>
  </si>
  <si>
    <t>Calculating found for samples</t>
  </si>
  <si>
    <t>Calculating found for sample groups</t>
  </si>
  <si>
    <t>-- Total execution of Data Distributions (9) took 4.1 s --</t>
  </si>
  <si>
    <t>(11):Display Filter:</t>
  </si>
  <si>
    <t>Starting Display Filter</t>
  </si>
  <si>
    <t>-- Total execution of Display Filter (11) took 0.1 s --</t>
  </si>
  <si>
    <t>Finalizing file took 8.1 s.</t>
  </si>
  <si>
    <t>Finished A:\cchiva\Projects\Histones_Arnau\1703_newsamples\161220_S_ASIR_05_Symbiodinium_fast\161220_S_ASIR_05_Symbiodinium_fast.pdResult</t>
  </si>
  <si>
    <t>----- Total Job execution took: 2 min 34 s. -----</t>
  </si>
  <si>
    <t>Processing Step A: Workflow</t>
  </si>
  <si>
    <t>Result file: A:\cchiva\Projects\Histones_Arnau\1703_newsamples\161220_S_ASIR_05_Symbiodinium_fast\161220_S_ASIR_05_Symbiodinium_fast.msf</t>
  </si>
  <si>
    <t>Description: -</t>
  </si>
  <si>
    <t>Workflow based on template: Symbiodinium_fast</t>
  </si>
  <si>
    <t>Creation date: 5/3/2017 11:37:13 AM</t>
  </si>
  <si>
    <t xml:space="preserve">  |-(0) Spectrum Files</t>
  </si>
  <si>
    <t xml:space="preserve">    |-(1) Spectrum Selector</t>
  </si>
  <si>
    <t xml:space="preserve">      |-(2) Scan Event Filter</t>
  </si>
  <si>
    <t xml:space="preserve">        |-(7) Mascot</t>
  </si>
  <si>
    <t xml:space="preserve">          |-(9) Target Decoy PSM Validator</t>
  </si>
  <si>
    <t xml:space="preserve">      |-(3) Scan Event Filter</t>
  </si>
  <si>
    <t xml:space="preserve">        |-(8) Mascot</t>
  </si>
  <si>
    <t>Processing node 0: Spectrum Files</t>
  </si>
  <si>
    <t>Input Data:</t>
  </si>
  <si>
    <t>- File Name(s) (Hidden):</t>
  </si>
  <si>
    <t>A:\data\orbitrap_fusion\Raw\1703\ASIR\161220_S_ASIR_05_01_2ug_CID_IT.raw</t>
  </si>
  <si>
    <t>A:\data\orbitrap_fusion\Raw\1703\ASIR\161220_S_ASIR_05_01_2ug_HCD_IT.raw</t>
  </si>
  <si>
    <t>Processing node 1: Spectrum Selector</t>
  </si>
  <si>
    <t>1. General Settings:</t>
  </si>
  <si>
    <t>- Use New Precursor Reevaluation:  True</t>
  </si>
  <si>
    <t>- Use Isotope Pattern in Precursor Reevaluation:  True</t>
  </si>
  <si>
    <t>2. Spectrum Properties Filter:</t>
  </si>
  <si>
    <t>- Lower RT Limit:  0</t>
  </si>
  <si>
    <t>- Upper RT Limit:  0</t>
  </si>
  <si>
    <t>- First Scan:  0</t>
  </si>
  <si>
    <t>- Last Scan:  0</t>
  </si>
  <si>
    <t>- Lowest Charge State:  0</t>
  </si>
  <si>
    <t>- Highest Charge State:  0</t>
  </si>
  <si>
    <t>- Min. Precursor Mass:  350 Da</t>
  </si>
  <si>
    <t>- Max. Precursor Mass:  5000 Da</t>
  </si>
  <si>
    <t>- Total Intensity Threshold:  0</t>
  </si>
  <si>
    <t>- Minimum Peak Count:  1</t>
  </si>
  <si>
    <t>3. Scan Event Filters:</t>
  </si>
  <si>
    <t>- Min. Collision Energy:  0</t>
  </si>
  <si>
    <t>- Max. Collision Energy:  1000</t>
  </si>
  <si>
    <t>4. Peak Filters:</t>
  </si>
  <si>
    <t>- S/N Threshold (FT-only):  1.5</t>
  </si>
  <si>
    <t>5. Replacements for Unrecognized Properties:</t>
  </si>
  <si>
    <t>- Unrecognized Polarity Replacements:  +</t>
  </si>
  <si>
    <t>- Unrecognized MS Resolution@200 Replacements:  60000</t>
  </si>
  <si>
    <t>- Unrecognized MSn Resolution@200 Replacements:  30000</t>
  </si>
  <si>
    <t>6. Precursor Pattern Extraction:</t>
  </si>
  <si>
    <t>- Precursor Clipping Range Before:  2.5 Da</t>
  </si>
  <si>
    <t>- Precursor Clipping Range After:  5.5 Da</t>
  </si>
  <si>
    <t>Processing node 2: Scan Event Filter</t>
  </si>
  <si>
    <t>Filter Settings:</t>
  </si>
  <si>
    <t>Processing node 7: Mascot</t>
  </si>
  <si>
    <t>1. Input Data:</t>
  </si>
  <si>
    <t>- Maximum Missed Cleavage Sites:  3</t>
  </si>
  <si>
    <t>2. Tolerances:</t>
  </si>
  <si>
    <t>- Fragment Mass Tolerance:  0.5 Da</t>
  </si>
  <si>
    <t>- Precursor Mass Tolerance:  7 ppm</t>
  </si>
  <si>
    <t>- Use Average Precursor Mass:  False</t>
  </si>
  <si>
    <t>4. Dynamic Modifications:</t>
  </si>
  <si>
    <t>- Show All Modifications:  False</t>
  </si>
  <si>
    <t>- 5. Dynamic Modification:  Propionyl (K)</t>
  </si>
  <si>
    <t>- 6. Dynamic Modification:  Phenylisocyanate (N-term)</t>
  </si>
  <si>
    <t>Processing node 9: Target Decoy PSM Validator</t>
  </si>
  <si>
    <t>2. Decoy Database Search:</t>
  </si>
  <si>
    <t>- Target FDR (Strict):  0.01</t>
  </si>
  <si>
    <t>- Target FDR (Relaxed):  0.05</t>
  </si>
  <si>
    <t>- Concatenated FDR Calculation:  False</t>
  </si>
  <si>
    <t>Processing node 3: Scan Event Filter</t>
  </si>
  <si>
    <t>Processing node 8: Mascot</t>
  </si>
  <si>
    <t>- 4. Dynamic Modification:  Propionyl (K)</t>
  </si>
  <si>
    <t>Processing A:\cchiva\Projects\Histones_Arnau\1703_newsamples\161220_S_ASIR_05_Symbiodinium_fast\161220_S_ASIR_05_Symbiodinium_fast.msf</t>
  </si>
  <si>
    <t>(1):Spectrum Selector:</t>
  </si>
  <si>
    <t>Reading from file 1 of 2:A:\data\orbitrap_fusion\Raw\1703\ASIR\161220_S_ASIR_05_01_2ug_CID_IT.raw (53377 spectra total)</t>
  </si>
  <si>
    <t>(2):Scan Event Filter:</t>
  </si>
  <si>
    <t>1000 of 1000 spectra pass this filter. (1000/1000) total)</t>
  </si>
  <si>
    <t>(7):Mascot:</t>
  </si>
  <si>
    <t>Use mascot server http://mascot.linux.crg.es/mascot/ with Mascot version 2.5.1</t>
  </si>
  <si>
    <t>Sequence Database: Symbiodinium_kawagutii_v4_CON</t>
  </si>
  <si>
    <t>(3):Scan Event Filter:</t>
  </si>
  <si>
    <t>0 of 1000 spectra pass this filter. (0/1000) total)</t>
  </si>
  <si>
    <t>1000 of 1000 spectra pass this filter. (2000/2000) total)</t>
  </si>
  <si>
    <t>0 of 1000 spectra pass this filter. (0/2000) total)</t>
  </si>
  <si>
    <t>1000 of 1000 spectra pass this filter. (3000/3000) total)</t>
  </si>
  <si>
    <t>0 of 1000 spectra pass this filter. (0/3000) total)</t>
  </si>
  <si>
    <t>1000 of 1000 spectra pass this filter. (4000/4000) total)</t>
  </si>
  <si>
    <t>0 of 1000 spectra pass this filter. (0/4000) total)</t>
  </si>
  <si>
    <t>1000 of 1000 spectra pass this filter. (5000/5000) total)</t>
  </si>
  <si>
    <t>0 of 1000 spectra pass this filter. (0/5000) total)</t>
  </si>
  <si>
    <t>1000 of 1000 spectra pass this filter. (6000/6000) total)</t>
  </si>
  <si>
    <t>0 of 1000 spectra pass this filter. (0/6000) total)</t>
  </si>
  <si>
    <t>1000 of 1000 spectra pass this filter. (7000/7000) total)</t>
  </si>
  <si>
    <t>0 of 1000 spectra pass this filter. (0/7000) total)</t>
  </si>
  <si>
    <t>1000 of 1000 spectra pass this filter. (8000/8000) total)</t>
  </si>
  <si>
    <t>0 of 1000 spectra pass this filter. (0/8000) total)</t>
  </si>
  <si>
    <t>1000 of 1000 spectra pass this filter. (9000/9000) total)</t>
  </si>
  <si>
    <t>0 of 1000 spectra pass this filter. (0/9000) total)</t>
  </si>
  <si>
    <t>1000 of 1000 spectra pass this filter. (10000/10000) total)</t>
  </si>
  <si>
    <t>0 of 1000 spectra pass this filter. (0/10000) total)</t>
  </si>
  <si>
    <t>1000 of 1000 spectra pass this filter. (11000/11000) total)</t>
  </si>
  <si>
    <t>0 of 1000 spectra pass this filter. (0/11000) total)</t>
  </si>
  <si>
    <t>1000 of 1000 spectra pass this filter. (12000/12000) total)</t>
  </si>
  <si>
    <t>0 of 1000 spectra pass this filter. (0/12000) total)</t>
  </si>
  <si>
    <t>1000 of 1000 spectra pass this filter. (13000/13000) total)</t>
  </si>
  <si>
    <t>0 of 1000 spectra pass this filter. (0/13000) total)</t>
  </si>
  <si>
    <t>1000 of 1000 spectra pass this filter. (14000/14000) total)</t>
  </si>
  <si>
    <t>0 of 1000 spectra pass this filter. (0/14000) total)</t>
  </si>
  <si>
    <t>1000 of 1000 spectra pass this filter. (15000/15000) total)</t>
  </si>
  <si>
    <t>0 of 1000 spectra pass this filter. (0/15000) total)</t>
  </si>
  <si>
    <t>1000 of 1000 spectra pass this filter. (16000/16000) total)</t>
  </si>
  <si>
    <t>0 of 1000 spectra pass this filter. (0/16000) total)</t>
  </si>
  <si>
    <t>1000 of 1000 spectra pass this filter. (17000/17000) total)</t>
  </si>
  <si>
    <t>0 of 1000 spectra pass this filter. (0/17000) total)</t>
  </si>
  <si>
    <t>1000 of 1000 spectra pass this filter. (18000/18000) total)</t>
  </si>
  <si>
    <t>0 of 1000 spectra pass this filter. (0/18000) total)</t>
  </si>
  <si>
    <t>1000 of 1000 spectra pass this filter. (19000/19000) total)</t>
  </si>
  <si>
    <t>0 of 1000 spectra pass this filter. (0/19000) total)</t>
  </si>
  <si>
    <t>1000 of 1000 spectra pass this filter. (20000/20000) total)</t>
  </si>
  <si>
    <t>0 of 1000 spectra pass this filter. (0/20000) total)</t>
  </si>
  <si>
    <t>1000 of 1000 spectra pass this filter. (21000/21000) total)</t>
  </si>
  <si>
    <t>0 of 1000 spectra pass this filter. (0/21000) total)</t>
  </si>
  <si>
    <t>1000 of 1000 spectra pass this filter. (22000/22000) total)</t>
  </si>
  <si>
    <t>0 of 1000 spectra pass this filter. (0/22000) total)</t>
  </si>
  <si>
    <t>1000 of 1000 spectra pass this filter. (23000/23000) total)</t>
  </si>
  <si>
    <t>0 of 1000 spectra pass this filter. (0/23000) total)</t>
  </si>
  <si>
    <t>1000 of 1000 spectra pass this filter. (24000/24000) total)</t>
  </si>
  <si>
    <t>0 of 1000 spectra pass this filter. (0/24000) total)</t>
  </si>
  <si>
    <t>1000 of 1000 spectra pass this filter. (25000/25000) total)</t>
  </si>
  <si>
    <t>0 of 1000 spectra pass this filter. (0/25000) total)</t>
  </si>
  <si>
    <t>1000 of 1000 spectra pass this filter. (26000/26000) total)</t>
  </si>
  <si>
    <t>0 of 1000 spectra pass this filter. (0/26000) total)</t>
  </si>
  <si>
    <t>1000 of 1000 spectra pass this filter. (27000/27000) total)</t>
  </si>
  <si>
    <t>0 of 1000 spectra pass this filter. (0/27000) total)</t>
  </si>
  <si>
    <t>1000 of 1000 spectra pass this filter. (28000/28000) total)</t>
  </si>
  <si>
    <t>0 of 1000 spectra pass this filter. (0/28000) total)</t>
  </si>
  <si>
    <t>1000 of 1000 spectra pass this filter. (29000/29000) total)</t>
  </si>
  <si>
    <t>0 of 1000 spectra pass this filter. (0/29000) total)</t>
  </si>
  <si>
    <t>1000 of 1000 spectra pass this filter. (30000/30000) total)</t>
  </si>
  <si>
    <t>0 of 1000 spectra pass this filter. (0/30000) total)</t>
  </si>
  <si>
    <t>1000 of 1000 spectra pass this filter. (31000/31000) total)</t>
  </si>
  <si>
    <t>0 of 1000 spectra pass this filter. (0/31000) total)</t>
  </si>
  <si>
    <t>1000 of 1000 spectra pass this filter. (32000/32000) total)</t>
  </si>
  <si>
    <t>0 of 1000 spectra pass this filter. (0/32000) total)</t>
  </si>
  <si>
    <t>1000 of 1000 spectra pass this filter. (33000/33000) total)</t>
  </si>
  <si>
    <t>0 of 1000 spectra pass this filter. (0/33000) total)</t>
  </si>
  <si>
    <t>1000 of 1000 spectra pass this filter. (34000/34000) total)</t>
  </si>
  <si>
    <t>0 of 1000 spectra pass this filter. (0/34000) total)</t>
  </si>
  <si>
    <t>1000 of 1000 spectra pass this filter. (35000/35000) total)</t>
  </si>
  <si>
    <t>0 of 1000 spectra pass this filter. (0/35000) total)</t>
  </si>
  <si>
    <t>1000 of 1000 spectra pass this filter. (36000/36000) total)</t>
  </si>
  <si>
    <t>0 of 1000 spectra pass this filter. (0/36000) total)</t>
  </si>
  <si>
    <t>1000 of 1000 spectra pass this filter. (37000/37000) total)</t>
  </si>
  <si>
    <t>0 of 1000 spectra pass this filter. (0/37000) total)</t>
  </si>
  <si>
    <t>333 of 333 spectra pass this filter. (37333/37333) total)</t>
  </si>
  <si>
    <t>0 of 333 spectra pass this filter. (0/37333) total)</t>
  </si>
  <si>
    <t>Sent 37333 spectra from file 1.</t>
  </si>
  <si>
    <t>Reading from file 2 of 2:A:\data\orbitrap_fusion\Raw\1703\ASIR\161220_S_ASIR_05_01_2ug_HCD_IT.raw (59155 spectra total)</t>
  </si>
  <si>
    <t>0 of 1000 spectra pass this filter. (37333/38333) total)</t>
  </si>
  <si>
    <t>1000 of 1000 spectra pass this filter. (1000/38333) total)</t>
  </si>
  <si>
    <t>(8):Mascot:</t>
  </si>
  <si>
    <t>0 of 1000 spectra pass this filter. (37333/39333) total)</t>
  </si>
  <si>
    <t>1000 of 1000 spectra pass this filter. (2000/39333) total)</t>
  </si>
  <si>
    <t>0 of 1000 spectra pass this filter. (37333/40333) total)</t>
  </si>
  <si>
    <t>1000 of 1000 spectra pass this filter. (3000/40333) total)</t>
  </si>
  <si>
    <t>0 of 1000 spectra pass this filter. (37333/41333) total)</t>
  </si>
  <si>
    <t>1000 of 1000 spectra pass this filter. (4000/41333) total)</t>
  </si>
  <si>
    <t>0 of 1000 spectra pass this filter. (37333/42333) total)</t>
  </si>
  <si>
    <t>1000 of 1000 spectra pass this filter. (5000/42333) total)</t>
  </si>
  <si>
    <t>0 of 1000 spectra pass this filter. (37333/43333) total)</t>
  </si>
  <si>
    <t>1000 of 1000 spectra pass this filter. (6000/43333) total)</t>
  </si>
  <si>
    <t>0 of 1000 spectra pass this filter. (37333/44333) total)</t>
  </si>
  <si>
    <t>1000 of 1000 spectra pass this filter. (7000/44333) total)</t>
  </si>
  <si>
    <t>0 of 1000 spectra pass this filter. (37333/45333) total)</t>
  </si>
  <si>
    <t>1000 of 1000 spectra pass this filter. (8000/45333) total)</t>
  </si>
  <si>
    <t>0 of 1000 spectra pass this filter. (37333/46333) total)</t>
  </si>
  <si>
    <t>1000 of 1000 spectra pass this filter. (9000/46333) total)</t>
  </si>
  <si>
    <t>0 of 1000 spectra pass this filter. (37333/47333) total)</t>
  </si>
  <si>
    <t>1000 of 1000 spectra pass this filter. (10000/47333) total)</t>
  </si>
  <si>
    <t>0 of 1000 spectra pass this filter. (37333/48333) total)</t>
  </si>
  <si>
    <t>1000 of 1000 spectra pass this filter. (11000/48333) total)</t>
  </si>
  <si>
    <t>0 of 1000 spectra pass this filter. (37333/49333) total)</t>
  </si>
  <si>
    <t>1000 of 1000 spectra pass this filter. (12000/49333) total)</t>
  </si>
  <si>
    <t>0 of 1000 spectra pass this filter. (37333/50333) total)</t>
  </si>
  <si>
    <t>1000 of 1000 spectra pass this filter. (13000/50333) total)</t>
  </si>
  <si>
    <t>0 of 1000 spectra pass this filter. (37333/51333) total)</t>
  </si>
  <si>
    <t>1000 of 1000 spectra pass this filter. (14000/51333) total)</t>
  </si>
  <si>
    <t>0 of 1000 spectra pass this filter. (37333/52333) total)</t>
  </si>
  <si>
    <t>1000 of 1000 spectra pass this filter. (15000/52333) total)</t>
  </si>
  <si>
    <t>0 of 1000 spectra pass this filter. (37333/53333) total)</t>
  </si>
  <si>
    <t>1000 of 1000 spectra pass this filter. (16000/53333) total)</t>
  </si>
  <si>
    <t>0 of 1000 spectra pass this filter. (37333/54333) total)</t>
  </si>
  <si>
    <t>1000 of 1000 spectra pass this filter. (17000/54333) total)</t>
  </si>
  <si>
    <t>0 of 1000 spectra pass this filter. (37333/55333) total)</t>
  </si>
  <si>
    <t>1000 of 1000 spectra pass this filter. (18000/55333) total)</t>
  </si>
  <si>
    <t>0 of 1000 spectra pass this filter. (37333/56333) total)</t>
  </si>
  <si>
    <t>1000 of 1000 spectra pass this filter. (19000/56333) total)</t>
  </si>
  <si>
    <t>0 of 1000 spectra pass this filter. (37333/57333) total)</t>
  </si>
  <si>
    <t>1000 of 1000 spectra pass this filter. (20000/57333) total)</t>
  </si>
  <si>
    <t>0 of 1000 spectra pass this filter. (37333/58333) total)</t>
  </si>
  <si>
    <t>1000 of 1000 spectra pass this filter. (21000/58333) total)</t>
  </si>
  <si>
    <t>0 of 1000 spectra pass this filter. (37333/59333) total)</t>
  </si>
  <si>
    <t>1000 of 1000 spectra pass this filter. (22000/59333) total)</t>
  </si>
  <si>
    <t>0 of 1000 spectra pass this filter. (37333/60333) total)</t>
  </si>
  <si>
    <t>1000 of 1000 spectra pass this filter. (23000/60333) total)</t>
  </si>
  <si>
    <t>0 of 1000 spectra pass this filter. (37333/61333) total)</t>
  </si>
  <si>
    <t>1000 of 1000 spectra pass this filter. (24000/61333) total)</t>
  </si>
  <si>
    <t>0 of 1000 spectra pass this filter. (37333/62333) total)</t>
  </si>
  <si>
    <t>1000 of 1000 spectra pass this filter. (25000/62333) total)</t>
  </si>
  <si>
    <t>0 of 1000 spectra pass this filter. (37333/63333) total)</t>
  </si>
  <si>
    <t>1000 of 1000 spectra pass this filter. (26000/63333) total)</t>
  </si>
  <si>
    <t>0 of 1000 spectra pass this filter. (37333/64333) total)</t>
  </si>
  <si>
    <t>1000 of 1000 spectra pass this filter. (27000/64333) total)</t>
  </si>
  <si>
    <t>0 of 1000 spectra pass this filter. (37333/65333) total)</t>
  </si>
  <si>
    <t>1000 of 1000 spectra pass this filter. (28000/65333) total)</t>
  </si>
  <si>
    <t>0 of 1000 spectra pass this filter. (37333/66333) total)</t>
  </si>
  <si>
    <t>1000 of 1000 spectra pass this filter. (29000/66333) total)</t>
  </si>
  <si>
    <t>0 of 1000 spectra pass this filter. (37333/67333) total)</t>
  </si>
  <si>
    <t>1000 of 1000 spectra pass this filter. (30000/67333) total)</t>
  </si>
  <si>
    <t>0 of 1000 spectra pass this filter. (37333/68333) total)</t>
  </si>
  <si>
    <t>1000 of 1000 spectra pass this filter. (31000/68333) total)</t>
  </si>
  <si>
    <t>Start searching 31000 spectra</t>
  </si>
  <si>
    <t>Mascot result on server (filename=../../../../../../mascot/data//20170503/F038482.dat)</t>
  </si>
  <si>
    <t>Mascot Server completed</t>
  </si>
  <si>
    <t>Received Mascot result file (filename=../../../../../../mascot/data//20170503/F038482.dat)</t>
  </si>
  <si>
    <t>0 of 1000 spectra pass this filter. (37333/69333) total)</t>
  </si>
  <si>
    <t>1000 of 1000 spectra pass this filter. (32000/69333) total)</t>
  </si>
  <si>
    <t>0 of 1000 spectra pass this filter. (37333/70333) total)</t>
  </si>
  <si>
    <t>1000 of 1000 spectra pass this filter. (33000/70333) total)</t>
  </si>
  <si>
    <t>0 of 1000 spectra pass this filter. (37333/71333) total)</t>
  </si>
  <si>
    <t>1000 of 1000 spectra pass this filter. (34000/71333) total)</t>
  </si>
  <si>
    <t>0 of 1000 spectra pass this filter. (37333/72333) total)</t>
  </si>
  <si>
    <t>1000 of 1000 spectra pass this filter. (35000/72333) total)</t>
  </si>
  <si>
    <t>0 of 1000 spectra pass this filter. (37333/73333) total)</t>
  </si>
  <si>
    <t>1000 of 1000 spectra pass this filter. (36000/73333) total)</t>
  </si>
  <si>
    <t>0 of 1000 spectra pass this filter. (37333/74333) total)</t>
  </si>
  <si>
    <t>1000 of 1000 spectra pass this filter. (37000/74333) total)</t>
  </si>
  <si>
    <t>0 of 1000 spectra pass this filter. (37333/75333) total)</t>
  </si>
  <si>
    <t>1000 of 1000 spectra pass this filter. (38000/75333) total)</t>
  </si>
  <si>
    <t>0 of 1000 spectra pass this filter. (37333/76333) total)</t>
  </si>
  <si>
    <t>1000 of 1000 spectra pass this filter. (39000/76333) total)</t>
  </si>
  <si>
    <t>0 of 1000 spectra pass this filter. (37333/77333) total)</t>
  </si>
  <si>
    <t>1000 of 1000 spectra pass this filter. (40000/77333) total)</t>
  </si>
  <si>
    <t>0 of 1000 spectra pass this filter. (37333/78333) total)</t>
  </si>
  <si>
    <t>1000 of 1000 spectra pass this filter. (41000/78333) total)</t>
  </si>
  <si>
    <t>0 of 861 spectra pass this filter. (37333/79194) total)</t>
  </si>
  <si>
    <t>861 of 861 spectra pass this filter. (41861/79194) total)</t>
  </si>
  <si>
    <t>Sent 41861 spectra from file 2.</t>
  </si>
  <si>
    <t>Sent 79194 spectra from 2 files.</t>
  </si>
  <si>
    <t>-- Total execution of Spectrum Selector (1) took 4 min 34 s --</t>
  </si>
  <si>
    <t>37333 of 79194 spectra passed this filter.</t>
  </si>
  <si>
    <t>-- Total execution of Scan Event Filter (2) took 0.1 s --</t>
  </si>
  <si>
    <t>Spectrum storage took 5 min 10 s.</t>
  </si>
  <si>
    <t>Start searching 37333 spectra</t>
  </si>
  <si>
    <t>Mascot result on server (filename=../../../../../../mascot/data//20170503/F038483.dat)</t>
  </si>
  <si>
    <t>Received Mascot result file (filename=../../../../../../mascot/data//20170503/F038483.dat)</t>
  </si>
  <si>
    <t>Start parsing results</t>
  </si>
  <si>
    <t>Start mapping 19654 proteins</t>
  </si>
  <si>
    <t>Received 19654 proteins from Mascot server (Symbiodinium_kawagutii_v4_CON)</t>
  </si>
  <si>
    <t>Start mapping modifications</t>
  </si>
  <si>
    <t>Start translating results</t>
  </si>
  <si>
    <t>Stored 13692 decoy PSMs for 10465 spectra</t>
  </si>
  <si>
    <t>Stored 13679 PSMs for 10641 spectra</t>
  </si>
  <si>
    <t>Used mascot server http://mascot.linux.crg.es/mascot/ with Mascot version 2.5.1</t>
  </si>
  <si>
    <t>-- Total search time was 12 min 46 s --</t>
  </si>
  <si>
    <t>(9):Target Decoy PSM Validator:</t>
  </si>
  <si>
    <t>Evaluating peptides of Mascot (7) started</t>
  </si>
  <si>
    <t>Start calculating strict False Discovery Rate</t>
  </si>
  <si>
    <t>Calculating strict FDR took 9.7 s</t>
  </si>
  <si>
    <t>Start calculating relaxed False Discovery Rate</t>
  </si>
  <si>
    <t>Calculating relaxed FDR took 8.4 s</t>
  </si>
  <si>
    <t>-- Total execution of Target Decoy PSM Validator (9) took 24.4 s --</t>
  </si>
  <si>
    <t>41861 of 79194 spectra passed this filter.</t>
  </si>
  <si>
    <t>-- Total execution of Scan Event Filter (3) took 0.1 s --</t>
  </si>
  <si>
    <t>Spectrum storage took 7 min 6 s.</t>
  </si>
  <si>
    <t>Start searching 10861 spectra</t>
  </si>
  <si>
    <t>Mascot result on server (filename=../../../../../../mascot/data//20170503/F038484.dat)</t>
  </si>
  <si>
    <t>Received Mascot result file (filename=../../../../../../mascot/data//20170503/F038484.dat)</t>
  </si>
  <si>
    <t>Start mapping 13921 proteins</t>
  </si>
  <si>
    <t>Received 13921 proteins from Mascot server (Symbiodinium_kawagutii_v4_CON)</t>
  </si>
  <si>
    <t>Stored 7594 decoy PSMs for 6499 spectra</t>
  </si>
  <si>
    <t>Stored 7833 PSMs for 6673 spectra</t>
  </si>
  <si>
    <t>Stored 1061 decoy PSMs for 874 spectra</t>
  </si>
  <si>
    <t>Stored 1090 PSMs for 900 spectra</t>
  </si>
  <si>
    <t>-- Total search time was 18 min 30 s --</t>
  </si>
  <si>
    <t>Evaluating peptides of Mascot (8) started</t>
  </si>
  <si>
    <t>Calculating strict FDR took 7.7 s</t>
  </si>
  <si>
    <t>Calculating relaxed FDR took 6.7 s</t>
  </si>
  <si>
    <t>-- Total execution of Target Decoy PSM Validator (9) took 20.6 s --</t>
  </si>
  <si>
    <t>Finished A:\cchiva\Projects\Histones_Arnau\1703_newsamples\161220_S_ASIR_05_Symbiodinium_fast\161220_S_ASIR_05_Symbiodinium_fast.msf</t>
  </si>
  <si>
    <t>----- Total Job execution took: 49 min 14 s. -----</t>
  </si>
  <si>
    <t>Validation</t>
  </si>
  <si>
    <t>Consensus Step Validation</t>
  </si>
  <si>
    <t>Peptide Validator nodes:</t>
  </si>
  <si>
    <t>Additional information:</t>
  </si>
  <si>
    <t>Used validation mode: 'Only PSM level FDR Calculation based on score'.</t>
  </si>
  <si>
    <t>Processing Step A: Validation</t>
  </si>
  <si>
    <t>Psm Validator nodes:</t>
  </si>
  <si>
    <t>Validation for Processing Node: Mascot (7)</t>
  </si>
  <si>
    <t>Separated Calculation</t>
  </si>
  <si>
    <t>High Confidence Thresholds:</t>
  </si>
  <si>
    <t>Score used to calculateFDR: Mascot Significance Threshold</t>
  </si>
  <si>
    <t>Actual FDR for Target 0.01 (High): 0.000</t>
  </si>
  <si>
    <t>Target PSMs parsing: 0</t>
  </si>
  <si>
    <t>Decoy PSMs parsing: 0</t>
  </si>
  <si>
    <t>Significance Threshold : 2.77555756156289E-17</t>
  </si>
  <si>
    <t>Medium Confidence Thresholds:</t>
  </si>
  <si>
    <t>Actual FDR for Target 0.05 (Medium): 0.029</t>
  </si>
  <si>
    <t>Target PSMs parsing: 34</t>
  </si>
  <si>
    <t>Decoy PSMs parsing: 1</t>
  </si>
  <si>
    <t>Significance Threshold : 0.00310000000000004</t>
  </si>
  <si>
    <t>Validation for Processing Node: Mascot (8)</t>
  </si>
  <si>
    <t>Target PSMs parsing: 42</t>
  </si>
  <si>
    <t>Significance Threshold : 0.00400000000000004</t>
  </si>
  <si>
    <t>Actual FDR for Target 0.05 (Medium): 0.047</t>
  </si>
  <si>
    <t>Target PSMs parsing: 85</t>
  </si>
  <si>
    <t>Decoy PSMs parsing: 4</t>
  </si>
  <si>
    <t>Significance Threshold : 0.048</t>
  </si>
  <si>
    <t>Filters and Counts</t>
  </si>
  <si>
    <t>Applied display filters:</t>
  </si>
  <si>
    <t>Filter Set unnamed contains the following filters:</t>
  </si>
  <si>
    <t>Row Filter for Proteins:</t>
  </si>
  <si>
    <t>Master is equal to Master</t>
  </si>
  <si>
    <t>Number of result items:</t>
  </si>
  <si>
    <t>Protein Groups:</t>
  </si>
  <si>
    <t>80 total</t>
  </si>
  <si>
    <t>Proteins:</t>
  </si>
  <si>
    <t>80 filtered / 92 included / 15032 total</t>
  </si>
  <si>
    <t>Peptide Groups:</t>
  </si>
  <si>
    <t>95 included / 20472 total</t>
  </si>
  <si>
    <t>PSMs:</t>
  </si>
  <si>
    <t>116 included / 22602 total</t>
  </si>
  <si>
    <t>MS/MS Spectrum Info:</t>
  </si>
  <si>
    <t>79194 total</t>
  </si>
  <si>
    <t>Result Statistics:</t>
  </si>
  <si>
    <t>125 total</t>
  </si>
  <si>
    <t>FDR Values for Entire Result</t>
  </si>
  <si>
    <t>Actual estimated FDR values (without applied display filters):</t>
  </si>
  <si>
    <t>These estimated FDR values are based on simple counting of target and decoy items</t>
  </si>
  <si>
    <t>and may divert from the target FDR values you have set in the validation nodes</t>
  </si>
  <si>
    <t>used during workflow processing.</t>
  </si>
  <si>
    <t>Usually the values will be slightly more conservative than using validation</t>
  </si>
  <si>
    <t>based on linear discriminant analysis or other sophisticated methods.</t>
  </si>
  <si>
    <t>High confident results:</t>
  </si>
  <si>
    <t>0.000 (42 targets, 0 decoys) for Peptide-Spectrum Matches</t>
  </si>
  <si>
    <t>0.000 (42 targets, 0 decoys) for Peptide Groups</t>
  </si>
  <si>
    <t>(No confidence was assigned to Proteins)</t>
  </si>
  <si>
    <t>(No confidence was assigned to Protein Groups)</t>
  </si>
  <si>
    <t>Medium and High confident results:</t>
  </si>
  <si>
    <t>0.043 (116 targets, 5 decoys) for Peptide-Spectrum Matches</t>
  </si>
  <si>
    <t>0.042 (95 targets, 4 decoys) for Peptide Groups</t>
  </si>
  <si>
    <t>Whole dataset:</t>
  </si>
  <si>
    <t>0.043 (92 targets, 4 decoys) for Proteins</t>
  </si>
  <si>
    <t>0.050 (80 targets, 4 decoys) for Protein Groups</t>
  </si>
  <si>
    <t>Configuration</t>
  </si>
  <si>
    <t>Consensus Workflow Configuration</t>
  </si>
  <si>
    <t>Configuration for: MSF Files</t>
  </si>
  <si>
    <t>Scores:</t>
  </si>
  <si>
    <t>- PSM scores (Hidden):</t>
  </si>
  <si>
    <t>Mascot: Ions Score</t>
  </si>
  <si>
    <t>Sequest HT: XCorr</t>
  </si>
  <si>
    <t>SEQUEST: XCorr</t>
  </si>
  <si>
    <t>MSPepSearch: dot Score</t>
  </si>
  <si>
    <t>MSPepSearch: rev-dot Score</t>
  </si>
  <si>
    <t>MSPepSearch: MSPepSearch Score</t>
  </si>
  <si>
    <t>Byonic: |Log Prob|</t>
  </si>
  <si>
    <t>Byonic: Byonic Score</t>
  </si>
  <si>
    <t>MS Amanda: Amanda Score</t>
  </si>
  <si>
    <t>Configuration for: Protein Scorer</t>
  </si>
  <si>
    <t>Configuration Settings for Protein Score 'MascotSummationScore':</t>
  </si>
  <si>
    <t>Protein Scoring Options:</t>
  </si>
  <si>
    <t>Mascot protein score is calculated as MudPIT score</t>
  </si>
  <si>
    <t>Processing Workflow A: Configuration</t>
  </si>
  <si>
    <t>Configuration for: Mascot</t>
  </si>
  <si>
    <t>1. Default Confidence Thresholds:</t>
  </si>
  <si>
    <t>- Significance High:  2.77555756156289E-17</t>
  </si>
  <si>
    <t>- Significance Middle:  0.00310000000000004</t>
  </si>
  <si>
    <t>1. Mascot Server:</t>
  </si>
  <si>
    <t>- Max. MGF File Size [MB]:  500</t>
  </si>
  <si>
    <t>- Time interval between attempts to submit a search [sec]:  90</t>
  </si>
  <si>
    <t>- Number of attempts to submit the search:  20</t>
  </si>
  <si>
    <t>- Mascot Server URL:  http://mascot.linux.crg.es/mascot/</t>
  </si>
  <si>
    <t>2. Mascot Server Authentication:</t>
  </si>
  <si>
    <t>- Mascot Server Password:  **********</t>
  </si>
  <si>
    <t>3. Web Server Authentication: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</si>
</sst>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abSelected="1" workbookViewId="0"/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b">
        <v>0</v>
      </c>
      <c r="B2" t="s">
        <v>20</v>
      </c>
      <c r="C2" t="s">
        <v>21</v>
      </c>
      <c r="D2" t="s">
        <v>22</v>
      </c>
      <c r="E2">
        <v>12.1212121212121</v>
      </c>
      <c r="F2">
        <v>2</v>
      </c>
      <c r="G2">
        <v>4</v>
      </c>
      <c r="H2">
        <v>2</v>
      </c>
      <c r="I2">
        <v>1</v>
      </c>
      <c r="J2">
        <v>231</v>
      </c>
      <c r="K2">
        <v>24.393999999999998</v>
      </c>
      <c r="L2">
        <v>7.18</v>
      </c>
      <c r="M2" t="s">
        <v>23</v>
      </c>
      <c r="N2" t="s">
        <v>24</v>
      </c>
      <c r="O2" t="s">
        <v>23</v>
      </c>
      <c r="P2" t="s">
        <v>24</v>
      </c>
      <c r="R2">
        <v>0.70099999999999996</v>
      </c>
      <c r="S2">
        <v>188.613349652653</v>
      </c>
      <c r="T2">
        <v>2</v>
      </c>
    </row>
    <row r="3" spans="1:20" x14ac:dyDescent="0.25">
      <c r="A3" t="b">
        <v>0</v>
      </c>
      <c r="B3" t="s">
        <v>20</v>
      </c>
      <c r="C3" t="s">
        <v>25</v>
      </c>
      <c r="D3" t="s">
        <v>25</v>
      </c>
      <c r="E3">
        <v>53.543307086614199</v>
      </c>
      <c r="F3">
        <v>4</v>
      </c>
      <c r="G3">
        <v>6</v>
      </c>
      <c r="H3">
        <v>4</v>
      </c>
      <c r="I3">
        <v>1</v>
      </c>
      <c r="J3">
        <v>127</v>
      </c>
      <c r="K3">
        <v>13.301</v>
      </c>
      <c r="L3">
        <v>5.66</v>
      </c>
      <c r="M3" t="s">
        <v>23</v>
      </c>
      <c r="N3" t="s">
        <v>24</v>
      </c>
      <c r="O3" t="s">
        <v>23</v>
      </c>
      <c r="P3" t="s">
        <v>24</v>
      </c>
      <c r="R3">
        <v>1.4239999999999999</v>
      </c>
      <c r="S3">
        <v>122.37333333333299</v>
      </c>
      <c r="T3">
        <v>4</v>
      </c>
    </row>
    <row r="4" spans="1:20" x14ac:dyDescent="0.25">
      <c r="A4" t="b">
        <v>0</v>
      </c>
      <c r="B4" t="s">
        <v>20</v>
      </c>
      <c r="C4" t="s">
        <v>26</v>
      </c>
      <c r="D4" t="s">
        <v>26</v>
      </c>
      <c r="E4">
        <v>12.9411764705882</v>
      </c>
      <c r="F4">
        <v>2</v>
      </c>
      <c r="G4">
        <v>3</v>
      </c>
      <c r="H4">
        <v>2</v>
      </c>
      <c r="I4">
        <v>1</v>
      </c>
      <c r="J4">
        <v>170</v>
      </c>
      <c r="K4">
        <v>17.64</v>
      </c>
      <c r="L4">
        <v>5.34</v>
      </c>
      <c r="M4" t="s">
        <v>23</v>
      </c>
      <c r="N4" t="s">
        <v>24</v>
      </c>
      <c r="O4" t="s">
        <v>23</v>
      </c>
      <c r="P4" t="s">
        <v>24</v>
      </c>
      <c r="R4">
        <v>0.58499999999999996</v>
      </c>
      <c r="S4">
        <v>113.556666666667</v>
      </c>
      <c r="T4">
        <v>2</v>
      </c>
    </row>
    <row r="5" spans="1:20" x14ac:dyDescent="0.25">
      <c r="A5" t="b">
        <v>0</v>
      </c>
      <c r="B5" t="s">
        <v>20</v>
      </c>
      <c r="C5" t="s">
        <v>27</v>
      </c>
      <c r="D5" t="s">
        <v>27</v>
      </c>
      <c r="E5">
        <v>12.5714285714286</v>
      </c>
      <c r="F5">
        <v>3</v>
      </c>
      <c r="G5">
        <v>4</v>
      </c>
      <c r="H5">
        <v>3</v>
      </c>
      <c r="I5">
        <v>1</v>
      </c>
      <c r="J5">
        <v>175</v>
      </c>
      <c r="K5">
        <v>18.401</v>
      </c>
      <c r="L5">
        <v>6.19</v>
      </c>
      <c r="M5" t="s">
        <v>23</v>
      </c>
      <c r="N5" t="s">
        <v>24</v>
      </c>
      <c r="O5" t="s">
        <v>23</v>
      </c>
      <c r="P5" t="s">
        <v>24</v>
      </c>
      <c r="R5">
        <v>0.63800000000000001</v>
      </c>
      <c r="S5">
        <v>104.48</v>
      </c>
      <c r="T5">
        <v>3</v>
      </c>
    </row>
    <row r="6" spans="1:20" x14ac:dyDescent="0.25">
      <c r="A6" t="b">
        <v>0</v>
      </c>
      <c r="B6" t="s">
        <v>20</v>
      </c>
      <c r="C6" t="s">
        <v>28</v>
      </c>
      <c r="D6" t="s">
        <v>28</v>
      </c>
      <c r="E6">
        <v>9.4339622641509404</v>
      </c>
      <c r="F6">
        <v>1</v>
      </c>
      <c r="G6">
        <v>2</v>
      </c>
      <c r="H6">
        <v>1</v>
      </c>
      <c r="I6">
        <v>1</v>
      </c>
      <c r="J6">
        <v>212</v>
      </c>
      <c r="K6">
        <v>22.263000000000002</v>
      </c>
      <c r="L6">
        <v>5.25</v>
      </c>
      <c r="M6" t="s">
        <v>23</v>
      </c>
      <c r="N6" t="s">
        <v>24</v>
      </c>
      <c r="O6" t="s">
        <v>23</v>
      </c>
      <c r="P6" t="s">
        <v>24</v>
      </c>
      <c r="R6">
        <v>0.25900000000000001</v>
      </c>
      <c r="S6">
        <v>101.16</v>
      </c>
      <c r="T6">
        <v>1</v>
      </c>
    </row>
    <row r="7" spans="1:20" x14ac:dyDescent="0.25">
      <c r="A7" t="b">
        <v>0</v>
      </c>
      <c r="B7" t="s">
        <v>20</v>
      </c>
      <c r="C7" t="s">
        <v>29</v>
      </c>
      <c r="D7" t="s">
        <v>29</v>
      </c>
      <c r="E7">
        <v>14.935064935064901</v>
      </c>
      <c r="F7">
        <v>1</v>
      </c>
      <c r="G7">
        <v>2</v>
      </c>
      <c r="H7">
        <v>1</v>
      </c>
      <c r="I7">
        <v>1</v>
      </c>
      <c r="J7">
        <v>154</v>
      </c>
      <c r="K7">
        <v>16.006</v>
      </c>
      <c r="L7">
        <v>9.52</v>
      </c>
      <c r="M7" t="s">
        <v>23</v>
      </c>
      <c r="N7" t="s">
        <v>24</v>
      </c>
      <c r="O7" t="s">
        <v>23</v>
      </c>
      <c r="P7" t="s">
        <v>24</v>
      </c>
      <c r="R7">
        <v>0.33400000000000002</v>
      </c>
      <c r="S7">
        <v>92.41</v>
      </c>
      <c r="T7">
        <v>1</v>
      </c>
    </row>
    <row r="8" spans="1:20" x14ac:dyDescent="0.25">
      <c r="A8" t="b">
        <v>0</v>
      </c>
      <c r="B8" t="s">
        <v>20</v>
      </c>
      <c r="C8" t="s">
        <v>30</v>
      </c>
      <c r="D8" t="s">
        <v>30</v>
      </c>
      <c r="E8">
        <v>3.8854805725971402</v>
      </c>
      <c r="F8">
        <v>1</v>
      </c>
      <c r="G8">
        <v>1</v>
      </c>
      <c r="H8">
        <v>1</v>
      </c>
      <c r="I8">
        <v>1</v>
      </c>
      <c r="J8">
        <v>489</v>
      </c>
      <c r="K8">
        <v>56.322000000000003</v>
      </c>
      <c r="L8">
        <v>8.1300000000000008</v>
      </c>
      <c r="M8" t="s">
        <v>31</v>
      </c>
      <c r="N8" t="s">
        <v>24</v>
      </c>
      <c r="O8" t="s">
        <v>31</v>
      </c>
      <c r="P8" t="s">
        <v>24</v>
      </c>
      <c r="R8">
        <v>0.08</v>
      </c>
      <c r="S8">
        <v>89.06</v>
      </c>
      <c r="T8">
        <v>1</v>
      </c>
    </row>
    <row r="9" spans="1:20" x14ac:dyDescent="0.25">
      <c r="A9" t="b">
        <v>0</v>
      </c>
      <c r="B9" t="s">
        <v>20</v>
      </c>
      <c r="C9" t="s">
        <v>32</v>
      </c>
      <c r="D9" t="s">
        <v>32</v>
      </c>
      <c r="E9">
        <v>9.8039215686274499</v>
      </c>
      <c r="F9">
        <v>1</v>
      </c>
      <c r="G9">
        <v>2</v>
      </c>
      <c r="H9">
        <v>1</v>
      </c>
      <c r="I9">
        <v>1</v>
      </c>
      <c r="J9">
        <v>153</v>
      </c>
      <c r="K9">
        <v>17.341000000000001</v>
      </c>
      <c r="L9">
        <v>5.81</v>
      </c>
      <c r="M9" t="s">
        <v>23</v>
      </c>
      <c r="N9" t="s">
        <v>24</v>
      </c>
      <c r="O9" t="s">
        <v>23</v>
      </c>
      <c r="P9" t="s">
        <v>24</v>
      </c>
      <c r="R9">
        <v>0.25900000000000001</v>
      </c>
      <c r="S9">
        <v>85.357398432640807</v>
      </c>
      <c r="T9">
        <v>1</v>
      </c>
    </row>
    <row r="10" spans="1:20" x14ac:dyDescent="0.25">
      <c r="A10" t="b">
        <v>0</v>
      </c>
      <c r="B10" t="s">
        <v>20</v>
      </c>
      <c r="C10" t="s">
        <v>33</v>
      </c>
      <c r="D10" t="s">
        <v>33</v>
      </c>
      <c r="E10">
        <v>24.2424242424242</v>
      </c>
      <c r="F10">
        <v>4</v>
      </c>
      <c r="G10">
        <v>4</v>
      </c>
      <c r="H10">
        <v>1</v>
      </c>
      <c r="I10">
        <v>1</v>
      </c>
      <c r="J10">
        <v>132</v>
      </c>
      <c r="K10">
        <v>13.946999999999999</v>
      </c>
      <c r="L10">
        <v>10.55</v>
      </c>
      <c r="M10" t="s">
        <v>31</v>
      </c>
      <c r="N10" t="s">
        <v>24</v>
      </c>
      <c r="O10" t="s">
        <v>31</v>
      </c>
      <c r="P10" t="s">
        <v>24</v>
      </c>
      <c r="R10">
        <v>5.31</v>
      </c>
      <c r="S10">
        <v>84.300734486558596</v>
      </c>
      <c r="T10">
        <v>4</v>
      </c>
    </row>
    <row r="11" spans="1:20" x14ac:dyDescent="0.25">
      <c r="A11" t="b">
        <v>0</v>
      </c>
      <c r="B11" t="s">
        <v>20</v>
      </c>
      <c r="C11" t="s">
        <v>34</v>
      </c>
      <c r="D11" t="s">
        <v>34</v>
      </c>
      <c r="E11">
        <v>6.8548387096774199</v>
      </c>
      <c r="F11">
        <v>1</v>
      </c>
      <c r="G11">
        <v>1</v>
      </c>
      <c r="H11">
        <v>1</v>
      </c>
      <c r="I11">
        <v>1</v>
      </c>
      <c r="J11">
        <v>248</v>
      </c>
      <c r="K11">
        <v>26.914000000000001</v>
      </c>
      <c r="L11">
        <v>9.31</v>
      </c>
      <c r="M11" t="s">
        <v>31</v>
      </c>
      <c r="N11" t="s">
        <v>24</v>
      </c>
      <c r="O11" t="s">
        <v>31</v>
      </c>
      <c r="P11" t="s">
        <v>24</v>
      </c>
      <c r="R11">
        <v>0.17899999999999999</v>
      </c>
      <c r="S11">
        <v>79.13</v>
      </c>
      <c r="T11">
        <v>1</v>
      </c>
    </row>
    <row r="12" spans="1:20" x14ac:dyDescent="0.25">
      <c r="A12" t="b">
        <v>0</v>
      </c>
      <c r="B12" t="s">
        <v>20</v>
      </c>
      <c r="C12" t="s">
        <v>35</v>
      </c>
      <c r="D12" t="s">
        <v>35</v>
      </c>
      <c r="E12">
        <v>4.5275590551181102</v>
      </c>
      <c r="F12">
        <v>1</v>
      </c>
      <c r="G12">
        <v>2</v>
      </c>
      <c r="H12">
        <v>1</v>
      </c>
      <c r="I12">
        <v>1</v>
      </c>
      <c r="J12">
        <v>508</v>
      </c>
      <c r="K12">
        <v>59.034999999999997</v>
      </c>
      <c r="L12">
        <v>6.16</v>
      </c>
      <c r="M12" t="s">
        <v>23</v>
      </c>
      <c r="N12" t="s">
        <v>24</v>
      </c>
      <c r="O12" t="s">
        <v>23</v>
      </c>
      <c r="P12" t="s">
        <v>24</v>
      </c>
      <c r="R12">
        <v>7.6999999999999999E-2</v>
      </c>
      <c r="S12">
        <v>76.819999999999993</v>
      </c>
      <c r="T12">
        <v>1</v>
      </c>
    </row>
    <row r="13" spans="1:20" x14ac:dyDescent="0.25">
      <c r="A13" t="b">
        <v>0</v>
      </c>
      <c r="B13" t="s">
        <v>20</v>
      </c>
      <c r="C13" t="s">
        <v>36</v>
      </c>
      <c r="D13" t="s">
        <v>36</v>
      </c>
      <c r="E13">
        <v>24.793388429752099</v>
      </c>
      <c r="F13">
        <v>4</v>
      </c>
      <c r="G13">
        <v>4</v>
      </c>
      <c r="H13">
        <v>1</v>
      </c>
      <c r="I13">
        <v>1</v>
      </c>
      <c r="J13">
        <v>121</v>
      </c>
      <c r="K13">
        <v>12.676</v>
      </c>
      <c r="L13">
        <v>10.3</v>
      </c>
      <c r="M13" t="s">
        <v>31</v>
      </c>
      <c r="N13" t="s">
        <v>24</v>
      </c>
      <c r="O13" t="s">
        <v>31</v>
      </c>
      <c r="P13" t="s">
        <v>24</v>
      </c>
      <c r="R13">
        <v>2.7280000000000002</v>
      </c>
      <c r="S13">
        <v>76.290734486558605</v>
      </c>
      <c r="T13">
        <v>4</v>
      </c>
    </row>
    <row r="14" spans="1:20" x14ac:dyDescent="0.25">
      <c r="A14" t="b">
        <v>0</v>
      </c>
      <c r="B14" t="s">
        <v>20</v>
      </c>
      <c r="C14" t="s">
        <v>37</v>
      </c>
      <c r="D14" t="s">
        <v>37</v>
      </c>
      <c r="E14">
        <v>3.8834951456310698</v>
      </c>
      <c r="F14">
        <v>3</v>
      </c>
      <c r="G14">
        <v>3</v>
      </c>
      <c r="H14">
        <v>3</v>
      </c>
      <c r="I14">
        <v>1</v>
      </c>
      <c r="J14">
        <v>515</v>
      </c>
      <c r="K14">
        <v>53.875</v>
      </c>
      <c r="L14">
        <v>6.27</v>
      </c>
      <c r="M14" t="s">
        <v>23</v>
      </c>
      <c r="N14" t="s">
        <v>24</v>
      </c>
      <c r="O14" t="s">
        <v>23</v>
      </c>
      <c r="P14" t="s">
        <v>24</v>
      </c>
      <c r="R14">
        <v>0.21199999999999999</v>
      </c>
      <c r="S14">
        <v>75.2886672621445</v>
      </c>
      <c r="T14">
        <v>3</v>
      </c>
    </row>
    <row r="15" spans="1:20" x14ac:dyDescent="0.25">
      <c r="A15" t="b">
        <v>0</v>
      </c>
      <c r="B15" t="s">
        <v>20</v>
      </c>
      <c r="C15" t="s">
        <v>38</v>
      </c>
      <c r="D15" t="s">
        <v>38</v>
      </c>
      <c r="E15">
        <v>14.1891891891892</v>
      </c>
      <c r="F15">
        <v>1</v>
      </c>
      <c r="G15">
        <v>2</v>
      </c>
      <c r="H15">
        <v>1</v>
      </c>
      <c r="I15">
        <v>1</v>
      </c>
      <c r="J15">
        <v>148</v>
      </c>
      <c r="K15">
        <v>15.356999999999999</v>
      </c>
      <c r="L15">
        <v>9.6</v>
      </c>
      <c r="M15" t="s">
        <v>23</v>
      </c>
      <c r="N15" t="s">
        <v>24</v>
      </c>
      <c r="O15" t="s">
        <v>23</v>
      </c>
      <c r="P15" t="s">
        <v>24</v>
      </c>
      <c r="R15">
        <v>0.46800000000000003</v>
      </c>
      <c r="S15">
        <v>73.760000000000005</v>
      </c>
      <c r="T15">
        <v>1</v>
      </c>
    </row>
    <row r="16" spans="1:20" x14ac:dyDescent="0.25">
      <c r="A16" t="b">
        <v>0</v>
      </c>
      <c r="B16" t="s">
        <v>20</v>
      </c>
      <c r="C16" t="s">
        <v>39</v>
      </c>
      <c r="D16" t="s">
        <v>39</v>
      </c>
      <c r="E16">
        <v>7.5</v>
      </c>
      <c r="F16">
        <v>1</v>
      </c>
      <c r="G16">
        <v>2</v>
      </c>
      <c r="H16">
        <v>1</v>
      </c>
      <c r="I16">
        <v>1</v>
      </c>
      <c r="J16">
        <v>280</v>
      </c>
      <c r="K16">
        <v>30.672999999999998</v>
      </c>
      <c r="L16">
        <v>8.07</v>
      </c>
      <c r="M16" t="s">
        <v>23</v>
      </c>
      <c r="N16" t="s">
        <v>24</v>
      </c>
      <c r="O16" t="s">
        <v>23</v>
      </c>
      <c r="P16" t="s">
        <v>24</v>
      </c>
      <c r="R16">
        <v>0.16600000000000001</v>
      </c>
      <c r="S16">
        <v>72.209999999999994</v>
      </c>
      <c r="T16">
        <v>1</v>
      </c>
    </row>
    <row r="17" spans="1:20" x14ac:dyDescent="0.25">
      <c r="A17" t="b">
        <v>0</v>
      </c>
      <c r="B17" t="s">
        <v>20</v>
      </c>
      <c r="C17" t="s">
        <v>40</v>
      </c>
      <c r="D17" t="s">
        <v>40</v>
      </c>
      <c r="E17">
        <v>3.0805687203791501</v>
      </c>
      <c r="F17">
        <v>1</v>
      </c>
      <c r="G17">
        <v>2</v>
      </c>
      <c r="H17">
        <v>1</v>
      </c>
      <c r="I17">
        <v>1</v>
      </c>
      <c r="J17">
        <v>422</v>
      </c>
      <c r="K17">
        <v>45.374000000000002</v>
      </c>
      <c r="L17">
        <v>5.17</v>
      </c>
      <c r="M17" t="s">
        <v>23</v>
      </c>
      <c r="N17" t="s">
        <v>24</v>
      </c>
      <c r="O17" t="s">
        <v>23</v>
      </c>
      <c r="P17" t="s">
        <v>24</v>
      </c>
      <c r="R17">
        <v>7.4999999999999997E-2</v>
      </c>
      <c r="S17">
        <v>70.489999999999995</v>
      </c>
      <c r="T17">
        <v>1</v>
      </c>
    </row>
    <row r="18" spans="1:20" x14ac:dyDescent="0.25">
      <c r="A18" t="b">
        <v>0</v>
      </c>
      <c r="B18" t="s">
        <v>20</v>
      </c>
      <c r="C18" t="s">
        <v>41</v>
      </c>
      <c r="D18" t="s">
        <v>41</v>
      </c>
      <c r="E18">
        <v>9.3994778067885107</v>
      </c>
      <c r="F18">
        <v>2</v>
      </c>
      <c r="G18">
        <v>2</v>
      </c>
      <c r="H18">
        <v>2</v>
      </c>
      <c r="I18">
        <v>1</v>
      </c>
      <c r="J18">
        <v>383</v>
      </c>
      <c r="K18">
        <v>39.393000000000001</v>
      </c>
      <c r="L18">
        <v>4.7699999999999996</v>
      </c>
      <c r="M18" t="s">
        <v>23</v>
      </c>
      <c r="N18" t="s">
        <v>24</v>
      </c>
      <c r="O18" t="s">
        <v>23</v>
      </c>
      <c r="P18" t="s">
        <v>24</v>
      </c>
      <c r="R18">
        <v>0.29199999999999998</v>
      </c>
      <c r="S18">
        <v>70.37</v>
      </c>
      <c r="T18">
        <v>2</v>
      </c>
    </row>
    <row r="19" spans="1:20" x14ac:dyDescent="0.25">
      <c r="A19" t="b">
        <v>0</v>
      </c>
      <c r="B19" t="s">
        <v>20</v>
      </c>
      <c r="C19" t="s">
        <v>42</v>
      </c>
      <c r="D19" t="s">
        <v>42</v>
      </c>
      <c r="E19">
        <v>4.7619047619047601</v>
      </c>
      <c r="F19">
        <v>1</v>
      </c>
      <c r="G19">
        <v>2</v>
      </c>
      <c r="H19">
        <v>1</v>
      </c>
      <c r="I19">
        <v>1</v>
      </c>
      <c r="J19">
        <v>252</v>
      </c>
      <c r="K19">
        <v>27.802</v>
      </c>
      <c r="L19">
        <v>7.05</v>
      </c>
      <c r="M19" t="s">
        <v>31</v>
      </c>
      <c r="N19" t="s">
        <v>24</v>
      </c>
      <c r="O19" t="s">
        <v>31</v>
      </c>
      <c r="P19" t="s">
        <v>24</v>
      </c>
      <c r="R19">
        <v>0.38900000000000001</v>
      </c>
      <c r="S19">
        <v>67.260000000000005</v>
      </c>
      <c r="T19">
        <v>1</v>
      </c>
    </row>
    <row r="20" spans="1:20" x14ac:dyDescent="0.25">
      <c r="A20" t="b">
        <v>0</v>
      </c>
      <c r="B20" t="s">
        <v>20</v>
      </c>
      <c r="C20" t="s">
        <v>43</v>
      </c>
      <c r="D20" t="s">
        <v>43</v>
      </c>
      <c r="E20">
        <v>15.044247787610599</v>
      </c>
      <c r="F20">
        <v>1</v>
      </c>
      <c r="G20">
        <v>2</v>
      </c>
      <c r="H20">
        <v>1</v>
      </c>
      <c r="I20">
        <v>1</v>
      </c>
      <c r="J20">
        <v>113</v>
      </c>
      <c r="K20">
        <v>12.238</v>
      </c>
      <c r="L20">
        <v>5.6</v>
      </c>
      <c r="M20" t="s">
        <v>23</v>
      </c>
      <c r="N20" t="s">
        <v>24</v>
      </c>
      <c r="O20" t="s">
        <v>23</v>
      </c>
      <c r="P20" t="s">
        <v>24</v>
      </c>
      <c r="R20">
        <v>0.29199999999999998</v>
      </c>
      <c r="S20">
        <v>65.510000000000005</v>
      </c>
      <c r="T20">
        <v>1</v>
      </c>
    </row>
    <row r="21" spans="1:20" x14ac:dyDescent="0.25">
      <c r="A21" t="b">
        <v>0</v>
      </c>
      <c r="B21" t="s">
        <v>20</v>
      </c>
      <c r="C21" t="s">
        <v>44</v>
      </c>
      <c r="D21" t="s">
        <v>44</v>
      </c>
      <c r="E21">
        <v>4.6099290780141802</v>
      </c>
      <c r="F21">
        <v>2</v>
      </c>
      <c r="G21">
        <v>2</v>
      </c>
      <c r="H21">
        <v>2</v>
      </c>
      <c r="I21">
        <v>1</v>
      </c>
      <c r="J21">
        <v>282</v>
      </c>
      <c r="K21">
        <v>31.390999999999998</v>
      </c>
      <c r="L21">
        <v>7.75</v>
      </c>
      <c r="M21" t="s">
        <v>31</v>
      </c>
      <c r="N21" t="s">
        <v>24</v>
      </c>
      <c r="O21" t="s">
        <v>31</v>
      </c>
      <c r="P21" t="s">
        <v>24</v>
      </c>
      <c r="R21">
        <v>0.27400000000000002</v>
      </c>
      <c r="S21">
        <v>64.239999999999995</v>
      </c>
      <c r="T21">
        <v>2</v>
      </c>
    </row>
    <row r="22" spans="1:20" x14ac:dyDescent="0.25">
      <c r="A22" t="b">
        <v>0</v>
      </c>
      <c r="B22" t="s">
        <v>20</v>
      </c>
      <c r="C22" t="s">
        <v>45</v>
      </c>
      <c r="D22" t="s">
        <v>45</v>
      </c>
      <c r="E22">
        <v>8.8235294117647101</v>
      </c>
      <c r="F22">
        <v>1</v>
      </c>
      <c r="G22">
        <v>1</v>
      </c>
      <c r="H22">
        <v>1</v>
      </c>
      <c r="I22">
        <v>1</v>
      </c>
      <c r="J22">
        <v>136</v>
      </c>
      <c r="K22">
        <v>15</v>
      </c>
      <c r="L22">
        <v>7.24</v>
      </c>
      <c r="M22" t="s">
        <v>31</v>
      </c>
      <c r="N22" t="s">
        <v>24</v>
      </c>
      <c r="O22" t="s">
        <v>31</v>
      </c>
      <c r="P22" t="s">
        <v>24</v>
      </c>
      <c r="R22">
        <v>0.38900000000000001</v>
      </c>
      <c r="S22">
        <v>61.22</v>
      </c>
      <c r="T22">
        <v>1</v>
      </c>
    </row>
    <row r="23" spans="1:20" x14ac:dyDescent="0.25">
      <c r="A23" t="b">
        <v>0</v>
      </c>
      <c r="B23" t="s">
        <v>20</v>
      </c>
      <c r="C23" t="s">
        <v>46</v>
      </c>
      <c r="D23" t="s">
        <v>46</v>
      </c>
      <c r="E23">
        <v>1.7175572519083999</v>
      </c>
      <c r="F23">
        <v>1</v>
      </c>
      <c r="G23">
        <v>2</v>
      </c>
      <c r="H23">
        <v>1</v>
      </c>
      <c r="I23">
        <v>1</v>
      </c>
      <c r="J23">
        <v>1048</v>
      </c>
      <c r="K23">
        <v>115.152</v>
      </c>
      <c r="L23">
        <v>6.13</v>
      </c>
      <c r="M23" t="s">
        <v>23</v>
      </c>
      <c r="N23" t="s">
        <v>23</v>
      </c>
      <c r="O23" t="s">
        <v>23</v>
      </c>
      <c r="P23" t="s">
        <v>23</v>
      </c>
      <c r="R23">
        <v>3.5000000000000003E-2</v>
      </c>
      <c r="S23">
        <v>60.62</v>
      </c>
      <c r="T23">
        <v>1</v>
      </c>
    </row>
    <row r="24" spans="1:20" x14ac:dyDescent="0.25">
      <c r="A24" t="b">
        <v>0</v>
      </c>
      <c r="B24" t="s">
        <v>20</v>
      </c>
      <c r="C24" t="s">
        <v>47</v>
      </c>
      <c r="D24" t="s">
        <v>47</v>
      </c>
      <c r="E24">
        <v>8.5526315789473699</v>
      </c>
      <c r="F24">
        <v>1</v>
      </c>
      <c r="G24">
        <v>1</v>
      </c>
      <c r="H24">
        <v>1</v>
      </c>
      <c r="I24">
        <v>1</v>
      </c>
      <c r="J24">
        <v>152</v>
      </c>
      <c r="K24">
        <v>16.491</v>
      </c>
      <c r="L24">
        <v>7.28</v>
      </c>
      <c r="M24" t="s">
        <v>23</v>
      </c>
      <c r="N24" t="s">
        <v>31</v>
      </c>
      <c r="O24" t="s">
        <v>23</v>
      </c>
      <c r="P24" t="s">
        <v>31</v>
      </c>
      <c r="R24">
        <v>0.21199999999999999</v>
      </c>
      <c r="S24">
        <v>55.13</v>
      </c>
      <c r="T24">
        <v>1</v>
      </c>
    </row>
    <row r="25" spans="1:20" x14ac:dyDescent="0.25">
      <c r="A25" t="b">
        <v>0</v>
      </c>
      <c r="B25" t="s">
        <v>20</v>
      </c>
      <c r="C25" t="s">
        <v>48</v>
      </c>
      <c r="D25" t="s">
        <v>48</v>
      </c>
      <c r="E25">
        <v>5.8659217877094996</v>
      </c>
      <c r="F25">
        <v>1</v>
      </c>
      <c r="G25">
        <v>2</v>
      </c>
      <c r="H25">
        <v>1</v>
      </c>
      <c r="I25">
        <v>1</v>
      </c>
      <c r="J25">
        <v>358</v>
      </c>
      <c r="K25">
        <v>37.476999999999997</v>
      </c>
      <c r="L25">
        <v>4.8099999999999996</v>
      </c>
      <c r="M25" t="s">
        <v>23</v>
      </c>
      <c r="N25" t="s">
        <v>24</v>
      </c>
      <c r="O25" t="s">
        <v>23</v>
      </c>
      <c r="P25" t="s">
        <v>24</v>
      </c>
      <c r="R25">
        <v>0.17899999999999999</v>
      </c>
      <c r="S25">
        <v>54.5</v>
      </c>
      <c r="T25">
        <v>1</v>
      </c>
    </row>
    <row r="26" spans="1:20" x14ac:dyDescent="0.25">
      <c r="A26" t="b">
        <v>0</v>
      </c>
      <c r="B26" t="s">
        <v>20</v>
      </c>
      <c r="C26" t="s">
        <v>49</v>
      </c>
      <c r="D26" t="s">
        <v>49</v>
      </c>
      <c r="E26">
        <v>4.6428571428571397</v>
      </c>
      <c r="F26">
        <v>1</v>
      </c>
      <c r="G26">
        <v>2</v>
      </c>
      <c r="H26">
        <v>1</v>
      </c>
      <c r="I26">
        <v>1</v>
      </c>
      <c r="J26">
        <v>280</v>
      </c>
      <c r="K26">
        <v>30.407</v>
      </c>
      <c r="L26">
        <v>7.3</v>
      </c>
      <c r="M26" t="s">
        <v>23</v>
      </c>
      <c r="N26" t="s">
        <v>23</v>
      </c>
      <c r="O26" t="s">
        <v>23</v>
      </c>
      <c r="P26" t="s">
        <v>23</v>
      </c>
      <c r="R26">
        <v>0.13600000000000001</v>
      </c>
      <c r="S26">
        <v>53.44</v>
      </c>
      <c r="T26">
        <v>1</v>
      </c>
    </row>
    <row r="27" spans="1:20" x14ac:dyDescent="0.25">
      <c r="A27" t="b">
        <v>0</v>
      </c>
      <c r="B27" t="s">
        <v>20</v>
      </c>
      <c r="C27" t="s">
        <v>50</v>
      </c>
      <c r="D27" t="s">
        <v>50</v>
      </c>
      <c r="E27">
        <v>13.0208333333333</v>
      </c>
      <c r="F27">
        <v>1</v>
      </c>
      <c r="G27">
        <v>1</v>
      </c>
      <c r="H27">
        <v>1</v>
      </c>
      <c r="I27">
        <v>1</v>
      </c>
      <c r="J27">
        <v>192</v>
      </c>
      <c r="K27">
        <v>20.812999999999999</v>
      </c>
      <c r="L27">
        <v>9.23</v>
      </c>
      <c r="M27" t="s">
        <v>31</v>
      </c>
      <c r="N27" t="s">
        <v>24</v>
      </c>
      <c r="O27" t="s">
        <v>31</v>
      </c>
      <c r="P27" t="s">
        <v>24</v>
      </c>
      <c r="R27">
        <v>0.25900000000000001</v>
      </c>
      <c r="S27">
        <v>53.23</v>
      </c>
      <c r="T27">
        <v>1</v>
      </c>
    </row>
    <row r="28" spans="1:20" x14ac:dyDescent="0.25">
      <c r="A28" t="b">
        <v>0</v>
      </c>
      <c r="B28" t="s">
        <v>20</v>
      </c>
      <c r="C28" t="s">
        <v>51</v>
      </c>
      <c r="D28" t="s">
        <v>51</v>
      </c>
      <c r="E28">
        <v>5.2132701421800904</v>
      </c>
      <c r="F28">
        <v>1</v>
      </c>
      <c r="G28">
        <v>1</v>
      </c>
      <c r="H28">
        <v>1</v>
      </c>
      <c r="I28">
        <v>1</v>
      </c>
      <c r="J28">
        <v>211</v>
      </c>
      <c r="K28">
        <v>22.765000000000001</v>
      </c>
      <c r="L28">
        <v>4.84</v>
      </c>
      <c r="M28" t="s">
        <v>23</v>
      </c>
      <c r="N28" t="s">
        <v>31</v>
      </c>
      <c r="O28" t="s">
        <v>23</v>
      </c>
      <c r="P28" t="s">
        <v>31</v>
      </c>
      <c r="R28">
        <v>0.21199999999999999</v>
      </c>
      <c r="S28">
        <v>51.64</v>
      </c>
      <c r="T28">
        <v>1</v>
      </c>
    </row>
    <row r="29" spans="1:20" x14ac:dyDescent="0.25">
      <c r="A29" t="b">
        <v>0</v>
      </c>
      <c r="B29" t="s">
        <v>20</v>
      </c>
      <c r="C29" t="s">
        <v>52</v>
      </c>
      <c r="D29" t="s">
        <v>52</v>
      </c>
      <c r="E29">
        <v>3.5714285714285698</v>
      </c>
      <c r="F29">
        <v>1</v>
      </c>
      <c r="G29">
        <v>1</v>
      </c>
      <c r="H29">
        <v>1</v>
      </c>
      <c r="I29">
        <v>1</v>
      </c>
      <c r="J29">
        <v>336</v>
      </c>
      <c r="K29">
        <v>37.427</v>
      </c>
      <c r="L29">
        <v>4.82</v>
      </c>
      <c r="M29" t="s">
        <v>31</v>
      </c>
      <c r="N29" t="s">
        <v>24</v>
      </c>
      <c r="O29" t="s">
        <v>31</v>
      </c>
      <c r="P29" t="s">
        <v>24</v>
      </c>
      <c r="R29">
        <v>0.122</v>
      </c>
      <c r="S29">
        <v>51.41</v>
      </c>
      <c r="T29">
        <v>1</v>
      </c>
    </row>
    <row r="30" spans="1:20" x14ac:dyDescent="0.25">
      <c r="A30" t="b">
        <v>0</v>
      </c>
      <c r="B30" t="s">
        <v>20</v>
      </c>
      <c r="C30" t="s">
        <v>53</v>
      </c>
      <c r="D30" t="s">
        <v>53</v>
      </c>
      <c r="E30">
        <v>5.5793991416309003</v>
      </c>
      <c r="F30">
        <v>1</v>
      </c>
      <c r="G30">
        <v>1</v>
      </c>
      <c r="H30">
        <v>1</v>
      </c>
      <c r="I30">
        <v>1</v>
      </c>
      <c r="J30">
        <v>233</v>
      </c>
      <c r="K30">
        <v>26.361000000000001</v>
      </c>
      <c r="L30">
        <v>8.94</v>
      </c>
      <c r="M30" t="s">
        <v>31</v>
      </c>
      <c r="N30" t="s">
        <v>24</v>
      </c>
      <c r="O30" t="s">
        <v>31</v>
      </c>
      <c r="P30" t="s">
        <v>24</v>
      </c>
      <c r="R30">
        <v>0.16600000000000001</v>
      </c>
      <c r="S30">
        <v>49.46</v>
      </c>
      <c r="T30">
        <v>1</v>
      </c>
    </row>
    <row r="31" spans="1:20" x14ac:dyDescent="0.25">
      <c r="A31" t="b">
        <v>0</v>
      </c>
      <c r="B31" t="s">
        <v>20</v>
      </c>
      <c r="C31" t="s">
        <v>54</v>
      </c>
      <c r="D31" t="s">
        <v>54</v>
      </c>
      <c r="E31">
        <v>16.107382550335601</v>
      </c>
      <c r="F31">
        <v>1</v>
      </c>
      <c r="G31">
        <v>2</v>
      </c>
      <c r="H31">
        <v>1</v>
      </c>
      <c r="I31">
        <v>1</v>
      </c>
      <c r="J31">
        <v>149</v>
      </c>
      <c r="K31">
        <v>16.664000000000001</v>
      </c>
      <c r="L31">
        <v>6.39</v>
      </c>
      <c r="M31" t="s">
        <v>23</v>
      </c>
      <c r="N31" t="s">
        <v>23</v>
      </c>
      <c r="O31" t="s">
        <v>23</v>
      </c>
      <c r="P31" t="s">
        <v>23</v>
      </c>
      <c r="R31">
        <v>0.25900000000000001</v>
      </c>
      <c r="S31">
        <v>48.46</v>
      </c>
      <c r="T31">
        <v>1</v>
      </c>
    </row>
    <row r="32" spans="1:20" x14ac:dyDescent="0.25">
      <c r="A32" t="b">
        <v>0</v>
      </c>
      <c r="B32" t="s">
        <v>20</v>
      </c>
      <c r="C32" t="s">
        <v>55</v>
      </c>
      <c r="D32" t="s">
        <v>55</v>
      </c>
      <c r="E32">
        <v>2.7833001988071602</v>
      </c>
      <c r="F32">
        <v>1</v>
      </c>
      <c r="G32">
        <v>1</v>
      </c>
      <c r="H32">
        <v>1</v>
      </c>
      <c r="I32">
        <v>1</v>
      </c>
      <c r="J32">
        <v>503</v>
      </c>
      <c r="K32">
        <v>53.337000000000003</v>
      </c>
      <c r="L32">
        <v>5.77</v>
      </c>
      <c r="M32" t="s">
        <v>23</v>
      </c>
      <c r="N32" t="s">
        <v>31</v>
      </c>
      <c r="O32" t="s">
        <v>23</v>
      </c>
      <c r="P32" t="s">
        <v>31</v>
      </c>
      <c r="R32">
        <v>0.10100000000000001</v>
      </c>
      <c r="S32">
        <v>47.79</v>
      </c>
      <c r="T32">
        <v>1</v>
      </c>
    </row>
    <row r="33" spans="1:20" x14ac:dyDescent="0.25">
      <c r="A33" t="b">
        <v>0</v>
      </c>
      <c r="B33" t="s">
        <v>20</v>
      </c>
      <c r="C33" t="s">
        <v>56</v>
      </c>
      <c r="D33" t="s">
        <v>56</v>
      </c>
      <c r="E33">
        <v>2.7322404371584699</v>
      </c>
      <c r="F33">
        <v>1</v>
      </c>
      <c r="G33">
        <v>1</v>
      </c>
      <c r="H33">
        <v>1</v>
      </c>
      <c r="I33">
        <v>1</v>
      </c>
      <c r="J33">
        <v>366</v>
      </c>
      <c r="K33">
        <v>40.215000000000003</v>
      </c>
      <c r="L33">
        <v>8.0299999999999994</v>
      </c>
      <c r="M33" t="s">
        <v>31</v>
      </c>
      <c r="N33" t="s">
        <v>24</v>
      </c>
      <c r="O33" t="s">
        <v>31</v>
      </c>
      <c r="P33" t="s">
        <v>24</v>
      </c>
      <c r="R33">
        <v>9.2999999999999999E-2</v>
      </c>
      <c r="S33">
        <v>47.21</v>
      </c>
      <c r="T33">
        <v>1</v>
      </c>
    </row>
    <row r="34" spans="1:20" x14ac:dyDescent="0.25">
      <c r="A34" t="b">
        <v>0</v>
      </c>
      <c r="B34" t="s">
        <v>20</v>
      </c>
      <c r="C34" t="s">
        <v>57</v>
      </c>
      <c r="D34" t="s">
        <v>57</v>
      </c>
      <c r="E34">
        <v>9.7560975609756095</v>
      </c>
      <c r="F34">
        <v>1</v>
      </c>
      <c r="G34">
        <v>1</v>
      </c>
      <c r="H34">
        <v>1</v>
      </c>
      <c r="I34">
        <v>1</v>
      </c>
      <c r="J34">
        <v>164</v>
      </c>
      <c r="K34">
        <v>16.923999999999999</v>
      </c>
      <c r="L34">
        <v>6</v>
      </c>
      <c r="M34" t="s">
        <v>31</v>
      </c>
      <c r="N34" t="s">
        <v>24</v>
      </c>
      <c r="O34" t="s">
        <v>31</v>
      </c>
      <c r="P34" t="s">
        <v>24</v>
      </c>
      <c r="R34">
        <v>0.23300000000000001</v>
      </c>
      <c r="S34">
        <v>46.59</v>
      </c>
      <c r="T34">
        <v>1</v>
      </c>
    </row>
    <row r="35" spans="1:20" x14ac:dyDescent="0.25">
      <c r="A35" t="b">
        <v>0</v>
      </c>
      <c r="B35" t="s">
        <v>20</v>
      </c>
      <c r="C35" t="s">
        <v>58</v>
      </c>
      <c r="D35" t="s">
        <v>58</v>
      </c>
      <c r="E35">
        <v>5.9375</v>
      </c>
      <c r="F35">
        <v>1</v>
      </c>
      <c r="G35">
        <v>1</v>
      </c>
      <c r="H35">
        <v>1</v>
      </c>
      <c r="I35">
        <v>1</v>
      </c>
      <c r="J35">
        <v>320</v>
      </c>
      <c r="K35">
        <v>35.49</v>
      </c>
      <c r="L35">
        <v>8.6999999999999993</v>
      </c>
      <c r="M35" t="s">
        <v>31</v>
      </c>
      <c r="N35" t="s">
        <v>24</v>
      </c>
      <c r="O35" t="s">
        <v>31</v>
      </c>
      <c r="P35" t="s">
        <v>24</v>
      </c>
      <c r="R35">
        <v>0.11600000000000001</v>
      </c>
      <c r="S35">
        <v>46.33</v>
      </c>
      <c r="T35">
        <v>1</v>
      </c>
    </row>
    <row r="36" spans="1:20" x14ac:dyDescent="0.25">
      <c r="A36" t="b">
        <v>0</v>
      </c>
      <c r="B36" t="s">
        <v>20</v>
      </c>
      <c r="C36" t="s">
        <v>59</v>
      </c>
      <c r="D36" t="s">
        <v>59</v>
      </c>
      <c r="E36">
        <v>15.4285714285714</v>
      </c>
      <c r="F36">
        <v>1</v>
      </c>
      <c r="G36">
        <v>1</v>
      </c>
      <c r="H36">
        <v>1</v>
      </c>
      <c r="I36">
        <v>1</v>
      </c>
      <c r="J36">
        <v>175</v>
      </c>
      <c r="K36">
        <v>20.129000000000001</v>
      </c>
      <c r="L36">
        <v>8.85</v>
      </c>
      <c r="M36" t="s">
        <v>31</v>
      </c>
      <c r="N36" t="s">
        <v>24</v>
      </c>
      <c r="O36" t="s">
        <v>31</v>
      </c>
      <c r="P36" t="s">
        <v>24</v>
      </c>
      <c r="R36">
        <v>0.19400000000000001</v>
      </c>
      <c r="S36">
        <v>46.04</v>
      </c>
      <c r="T36">
        <v>1</v>
      </c>
    </row>
    <row r="37" spans="1:20" x14ac:dyDescent="0.25">
      <c r="A37" t="b">
        <v>0</v>
      </c>
      <c r="B37" t="s">
        <v>20</v>
      </c>
      <c r="C37" t="s">
        <v>60</v>
      </c>
      <c r="D37" t="s">
        <v>60</v>
      </c>
      <c r="E37">
        <v>8.2524271844660202</v>
      </c>
      <c r="F37">
        <v>1</v>
      </c>
      <c r="G37">
        <v>1</v>
      </c>
      <c r="H37">
        <v>1</v>
      </c>
      <c r="I37">
        <v>1</v>
      </c>
      <c r="J37">
        <v>206</v>
      </c>
      <c r="K37">
        <v>22.954000000000001</v>
      </c>
      <c r="L37">
        <v>6.73</v>
      </c>
      <c r="M37" t="s">
        <v>31</v>
      </c>
      <c r="N37" t="s">
        <v>24</v>
      </c>
      <c r="O37" t="s">
        <v>31</v>
      </c>
      <c r="P37" t="s">
        <v>24</v>
      </c>
      <c r="R37">
        <v>0.155</v>
      </c>
      <c r="S37">
        <v>45.04</v>
      </c>
      <c r="T37">
        <v>1</v>
      </c>
    </row>
    <row r="38" spans="1:20" x14ac:dyDescent="0.25">
      <c r="A38" t="b">
        <v>0</v>
      </c>
      <c r="B38" t="s">
        <v>20</v>
      </c>
      <c r="C38" t="s">
        <v>61</v>
      </c>
      <c r="D38" t="s">
        <v>61</v>
      </c>
      <c r="E38">
        <v>3.28571428571429</v>
      </c>
      <c r="F38">
        <v>2</v>
      </c>
      <c r="G38">
        <v>2</v>
      </c>
      <c r="H38">
        <v>2</v>
      </c>
      <c r="I38">
        <v>1</v>
      </c>
      <c r="J38">
        <v>700</v>
      </c>
      <c r="K38">
        <v>73.355000000000004</v>
      </c>
      <c r="L38">
        <v>5.05</v>
      </c>
      <c r="M38" t="s">
        <v>23</v>
      </c>
      <c r="N38" t="s">
        <v>23</v>
      </c>
      <c r="O38" t="s">
        <v>23</v>
      </c>
      <c r="P38" t="s">
        <v>23</v>
      </c>
      <c r="R38">
        <v>0.108</v>
      </c>
      <c r="S38">
        <v>44.71</v>
      </c>
      <c r="T38">
        <v>2</v>
      </c>
    </row>
    <row r="39" spans="1:20" x14ac:dyDescent="0.25">
      <c r="A39" t="b">
        <v>0</v>
      </c>
      <c r="B39" t="s">
        <v>20</v>
      </c>
      <c r="C39" t="s">
        <v>62</v>
      </c>
      <c r="D39" t="s">
        <v>62</v>
      </c>
      <c r="E39">
        <v>9.9656357388316206</v>
      </c>
      <c r="F39">
        <v>1</v>
      </c>
      <c r="G39">
        <v>1</v>
      </c>
      <c r="H39">
        <v>1</v>
      </c>
      <c r="I39">
        <v>1</v>
      </c>
      <c r="J39">
        <v>291</v>
      </c>
      <c r="K39">
        <v>32.429000000000002</v>
      </c>
      <c r="L39">
        <v>4.67</v>
      </c>
      <c r="M39" t="s">
        <v>23</v>
      </c>
      <c r="N39" t="s">
        <v>31</v>
      </c>
      <c r="O39" t="s">
        <v>23</v>
      </c>
      <c r="P39" t="s">
        <v>31</v>
      </c>
      <c r="R39">
        <v>0.122</v>
      </c>
      <c r="S39">
        <v>44.48</v>
      </c>
      <c r="T39">
        <v>1</v>
      </c>
    </row>
    <row r="40" spans="1:20" x14ac:dyDescent="0.25">
      <c r="A40" t="b">
        <v>0</v>
      </c>
      <c r="B40" t="s">
        <v>20</v>
      </c>
      <c r="C40" t="s">
        <v>63</v>
      </c>
      <c r="D40" t="s">
        <v>63</v>
      </c>
      <c r="E40">
        <v>3.7037037037037002</v>
      </c>
      <c r="F40">
        <v>1</v>
      </c>
      <c r="G40">
        <v>1</v>
      </c>
      <c r="H40">
        <v>1</v>
      </c>
      <c r="I40">
        <v>1</v>
      </c>
      <c r="J40">
        <v>378</v>
      </c>
      <c r="K40">
        <v>39.323999999999998</v>
      </c>
      <c r="L40">
        <v>4.87</v>
      </c>
      <c r="M40" t="s">
        <v>23</v>
      </c>
      <c r="N40" t="s">
        <v>31</v>
      </c>
      <c r="O40" t="s">
        <v>23</v>
      </c>
      <c r="P40" t="s">
        <v>31</v>
      </c>
      <c r="R40">
        <v>0.11600000000000001</v>
      </c>
      <c r="S40">
        <v>44.33</v>
      </c>
      <c r="T40">
        <v>1</v>
      </c>
    </row>
    <row r="41" spans="1:20" x14ac:dyDescent="0.25">
      <c r="A41" t="b">
        <v>0</v>
      </c>
      <c r="B41" t="s">
        <v>20</v>
      </c>
      <c r="C41" t="s">
        <v>64</v>
      </c>
      <c r="D41" t="s">
        <v>64</v>
      </c>
      <c r="E41">
        <v>3.52941176470588</v>
      </c>
      <c r="F41">
        <v>1</v>
      </c>
      <c r="G41">
        <v>1</v>
      </c>
      <c r="H41">
        <v>1</v>
      </c>
      <c r="I41">
        <v>1</v>
      </c>
      <c r="J41">
        <v>255</v>
      </c>
      <c r="K41">
        <v>28.420999999999999</v>
      </c>
      <c r="L41">
        <v>5.26</v>
      </c>
      <c r="M41" t="s">
        <v>23</v>
      </c>
      <c r="N41" t="s">
        <v>31</v>
      </c>
      <c r="O41" t="s">
        <v>23</v>
      </c>
      <c r="P41" t="s">
        <v>31</v>
      </c>
      <c r="R41">
        <v>0.14499999999999999</v>
      </c>
      <c r="S41">
        <v>44.33</v>
      </c>
      <c r="T41">
        <v>1</v>
      </c>
    </row>
    <row r="42" spans="1:20" x14ac:dyDescent="0.25">
      <c r="A42" t="b">
        <v>0</v>
      </c>
      <c r="B42" t="s">
        <v>20</v>
      </c>
      <c r="C42" t="s">
        <v>65</v>
      </c>
      <c r="D42" t="s">
        <v>65</v>
      </c>
      <c r="E42">
        <v>1.82094081942337</v>
      </c>
      <c r="F42">
        <v>1</v>
      </c>
      <c r="G42">
        <v>1</v>
      </c>
      <c r="H42">
        <v>1</v>
      </c>
      <c r="I42">
        <v>1</v>
      </c>
      <c r="J42">
        <v>659</v>
      </c>
      <c r="K42">
        <v>70.989000000000004</v>
      </c>
      <c r="L42">
        <v>9.01</v>
      </c>
      <c r="M42" t="s">
        <v>23</v>
      </c>
      <c r="N42" t="s">
        <v>31</v>
      </c>
      <c r="O42" t="s">
        <v>23</v>
      </c>
      <c r="P42" t="s">
        <v>31</v>
      </c>
      <c r="R42">
        <v>6.8000000000000005E-2</v>
      </c>
      <c r="S42">
        <v>43.72</v>
      </c>
      <c r="T42">
        <v>1</v>
      </c>
    </row>
    <row r="43" spans="1:20" x14ac:dyDescent="0.25">
      <c r="A43" t="b">
        <v>0</v>
      </c>
      <c r="B43" t="s">
        <v>20</v>
      </c>
      <c r="C43" t="s">
        <v>66</v>
      </c>
      <c r="D43" t="s">
        <v>66</v>
      </c>
      <c r="E43">
        <v>4.1825095057034201</v>
      </c>
      <c r="F43">
        <v>1</v>
      </c>
      <c r="G43">
        <v>1</v>
      </c>
      <c r="H43">
        <v>1</v>
      </c>
      <c r="I43">
        <v>1</v>
      </c>
      <c r="J43">
        <v>263</v>
      </c>
      <c r="K43">
        <v>27.917000000000002</v>
      </c>
      <c r="L43">
        <v>7.85</v>
      </c>
      <c r="M43" t="s">
        <v>31</v>
      </c>
      <c r="N43" t="s">
        <v>24</v>
      </c>
      <c r="O43" t="s">
        <v>31</v>
      </c>
      <c r="P43" t="s">
        <v>24</v>
      </c>
      <c r="R43">
        <v>0.129</v>
      </c>
      <c r="S43">
        <v>42.79</v>
      </c>
      <c r="T43">
        <v>1</v>
      </c>
    </row>
    <row r="44" spans="1:20" x14ac:dyDescent="0.25">
      <c r="A44" t="b">
        <v>0</v>
      </c>
      <c r="B44" t="s">
        <v>20</v>
      </c>
      <c r="C44" t="s">
        <v>67</v>
      </c>
      <c r="D44" t="s">
        <v>67</v>
      </c>
      <c r="E44">
        <v>3.9267015706806299</v>
      </c>
      <c r="F44">
        <v>1</v>
      </c>
      <c r="G44">
        <v>1</v>
      </c>
      <c r="H44">
        <v>1</v>
      </c>
      <c r="I44">
        <v>1</v>
      </c>
      <c r="J44">
        <v>382</v>
      </c>
      <c r="K44">
        <v>43.691000000000003</v>
      </c>
      <c r="L44">
        <v>6.83</v>
      </c>
      <c r="M44" t="s">
        <v>31</v>
      </c>
      <c r="N44" t="s">
        <v>24</v>
      </c>
      <c r="O44" t="s">
        <v>31</v>
      </c>
      <c r="P44" t="s">
        <v>24</v>
      </c>
      <c r="R44">
        <v>0.13600000000000001</v>
      </c>
      <c r="S44">
        <v>42.55</v>
      </c>
      <c r="T44">
        <v>1</v>
      </c>
    </row>
    <row r="45" spans="1:20" x14ac:dyDescent="0.25">
      <c r="A45" t="b">
        <v>0</v>
      </c>
      <c r="B45" t="s">
        <v>20</v>
      </c>
      <c r="C45" t="s">
        <v>68</v>
      </c>
      <c r="D45" t="s">
        <v>68</v>
      </c>
      <c r="E45">
        <v>4.4444444444444402</v>
      </c>
      <c r="F45">
        <v>1</v>
      </c>
      <c r="G45">
        <v>1</v>
      </c>
      <c r="H45">
        <v>1</v>
      </c>
      <c r="I45">
        <v>1</v>
      </c>
      <c r="J45">
        <v>405</v>
      </c>
      <c r="K45">
        <v>41.154000000000003</v>
      </c>
      <c r="L45">
        <v>7.2</v>
      </c>
      <c r="M45" t="s">
        <v>23</v>
      </c>
      <c r="N45" t="s">
        <v>31</v>
      </c>
      <c r="O45" t="s">
        <v>23</v>
      </c>
      <c r="P45" t="s">
        <v>31</v>
      </c>
      <c r="R45">
        <v>0.21199999999999999</v>
      </c>
      <c r="S45">
        <v>41.4</v>
      </c>
      <c r="T45">
        <v>1</v>
      </c>
    </row>
    <row r="46" spans="1:20" x14ac:dyDescent="0.25">
      <c r="A46" t="b">
        <v>0</v>
      </c>
      <c r="B46" t="s">
        <v>20</v>
      </c>
      <c r="C46" t="s">
        <v>69</v>
      </c>
      <c r="D46" t="s">
        <v>69</v>
      </c>
      <c r="E46">
        <v>2.7290448343079898</v>
      </c>
      <c r="F46">
        <v>1</v>
      </c>
      <c r="G46">
        <v>1</v>
      </c>
      <c r="H46">
        <v>1</v>
      </c>
      <c r="I46">
        <v>1</v>
      </c>
      <c r="J46">
        <v>513</v>
      </c>
      <c r="K46">
        <v>55.994999999999997</v>
      </c>
      <c r="L46">
        <v>5</v>
      </c>
      <c r="M46" t="s">
        <v>31</v>
      </c>
      <c r="N46" t="s">
        <v>24</v>
      </c>
      <c r="O46" t="s">
        <v>31</v>
      </c>
      <c r="P46" t="s">
        <v>24</v>
      </c>
      <c r="R46">
        <v>7.4999999999999997E-2</v>
      </c>
      <c r="S46">
        <v>40.32</v>
      </c>
      <c r="T46">
        <v>1</v>
      </c>
    </row>
    <row r="47" spans="1:20" x14ac:dyDescent="0.25">
      <c r="A47" t="b">
        <v>0</v>
      </c>
      <c r="B47" t="s">
        <v>20</v>
      </c>
      <c r="C47" t="s">
        <v>70</v>
      </c>
      <c r="D47" t="s">
        <v>70</v>
      </c>
      <c r="E47">
        <v>2.8892455858748001</v>
      </c>
      <c r="F47">
        <v>1</v>
      </c>
      <c r="G47">
        <v>1</v>
      </c>
      <c r="H47">
        <v>1</v>
      </c>
      <c r="I47">
        <v>1</v>
      </c>
      <c r="J47">
        <v>623</v>
      </c>
      <c r="K47">
        <v>68.206000000000003</v>
      </c>
      <c r="L47">
        <v>6.39</v>
      </c>
      <c r="M47" t="s">
        <v>31</v>
      </c>
      <c r="N47" t="s">
        <v>24</v>
      </c>
      <c r="O47" t="s">
        <v>31</v>
      </c>
      <c r="P47" t="s">
        <v>24</v>
      </c>
      <c r="R47">
        <v>6.8000000000000005E-2</v>
      </c>
      <c r="S47">
        <v>40.159999999999997</v>
      </c>
      <c r="T47">
        <v>1</v>
      </c>
    </row>
    <row r="48" spans="1:20" x14ac:dyDescent="0.25">
      <c r="A48" t="b">
        <v>0</v>
      </c>
      <c r="B48" t="s">
        <v>20</v>
      </c>
      <c r="C48" t="s">
        <v>71</v>
      </c>
      <c r="D48" t="s">
        <v>71</v>
      </c>
      <c r="E48">
        <v>13.4502923976608</v>
      </c>
      <c r="F48">
        <v>1</v>
      </c>
      <c r="G48">
        <v>1</v>
      </c>
      <c r="H48">
        <v>1</v>
      </c>
      <c r="I48">
        <v>1</v>
      </c>
      <c r="J48">
        <v>171</v>
      </c>
      <c r="K48">
        <v>18.646999999999998</v>
      </c>
      <c r="L48">
        <v>6.14</v>
      </c>
      <c r="M48" t="s">
        <v>31</v>
      </c>
      <c r="N48" t="s">
        <v>24</v>
      </c>
      <c r="O48" t="s">
        <v>31</v>
      </c>
      <c r="P48" t="s">
        <v>24</v>
      </c>
      <c r="R48">
        <v>0.23300000000000001</v>
      </c>
      <c r="S48">
        <v>39.86</v>
      </c>
      <c r="T48">
        <v>1</v>
      </c>
    </row>
    <row r="49" spans="1:20" x14ac:dyDescent="0.25">
      <c r="A49" t="b">
        <v>0</v>
      </c>
      <c r="B49" t="s">
        <v>20</v>
      </c>
      <c r="C49" t="s">
        <v>72</v>
      </c>
      <c r="D49" t="s">
        <v>72</v>
      </c>
      <c r="E49">
        <v>14.814814814814801</v>
      </c>
      <c r="F49">
        <v>1</v>
      </c>
      <c r="G49">
        <v>1</v>
      </c>
      <c r="H49">
        <v>1</v>
      </c>
      <c r="I49">
        <v>1</v>
      </c>
      <c r="J49">
        <v>135</v>
      </c>
      <c r="K49">
        <v>14.422000000000001</v>
      </c>
      <c r="L49">
        <v>8.75</v>
      </c>
      <c r="M49" t="s">
        <v>31</v>
      </c>
      <c r="N49" t="s">
        <v>24</v>
      </c>
      <c r="O49" t="s">
        <v>31</v>
      </c>
      <c r="P49" t="s">
        <v>24</v>
      </c>
      <c r="R49">
        <v>0.29199999999999998</v>
      </c>
      <c r="S49">
        <v>39.29</v>
      </c>
      <c r="T49">
        <v>1</v>
      </c>
    </row>
    <row r="50" spans="1:20" x14ac:dyDescent="0.25">
      <c r="A50" t="b">
        <v>0</v>
      </c>
      <c r="B50" t="s">
        <v>20</v>
      </c>
      <c r="C50" t="s">
        <v>73</v>
      </c>
      <c r="D50" t="s">
        <v>73</v>
      </c>
      <c r="E50">
        <v>9.3023255813953494</v>
      </c>
      <c r="F50">
        <v>1</v>
      </c>
      <c r="G50">
        <v>1</v>
      </c>
      <c r="H50">
        <v>1</v>
      </c>
      <c r="I50">
        <v>1</v>
      </c>
      <c r="J50">
        <v>129</v>
      </c>
      <c r="K50">
        <v>14.638</v>
      </c>
      <c r="L50">
        <v>9.58</v>
      </c>
      <c r="M50" t="s">
        <v>23</v>
      </c>
      <c r="N50" t="s">
        <v>31</v>
      </c>
      <c r="O50" t="s">
        <v>23</v>
      </c>
      <c r="P50" t="s">
        <v>31</v>
      </c>
      <c r="R50">
        <v>0.33400000000000002</v>
      </c>
      <c r="S50">
        <v>36.97</v>
      </c>
      <c r="T50">
        <v>1</v>
      </c>
    </row>
    <row r="51" spans="1:20" x14ac:dyDescent="0.25">
      <c r="A51" t="b">
        <v>0</v>
      </c>
      <c r="B51" t="s">
        <v>20</v>
      </c>
      <c r="C51" t="s">
        <v>74</v>
      </c>
      <c r="D51" t="s">
        <v>74</v>
      </c>
      <c r="E51">
        <v>1.01302460202605</v>
      </c>
      <c r="F51">
        <v>1</v>
      </c>
      <c r="G51">
        <v>2</v>
      </c>
      <c r="H51">
        <v>1</v>
      </c>
      <c r="I51">
        <v>1</v>
      </c>
      <c r="J51">
        <v>691</v>
      </c>
      <c r="K51">
        <v>74.814999999999998</v>
      </c>
      <c r="L51">
        <v>8.65</v>
      </c>
      <c r="M51" t="s">
        <v>23</v>
      </c>
      <c r="N51" t="s">
        <v>24</v>
      </c>
      <c r="O51" t="s">
        <v>23</v>
      </c>
      <c r="P51" t="s">
        <v>24</v>
      </c>
      <c r="R51">
        <v>0.11</v>
      </c>
      <c r="S51">
        <v>35.532704347786002</v>
      </c>
      <c r="T51">
        <v>1</v>
      </c>
    </row>
    <row r="52" spans="1:20" x14ac:dyDescent="0.25">
      <c r="A52" t="b">
        <v>0</v>
      </c>
      <c r="B52" t="s">
        <v>20</v>
      </c>
      <c r="C52" t="s">
        <v>75</v>
      </c>
      <c r="D52" t="s">
        <v>75</v>
      </c>
      <c r="E52">
        <v>7.9365079365079403</v>
      </c>
      <c r="F52">
        <v>1</v>
      </c>
      <c r="G52">
        <v>1</v>
      </c>
      <c r="H52">
        <v>1</v>
      </c>
      <c r="I52">
        <v>1</v>
      </c>
      <c r="J52">
        <v>189</v>
      </c>
      <c r="K52">
        <v>20.062000000000001</v>
      </c>
      <c r="L52">
        <v>8.76</v>
      </c>
      <c r="M52" t="s">
        <v>31</v>
      </c>
      <c r="N52" t="s">
        <v>23</v>
      </c>
      <c r="O52" t="s">
        <v>31</v>
      </c>
      <c r="P52" t="s">
        <v>23</v>
      </c>
      <c r="R52">
        <v>0.21199999999999999</v>
      </c>
      <c r="S52">
        <v>35.19</v>
      </c>
      <c r="T52">
        <v>1</v>
      </c>
    </row>
    <row r="53" spans="1:20" x14ac:dyDescent="0.25">
      <c r="A53" t="b">
        <v>0</v>
      </c>
      <c r="B53" t="s">
        <v>20</v>
      </c>
      <c r="C53" t="s">
        <v>76</v>
      </c>
      <c r="D53" t="s">
        <v>76</v>
      </c>
      <c r="E53">
        <v>4.6666666666666696</v>
      </c>
      <c r="F53">
        <v>1</v>
      </c>
      <c r="G53">
        <v>1</v>
      </c>
      <c r="H53">
        <v>1</v>
      </c>
      <c r="I53">
        <v>1</v>
      </c>
      <c r="J53">
        <v>450</v>
      </c>
      <c r="K53">
        <v>51.143000000000001</v>
      </c>
      <c r="L53">
        <v>5.33</v>
      </c>
      <c r="M53" t="s">
        <v>31</v>
      </c>
      <c r="N53" t="s">
        <v>24</v>
      </c>
      <c r="O53" t="s">
        <v>31</v>
      </c>
      <c r="P53" t="s">
        <v>24</v>
      </c>
      <c r="R53">
        <v>8.5999999999999993E-2</v>
      </c>
      <c r="S53">
        <v>34.08</v>
      </c>
      <c r="T53">
        <v>1</v>
      </c>
    </row>
    <row r="54" spans="1:20" x14ac:dyDescent="0.25">
      <c r="A54" t="b">
        <v>0</v>
      </c>
      <c r="B54" t="s">
        <v>20</v>
      </c>
      <c r="C54" t="s">
        <v>77</v>
      </c>
      <c r="D54" t="s">
        <v>77</v>
      </c>
      <c r="E54">
        <v>8.2901554404145106</v>
      </c>
      <c r="F54">
        <v>1</v>
      </c>
      <c r="G54">
        <v>1</v>
      </c>
      <c r="H54">
        <v>1</v>
      </c>
      <c r="I54">
        <v>1</v>
      </c>
      <c r="J54">
        <v>193</v>
      </c>
      <c r="K54">
        <v>20.302</v>
      </c>
      <c r="L54">
        <v>4.96</v>
      </c>
      <c r="M54" t="s">
        <v>31</v>
      </c>
      <c r="N54" t="s">
        <v>23</v>
      </c>
      <c r="O54" t="s">
        <v>31</v>
      </c>
      <c r="P54" t="s">
        <v>23</v>
      </c>
      <c r="R54">
        <v>0.29199999999999998</v>
      </c>
      <c r="S54">
        <v>32.520000000000003</v>
      </c>
      <c r="T54">
        <v>1</v>
      </c>
    </row>
    <row r="55" spans="1:20" x14ac:dyDescent="0.25">
      <c r="A55" t="b">
        <v>0</v>
      </c>
      <c r="B55" t="s">
        <v>20</v>
      </c>
      <c r="C55" t="s">
        <v>78</v>
      </c>
      <c r="D55" t="s">
        <v>78</v>
      </c>
      <c r="E55">
        <v>3.8461538461538498</v>
      </c>
      <c r="F55">
        <v>1</v>
      </c>
      <c r="G55">
        <v>1</v>
      </c>
      <c r="H55">
        <v>1</v>
      </c>
      <c r="I55">
        <v>1</v>
      </c>
      <c r="J55">
        <v>260</v>
      </c>
      <c r="K55">
        <v>27.55</v>
      </c>
      <c r="L55">
        <v>4.7</v>
      </c>
      <c r="M55" t="s">
        <v>31</v>
      </c>
      <c r="N55" t="s">
        <v>23</v>
      </c>
      <c r="O55" t="s">
        <v>31</v>
      </c>
      <c r="P55" t="s">
        <v>23</v>
      </c>
      <c r="R55">
        <v>0.19400000000000001</v>
      </c>
      <c r="S55">
        <v>31.93</v>
      </c>
      <c r="T55">
        <v>1</v>
      </c>
    </row>
    <row r="56" spans="1:20" x14ac:dyDescent="0.25">
      <c r="A56" t="b">
        <v>0</v>
      </c>
      <c r="B56" t="s">
        <v>20</v>
      </c>
      <c r="C56" t="s">
        <v>79</v>
      </c>
      <c r="D56" t="s">
        <v>79</v>
      </c>
      <c r="E56">
        <v>7.5630252100840298</v>
      </c>
      <c r="F56">
        <v>1</v>
      </c>
      <c r="G56">
        <v>1</v>
      </c>
      <c r="H56">
        <v>1</v>
      </c>
      <c r="I56">
        <v>1</v>
      </c>
      <c r="J56">
        <v>119</v>
      </c>
      <c r="K56">
        <v>12.904</v>
      </c>
      <c r="L56">
        <v>6.01</v>
      </c>
      <c r="M56" t="s">
        <v>31</v>
      </c>
      <c r="N56" t="s">
        <v>23</v>
      </c>
      <c r="O56" t="s">
        <v>31</v>
      </c>
      <c r="P56" t="s">
        <v>23</v>
      </c>
      <c r="R56">
        <v>0.38900000000000001</v>
      </c>
      <c r="S56">
        <v>31.88</v>
      </c>
      <c r="T56">
        <v>1</v>
      </c>
    </row>
    <row r="57" spans="1:20" x14ac:dyDescent="0.25">
      <c r="A57" t="b">
        <v>0</v>
      </c>
      <c r="B57" t="s">
        <v>20</v>
      </c>
      <c r="C57" t="s">
        <v>80</v>
      </c>
      <c r="D57" t="s">
        <v>80</v>
      </c>
      <c r="E57">
        <v>2.7896995708154502</v>
      </c>
      <c r="F57">
        <v>1</v>
      </c>
      <c r="G57">
        <v>1</v>
      </c>
      <c r="H57">
        <v>1</v>
      </c>
      <c r="I57">
        <v>1</v>
      </c>
      <c r="J57">
        <v>466</v>
      </c>
      <c r="K57">
        <v>49.256</v>
      </c>
      <c r="L57">
        <v>8.84</v>
      </c>
      <c r="M57" t="s">
        <v>31</v>
      </c>
      <c r="N57" t="s">
        <v>23</v>
      </c>
      <c r="O57" t="s">
        <v>31</v>
      </c>
      <c r="P57" t="s">
        <v>23</v>
      </c>
      <c r="R57">
        <v>0.122</v>
      </c>
      <c r="S57">
        <v>31.4</v>
      </c>
      <c r="T57">
        <v>1</v>
      </c>
    </row>
    <row r="58" spans="1:20" x14ac:dyDescent="0.25">
      <c r="A58" t="b">
        <v>0</v>
      </c>
      <c r="B58" t="s">
        <v>20</v>
      </c>
      <c r="C58" t="s">
        <v>81</v>
      </c>
      <c r="D58" t="s">
        <v>81</v>
      </c>
      <c r="E58">
        <v>7.8947368421052602</v>
      </c>
      <c r="F58">
        <v>1</v>
      </c>
      <c r="G58">
        <v>1</v>
      </c>
      <c r="H58">
        <v>1</v>
      </c>
      <c r="I58">
        <v>1</v>
      </c>
      <c r="J58">
        <v>190</v>
      </c>
      <c r="K58">
        <v>21.25</v>
      </c>
      <c r="L58">
        <v>7.25</v>
      </c>
      <c r="M58" t="s">
        <v>31</v>
      </c>
      <c r="N58" t="s">
        <v>23</v>
      </c>
      <c r="O58" t="s">
        <v>31</v>
      </c>
      <c r="P58" t="s">
        <v>23</v>
      </c>
      <c r="R58">
        <v>0.17899999999999999</v>
      </c>
      <c r="S58">
        <v>31.4</v>
      </c>
      <c r="T58">
        <v>1</v>
      </c>
    </row>
    <row r="59" spans="1:20" x14ac:dyDescent="0.25">
      <c r="A59" t="b">
        <v>0</v>
      </c>
      <c r="B59" t="s">
        <v>20</v>
      </c>
      <c r="C59" t="s">
        <v>82</v>
      </c>
      <c r="D59" t="s">
        <v>82</v>
      </c>
      <c r="E59">
        <v>5.6856187290969897</v>
      </c>
      <c r="F59">
        <v>1</v>
      </c>
      <c r="G59">
        <v>1</v>
      </c>
      <c r="H59">
        <v>1</v>
      </c>
      <c r="I59">
        <v>1</v>
      </c>
      <c r="J59">
        <v>299</v>
      </c>
      <c r="K59">
        <v>32.719000000000001</v>
      </c>
      <c r="L59">
        <v>6.8</v>
      </c>
      <c r="M59" t="s">
        <v>31</v>
      </c>
      <c r="N59" t="s">
        <v>23</v>
      </c>
      <c r="O59" t="s">
        <v>31</v>
      </c>
      <c r="P59" t="s">
        <v>23</v>
      </c>
      <c r="R59">
        <v>0.13600000000000001</v>
      </c>
      <c r="S59">
        <v>31.33</v>
      </c>
      <c r="T59">
        <v>1</v>
      </c>
    </row>
    <row r="60" spans="1:20" x14ac:dyDescent="0.25">
      <c r="A60" t="b">
        <v>0</v>
      </c>
      <c r="B60" t="s">
        <v>20</v>
      </c>
      <c r="C60" t="s">
        <v>83</v>
      </c>
      <c r="D60" t="s">
        <v>83</v>
      </c>
      <c r="E60">
        <v>4.7619047619047601</v>
      </c>
      <c r="F60">
        <v>1</v>
      </c>
      <c r="G60">
        <v>1</v>
      </c>
      <c r="H60">
        <v>1</v>
      </c>
      <c r="I60">
        <v>1</v>
      </c>
      <c r="J60">
        <v>231</v>
      </c>
      <c r="K60">
        <v>24.303999999999998</v>
      </c>
      <c r="L60">
        <v>9.0399999999999991</v>
      </c>
      <c r="M60" t="s">
        <v>31</v>
      </c>
      <c r="N60" t="s">
        <v>23</v>
      </c>
      <c r="O60" t="s">
        <v>31</v>
      </c>
      <c r="P60" t="s">
        <v>23</v>
      </c>
      <c r="R60">
        <v>0.38900000000000001</v>
      </c>
      <c r="S60">
        <v>31.2</v>
      </c>
      <c r="T60">
        <v>1</v>
      </c>
    </row>
    <row r="61" spans="1:20" x14ac:dyDescent="0.25">
      <c r="A61" t="b">
        <v>0</v>
      </c>
      <c r="B61" t="s">
        <v>20</v>
      </c>
      <c r="C61" t="s">
        <v>84</v>
      </c>
      <c r="D61" t="s">
        <v>84</v>
      </c>
      <c r="E61">
        <v>5.0359712230215798</v>
      </c>
      <c r="F61">
        <v>1</v>
      </c>
      <c r="G61">
        <v>1</v>
      </c>
      <c r="H61">
        <v>1</v>
      </c>
      <c r="I61">
        <v>1</v>
      </c>
      <c r="J61">
        <v>278</v>
      </c>
      <c r="K61">
        <v>31.254000000000001</v>
      </c>
      <c r="L61">
        <v>6.33</v>
      </c>
      <c r="M61" t="s">
        <v>31</v>
      </c>
      <c r="N61" t="s">
        <v>23</v>
      </c>
      <c r="O61" t="s">
        <v>31</v>
      </c>
      <c r="P61" t="s">
        <v>23</v>
      </c>
      <c r="R61">
        <v>0.13600000000000001</v>
      </c>
      <c r="S61">
        <v>31.01</v>
      </c>
      <c r="T61">
        <v>1</v>
      </c>
    </row>
    <row r="62" spans="1:20" x14ac:dyDescent="0.25">
      <c r="A62" t="b">
        <v>0</v>
      </c>
      <c r="B62" t="s">
        <v>20</v>
      </c>
      <c r="C62" t="s">
        <v>85</v>
      </c>
      <c r="D62" t="s">
        <v>85</v>
      </c>
      <c r="E62">
        <v>4.0767386091127102</v>
      </c>
      <c r="F62">
        <v>1</v>
      </c>
      <c r="G62">
        <v>1</v>
      </c>
      <c r="H62">
        <v>1</v>
      </c>
      <c r="I62">
        <v>1</v>
      </c>
      <c r="J62">
        <v>417</v>
      </c>
      <c r="K62">
        <v>44.347000000000001</v>
      </c>
      <c r="L62">
        <v>6.8</v>
      </c>
      <c r="M62" t="s">
        <v>31</v>
      </c>
      <c r="N62" t="s">
        <v>23</v>
      </c>
      <c r="O62" t="s">
        <v>31</v>
      </c>
      <c r="P62" t="s">
        <v>23</v>
      </c>
      <c r="R62">
        <v>0.129</v>
      </c>
      <c r="S62">
        <v>30.57</v>
      </c>
      <c r="T62">
        <v>1</v>
      </c>
    </row>
    <row r="63" spans="1:20" x14ac:dyDescent="0.25">
      <c r="A63" t="b">
        <v>0</v>
      </c>
      <c r="B63" t="s">
        <v>20</v>
      </c>
      <c r="C63" t="s">
        <v>86</v>
      </c>
      <c r="D63" t="s">
        <v>86</v>
      </c>
      <c r="E63">
        <v>6.3106796116504897</v>
      </c>
      <c r="F63">
        <v>1</v>
      </c>
      <c r="G63">
        <v>1</v>
      </c>
      <c r="H63">
        <v>1</v>
      </c>
      <c r="I63">
        <v>1</v>
      </c>
      <c r="J63">
        <v>206</v>
      </c>
      <c r="K63">
        <v>22.542999999999999</v>
      </c>
      <c r="L63">
        <v>5.29</v>
      </c>
      <c r="M63" t="s">
        <v>31</v>
      </c>
      <c r="N63" t="s">
        <v>23</v>
      </c>
      <c r="O63" t="s">
        <v>31</v>
      </c>
      <c r="P63" t="s">
        <v>23</v>
      </c>
      <c r="R63">
        <v>0.16600000000000001</v>
      </c>
      <c r="S63">
        <v>30.16</v>
      </c>
      <c r="T63">
        <v>1</v>
      </c>
    </row>
    <row r="64" spans="1:20" x14ac:dyDescent="0.25">
      <c r="A64" t="b">
        <v>0</v>
      </c>
      <c r="B64" t="s">
        <v>20</v>
      </c>
      <c r="C64" t="s">
        <v>87</v>
      </c>
      <c r="D64" t="s">
        <v>87</v>
      </c>
      <c r="E64">
        <v>2.3636363636363602</v>
      </c>
      <c r="F64">
        <v>1</v>
      </c>
      <c r="G64">
        <v>2</v>
      </c>
      <c r="H64">
        <v>1</v>
      </c>
      <c r="I64">
        <v>1</v>
      </c>
      <c r="J64">
        <v>550</v>
      </c>
      <c r="K64">
        <v>60.579000000000001</v>
      </c>
      <c r="L64">
        <v>6.7</v>
      </c>
      <c r="M64" t="s">
        <v>23</v>
      </c>
      <c r="N64" t="s">
        <v>23</v>
      </c>
      <c r="O64" t="s">
        <v>23</v>
      </c>
      <c r="P64" t="s">
        <v>23</v>
      </c>
      <c r="R64">
        <v>7.4999999999999997E-2</v>
      </c>
      <c r="S64">
        <v>29.97</v>
      </c>
      <c r="T64">
        <v>1</v>
      </c>
    </row>
    <row r="65" spans="1:20" x14ac:dyDescent="0.25">
      <c r="A65" t="b">
        <v>0</v>
      </c>
      <c r="B65" t="s">
        <v>20</v>
      </c>
      <c r="C65" t="s">
        <v>88</v>
      </c>
      <c r="D65" t="s">
        <v>88</v>
      </c>
      <c r="E65">
        <v>5.3672316384180796</v>
      </c>
      <c r="F65">
        <v>1</v>
      </c>
      <c r="G65">
        <v>1</v>
      </c>
      <c r="H65">
        <v>1</v>
      </c>
      <c r="I65">
        <v>1</v>
      </c>
      <c r="J65">
        <v>354</v>
      </c>
      <c r="K65">
        <v>35.421999999999997</v>
      </c>
      <c r="L65">
        <v>9.76</v>
      </c>
      <c r="M65" t="s">
        <v>31</v>
      </c>
      <c r="N65" t="s">
        <v>23</v>
      </c>
      <c r="O65" t="s">
        <v>31</v>
      </c>
      <c r="P65" t="s">
        <v>23</v>
      </c>
      <c r="R65">
        <v>0.11</v>
      </c>
      <c r="S65">
        <v>29.11</v>
      </c>
      <c r="T65">
        <v>1</v>
      </c>
    </row>
    <row r="66" spans="1:20" x14ac:dyDescent="0.25">
      <c r="A66" t="b">
        <v>0</v>
      </c>
      <c r="B66" t="s">
        <v>20</v>
      </c>
      <c r="C66" t="s">
        <v>89</v>
      </c>
      <c r="D66" t="s">
        <v>89</v>
      </c>
      <c r="E66">
        <v>7.4074074074074101</v>
      </c>
      <c r="F66">
        <v>1</v>
      </c>
      <c r="G66">
        <v>1</v>
      </c>
      <c r="H66">
        <v>1</v>
      </c>
      <c r="I66">
        <v>1</v>
      </c>
      <c r="J66">
        <v>108</v>
      </c>
      <c r="K66">
        <v>11.679</v>
      </c>
      <c r="L66">
        <v>6.58</v>
      </c>
      <c r="M66" t="s">
        <v>31</v>
      </c>
      <c r="N66" t="s">
        <v>23</v>
      </c>
      <c r="O66" t="s">
        <v>31</v>
      </c>
      <c r="P66" t="s">
        <v>23</v>
      </c>
      <c r="R66">
        <v>0.58499999999999996</v>
      </c>
      <c r="S66">
        <v>29.01</v>
      </c>
      <c r="T66">
        <v>1</v>
      </c>
    </row>
    <row r="67" spans="1:20" x14ac:dyDescent="0.25">
      <c r="A67" t="b">
        <v>0</v>
      </c>
      <c r="B67" t="s">
        <v>20</v>
      </c>
      <c r="C67" t="s">
        <v>90</v>
      </c>
      <c r="D67" t="s">
        <v>90</v>
      </c>
      <c r="E67">
        <v>1.3605442176870699</v>
      </c>
      <c r="F67">
        <v>1</v>
      </c>
      <c r="G67">
        <v>1</v>
      </c>
      <c r="H67">
        <v>1</v>
      </c>
      <c r="I67">
        <v>1</v>
      </c>
      <c r="J67">
        <v>588</v>
      </c>
      <c r="K67">
        <v>64.950999999999993</v>
      </c>
      <c r="L67">
        <v>7.77</v>
      </c>
      <c r="M67" t="s">
        <v>31</v>
      </c>
      <c r="N67" t="s">
        <v>23</v>
      </c>
      <c r="O67" t="s">
        <v>31</v>
      </c>
      <c r="P67" t="s">
        <v>23</v>
      </c>
      <c r="R67">
        <v>6.4000000000000001E-2</v>
      </c>
      <c r="S67">
        <v>28.88</v>
      </c>
      <c r="T67">
        <v>1</v>
      </c>
    </row>
    <row r="68" spans="1:20" x14ac:dyDescent="0.25">
      <c r="A68" t="b">
        <v>0</v>
      </c>
      <c r="B68" t="s">
        <v>20</v>
      </c>
      <c r="C68" t="s">
        <v>91</v>
      </c>
      <c r="D68" t="s">
        <v>91</v>
      </c>
      <c r="E68">
        <v>25.688073394495401</v>
      </c>
      <c r="F68">
        <v>1</v>
      </c>
      <c r="G68">
        <v>1</v>
      </c>
      <c r="H68">
        <v>1</v>
      </c>
      <c r="I68">
        <v>1</v>
      </c>
      <c r="J68">
        <v>109</v>
      </c>
      <c r="K68">
        <v>11.539</v>
      </c>
      <c r="L68">
        <v>4.8600000000000003</v>
      </c>
      <c r="M68" t="s">
        <v>31</v>
      </c>
      <c r="N68" t="s">
        <v>23</v>
      </c>
      <c r="O68" t="s">
        <v>31</v>
      </c>
      <c r="P68" t="s">
        <v>23</v>
      </c>
      <c r="R68">
        <v>0.58499999999999996</v>
      </c>
      <c r="S68">
        <v>26.88</v>
      </c>
      <c r="T68">
        <v>1</v>
      </c>
    </row>
    <row r="69" spans="1:20" x14ac:dyDescent="0.25">
      <c r="A69" t="b">
        <v>0</v>
      </c>
      <c r="B69" t="s">
        <v>20</v>
      </c>
      <c r="C69" t="s">
        <v>92</v>
      </c>
      <c r="D69" t="s">
        <v>92</v>
      </c>
      <c r="E69">
        <v>3.6121673003802299</v>
      </c>
      <c r="F69">
        <v>1</v>
      </c>
      <c r="G69">
        <v>1</v>
      </c>
      <c r="H69">
        <v>1</v>
      </c>
      <c r="I69">
        <v>1</v>
      </c>
      <c r="J69">
        <v>526</v>
      </c>
      <c r="K69">
        <v>56.304000000000002</v>
      </c>
      <c r="L69">
        <v>5.78</v>
      </c>
      <c r="M69" t="s">
        <v>31</v>
      </c>
      <c r="N69" t="s">
        <v>23</v>
      </c>
      <c r="O69" t="s">
        <v>31</v>
      </c>
      <c r="P69" t="s">
        <v>23</v>
      </c>
      <c r="R69">
        <v>8.3000000000000004E-2</v>
      </c>
      <c r="S69">
        <v>26</v>
      </c>
      <c r="T69">
        <v>1</v>
      </c>
    </row>
    <row r="70" spans="1:20" x14ac:dyDescent="0.25">
      <c r="A70" t="b">
        <v>0</v>
      </c>
      <c r="B70" t="s">
        <v>20</v>
      </c>
      <c r="C70" t="s">
        <v>93</v>
      </c>
      <c r="D70" t="s">
        <v>93</v>
      </c>
      <c r="E70">
        <v>8.5227272727272698</v>
      </c>
      <c r="F70">
        <v>1</v>
      </c>
      <c r="G70">
        <v>1</v>
      </c>
      <c r="H70">
        <v>1</v>
      </c>
      <c r="I70">
        <v>1</v>
      </c>
      <c r="J70">
        <v>176</v>
      </c>
      <c r="K70">
        <v>18.254999999999999</v>
      </c>
      <c r="L70">
        <v>4.2</v>
      </c>
      <c r="M70" t="s">
        <v>31</v>
      </c>
      <c r="N70" t="s">
        <v>23</v>
      </c>
      <c r="O70" t="s">
        <v>31</v>
      </c>
      <c r="P70" t="s">
        <v>23</v>
      </c>
      <c r="R70">
        <v>1.1539999999999999</v>
      </c>
      <c r="S70">
        <v>25.24</v>
      </c>
      <c r="T70">
        <v>1</v>
      </c>
    </row>
    <row r="71" spans="1:20" x14ac:dyDescent="0.25">
      <c r="A71" t="b">
        <v>0</v>
      </c>
      <c r="B71" t="s">
        <v>20</v>
      </c>
      <c r="C71" t="s">
        <v>94</v>
      </c>
      <c r="D71" t="s">
        <v>94</v>
      </c>
      <c r="E71">
        <v>5.7692307692307701</v>
      </c>
      <c r="F71">
        <v>1</v>
      </c>
      <c r="G71">
        <v>1</v>
      </c>
      <c r="H71">
        <v>1</v>
      </c>
      <c r="I71">
        <v>1</v>
      </c>
      <c r="J71">
        <v>156</v>
      </c>
      <c r="K71">
        <v>16.943000000000001</v>
      </c>
      <c r="L71">
        <v>9.99</v>
      </c>
      <c r="M71" t="s">
        <v>31</v>
      </c>
      <c r="N71" t="s">
        <v>23</v>
      </c>
      <c r="O71" t="s">
        <v>31</v>
      </c>
      <c r="P71" t="s">
        <v>23</v>
      </c>
      <c r="R71">
        <v>0.33400000000000002</v>
      </c>
      <c r="S71">
        <v>24.77</v>
      </c>
      <c r="T71">
        <v>1</v>
      </c>
    </row>
    <row r="72" spans="1:20" x14ac:dyDescent="0.25">
      <c r="A72" t="b">
        <v>0</v>
      </c>
      <c r="B72" t="s">
        <v>20</v>
      </c>
      <c r="C72" t="s">
        <v>95</v>
      </c>
      <c r="D72" t="s">
        <v>95</v>
      </c>
      <c r="E72">
        <v>2.20820189274448</v>
      </c>
      <c r="F72">
        <v>1</v>
      </c>
      <c r="G72">
        <v>1</v>
      </c>
      <c r="H72">
        <v>1</v>
      </c>
      <c r="I72">
        <v>1</v>
      </c>
      <c r="J72">
        <v>317</v>
      </c>
      <c r="K72">
        <v>37.732999999999997</v>
      </c>
      <c r="L72">
        <v>8.91</v>
      </c>
      <c r="M72" t="s">
        <v>31</v>
      </c>
      <c r="N72" t="s">
        <v>23</v>
      </c>
      <c r="O72" t="s">
        <v>31</v>
      </c>
      <c r="P72" t="s">
        <v>23</v>
      </c>
      <c r="R72">
        <v>0.105</v>
      </c>
      <c r="S72">
        <v>19.89</v>
      </c>
      <c r="T72">
        <v>1</v>
      </c>
    </row>
    <row r="73" spans="1:20" x14ac:dyDescent="0.25">
      <c r="A73" t="b">
        <v>0</v>
      </c>
      <c r="B73" t="s">
        <v>20</v>
      </c>
      <c r="C73" t="s">
        <v>96</v>
      </c>
      <c r="D73" t="s">
        <v>96</v>
      </c>
      <c r="E73">
        <v>2.2026431718061699</v>
      </c>
      <c r="F73">
        <v>1</v>
      </c>
      <c r="G73">
        <v>1</v>
      </c>
      <c r="H73">
        <v>1</v>
      </c>
      <c r="I73">
        <v>1</v>
      </c>
      <c r="J73">
        <v>454</v>
      </c>
      <c r="K73">
        <v>48.856000000000002</v>
      </c>
      <c r="L73">
        <v>5.2</v>
      </c>
      <c r="M73" t="s">
        <v>31</v>
      </c>
      <c r="N73" t="s">
        <v>23</v>
      </c>
      <c r="O73" t="s">
        <v>31</v>
      </c>
      <c r="P73" t="s">
        <v>23</v>
      </c>
      <c r="R73">
        <v>8.3000000000000004E-2</v>
      </c>
      <c r="S73">
        <v>19.63</v>
      </c>
      <c r="T73">
        <v>1</v>
      </c>
    </row>
    <row r="74" spans="1:20" x14ac:dyDescent="0.25">
      <c r="A74" t="b">
        <v>0</v>
      </c>
      <c r="B74" t="s">
        <v>20</v>
      </c>
      <c r="C74" t="s">
        <v>97</v>
      </c>
      <c r="D74" t="s">
        <v>97</v>
      </c>
      <c r="E74">
        <v>0.546875</v>
      </c>
      <c r="F74">
        <v>1</v>
      </c>
      <c r="G74">
        <v>1</v>
      </c>
      <c r="H74">
        <v>1</v>
      </c>
      <c r="I74">
        <v>1</v>
      </c>
      <c r="J74">
        <v>1280</v>
      </c>
      <c r="K74">
        <v>141.67699999999999</v>
      </c>
      <c r="L74">
        <v>8.2899999999999991</v>
      </c>
      <c r="M74" t="s">
        <v>31</v>
      </c>
      <c r="N74" t="s">
        <v>23</v>
      </c>
      <c r="O74" t="s">
        <v>31</v>
      </c>
      <c r="P74" t="s">
        <v>23</v>
      </c>
      <c r="R74">
        <v>2.9000000000000001E-2</v>
      </c>
      <c r="S74">
        <v>0</v>
      </c>
      <c r="T74">
        <v>1</v>
      </c>
    </row>
    <row r="75" spans="1:20" x14ac:dyDescent="0.25">
      <c r="A75" t="b">
        <v>0</v>
      </c>
      <c r="B75" t="s">
        <v>20</v>
      </c>
      <c r="C75" t="s">
        <v>98</v>
      </c>
      <c r="D75" t="s">
        <v>98</v>
      </c>
      <c r="E75">
        <v>2.8753993610223598</v>
      </c>
      <c r="F75">
        <v>1</v>
      </c>
      <c r="G75">
        <v>1</v>
      </c>
      <c r="H75">
        <v>1</v>
      </c>
      <c r="I75">
        <v>1</v>
      </c>
      <c r="J75">
        <v>313</v>
      </c>
      <c r="K75">
        <v>34.677</v>
      </c>
      <c r="L75">
        <v>6.87</v>
      </c>
      <c r="M75" t="s">
        <v>31</v>
      </c>
      <c r="N75" t="s">
        <v>23</v>
      </c>
      <c r="O75" t="s">
        <v>31</v>
      </c>
      <c r="P75" t="s">
        <v>23</v>
      </c>
      <c r="R75">
        <v>0.129</v>
      </c>
      <c r="S75">
        <v>0</v>
      </c>
      <c r="T75">
        <v>1</v>
      </c>
    </row>
    <row r="76" spans="1:20" x14ac:dyDescent="0.25">
      <c r="A76" t="b">
        <v>0</v>
      </c>
      <c r="B76" t="s">
        <v>20</v>
      </c>
      <c r="C76" t="s">
        <v>99</v>
      </c>
      <c r="D76" t="s">
        <v>99</v>
      </c>
      <c r="E76">
        <v>4.32098765432099</v>
      </c>
      <c r="F76">
        <v>1</v>
      </c>
      <c r="G76">
        <v>1</v>
      </c>
      <c r="H76">
        <v>1</v>
      </c>
      <c r="I76">
        <v>1</v>
      </c>
      <c r="J76">
        <v>162</v>
      </c>
      <c r="K76">
        <v>17.829999999999998</v>
      </c>
      <c r="L76">
        <v>10.73</v>
      </c>
      <c r="M76" t="s">
        <v>31</v>
      </c>
      <c r="N76" t="s">
        <v>23</v>
      </c>
      <c r="O76" t="s">
        <v>31</v>
      </c>
      <c r="P76" t="s">
        <v>23</v>
      </c>
      <c r="R76">
        <v>0.33400000000000002</v>
      </c>
      <c r="S76">
        <v>0</v>
      </c>
      <c r="T76">
        <v>1</v>
      </c>
    </row>
    <row r="77" spans="1:20" x14ac:dyDescent="0.25">
      <c r="A77" t="b">
        <v>0</v>
      </c>
      <c r="B77" t="s">
        <v>20</v>
      </c>
      <c r="C77" t="s">
        <v>100</v>
      </c>
      <c r="D77" t="s">
        <v>100</v>
      </c>
      <c r="E77">
        <v>5.5118110236220499</v>
      </c>
      <c r="F77">
        <v>1</v>
      </c>
      <c r="G77">
        <v>1</v>
      </c>
      <c r="H77">
        <v>1</v>
      </c>
      <c r="I77">
        <v>1</v>
      </c>
      <c r="J77">
        <v>127</v>
      </c>
      <c r="K77">
        <v>13.618</v>
      </c>
      <c r="L77">
        <v>5.63</v>
      </c>
      <c r="M77" t="s">
        <v>31</v>
      </c>
      <c r="N77" t="s">
        <v>23</v>
      </c>
      <c r="O77" t="s">
        <v>31</v>
      </c>
      <c r="P77" t="s">
        <v>23</v>
      </c>
      <c r="R77">
        <v>0.58499999999999996</v>
      </c>
      <c r="S77">
        <v>0</v>
      </c>
      <c r="T77">
        <v>1</v>
      </c>
    </row>
    <row r="78" spans="1:20" x14ac:dyDescent="0.25">
      <c r="A78" t="b">
        <v>0</v>
      </c>
      <c r="B78" t="s">
        <v>20</v>
      </c>
      <c r="C78" t="s">
        <v>101</v>
      </c>
      <c r="D78" t="s">
        <v>101</v>
      </c>
      <c r="E78">
        <v>1.2345679012345701</v>
      </c>
      <c r="F78">
        <v>1</v>
      </c>
      <c r="G78">
        <v>1</v>
      </c>
      <c r="H78">
        <v>1</v>
      </c>
      <c r="I78">
        <v>1</v>
      </c>
      <c r="J78">
        <v>648</v>
      </c>
      <c r="K78">
        <v>72.025999999999996</v>
      </c>
      <c r="L78">
        <v>6.43</v>
      </c>
      <c r="M78" t="s">
        <v>31</v>
      </c>
      <c r="N78" t="s">
        <v>23</v>
      </c>
      <c r="O78" t="s">
        <v>31</v>
      </c>
      <c r="P78" t="s">
        <v>23</v>
      </c>
      <c r="R78">
        <v>6.6000000000000003E-2</v>
      </c>
      <c r="S78">
        <v>0</v>
      </c>
      <c r="T78">
        <v>1</v>
      </c>
    </row>
    <row r="79" spans="1:20" x14ac:dyDescent="0.25">
      <c r="A79" t="b">
        <v>0</v>
      </c>
      <c r="B79" t="s">
        <v>20</v>
      </c>
      <c r="C79" t="s">
        <v>102</v>
      </c>
      <c r="D79" t="s">
        <v>102</v>
      </c>
      <c r="E79">
        <v>4.1025641025641004</v>
      </c>
      <c r="F79">
        <v>1</v>
      </c>
      <c r="G79">
        <v>1</v>
      </c>
      <c r="H79">
        <v>1</v>
      </c>
      <c r="I79">
        <v>1</v>
      </c>
      <c r="J79">
        <v>195</v>
      </c>
      <c r="K79">
        <v>21.111999999999998</v>
      </c>
      <c r="L79">
        <v>8.9499999999999993</v>
      </c>
      <c r="M79" t="s">
        <v>31</v>
      </c>
      <c r="N79" t="s">
        <v>23</v>
      </c>
      <c r="O79" t="s">
        <v>31</v>
      </c>
      <c r="P79" t="s">
        <v>23</v>
      </c>
      <c r="R79">
        <v>0.23300000000000001</v>
      </c>
      <c r="S79">
        <v>0</v>
      </c>
      <c r="T79">
        <v>1</v>
      </c>
    </row>
    <row r="80" spans="1:20" x14ac:dyDescent="0.25">
      <c r="A80" t="b">
        <v>0</v>
      </c>
      <c r="B80" t="s">
        <v>20</v>
      </c>
      <c r="C80" t="s">
        <v>103</v>
      </c>
      <c r="D80" t="s">
        <v>103</v>
      </c>
      <c r="E80">
        <v>1.2987012987013</v>
      </c>
      <c r="F80">
        <v>1</v>
      </c>
      <c r="G80">
        <v>1</v>
      </c>
      <c r="H80">
        <v>1</v>
      </c>
      <c r="I80">
        <v>1</v>
      </c>
      <c r="J80">
        <v>693</v>
      </c>
      <c r="K80">
        <v>76.447999999999993</v>
      </c>
      <c r="L80">
        <v>5.49</v>
      </c>
      <c r="M80" t="s">
        <v>31</v>
      </c>
      <c r="N80" t="s">
        <v>23</v>
      </c>
      <c r="O80" t="s">
        <v>31</v>
      </c>
      <c r="P80" t="s">
        <v>23</v>
      </c>
      <c r="R80">
        <v>7.1999999999999995E-2</v>
      </c>
      <c r="S80">
        <v>0</v>
      </c>
      <c r="T80">
        <v>1</v>
      </c>
    </row>
    <row r="81" spans="1:20" x14ac:dyDescent="0.25">
      <c r="A81" t="b">
        <v>0</v>
      </c>
      <c r="B81" t="s">
        <v>20</v>
      </c>
      <c r="C81" t="s">
        <v>104</v>
      </c>
      <c r="D81" t="s">
        <v>104</v>
      </c>
      <c r="E81">
        <v>0.87336244541484698</v>
      </c>
      <c r="F81">
        <v>1</v>
      </c>
      <c r="G81">
        <v>1</v>
      </c>
      <c r="H81">
        <v>1</v>
      </c>
      <c r="I81">
        <v>1</v>
      </c>
      <c r="J81">
        <v>687</v>
      </c>
      <c r="K81">
        <v>76.180000000000007</v>
      </c>
      <c r="L81">
        <v>7.27</v>
      </c>
      <c r="M81" t="s">
        <v>31</v>
      </c>
      <c r="N81" t="s">
        <v>23</v>
      </c>
      <c r="O81" t="s">
        <v>31</v>
      </c>
      <c r="P81" t="s">
        <v>23</v>
      </c>
      <c r="R81">
        <v>5.6000000000000001E-2</v>
      </c>
      <c r="S81">
        <v>0</v>
      </c>
      <c r="T8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workbookViewId="0">
      <selection sqref="A1:XFD1048576"/>
    </sheetView>
  </sheetViews>
  <sheetFormatPr defaultRowHeight="15" x14ac:dyDescent="0.25"/>
  <sheetData>
    <row r="1" spans="1:18" x14ac:dyDescent="0.25">
      <c r="A1" t="s">
        <v>0</v>
      </c>
      <c r="B1" t="s">
        <v>105</v>
      </c>
      <c r="C1" t="s">
        <v>106</v>
      </c>
      <c r="D1" t="s">
        <v>16</v>
      </c>
      <c r="E1" t="s">
        <v>107</v>
      </c>
      <c r="F1" t="s">
        <v>8</v>
      </c>
      <c r="G1" t="s">
        <v>108</v>
      </c>
      <c r="H1" t="s">
        <v>6</v>
      </c>
      <c r="I1" t="s">
        <v>109</v>
      </c>
      <c r="J1" t="s">
        <v>110</v>
      </c>
      <c r="K1" t="s">
        <v>111</v>
      </c>
      <c r="L1" t="s">
        <v>112</v>
      </c>
      <c r="M1" t="s">
        <v>12</v>
      </c>
      <c r="N1" t="s">
        <v>13</v>
      </c>
      <c r="O1" t="s">
        <v>14</v>
      </c>
      <c r="P1" t="s">
        <v>15</v>
      </c>
      <c r="Q1" t="s">
        <v>113</v>
      </c>
      <c r="R1" t="s">
        <v>114</v>
      </c>
    </row>
    <row r="2" spans="1:18" x14ac:dyDescent="0.25">
      <c r="A2" t="b">
        <v>0</v>
      </c>
      <c r="B2" t="s">
        <v>24</v>
      </c>
      <c r="C2" t="s">
        <v>115</v>
      </c>
      <c r="F2">
        <v>1</v>
      </c>
      <c r="G2">
        <v>1</v>
      </c>
      <c r="H2">
        <v>3</v>
      </c>
      <c r="I2" t="s">
        <v>21</v>
      </c>
      <c r="J2" t="s">
        <v>116</v>
      </c>
      <c r="K2">
        <v>0</v>
      </c>
      <c r="L2">
        <v>2211.1040359600001</v>
      </c>
      <c r="M2" t="s">
        <v>23</v>
      </c>
      <c r="N2" t="s">
        <v>24</v>
      </c>
      <c r="O2" t="s">
        <v>23</v>
      </c>
      <c r="P2" t="s">
        <v>24</v>
      </c>
      <c r="Q2">
        <v>105.08</v>
      </c>
      <c r="R2" t="s">
        <v>24</v>
      </c>
    </row>
    <row r="3" spans="1:18" x14ac:dyDescent="0.25">
      <c r="A3" t="b">
        <v>0</v>
      </c>
      <c r="B3" t="s">
        <v>24</v>
      </c>
      <c r="C3" t="s">
        <v>117</v>
      </c>
      <c r="F3">
        <v>1</v>
      </c>
      <c r="G3">
        <v>1</v>
      </c>
      <c r="H3">
        <v>1</v>
      </c>
      <c r="I3" t="s">
        <v>30</v>
      </c>
      <c r="J3" t="s">
        <v>118</v>
      </c>
      <c r="K3">
        <v>0</v>
      </c>
      <c r="L3">
        <v>1581.73508315</v>
      </c>
      <c r="M3" t="s">
        <v>31</v>
      </c>
      <c r="N3" t="s">
        <v>24</v>
      </c>
      <c r="O3" t="s">
        <v>31</v>
      </c>
      <c r="P3" t="s">
        <v>24</v>
      </c>
      <c r="Q3">
        <v>89.06</v>
      </c>
      <c r="R3" t="s">
        <v>24</v>
      </c>
    </row>
    <row r="4" spans="1:18" x14ac:dyDescent="0.25">
      <c r="A4" t="b">
        <v>0</v>
      </c>
      <c r="B4" t="s">
        <v>24</v>
      </c>
      <c r="C4" t="s">
        <v>119</v>
      </c>
      <c r="F4">
        <v>1</v>
      </c>
      <c r="G4">
        <v>1</v>
      </c>
      <c r="H4">
        <v>1</v>
      </c>
      <c r="I4" t="s">
        <v>34</v>
      </c>
      <c r="J4" t="s">
        <v>120</v>
      </c>
      <c r="K4">
        <v>0</v>
      </c>
      <c r="L4">
        <v>1767.7919292500001</v>
      </c>
      <c r="M4" t="s">
        <v>31</v>
      </c>
      <c r="N4" t="s">
        <v>24</v>
      </c>
      <c r="O4" t="s">
        <v>31</v>
      </c>
      <c r="P4" t="s">
        <v>24</v>
      </c>
      <c r="Q4">
        <v>79.13</v>
      </c>
      <c r="R4" t="s">
        <v>24</v>
      </c>
    </row>
    <row r="5" spans="1:18" x14ac:dyDescent="0.25">
      <c r="A5" t="b">
        <v>0</v>
      </c>
      <c r="B5" t="s">
        <v>24</v>
      </c>
      <c r="C5" t="s">
        <v>121</v>
      </c>
      <c r="F5">
        <v>1</v>
      </c>
      <c r="G5">
        <v>1</v>
      </c>
      <c r="H5">
        <v>2</v>
      </c>
      <c r="I5" t="s">
        <v>28</v>
      </c>
      <c r="J5" t="s">
        <v>122</v>
      </c>
      <c r="K5">
        <v>0</v>
      </c>
      <c r="L5">
        <v>2187.0047753200001</v>
      </c>
      <c r="M5" t="s">
        <v>23</v>
      </c>
      <c r="N5" t="s">
        <v>24</v>
      </c>
      <c r="O5" t="s">
        <v>23</v>
      </c>
      <c r="P5" t="s">
        <v>24</v>
      </c>
      <c r="Q5">
        <v>75.41</v>
      </c>
      <c r="R5" t="s">
        <v>24</v>
      </c>
    </row>
    <row r="6" spans="1:18" x14ac:dyDescent="0.25">
      <c r="A6" t="b">
        <v>0</v>
      </c>
      <c r="B6" t="s">
        <v>24</v>
      </c>
      <c r="C6" t="s">
        <v>123</v>
      </c>
      <c r="F6">
        <v>1</v>
      </c>
      <c r="G6">
        <v>1</v>
      </c>
      <c r="H6">
        <v>1</v>
      </c>
      <c r="I6" t="s">
        <v>45</v>
      </c>
      <c r="J6" t="s">
        <v>124</v>
      </c>
      <c r="K6">
        <v>0</v>
      </c>
      <c r="L6">
        <v>1274.5746665199999</v>
      </c>
      <c r="M6" t="s">
        <v>31</v>
      </c>
      <c r="N6" t="s">
        <v>24</v>
      </c>
      <c r="O6" t="s">
        <v>31</v>
      </c>
      <c r="P6" t="s">
        <v>24</v>
      </c>
      <c r="Q6">
        <v>61.22</v>
      </c>
      <c r="R6" t="s">
        <v>24</v>
      </c>
    </row>
    <row r="7" spans="1:18" x14ac:dyDescent="0.25">
      <c r="A7" t="b">
        <v>0</v>
      </c>
      <c r="B7" t="s">
        <v>24</v>
      </c>
      <c r="C7" t="s">
        <v>125</v>
      </c>
      <c r="F7">
        <v>1</v>
      </c>
      <c r="G7">
        <v>1</v>
      </c>
      <c r="H7">
        <v>2</v>
      </c>
      <c r="I7" t="s">
        <v>29</v>
      </c>
      <c r="J7" t="s">
        <v>126</v>
      </c>
      <c r="K7">
        <v>0</v>
      </c>
      <c r="L7">
        <v>1879.9620633300001</v>
      </c>
      <c r="M7" t="s">
        <v>23</v>
      </c>
      <c r="N7" t="s">
        <v>24</v>
      </c>
      <c r="O7" t="s">
        <v>23</v>
      </c>
      <c r="P7" t="s">
        <v>24</v>
      </c>
      <c r="Q7">
        <v>60.73</v>
      </c>
      <c r="R7" t="s">
        <v>24</v>
      </c>
    </row>
    <row r="8" spans="1:18" x14ac:dyDescent="0.25">
      <c r="A8" t="b">
        <v>0</v>
      </c>
      <c r="B8" t="s">
        <v>24</v>
      </c>
      <c r="C8" t="s">
        <v>127</v>
      </c>
      <c r="F8">
        <v>1</v>
      </c>
      <c r="G8">
        <v>1</v>
      </c>
      <c r="H8">
        <v>2</v>
      </c>
      <c r="I8" t="s">
        <v>32</v>
      </c>
      <c r="J8" t="s">
        <v>128</v>
      </c>
      <c r="K8">
        <v>0</v>
      </c>
      <c r="L8">
        <v>1690.78063636</v>
      </c>
      <c r="M8" t="s">
        <v>23</v>
      </c>
      <c r="N8" t="s">
        <v>24</v>
      </c>
      <c r="O8" t="s">
        <v>23</v>
      </c>
      <c r="P8" t="s">
        <v>24</v>
      </c>
      <c r="Q8">
        <v>60.34</v>
      </c>
      <c r="R8" t="s">
        <v>24</v>
      </c>
    </row>
    <row r="9" spans="1:18" x14ac:dyDescent="0.25">
      <c r="A9" t="b">
        <v>0</v>
      </c>
      <c r="B9" t="s">
        <v>24</v>
      </c>
      <c r="C9" t="s">
        <v>129</v>
      </c>
      <c r="F9">
        <v>1</v>
      </c>
      <c r="G9">
        <v>1</v>
      </c>
      <c r="H9">
        <v>2</v>
      </c>
      <c r="I9" t="s">
        <v>27</v>
      </c>
      <c r="J9" t="s">
        <v>130</v>
      </c>
      <c r="K9">
        <v>1</v>
      </c>
      <c r="L9">
        <v>1573.85843331</v>
      </c>
      <c r="M9" t="s">
        <v>23</v>
      </c>
      <c r="N9" t="s">
        <v>24</v>
      </c>
      <c r="O9" t="s">
        <v>23</v>
      </c>
      <c r="P9" t="s">
        <v>24</v>
      </c>
      <c r="Q9">
        <v>54.43</v>
      </c>
      <c r="R9" t="s">
        <v>24</v>
      </c>
    </row>
    <row r="10" spans="1:18" x14ac:dyDescent="0.25">
      <c r="A10" t="b">
        <v>0</v>
      </c>
      <c r="B10" t="s">
        <v>24</v>
      </c>
      <c r="C10" t="s">
        <v>131</v>
      </c>
      <c r="F10">
        <v>1</v>
      </c>
      <c r="G10">
        <v>1</v>
      </c>
      <c r="H10">
        <v>1</v>
      </c>
      <c r="I10" t="s">
        <v>37</v>
      </c>
      <c r="J10" t="s">
        <v>132</v>
      </c>
      <c r="K10">
        <v>0</v>
      </c>
      <c r="L10">
        <v>918.47785323999994</v>
      </c>
      <c r="M10" t="s">
        <v>31</v>
      </c>
      <c r="N10" t="s">
        <v>24</v>
      </c>
      <c r="O10" t="s">
        <v>31</v>
      </c>
      <c r="P10" t="s">
        <v>24</v>
      </c>
      <c r="Q10">
        <v>54.4</v>
      </c>
      <c r="R10" t="s">
        <v>24</v>
      </c>
    </row>
    <row r="11" spans="1:18" x14ac:dyDescent="0.25">
      <c r="A11" t="b">
        <v>0</v>
      </c>
      <c r="B11" t="s">
        <v>24</v>
      </c>
      <c r="C11" t="s">
        <v>133</v>
      </c>
      <c r="F11">
        <v>1</v>
      </c>
      <c r="G11">
        <v>1</v>
      </c>
      <c r="H11">
        <v>1</v>
      </c>
      <c r="I11" t="s">
        <v>50</v>
      </c>
      <c r="J11" t="s">
        <v>134</v>
      </c>
      <c r="K11">
        <v>1</v>
      </c>
      <c r="L11">
        <v>2546.1528959500001</v>
      </c>
      <c r="M11" t="s">
        <v>31</v>
      </c>
      <c r="N11" t="s">
        <v>24</v>
      </c>
      <c r="O11" t="s">
        <v>31</v>
      </c>
      <c r="P11" t="s">
        <v>24</v>
      </c>
      <c r="Q11">
        <v>53.23</v>
      </c>
      <c r="R11" t="s">
        <v>24</v>
      </c>
    </row>
    <row r="12" spans="1:18" x14ac:dyDescent="0.25">
      <c r="A12" t="b">
        <v>0</v>
      </c>
      <c r="B12" t="s">
        <v>24</v>
      </c>
      <c r="C12" t="s">
        <v>135</v>
      </c>
      <c r="F12">
        <v>1</v>
      </c>
      <c r="G12">
        <v>1</v>
      </c>
      <c r="H12">
        <v>1</v>
      </c>
      <c r="I12" t="s">
        <v>52</v>
      </c>
      <c r="J12" t="s">
        <v>136</v>
      </c>
      <c r="K12">
        <v>0</v>
      </c>
      <c r="L12">
        <v>1216.6168061799999</v>
      </c>
      <c r="M12" t="s">
        <v>31</v>
      </c>
      <c r="N12" t="s">
        <v>24</v>
      </c>
      <c r="O12" t="s">
        <v>31</v>
      </c>
      <c r="P12" t="s">
        <v>24</v>
      </c>
      <c r="Q12">
        <v>51.41</v>
      </c>
      <c r="R12" t="s">
        <v>24</v>
      </c>
    </row>
    <row r="13" spans="1:18" x14ac:dyDescent="0.25">
      <c r="A13" t="b">
        <v>0</v>
      </c>
      <c r="B13" t="s">
        <v>24</v>
      </c>
      <c r="C13" t="s">
        <v>137</v>
      </c>
      <c r="F13">
        <v>1</v>
      </c>
      <c r="G13">
        <v>1</v>
      </c>
      <c r="H13">
        <v>1</v>
      </c>
      <c r="I13" t="s">
        <v>44</v>
      </c>
      <c r="J13" t="s">
        <v>138</v>
      </c>
      <c r="K13">
        <v>2</v>
      </c>
      <c r="L13">
        <v>1286.70628988</v>
      </c>
      <c r="M13" t="s">
        <v>31</v>
      </c>
      <c r="N13" t="s">
        <v>24</v>
      </c>
      <c r="O13" t="s">
        <v>31</v>
      </c>
      <c r="P13" t="s">
        <v>24</v>
      </c>
      <c r="Q13">
        <v>51.25</v>
      </c>
      <c r="R13" t="s">
        <v>24</v>
      </c>
    </row>
    <row r="14" spans="1:18" x14ac:dyDescent="0.25">
      <c r="A14" t="b">
        <v>0</v>
      </c>
      <c r="B14" t="s">
        <v>24</v>
      </c>
      <c r="C14" t="s">
        <v>139</v>
      </c>
      <c r="F14">
        <v>1</v>
      </c>
      <c r="G14">
        <v>1</v>
      </c>
      <c r="H14">
        <v>2</v>
      </c>
      <c r="I14" t="s">
        <v>42</v>
      </c>
      <c r="J14" t="s">
        <v>140</v>
      </c>
      <c r="K14">
        <v>1</v>
      </c>
      <c r="L14">
        <v>1310.59713332</v>
      </c>
      <c r="M14" t="s">
        <v>31</v>
      </c>
      <c r="N14" t="s">
        <v>24</v>
      </c>
      <c r="O14" t="s">
        <v>31</v>
      </c>
      <c r="P14" t="s">
        <v>24</v>
      </c>
      <c r="Q14">
        <v>50.16</v>
      </c>
      <c r="R14" t="s">
        <v>24</v>
      </c>
    </row>
    <row r="15" spans="1:18" x14ac:dyDescent="0.25">
      <c r="A15" t="b">
        <v>0</v>
      </c>
      <c r="B15" t="s">
        <v>24</v>
      </c>
      <c r="C15" t="s">
        <v>141</v>
      </c>
      <c r="F15">
        <v>1</v>
      </c>
      <c r="G15">
        <v>1</v>
      </c>
      <c r="H15">
        <v>1</v>
      </c>
      <c r="I15" t="s">
        <v>53</v>
      </c>
      <c r="J15" t="s">
        <v>142</v>
      </c>
      <c r="K15">
        <v>0</v>
      </c>
      <c r="L15">
        <v>1342.69611908</v>
      </c>
      <c r="M15" t="s">
        <v>31</v>
      </c>
      <c r="N15" t="s">
        <v>24</v>
      </c>
      <c r="O15" t="s">
        <v>31</v>
      </c>
      <c r="P15" t="s">
        <v>24</v>
      </c>
      <c r="Q15">
        <v>49.46</v>
      </c>
      <c r="R15" t="s">
        <v>24</v>
      </c>
    </row>
    <row r="16" spans="1:18" x14ac:dyDescent="0.25">
      <c r="A16" t="b">
        <v>0</v>
      </c>
      <c r="B16" t="s">
        <v>24</v>
      </c>
      <c r="C16" t="s">
        <v>143</v>
      </c>
      <c r="F16">
        <v>1</v>
      </c>
      <c r="G16">
        <v>1</v>
      </c>
      <c r="H16">
        <v>2</v>
      </c>
      <c r="I16" t="s">
        <v>38</v>
      </c>
      <c r="J16" t="s">
        <v>144</v>
      </c>
      <c r="K16">
        <v>0</v>
      </c>
      <c r="L16">
        <v>1977.9624571899999</v>
      </c>
      <c r="M16" t="s">
        <v>23</v>
      </c>
      <c r="N16" t="s">
        <v>24</v>
      </c>
      <c r="O16" t="s">
        <v>23</v>
      </c>
      <c r="P16" t="s">
        <v>24</v>
      </c>
      <c r="Q16">
        <v>49.41</v>
      </c>
      <c r="R16" t="s">
        <v>24</v>
      </c>
    </row>
    <row r="17" spans="1:18" x14ac:dyDescent="0.25">
      <c r="A17" t="b">
        <v>0</v>
      </c>
      <c r="B17" t="s">
        <v>24</v>
      </c>
      <c r="C17" t="s">
        <v>145</v>
      </c>
      <c r="F17">
        <v>1</v>
      </c>
      <c r="G17">
        <v>1</v>
      </c>
      <c r="H17">
        <v>2</v>
      </c>
      <c r="I17" t="s">
        <v>43</v>
      </c>
      <c r="J17" t="s">
        <v>146</v>
      </c>
      <c r="K17">
        <v>0</v>
      </c>
      <c r="L17">
        <v>1610.7041174000001</v>
      </c>
      <c r="M17" t="s">
        <v>23</v>
      </c>
      <c r="N17" t="s">
        <v>24</v>
      </c>
      <c r="O17" t="s">
        <v>23</v>
      </c>
      <c r="P17" t="s">
        <v>24</v>
      </c>
      <c r="Q17">
        <v>47.27</v>
      </c>
      <c r="R17" t="s">
        <v>24</v>
      </c>
    </row>
    <row r="18" spans="1:18" x14ac:dyDescent="0.25">
      <c r="A18" t="b">
        <v>0</v>
      </c>
      <c r="B18" t="s">
        <v>24</v>
      </c>
      <c r="C18" t="s">
        <v>147</v>
      </c>
      <c r="F18">
        <v>1</v>
      </c>
      <c r="G18">
        <v>1</v>
      </c>
      <c r="H18">
        <v>1</v>
      </c>
      <c r="I18" t="s">
        <v>56</v>
      </c>
      <c r="J18" t="s">
        <v>148</v>
      </c>
      <c r="K18">
        <v>0</v>
      </c>
      <c r="L18">
        <v>1014.582987</v>
      </c>
      <c r="M18" t="s">
        <v>31</v>
      </c>
      <c r="N18" t="s">
        <v>24</v>
      </c>
      <c r="O18" t="s">
        <v>31</v>
      </c>
      <c r="P18" t="s">
        <v>24</v>
      </c>
      <c r="Q18">
        <v>47.21</v>
      </c>
      <c r="R18" t="s">
        <v>24</v>
      </c>
    </row>
    <row r="19" spans="1:18" x14ac:dyDescent="0.25">
      <c r="A19" t="b">
        <v>0</v>
      </c>
      <c r="B19" t="s">
        <v>24</v>
      </c>
      <c r="C19" t="s">
        <v>149</v>
      </c>
      <c r="F19">
        <v>1</v>
      </c>
      <c r="G19">
        <v>1</v>
      </c>
      <c r="H19">
        <v>2</v>
      </c>
      <c r="I19" t="s">
        <v>39</v>
      </c>
      <c r="J19" t="s">
        <v>150</v>
      </c>
      <c r="K19">
        <v>0</v>
      </c>
      <c r="L19">
        <v>1763.83071485</v>
      </c>
      <c r="M19" t="s">
        <v>23</v>
      </c>
      <c r="N19" t="s">
        <v>24</v>
      </c>
      <c r="O19" t="s">
        <v>23</v>
      </c>
      <c r="P19" t="s">
        <v>24</v>
      </c>
      <c r="Q19">
        <v>46.8</v>
      </c>
      <c r="R19" t="s">
        <v>24</v>
      </c>
    </row>
    <row r="20" spans="1:18" x14ac:dyDescent="0.25">
      <c r="A20" t="b">
        <v>0</v>
      </c>
      <c r="B20" t="s">
        <v>24</v>
      </c>
      <c r="C20" t="s">
        <v>151</v>
      </c>
      <c r="F20">
        <v>1</v>
      </c>
      <c r="G20">
        <v>1</v>
      </c>
      <c r="H20">
        <v>1</v>
      </c>
      <c r="I20" t="s">
        <v>57</v>
      </c>
      <c r="J20" t="s">
        <v>152</v>
      </c>
      <c r="K20">
        <v>0</v>
      </c>
      <c r="L20">
        <v>1465.6765057099999</v>
      </c>
      <c r="M20" t="s">
        <v>31</v>
      </c>
      <c r="N20" t="s">
        <v>24</v>
      </c>
      <c r="O20" t="s">
        <v>31</v>
      </c>
      <c r="P20" t="s">
        <v>24</v>
      </c>
      <c r="Q20">
        <v>46.59</v>
      </c>
      <c r="R20" t="s">
        <v>24</v>
      </c>
    </row>
    <row r="21" spans="1:18" x14ac:dyDescent="0.25">
      <c r="A21" t="b">
        <v>0</v>
      </c>
      <c r="B21" t="s">
        <v>24</v>
      </c>
      <c r="C21" t="s">
        <v>153</v>
      </c>
      <c r="F21">
        <v>1</v>
      </c>
      <c r="G21">
        <v>1</v>
      </c>
      <c r="H21">
        <v>1</v>
      </c>
      <c r="I21" t="s">
        <v>58</v>
      </c>
      <c r="J21" t="s">
        <v>154</v>
      </c>
      <c r="K21">
        <v>3</v>
      </c>
      <c r="L21">
        <v>2088.0819035300001</v>
      </c>
      <c r="M21" t="s">
        <v>31</v>
      </c>
      <c r="N21" t="s">
        <v>24</v>
      </c>
      <c r="O21" t="s">
        <v>31</v>
      </c>
      <c r="P21" t="s">
        <v>24</v>
      </c>
      <c r="Q21">
        <v>46.33</v>
      </c>
      <c r="R21" t="s">
        <v>24</v>
      </c>
    </row>
    <row r="22" spans="1:18" x14ac:dyDescent="0.25">
      <c r="A22" t="b">
        <v>0</v>
      </c>
      <c r="B22" t="s">
        <v>24</v>
      </c>
      <c r="C22" t="s">
        <v>155</v>
      </c>
      <c r="F22">
        <v>1</v>
      </c>
      <c r="G22">
        <v>1</v>
      </c>
      <c r="H22">
        <v>1</v>
      </c>
      <c r="I22" t="s">
        <v>21</v>
      </c>
      <c r="J22" t="s">
        <v>156</v>
      </c>
      <c r="K22">
        <v>0</v>
      </c>
      <c r="L22">
        <v>842.50942824000003</v>
      </c>
      <c r="M22" t="s">
        <v>31</v>
      </c>
      <c r="N22" t="s">
        <v>24</v>
      </c>
      <c r="O22" t="s">
        <v>31</v>
      </c>
      <c r="P22" t="s">
        <v>24</v>
      </c>
      <c r="Q22">
        <v>46.24</v>
      </c>
      <c r="R22" t="s">
        <v>24</v>
      </c>
    </row>
    <row r="23" spans="1:18" x14ac:dyDescent="0.25">
      <c r="A23" t="b">
        <v>0</v>
      </c>
      <c r="B23" t="s">
        <v>24</v>
      </c>
      <c r="C23" t="s">
        <v>157</v>
      </c>
      <c r="F23">
        <v>1</v>
      </c>
      <c r="G23">
        <v>1</v>
      </c>
      <c r="H23">
        <v>1</v>
      </c>
      <c r="I23" t="s">
        <v>59</v>
      </c>
      <c r="J23" t="s">
        <v>158</v>
      </c>
      <c r="K23">
        <v>2</v>
      </c>
      <c r="L23">
        <v>2753.3475729000002</v>
      </c>
      <c r="M23" t="s">
        <v>31</v>
      </c>
      <c r="N23" t="s">
        <v>24</v>
      </c>
      <c r="O23" t="s">
        <v>31</v>
      </c>
      <c r="P23" t="s">
        <v>24</v>
      </c>
      <c r="Q23">
        <v>46.04</v>
      </c>
      <c r="R23" t="s">
        <v>24</v>
      </c>
    </row>
    <row r="24" spans="1:18" x14ac:dyDescent="0.25">
      <c r="A24" t="b">
        <v>0</v>
      </c>
      <c r="B24" t="s">
        <v>24</v>
      </c>
      <c r="C24" t="s">
        <v>159</v>
      </c>
      <c r="F24">
        <v>1</v>
      </c>
      <c r="G24">
        <v>1</v>
      </c>
      <c r="H24">
        <v>2</v>
      </c>
      <c r="I24" t="s">
        <v>26</v>
      </c>
      <c r="J24" t="s">
        <v>160</v>
      </c>
      <c r="K24">
        <v>0</v>
      </c>
      <c r="L24">
        <v>1449.68159111</v>
      </c>
      <c r="M24" t="s">
        <v>23</v>
      </c>
      <c r="N24" t="s">
        <v>24</v>
      </c>
      <c r="O24" t="s">
        <v>23</v>
      </c>
      <c r="P24" t="s">
        <v>24</v>
      </c>
      <c r="Q24">
        <v>45.28</v>
      </c>
      <c r="R24" t="s">
        <v>24</v>
      </c>
    </row>
    <row r="25" spans="1:18" x14ac:dyDescent="0.25">
      <c r="A25" t="b">
        <v>0</v>
      </c>
      <c r="B25" t="s">
        <v>24</v>
      </c>
      <c r="C25" t="s">
        <v>161</v>
      </c>
      <c r="F25">
        <v>1</v>
      </c>
      <c r="G25">
        <v>1</v>
      </c>
      <c r="H25">
        <v>3</v>
      </c>
      <c r="I25" t="s">
        <v>25</v>
      </c>
      <c r="J25" t="s">
        <v>162</v>
      </c>
      <c r="K25">
        <v>0</v>
      </c>
      <c r="L25">
        <v>1935.09497504</v>
      </c>
      <c r="M25" t="s">
        <v>23</v>
      </c>
      <c r="N25" t="s">
        <v>24</v>
      </c>
      <c r="O25" t="s">
        <v>23</v>
      </c>
      <c r="P25" t="s">
        <v>24</v>
      </c>
      <c r="Q25">
        <v>45.15</v>
      </c>
      <c r="R25" t="s">
        <v>24</v>
      </c>
    </row>
    <row r="26" spans="1:18" x14ac:dyDescent="0.25">
      <c r="A26" t="b">
        <v>0</v>
      </c>
      <c r="B26" t="s">
        <v>24</v>
      </c>
      <c r="C26" t="s">
        <v>163</v>
      </c>
      <c r="F26">
        <v>1</v>
      </c>
      <c r="G26">
        <v>1</v>
      </c>
      <c r="H26">
        <v>1</v>
      </c>
      <c r="I26" t="s">
        <v>60</v>
      </c>
      <c r="J26" t="s">
        <v>164</v>
      </c>
      <c r="K26">
        <v>1</v>
      </c>
      <c r="L26">
        <v>1847.9133818099999</v>
      </c>
      <c r="M26" t="s">
        <v>31</v>
      </c>
      <c r="N26" t="s">
        <v>24</v>
      </c>
      <c r="O26" t="s">
        <v>31</v>
      </c>
      <c r="P26" t="s">
        <v>24</v>
      </c>
      <c r="Q26">
        <v>45.04</v>
      </c>
      <c r="R26" t="s">
        <v>24</v>
      </c>
    </row>
    <row r="27" spans="1:18" x14ac:dyDescent="0.25">
      <c r="A27" t="b">
        <v>0</v>
      </c>
      <c r="B27" t="s">
        <v>24</v>
      </c>
      <c r="C27" t="s">
        <v>165</v>
      </c>
      <c r="F27">
        <v>1</v>
      </c>
      <c r="G27">
        <v>1</v>
      </c>
      <c r="H27">
        <v>1</v>
      </c>
      <c r="I27" t="s">
        <v>37</v>
      </c>
      <c r="J27" t="s">
        <v>166</v>
      </c>
      <c r="K27">
        <v>1</v>
      </c>
      <c r="L27">
        <v>1259.6590053299999</v>
      </c>
      <c r="M27" t="s">
        <v>31</v>
      </c>
      <c r="N27" t="s">
        <v>24</v>
      </c>
      <c r="O27" t="s">
        <v>31</v>
      </c>
      <c r="P27" t="s">
        <v>24</v>
      </c>
      <c r="Q27">
        <v>42.91</v>
      </c>
      <c r="R27" t="s">
        <v>24</v>
      </c>
    </row>
    <row r="28" spans="1:18" x14ac:dyDescent="0.25">
      <c r="A28" t="b">
        <v>0</v>
      </c>
      <c r="B28" t="s">
        <v>24</v>
      </c>
      <c r="C28" t="s">
        <v>167</v>
      </c>
      <c r="F28">
        <v>1</v>
      </c>
      <c r="G28">
        <v>1</v>
      </c>
      <c r="H28">
        <v>1</v>
      </c>
      <c r="I28" t="s">
        <v>66</v>
      </c>
      <c r="J28" t="s">
        <v>168</v>
      </c>
      <c r="K28">
        <v>0</v>
      </c>
      <c r="L28">
        <v>1145.56845903</v>
      </c>
      <c r="M28" t="s">
        <v>31</v>
      </c>
      <c r="N28" t="s">
        <v>24</v>
      </c>
      <c r="O28" t="s">
        <v>31</v>
      </c>
      <c r="P28" t="s">
        <v>24</v>
      </c>
      <c r="Q28">
        <v>42.79</v>
      </c>
      <c r="R28" t="s">
        <v>24</v>
      </c>
    </row>
    <row r="29" spans="1:18" x14ac:dyDescent="0.25">
      <c r="A29" t="b">
        <v>0</v>
      </c>
      <c r="B29" t="s">
        <v>24</v>
      </c>
      <c r="C29" t="s">
        <v>169</v>
      </c>
      <c r="F29">
        <v>1</v>
      </c>
      <c r="G29">
        <v>1</v>
      </c>
      <c r="H29">
        <v>1</v>
      </c>
      <c r="I29" t="s">
        <v>67</v>
      </c>
      <c r="J29" t="s">
        <v>170</v>
      </c>
      <c r="K29">
        <v>0</v>
      </c>
      <c r="L29">
        <v>1675.7293290099999</v>
      </c>
      <c r="M29" t="s">
        <v>31</v>
      </c>
      <c r="N29" t="s">
        <v>24</v>
      </c>
      <c r="O29" t="s">
        <v>31</v>
      </c>
      <c r="P29" t="s">
        <v>24</v>
      </c>
      <c r="Q29">
        <v>42.55</v>
      </c>
      <c r="R29" t="s">
        <v>24</v>
      </c>
    </row>
    <row r="30" spans="1:18" x14ac:dyDescent="0.25">
      <c r="A30" t="b">
        <v>0</v>
      </c>
      <c r="B30" t="s">
        <v>24</v>
      </c>
      <c r="C30" t="s">
        <v>171</v>
      </c>
      <c r="F30">
        <v>1</v>
      </c>
      <c r="G30">
        <v>1</v>
      </c>
      <c r="H30">
        <v>1</v>
      </c>
      <c r="I30" t="s">
        <v>25</v>
      </c>
      <c r="J30" t="s">
        <v>172</v>
      </c>
      <c r="K30">
        <v>2</v>
      </c>
      <c r="L30">
        <v>3092.77581917</v>
      </c>
      <c r="M30" t="s">
        <v>31</v>
      </c>
      <c r="N30" t="s">
        <v>24</v>
      </c>
      <c r="O30" t="s">
        <v>31</v>
      </c>
      <c r="P30" t="s">
        <v>24</v>
      </c>
      <c r="Q30">
        <v>41.24</v>
      </c>
      <c r="R30" t="s">
        <v>24</v>
      </c>
    </row>
    <row r="31" spans="1:18" x14ac:dyDescent="0.25">
      <c r="A31" t="b">
        <v>0</v>
      </c>
      <c r="B31" t="s">
        <v>24</v>
      </c>
      <c r="C31" t="s">
        <v>173</v>
      </c>
      <c r="F31">
        <v>1</v>
      </c>
      <c r="G31">
        <v>1</v>
      </c>
      <c r="H31">
        <v>1</v>
      </c>
      <c r="I31" t="s">
        <v>69</v>
      </c>
      <c r="J31" t="s">
        <v>174</v>
      </c>
      <c r="K31">
        <v>0</v>
      </c>
      <c r="L31">
        <v>1515.69215577</v>
      </c>
      <c r="M31" t="s">
        <v>31</v>
      </c>
      <c r="N31" t="s">
        <v>24</v>
      </c>
      <c r="O31" t="s">
        <v>31</v>
      </c>
      <c r="P31" t="s">
        <v>24</v>
      </c>
      <c r="Q31">
        <v>40.32</v>
      </c>
      <c r="R31" t="s">
        <v>24</v>
      </c>
    </row>
    <row r="32" spans="1:18" x14ac:dyDescent="0.25">
      <c r="A32" t="b">
        <v>0</v>
      </c>
      <c r="B32" t="s">
        <v>24</v>
      </c>
      <c r="C32" t="s">
        <v>175</v>
      </c>
      <c r="F32">
        <v>1</v>
      </c>
      <c r="G32">
        <v>1</v>
      </c>
      <c r="H32">
        <v>1</v>
      </c>
      <c r="I32" t="s">
        <v>41</v>
      </c>
      <c r="J32" t="s">
        <v>176</v>
      </c>
      <c r="K32">
        <v>0</v>
      </c>
      <c r="L32">
        <v>1837.8814129499999</v>
      </c>
      <c r="M32" t="s">
        <v>31</v>
      </c>
      <c r="N32" t="s">
        <v>24</v>
      </c>
      <c r="O32" t="s">
        <v>31</v>
      </c>
      <c r="P32" t="s">
        <v>24</v>
      </c>
      <c r="Q32">
        <v>40.24</v>
      </c>
      <c r="R32" t="s">
        <v>24</v>
      </c>
    </row>
    <row r="33" spans="1:18" x14ac:dyDescent="0.25">
      <c r="A33" t="b">
        <v>0</v>
      </c>
      <c r="B33" t="s">
        <v>24</v>
      </c>
      <c r="C33" t="s">
        <v>177</v>
      </c>
      <c r="F33">
        <v>1</v>
      </c>
      <c r="G33">
        <v>1</v>
      </c>
      <c r="H33">
        <v>1</v>
      </c>
      <c r="I33" t="s">
        <v>70</v>
      </c>
      <c r="J33" t="s">
        <v>178</v>
      </c>
      <c r="K33">
        <v>0</v>
      </c>
      <c r="L33">
        <v>1716.8034970199999</v>
      </c>
      <c r="M33" t="s">
        <v>31</v>
      </c>
      <c r="N33" t="s">
        <v>24</v>
      </c>
      <c r="O33" t="s">
        <v>31</v>
      </c>
      <c r="P33" t="s">
        <v>24</v>
      </c>
      <c r="Q33">
        <v>40.159999999999997</v>
      </c>
      <c r="R33" t="s">
        <v>24</v>
      </c>
    </row>
    <row r="34" spans="1:18" x14ac:dyDescent="0.25">
      <c r="A34" t="b">
        <v>0</v>
      </c>
      <c r="B34" t="s">
        <v>24</v>
      </c>
      <c r="C34" t="s">
        <v>179</v>
      </c>
      <c r="F34">
        <v>1</v>
      </c>
      <c r="G34">
        <v>1</v>
      </c>
      <c r="H34">
        <v>1</v>
      </c>
      <c r="I34" t="s">
        <v>71</v>
      </c>
      <c r="J34" t="s">
        <v>180</v>
      </c>
      <c r="K34">
        <v>1</v>
      </c>
      <c r="L34">
        <v>2479.1470823200002</v>
      </c>
      <c r="M34" t="s">
        <v>31</v>
      </c>
      <c r="N34" t="s">
        <v>24</v>
      </c>
      <c r="O34" t="s">
        <v>31</v>
      </c>
      <c r="P34" t="s">
        <v>24</v>
      </c>
      <c r="Q34">
        <v>39.86</v>
      </c>
      <c r="R34" t="s">
        <v>24</v>
      </c>
    </row>
    <row r="35" spans="1:18" x14ac:dyDescent="0.25">
      <c r="A35" t="b">
        <v>0</v>
      </c>
      <c r="B35" t="s">
        <v>24</v>
      </c>
      <c r="C35" t="s">
        <v>181</v>
      </c>
      <c r="F35">
        <v>2</v>
      </c>
      <c r="G35">
        <v>2</v>
      </c>
      <c r="H35">
        <v>1</v>
      </c>
      <c r="I35" t="s">
        <v>182</v>
      </c>
      <c r="J35" t="s">
        <v>183</v>
      </c>
      <c r="K35">
        <v>0</v>
      </c>
      <c r="L35">
        <v>1314.7263565999999</v>
      </c>
      <c r="M35" t="s">
        <v>31</v>
      </c>
      <c r="N35" t="s">
        <v>24</v>
      </c>
      <c r="O35" t="s">
        <v>31</v>
      </c>
      <c r="P35" t="s">
        <v>24</v>
      </c>
      <c r="Q35">
        <v>39.44</v>
      </c>
      <c r="R35" t="s">
        <v>24</v>
      </c>
    </row>
    <row r="36" spans="1:18" x14ac:dyDescent="0.25">
      <c r="A36" t="b">
        <v>0</v>
      </c>
      <c r="B36" t="s">
        <v>24</v>
      </c>
      <c r="C36" t="s">
        <v>184</v>
      </c>
      <c r="F36">
        <v>1</v>
      </c>
      <c r="G36">
        <v>1</v>
      </c>
      <c r="H36">
        <v>1</v>
      </c>
      <c r="I36" t="s">
        <v>72</v>
      </c>
      <c r="J36" t="s">
        <v>185</v>
      </c>
      <c r="K36">
        <v>1</v>
      </c>
      <c r="L36">
        <v>1856.8872265800001</v>
      </c>
      <c r="M36" t="s">
        <v>31</v>
      </c>
      <c r="N36" t="s">
        <v>24</v>
      </c>
      <c r="O36" t="s">
        <v>31</v>
      </c>
      <c r="P36" t="s">
        <v>24</v>
      </c>
      <c r="Q36">
        <v>39.29</v>
      </c>
      <c r="R36" t="s">
        <v>24</v>
      </c>
    </row>
    <row r="37" spans="1:18" x14ac:dyDescent="0.25">
      <c r="A37" t="b">
        <v>0</v>
      </c>
      <c r="B37" t="s">
        <v>24</v>
      </c>
      <c r="C37" t="s">
        <v>186</v>
      </c>
      <c r="F37">
        <v>1</v>
      </c>
      <c r="G37">
        <v>1</v>
      </c>
      <c r="H37">
        <v>2</v>
      </c>
      <c r="I37" t="s">
        <v>40</v>
      </c>
      <c r="J37" t="s">
        <v>187</v>
      </c>
      <c r="K37">
        <v>0</v>
      </c>
      <c r="L37">
        <v>1432.84099242</v>
      </c>
      <c r="M37" t="s">
        <v>23</v>
      </c>
      <c r="N37" t="s">
        <v>24</v>
      </c>
      <c r="O37" t="s">
        <v>23</v>
      </c>
      <c r="P37" t="s">
        <v>24</v>
      </c>
      <c r="Q37">
        <v>39.1</v>
      </c>
      <c r="R37" t="s">
        <v>24</v>
      </c>
    </row>
    <row r="38" spans="1:18" x14ac:dyDescent="0.25">
      <c r="A38" t="b">
        <v>0</v>
      </c>
      <c r="B38" t="s">
        <v>24</v>
      </c>
      <c r="C38" t="s">
        <v>188</v>
      </c>
      <c r="F38">
        <v>1</v>
      </c>
      <c r="G38">
        <v>1</v>
      </c>
      <c r="H38">
        <v>2</v>
      </c>
      <c r="I38" t="s">
        <v>48</v>
      </c>
      <c r="J38" t="s">
        <v>189</v>
      </c>
      <c r="K38">
        <v>2</v>
      </c>
      <c r="L38">
        <v>2173.9367553100001</v>
      </c>
      <c r="M38" t="s">
        <v>23</v>
      </c>
      <c r="N38" t="s">
        <v>24</v>
      </c>
      <c r="O38" t="s">
        <v>23</v>
      </c>
      <c r="P38" t="s">
        <v>24</v>
      </c>
      <c r="Q38">
        <v>38.31</v>
      </c>
      <c r="R38" t="s">
        <v>24</v>
      </c>
    </row>
    <row r="39" spans="1:18" x14ac:dyDescent="0.25">
      <c r="A39" t="b">
        <v>0</v>
      </c>
      <c r="B39" t="s">
        <v>24</v>
      </c>
      <c r="C39" t="s">
        <v>190</v>
      </c>
      <c r="F39">
        <v>1</v>
      </c>
      <c r="G39">
        <v>1</v>
      </c>
      <c r="H39">
        <v>1</v>
      </c>
      <c r="I39" t="s">
        <v>33</v>
      </c>
      <c r="J39" t="s">
        <v>191</v>
      </c>
      <c r="K39">
        <v>2</v>
      </c>
      <c r="L39">
        <v>1943.08078144</v>
      </c>
      <c r="M39" t="s">
        <v>31</v>
      </c>
      <c r="N39" t="s">
        <v>24</v>
      </c>
      <c r="O39" t="s">
        <v>31</v>
      </c>
      <c r="P39" t="s">
        <v>24</v>
      </c>
      <c r="Q39">
        <v>38.14</v>
      </c>
      <c r="R39" t="s">
        <v>24</v>
      </c>
    </row>
    <row r="40" spans="1:18" x14ac:dyDescent="0.25">
      <c r="A40" t="b">
        <v>0</v>
      </c>
      <c r="B40" t="s">
        <v>24</v>
      </c>
      <c r="C40" t="s">
        <v>192</v>
      </c>
      <c r="F40">
        <v>1</v>
      </c>
      <c r="G40">
        <v>1</v>
      </c>
      <c r="H40">
        <v>2</v>
      </c>
      <c r="I40" t="s">
        <v>35</v>
      </c>
      <c r="J40" t="s">
        <v>193</v>
      </c>
      <c r="K40">
        <v>3</v>
      </c>
      <c r="L40">
        <v>2522.09002083</v>
      </c>
      <c r="M40" t="s">
        <v>23</v>
      </c>
      <c r="N40" t="s">
        <v>24</v>
      </c>
      <c r="O40" t="s">
        <v>23</v>
      </c>
      <c r="P40" t="s">
        <v>24</v>
      </c>
      <c r="Q40">
        <v>37.33</v>
      </c>
      <c r="R40" t="s">
        <v>24</v>
      </c>
    </row>
    <row r="41" spans="1:18" x14ac:dyDescent="0.25">
      <c r="A41" t="b">
        <v>0</v>
      </c>
      <c r="B41" t="s">
        <v>24</v>
      </c>
      <c r="C41" t="s">
        <v>194</v>
      </c>
      <c r="F41">
        <v>2</v>
      </c>
      <c r="G41">
        <v>3</v>
      </c>
      <c r="H41">
        <v>1</v>
      </c>
      <c r="I41" t="s">
        <v>182</v>
      </c>
      <c r="J41" t="s">
        <v>195</v>
      </c>
      <c r="K41">
        <v>1</v>
      </c>
      <c r="L41">
        <v>1243.77727009</v>
      </c>
      <c r="M41" t="s">
        <v>31</v>
      </c>
      <c r="N41" t="s">
        <v>24</v>
      </c>
      <c r="O41" t="s">
        <v>31</v>
      </c>
      <c r="P41" t="s">
        <v>24</v>
      </c>
      <c r="Q41">
        <v>36.53</v>
      </c>
      <c r="R41" t="s">
        <v>24</v>
      </c>
    </row>
    <row r="42" spans="1:18" x14ac:dyDescent="0.25">
      <c r="A42" t="b">
        <v>0</v>
      </c>
      <c r="B42" t="s">
        <v>24</v>
      </c>
      <c r="C42" t="s">
        <v>196</v>
      </c>
      <c r="F42">
        <v>1</v>
      </c>
      <c r="G42">
        <v>1</v>
      </c>
      <c r="H42">
        <v>1</v>
      </c>
      <c r="I42" t="s">
        <v>76</v>
      </c>
      <c r="J42" t="s">
        <v>197</v>
      </c>
      <c r="K42">
        <v>0</v>
      </c>
      <c r="L42">
        <v>1929.84742751</v>
      </c>
      <c r="M42" t="s">
        <v>31</v>
      </c>
      <c r="N42" t="s">
        <v>24</v>
      </c>
      <c r="O42" t="s">
        <v>31</v>
      </c>
      <c r="P42" t="s">
        <v>24</v>
      </c>
      <c r="Q42">
        <v>34.08</v>
      </c>
      <c r="R42" t="s">
        <v>24</v>
      </c>
    </row>
    <row r="43" spans="1:18" x14ac:dyDescent="0.25">
      <c r="A43" t="b">
        <v>0</v>
      </c>
      <c r="B43" t="s">
        <v>24</v>
      </c>
      <c r="C43" t="s">
        <v>198</v>
      </c>
      <c r="F43">
        <v>1</v>
      </c>
      <c r="G43">
        <v>1</v>
      </c>
      <c r="H43">
        <v>2</v>
      </c>
      <c r="I43" t="s">
        <v>74</v>
      </c>
      <c r="J43" t="s">
        <v>199</v>
      </c>
      <c r="K43">
        <v>0</v>
      </c>
      <c r="L43">
        <v>810.58113667999999</v>
      </c>
      <c r="M43" t="s">
        <v>23</v>
      </c>
      <c r="N43" t="s">
        <v>24</v>
      </c>
      <c r="O43" t="s">
        <v>23</v>
      </c>
      <c r="P43" t="s">
        <v>24</v>
      </c>
      <c r="Q43">
        <v>27.28</v>
      </c>
      <c r="R43" t="s">
        <v>24</v>
      </c>
    </row>
    <row r="44" spans="1:18" x14ac:dyDescent="0.25">
      <c r="A44" t="b">
        <v>0</v>
      </c>
      <c r="B44" t="s">
        <v>23</v>
      </c>
      <c r="C44" t="s">
        <v>200</v>
      </c>
      <c r="F44">
        <v>1</v>
      </c>
      <c r="G44">
        <v>1</v>
      </c>
      <c r="H44">
        <v>1</v>
      </c>
      <c r="I44" t="s">
        <v>47</v>
      </c>
      <c r="J44" t="s">
        <v>201</v>
      </c>
      <c r="K44">
        <v>0</v>
      </c>
      <c r="L44">
        <v>1320.67538362</v>
      </c>
      <c r="M44" t="s">
        <v>23</v>
      </c>
      <c r="N44" t="s">
        <v>31</v>
      </c>
      <c r="O44" t="s">
        <v>23</v>
      </c>
      <c r="P44" t="s">
        <v>31</v>
      </c>
      <c r="Q44">
        <v>55.13</v>
      </c>
      <c r="R44" t="s">
        <v>23</v>
      </c>
    </row>
    <row r="45" spans="1:18" x14ac:dyDescent="0.25">
      <c r="A45" t="b">
        <v>0</v>
      </c>
      <c r="B45" t="s">
        <v>23</v>
      </c>
      <c r="C45" t="s">
        <v>202</v>
      </c>
      <c r="F45">
        <v>1</v>
      </c>
      <c r="G45">
        <v>1</v>
      </c>
      <c r="H45">
        <v>1</v>
      </c>
      <c r="I45" t="s">
        <v>51</v>
      </c>
      <c r="J45" t="s">
        <v>203</v>
      </c>
      <c r="K45">
        <v>1</v>
      </c>
      <c r="L45">
        <v>1174.6062415199999</v>
      </c>
      <c r="M45" t="s">
        <v>23</v>
      </c>
      <c r="N45" t="s">
        <v>31</v>
      </c>
      <c r="O45" t="s">
        <v>23</v>
      </c>
      <c r="P45" t="s">
        <v>31</v>
      </c>
      <c r="Q45">
        <v>51.64</v>
      </c>
      <c r="R45" t="s">
        <v>23</v>
      </c>
    </row>
    <row r="46" spans="1:18" x14ac:dyDescent="0.25">
      <c r="A46" t="b">
        <v>0</v>
      </c>
      <c r="B46" t="s">
        <v>23</v>
      </c>
      <c r="C46" t="s">
        <v>204</v>
      </c>
      <c r="F46">
        <v>1</v>
      </c>
      <c r="G46">
        <v>1</v>
      </c>
      <c r="H46">
        <v>1</v>
      </c>
      <c r="I46" t="s">
        <v>41</v>
      </c>
      <c r="J46" t="s">
        <v>205</v>
      </c>
      <c r="K46">
        <v>0</v>
      </c>
      <c r="L46">
        <v>1949.9199236699999</v>
      </c>
      <c r="M46" t="s">
        <v>23</v>
      </c>
      <c r="N46" t="s">
        <v>31</v>
      </c>
      <c r="O46" t="s">
        <v>23</v>
      </c>
      <c r="P46" t="s">
        <v>31</v>
      </c>
      <c r="Q46">
        <v>51.63</v>
      </c>
      <c r="R46" t="s">
        <v>23</v>
      </c>
    </row>
    <row r="47" spans="1:18" x14ac:dyDescent="0.25">
      <c r="A47" t="b">
        <v>0</v>
      </c>
      <c r="B47" t="s">
        <v>23</v>
      </c>
      <c r="C47" t="s">
        <v>206</v>
      </c>
      <c r="F47">
        <v>1</v>
      </c>
      <c r="G47">
        <v>1</v>
      </c>
      <c r="H47">
        <v>2</v>
      </c>
      <c r="I47" t="s">
        <v>49</v>
      </c>
      <c r="J47" t="s">
        <v>207</v>
      </c>
      <c r="K47">
        <v>1</v>
      </c>
      <c r="L47">
        <v>1360.6590648199999</v>
      </c>
      <c r="M47" t="s">
        <v>23</v>
      </c>
      <c r="N47" t="s">
        <v>23</v>
      </c>
      <c r="O47" t="s">
        <v>23</v>
      </c>
      <c r="P47" t="s">
        <v>23</v>
      </c>
      <c r="Q47">
        <v>49.88</v>
      </c>
      <c r="R47" t="s">
        <v>23</v>
      </c>
    </row>
    <row r="48" spans="1:18" x14ac:dyDescent="0.25">
      <c r="A48" t="b">
        <v>0</v>
      </c>
      <c r="B48" t="s">
        <v>23</v>
      </c>
      <c r="C48" t="s">
        <v>208</v>
      </c>
      <c r="D48" t="s">
        <v>209</v>
      </c>
      <c r="F48">
        <v>1</v>
      </c>
      <c r="G48">
        <v>3</v>
      </c>
      <c r="H48">
        <v>1</v>
      </c>
      <c r="I48" t="s">
        <v>55</v>
      </c>
      <c r="J48" t="s">
        <v>210</v>
      </c>
      <c r="K48">
        <v>1</v>
      </c>
      <c r="L48">
        <v>1571.7223935699999</v>
      </c>
      <c r="M48" t="s">
        <v>23</v>
      </c>
      <c r="N48" t="s">
        <v>31</v>
      </c>
      <c r="O48" t="s">
        <v>23</v>
      </c>
      <c r="P48" t="s">
        <v>31</v>
      </c>
      <c r="Q48">
        <v>47.79</v>
      </c>
      <c r="R48" t="s">
        <v>23</v>
      </c>
    </row>
    <row r="49" spans="1:18" x14ac:dyDescent="0.25">
      <c r="A49" t="b">
        <v>0</v>
      </c>
      <c r="B49" t="s">
        <v>23</v>
      </c>
      <c r="C49" t="s">
        <v>211</v>
      </c>
      <c r="F49">
        <v>1</v>
      </c>
      <c r="G49">
        <v>1</v>
      </c>
      <c r="H49">
        <v>2</v>
      </c>
      <c r="I49" t="s">
        <v>46</v>
      </c>
      <c r="J49" t="s">
        <v>212</v>
      </c>
      <c r="K49">
        <v>0</v>
      </c>
      <c r="L49">
        <v>1894.8916432399999</v>
      </c>
      <c r="M49" t="s">
        <v>23</v>
      </c>
      <c r="N49" t="s">
        <v>23</v>
      </c>
      <c r="O49" t="s">
        <v>23</v>
      </c>
      <c r="P49" t="s">
        <v>23</v>
      </c>
      <c r="Q49">
        <v>45.63</v>
      </c>
      <c r="R49" t="s">
        <v>23</v>
      </c>
    </row>
    <row r="50" spans="1:18" x14ac:dyDescent="0.25">
      <c r="A50" t="b">
        <v>0</v>
      </c>
      <c r="B50" t="s">
        <v>23</v>
      </c>
      <c r="C50" t="s">
        <v>213</v>
      </c>
      <c r="F50">
        <v>1</v>
      </c>
      <c r="G50">
        <v>1</v>
      </c>
      <c r="H50">
        <v>1</v>
      </c>
      <c r="I50" t="s">
        <v>62</v>
      </c>
      <c r="J50" t="s">
        <v>214</v>
      </c>
      <c r="K50">
        <v>2</v>
      </c>
      <c r="L50">
        <v>3179.4538882400002</v>
      </c>
      <c r="M50" t="s">
        <v>23</v>
      </c>
      <c r="N50" t="s">
        <v>31</v>
      </c>
      <c r="O50" t="s">
        <v>23</v>
      </c>
      <c r="P50" t="s">
        <v>31</v>
      </c>
      <c r="Q50">
        <v>44.48</v>
      </c>
      <c r="R50" t="s">
        <v>23</v>
      </c>
    </row>
    <row r="51" spans="1:18" x14ac:dyDescent="0.25">
      <c r="A51" t="b">
        <v>0</v>
      </c>
      <c r="B51" t="s">
        <v>23</v>
      </c>
      <c r="C51" t="s">
        <v>215</v>
      </c>
      <c r="F51">
        <v>1</v>
      </c>
      <c r="G51">
        <v>1</v>
      </c>
      <c r="H51">
        <v>1</v>
      </c>
      <c r="I51" t="s">
        <v>63</v>
      </c>
      <c r="J51" t="s">
        <v>216</v>
      </c>
      <c r="K51">
        <v>0</v>
      </c>
      <c r="L51">
        <v>1642.6714798</v>
      </c>
      <c r="M51" t="s">
        <v>23</v>
      </c>
      <c r="N51" t="s">
        <v>31</v>
      </c>
      <c r="O51" t="s">
        <v>23</v>
      </c>
      <c r="P51" t="s">
        <v>31</v>
      </c>
      <c r="Q51">
        <v>44.33</v>
      </c>
      <c r="R51" t="s">
        <v>23</v>
      </c>
    </row>
    <row r="52" spans="1:18" x14ac:dyDescent="0.25">
      <c r="A52" t="b">
        <v>0</v>
      </c>
      <c r="B52" t="s">
        <v>23</v>
      </c>
      <c r="C52" t="s">
        <v>217</v>
      </c>
      <c r="D52" t="s">
        <v>218</v>
      </c>
      <c r="F52">
        <v>1</v>
      </c>
      <c r="G52">
        <v>1</v>
      </c>
      <c r="H52">
        <v>1</v>
      </c>
      <c r="I52" t="s">
        <v>64</v>
      </c>
      <c r="J52" t="s">
        <v>219</v>
      </c>
      <c r="K52">
        <v>0</v>
      </c>
      <c r="L52">
        <v>912.5512933</v>
      </c>
      <c r="M52" t="s">
        <v>23</v>
      </c>
      <c r="N52" t="s">
        <v>31</v>
      </c>
      <c r="O52" t="s">
        <v>23</v>
      </c>
      <c r="P52" t="s">
        <v>31</v>
      </c>
      <c r="Q52">
        <v>44.33</v>
      </c>
      <c r="R52" t="s">
        <v>23</v>
      </c>
    </row>
    <row r="53" spans="1:18" x14ac:dyDescent="0.25">
      <c r="A53" t="b">
        <v>0</v>
      </c>
      <c r="B53" t="s">
        <v>23</v>
      </c>
      <c r="C53" t="s">
        <v>220</v>
      </c>
      <c r="F53">
        <v>1</v>
      </c>
      <c r="G53">
        <v>1</v>
      </c>
      <c r="H53">
        <v>1</v>
      </c>
      <c r="I53" t="s">
        <v>65</v>
      </c>
      <c r="J53" t="s">
        <v>221</v>
      </c>
      <c r="K53">
        <v>0</v>
      </c>
      <c r="L53">
        <v>1434.6343065599999</v>
      </c>
      <c r="M53" t="s">
        <v>23</v>
      </c>
      <c r="N53" t="s">
        <v>31</v>
      </c>
      <c r="O53" t="s">
        <v>23</v>
      </c>
      <c r="P53" t="s">
        <v>31</v>
      </c>
      <c r="Q53">
        <v>43.72</v>
      </c>
      <c r="R53" t="s">
        <v>23</v>
      </c>
    </row>
    <row r="54" spans="1:18" x14ac:dyDescent="0.25">
      <c r="A54" t="b">
        <v>0</v>
      </c>
      <c r="B54" t="s">
        <v>23</v>
      </c>
      <c r="C54" t="s">
        <v>222</v>
      </c>
      <c r="F54">
        <v>1</v>
      </c>
      <c r="G54">
        <v>1</v>
      </c>
      <c r="H54">
        <v>1</v>
      </c>
      <c r="I54" t="s">
        <v>27</v>
      </c>
      <c r="J54" t="s">
        <v>223</v>
      </c>
      <c r="K54">
        <v>0</v>
      </c>
      <c r="L54">
        <v>703.41373705000001</v>
      </c>
      <c r="M54" t="s">
        <v>23</v>
      </c>
      <c r="N54" t="s">
        <v>31</v>
      </c>
      <c r="O54" t="s">
        <v>23</v>
      </c>
      <c r="P54" t="s">
        <v>31</v>
      </c>
      <c r="Q54">
        <v>43.51</v>
      </c>
      <c r="R54" t="s">
        <v>23</v>
      </c>
    </row>
    <row r="55" spans="1:18" x14ac:dyDescent="0.25">
      <c r="A55" t="b">
        <v>0</v>
      </c>
      <c r="B55" t="s">
        <v>23</v>
      </c>
      <c r="C55" t="s">
        <v>224</v>
      </c>
      <c r="F55">
        <v>1</v>
      </c>
      <c r="G55">
        <v>1</v>
      </c>
      <c r="H55">
        <v>1</v>
      </c>
      <c r="I55" t="s">
        <v>68</v>
      </c>
      <c r="J55" t="s">
        <v>225</v>
      </c>
      <c r="K55">
        <v>0</v>
      </c>
      <c r="L55">
        <v>1749.84021691</v>
      </c>
      <c r="M55" t="s">
        <v>23</v>
      </c>
      <c r="N55" t="s">
        <v>31</v>
      </c>
      <c r="O55" t="s">
        <v>23</v>
      </c>
      <c r="P55" t="s">
        <v>31</v>
      </c>
      <c r="Q55">
        <v>41.4</v>
      </c>
      <c r="R55" t="s">
        <v>23</v>
      </c>
    </row>
    <row r="56" spans="1:18" x14ac:dyDescent="0.25">
      <c r="A56" t="b">
        <v>0</v>
      </c>
      <c r="B56" t="s">
        <v>23</v>
      </c>
      <c r="C56" t="s">
        <v>226</v>
      </c>
      <c r="F56">
        <v>1</v>
      </c>
      <c r="G56">
        <v>1</v>
      </c>
      <c r="H56">
        <v>1</v>
      </c>
      <c r="I56" t="s">
        <v>26</v>
      </c>
      <c r="J56" t="s">
        <v>227</v>
      </c>
      <c r="K56">
        <v>1</v>
      </c>
      <c r="L56">
        <v>2079.02003152</v>
      </c>
      <c r="M56" t="s">
        <v>31</v>
      </c>
      <c r="N56" t="s">
        <v>23</v>
      </c>
      <c r="O56" t="s">
        <v>31</v>
      </c>
      <c r="P56" t="s">
        <v>23</v>
      </c>
      <c r="Q56">
        <v>38.979999999999997</v>
      </c>
      <c r="R56" t="s">
        <v>23</v>
      </c>
    </row>
    <row r="57" spans="1:18" x14ac:dyDescent="0.25">
      <c r="A57" t="b">
        <v>0</v>
      </c>
      <c r="B57" t="s">
        <v>23</v>
      </c>
      <c r="C57" t="s">
        <v>228</v>
      </c>
      <c r="F57">
        <v>1</v>
      </c>
      <c r="G57">
        <v>4</v>
      </c>
      <c r="H57">
        <v>1</v>
      </c>
      <c r="I57" t="s">
        <v>37</v>
      </c>
      <c r="J57" t="s">
        <v>229</v>
      </c>
      <c r="K57">
        <v>0</v>
      </c>
      <c r="L57">
        <v>1061.52620039</v>
      </c>
      <c r="M57" t="s">
        <v>23</v>
      </c>
      <c r="N57" t="s">
        <v>31</v>
      </c>
      <c r="O57" t="s">
        <v>23</v>
      </c>
      <c r="P57" t="s">
        <v>31</v>
      </c>
      <c r="Q57">
        <v>38.65</v>
      </c>
      <c r="R57" t="s">
        <v>23</v>
      </c>
    </row>
    <row r="58" spans="1:18" x14ac:dyDescent="0.25">
      <c r="A58" t="b">
        <v>0</v>
      </c>
      <c r="B58" t="s">
        <v>23</v>
      </c>
      <c r="C58" t="s">
        <v>230</v>
      </c>
      <c r="F58">
        <v>1</v>
      </c>
      <c r="G58">
        <v>1</v>
      </c>
      <c r="H58">
        <v>1</v>
      </c>
      <c r="I58" t="s">
        <v>61</v>
      </c>
      <c r="J58" t="s">
        <v>231</v>
      </c>
      <c r="K58">
        <v>0</v>
      </c>
      <c r="L58">
        <v>1114.64664984</v>
      </c>
      <c r="M58" t="s">
        <v>23</v>
      </c>
      <c r="N58" t="s">
        <v>31</v>
      </c>
      <c r="O58" t="s">
        <v>23</v>
      </c>
      <c r="P58" t="s">
        <v>31</v>
      </c>
      <c r="Q58">
        <v>38.65</v>
      </c>
      <c r="R58" t="s">
        <v>23</v>
      </c>
    </row>
    <row r="59" spans="1:18" x14ac:dyDescent="0.25">
      <c r="A59" t="b">
        <v>0</v>
      </c>
      <c r="B59" t="s">
        <v>23</v>
      </c>
      <c r="C59" t="s">
        <v>232</v>
      </c>
      <c r="F59">
        <v>1</v>
      </c>
      <c r="G59">
        <v>1</v>
      </c>
      <c r="H59">
        <v>2</v>
      </c>
      <c r="I59" t="s">
        <v>54</v>
      </c>
      <c r="J59" t="s">
        <v>233</v>
      </c>
      <c r="K59">
        <v>0</v>
      </c>
      <c r="L59">
        <v>2141.9469261099998</v>
      </c>
      <c r="M59" t="s">
        <v>23</v>
      </c>
      <c r="N59" t="s">
        <v>23</v>
      </c>
      <c r="O59" t="s">
        <v>23</v>
      </c>
      <c r="P59" t="s">
        <v>23</v>
      </c>
      <c r="Q59">
        <v>38.14</v>
      </c>
      <c r="R59" t="s">
        <v>23</v>
      </c>
    </row>
    <row r="60" spans="1:18" x14ac:dyDescent="0.25">
      <c r="A60" t="b">
        <v>0</v>
      </c>
      <c r="B60" t="s">
        <v>23</v>
      </c>
      <c r="C60" t="s">
        <v>234</v>
      </c>
      <c r="F60">
        <v>1</v>
      </c>
      <c r="G60">
        <v>1</v>
      </c>
      <c r="H60">
        <v>1</v>
      </c>
      <c r="I60" t="s">
        <v>73</v>
      </c>
      <c r="J60" t="s">
        <v>235</v>
      </c>
      <c r="K60">
        <v>1</v>
      </c>
      <c r="L60">
        <v>1544.63872322</v>
      </c>
      <c r="M60" t="s">
        <v>23</v>
      </c>
      <c r="N60" t="s">
        <v>31</v>
      </c>
      <c r="O60" t="s">
        <v>23</v>
      </c>
      <c r="P60" t="s">
        <v>31</v>
      </c>
      <c r="Q60">
        <v>36.97</v>
      </c>
      <c r="R60" t="s">
        <v>23</v>
      </c>
    </row>
    <row r="61" spans="1:18" x14ac:dyDescent="0.25">
      <c r="A61" t="b">
        <v>0</v>
      </c>
      <c r="B61" t="s">
        <v>23</v>
      </c>
      <c r="C61" t="s">
        <v>236</v>
      </c>
      <c r="F61">
        <v>1</v>
      </c>
      <c r="G61">
        <v>1</v>
      </c>
      <c r="H61">
        <v>1</v>
      </c>
      <c r="I61" t="s">
        <v>75</v>
      </c>
      <c r="J61" t="s">
        <v>237</v>
      </c>
      <c r="K61">
        <v>0</v>
      </c>
      <c r="L61">
        <v>1672.8176906199999</v>
      </c>
      <c r="M61" t="s">
        <v>31</v>
      </c>
      <c r="N61" t="s">
        <v>23</v>
      </c>
      <c r="O61" t="s">
        <v>31</v>
      </c>
      <c r="P61" t="s">
        <v>23</v>
      </c>
      <c r="Q61">
        <v>35.19</v>
      </c>
      <c r="R61" t="s">
        <v>23</v>
      </c>
    </row>
    <row r="62" spans="1:18" x14ac:dyDescent="0.25">
      <c r="A62" t="b">
        <v>0</v>
      </c>
      <c r="B62" t="s">
        <v>23</v>
      </c>
      <c r="C62" t="s">
        <v>238</v>
      </c>
      <c r="F62">
        <v>2</v>
      </c>
      <c r="G62">
        <v>2</v>
      </c>
      <c r="H62">
        <v>1</v>
      </c>
      <c r="I62" t="s">
        <v>182</v>
      </c>
      <c r="J62" t="s">
        <v>239</v>
      </c>
      <c r="K62">
        <v>1</v>
      </c>
      <c r="L62">
        <v>1442.8213195599999</v>
      </c>
      <c r="M62" t="s">
        <v>31</v>
      </c>
      <c r="N62" t="s">
        <v>23</v>
      </c>
      <c r="O62" t="s">
        <v>31</v>
      </c>
      <c r="P62" t="s">
        <v>23</v>
      </c>
      <c r="Q62">
        <v>34.729999999999997</v>
      </c>
      <c r="R62" t="s">
        <v>23</v>
      </c>
    </row>
    <row r="63" spans="1:18" x14ac:dyDescent="0.25">
      <c r="A63" t="b">
        <v>0</v>
      </c>
      <c r="B63" t="s">
        <v>23</v>
      </c>
      <c r="C63" t="s">
        <v>240</v>
      </c>
      <c r="F63">
        <v>1</v>
      </c>
      <c r="G63">
        <v>1</v>
      </c>
      <c r="H63">
        <v>2</v>
      </c>
      <c r="I63" t="s">
        <v>87</v>
      </c>
      <c r="J63" t="s">
        <v>241</v>
      </c>
      <c r="K63">
        <v>0</v>
      </c>
      <c r="L63">
        <v>1275.5811488899999</v>
      </c>
      <c r="M63" t="s">
        <v>23</v>
      </c>
      <c r="N63" t="s">
        <v>23</v>
      </c>
      <c r="O63" t="s">
        <v>23</v>
      </c>
      <c r="P63" t="s">
        <v>23</v>
      </c>
      <c r="Q63">
        <v>34.1</v>
      </c>
      <c r="R63" t="s">
        <v>23</v>
      </c>
    </row>
    <row r="64" spans="1:18" x14ac:dyDescent="0.25">
      <c r="A64" t="b">
        <v>0</v>
      </c>
      <c r="B64" t="s">
        <v>23</v>
      </c>
      <c r="C64" t="s">
        <v>242</v>
      </c>
      <c r="F64">
        <v>1</v>
      </c>
      <c r="G64">
        <v>1</v>
      </c>
      <c r="H64">
        <v>1</v>
      </c>
      <c r="I64" t="s">
        <v>61</v>
      </c>
      <c r="J64" t="s">
        <v>243</v>
      </c>
      <c r="K64">
        <v>1</v>
      </c>
      <c r="L64">
        <v>1227.7055616499999</v>
      </c>
      <c r="M64" t="s">
        <v>31</v>
      </c>
      <c r="N64" t="s">
        <v>23</v>
      </c>
      <c r="O64" t="s">
        <v>31</v>
      </c>
      <c r="P64" t="s">
        <v>23</v>
      </c>
      <c r="Q64">
        <v>33.06</v>
      </c>
      <c r="R64" t="s">
        <v>23</v>
      </c>
    </row>
    <row r="65" spans="1:18" x14ac:dyDescent="0.25">
      <c r="A65" t="b">
        <v>0</v>
      </c>
      <c r="B65" t="s">
        <v>23</v>
      </c>
      <c r="C65" t="s">
        <v>244</v>
      </c>
      <c r="F65">
        <v>1</v>
      </c>
      <c r="G65">
        <v>1</v>
      </c>
      <c r="H65">
        <v>1</v>
      </c>
      <c r="I65" t="s">
        <v>25</v>
      </c>
      <c r="J65" t="s">
        <v>245</v>
      </c>
      <c r="K65">
        <v>0</v>
      </c>
      <c r="L65">
        <v>910.52440955999998</v>
      </c>
      <c r="M65" t="s">
        <v>31</v>
      </c>
      <c r="N65" t="s">
        <v>23</v>
      </c>
      <c r="O65" t="s">
        <v>31</v>
      </c>
      <c r="P65" t="s">
        <v>23</v>
      </c>
      <c r="Q65">
        <v>32.67</v>
      </c>
      <c r="R65" t="s">
        <v>23</v>
      </c>
    </row>
    <row r="66" spans="1:18" x14ac:dyDescent="0.25">
      <c r="A66" t="b">
        <v>0</v>
      </c>
      <c r="B66" t="s">
        <v>23</v>
      </c>
      <c r="C66" t="s">
        <v>246</v>
      </c>
      <c r="F66">
        <v>1</v>
      </c>
      <c r="G66">
        <v>2</v>
      </c>
      <c r="H66">
        <v>1</v>
      </c>
      <c r="I66" t="s">
        <v>77</v>
      </c>
      <c r="J66" t="s">
        <v>247</v>
      </c>
      <c r="K66">
        <v>1</v>
      </c>
      <c r="L66">
        <v>1791.98509025</v>
      </c>
      <c r="M66" t="s">
        <v>31</v>
      </c>
      <c r="N66" t="s">
        <v>23</v>
      </c>
      <c r="O66" t="s">
        <v>31</v>
      </c>
      <c r="P66" t="s">
        <v>23</v>
      </c>
      <c r="Q66">
        <v>32.520000000000003</v>
      </c>
      <c r="R66" t="s">
        <v>23</v>
      </c>
    </row>
    <row r="67" spans="1:18" x14ac:dyDescent="0.25">
      <c r="A67" t="b">
        <v>0</v>
      </c>
      <c r="B67" t="s">
        <v>23</v>
      </c>
      <c r="C67" t="s">
        <v>248</v>
      </c>
      <c r="F67">
        <v>1</v>
      </c>
      <c r="G67">
        <v>1</v>
      </c>
      <c r="H67">
        <v>1</v>
      </c>
      <c r="I67" t="s">
        <v>78</v>
      </c>
      <c r="J67" t="s">
        <v>249</v>
      </c>
      <c r="K67">
        <v>0</v>
      </c>
      <c r="L67">
        <v>1103.53274225</v>
      </c>
      <c r="M67" t="s">
        <v>31</v>
      </c>
      <c r="N67" t="s">
        <v>23</v>
      </c>
      <c r="O67" t="s">
        <v>31</v>
      </c>
      <c r="P67" t="s">
        <v>23</v>
      </c>
      <c r="Q67">
        <v>31.93</v>
      </c>
      <c r="R67" t="s">
        <v>23</v>
      </c>
    </row>
    <row r="68" spans="1:18" x14ac:dyDescent="0.25">
      <c r="A68" t="b">
        <v>0</v>
      </c>
      <c r="B68" t="s">
        <v>23</v>
      </c>
      <c r="C68" t="s">
        <v>250</v>
      </c>
      <c r="F68">
        <v>1</v>
      </c>
      <c r="G68">
        <v>1</v>
      </c>
      <c r="H68">
        <v>1</v>
      </c>
      <c r="I68" t="s">
        <v>79</v>
      </c>
      <c r="J68" t="s">
        <v>251</v>
      </c>
      <c r="K68">
        <v>0</v>
      </c>
      <c r="L68">
        <v>971.49048360999996</v>
      </c>
      <c r="M68" t="s">
        <v>31</v>
      </c>
      <c r="N68" t="s">
        <v>23</v>
      </c>
      <c r="O68" t="s">
        <v>31</v>
      </c>
      <c r="P68" t="s">
        <v>23</v>
      </c>
      <c r="Q68">
        <v>31.88</v>
      </c>
      <c r="R68" t="s">
        <v>23</v>
      </c>
    </row>
    <row r="69" spans="1:18" x14ac:dyDescent="0.25">
      <c r="A69" t="b">
        <v>0</v>
      </c>
      <c r="B69" t="s">
        <v>23</v>
      </c>
      <c r="C69" t="s">
        <v>252</v>
      </c>
      <c r="F69">
        <v>1</v>
      </c>
      <c r="G69">
        <v>1</v>
      </c>
      <c r="H69">
        <v>1</v>
      </c>
      <c r="I69" t="s">
        <v>102</v>
      </c>
      <c r="J69" t="s">
        <v>253</v>
      </c>
      <c r="K69">
        <v>0</v>
      </c>
      <c r="L69">
        <v>804.44615925999994</v>
      </c>
      <c r="M69" t="s">
        <v>31</v>
      </c>
      <c r="N69" t="s">
        <v>23</v>
      </c>
      <c r="O69" t="s">
        <v>31</v>
      </c>
      <c r="P69" t="s">
        <v>23</v>
      </c>
      <c r="Q69">
        <v>31.68</v>
      </c>
      <c r="R69" t="s">
        <v>23</v>
      </c>
    </row>
    <row r="70" spans="1:18" x14ac:dyDescent="0.25">
      <c r="A70" t="b">
        <v>0</v>
      </c>
      <c r="B70" t="s">
        <v>23</v>
      </c>
      <c r="C70" t="s">
        <v>254</v>
      </c>
      <c r="F70">
        <v>1</v>
      </c>
      <c r="G70">
        <v>1</v>
      </c>
      <c r="H70">
        <v>1</v>
      </c>
      <c r="I70" t="s">
        <v>81</v>
      </c>
      <c r="J70" t="s">
        <v>255</v>
      </c>
      <c r="K70">
        <v>1</v>
      </c>
      <c r="L70">
        <v>1676.8489907400001</v>
      </c>
      <c r="M70" t="s">
        <v>31</v>
      </c>
      <c r="N70" t="s">
        <v>23</v>
      </c>
      <c r="O70" t="s">
        <v>31</v>
      </c>
      <c r="P70" t="s">
        <v>23</v>
      </c>
      <c r="Q70">
        <v>31.4</v>
      </c>
      <c r="R70" t="s">
        <v>23</v>
      </c>
    </row>
    <row r="71" spans="1:18" x14ac:dyDescent="0.25">
      <c r="A71" t="b">
        <v>0</v>
      </c>
      <c r="B71" t="s">
        <v>23</v>
      </c>
      <c r="C71" t="s">
        <v>256</v>
      </c>
      <c r="F71">
        <v>1</v>
      </c>
      <c r="G71">
        <v>1</v>
      </c>
      <c r="H71">
        <v>1</v>
      </c>
      <c r="I71" t="s">
        <v>80</v>
      </c>
      <c r="J71" t="s">
        <v>257</v>
      </c>
      <c r="K71">
        <v>0</v>
      </c>
      <c r="L71">
        <v>1407.8318247300001</v>
      </c>
      <c r="M71" t="s">
        <v>31</v>
      </c>
      <c r="N71" t="s">
        <v>23</v>
      </c>
      <c r="O71" t="s">
        <v>31</v>
      </c>
      <c r="P71" t="s">
        <v>23</v>
      </c>
      <c r="Q71">
        <v>31.4</v>
      </c>
      <c r="R71" t="s">
        <v>23</v>
      </c>
    </row>
    <row r="72" spans="1:18" x14ac:dyDescent="0.25">
      <c r="A72" t="b">
        <v>0</v>
      </c>
      <c r="B72" t="s">
        <v>23</v>
      </c>
      <c r="C72" t="s">
        <v>258</v>
      </c>
      <c r="F72">
        <v>1</v>
      </c>
      <c r="G72">
        <v>1</v>
      </c>
      <c r="H72">
        <v>1</v>
      </c>
      <c r="I72" t="s">
        <v>82</v>
      </c>
      <c r="J72" t="s">
        <v>259</v>
      </c>
      <c r="K72">
        <v>0</v>
      </c>
      <c r="L72">
        <v>1748.8602241399999</v>
      </c>
      <c r="M72" t="s">
        <v>31</v>
      </c>
      <c r="N72" t="s">
        <v>23</v>
      </c>
      <c r="O72" t="s">
        <v>31</v>
      </c>
      <c r="P72" t="s">
        <v>23</v>
      </c>
      <c r="Q72">
        <v>31.33</v>
      </c>
      <c r="R72" t="s">
        <v>23</v>
      </c>
    </row>
    <row r="73" spans="1:18" x14ac:dyDescent="0.25">
      <c r="A73" t="b">
        <v>0</v>
      </c>
      <c r="B73" t="s">
        <v>23</v>
      </c>
      <c r="C73" t="s">
        <v>260</v>
      </c>
      <c r="F73">
        <v>1</v>
      </c>
      <c r="G73">
        <v>1</v>
      </c>
      <c r="H73">
        <v>1</v>
      </c>
      <c r="I73" t="s">
        <v>83</v>
      </c>
      <c r="J73" t="s">
        <v>261</v>
      </c>
      <c r="K73">
        <v>1</v>
      </c>
      <c r="L73">
        <v>1194.60009352</v>
      </c>
      <c r="M73" t="s">
        <v>31</v>
      </c>
      <c r="N73" t="s">
        <v>23</v>
      </c>
      <c r="O73" t="s">
        <v>31</v>
      </c>
      <c r="P73" t="s">
        <v>23</v>
      </c>
      <c r="Q73">
        <v>31.2</v>
      </c>
      <c r="R73" t="s">
        <v>23</v>
      </c>
    </row>
    <row r="74" spans="1:18" x14ac:dyDescent="0.25">
      <c r="A74" t="b">
        <v>0</v>
      </c>
      <c r="B74" t="s">
        <v>23</v>
      </c>
      <c r="C74" t="s">
        <v>262</v>
      </c>
      <c r="F74">
        <v>1</v>
      </c>
      <c r="G74">
        <v>1</v>
      </c>
      <c r="H74">
        <v>1</v>
      </c>
      <c r="I74" t="s">
        <v>84</v>
      </c>
      <c r="J74" t="s">
        <v>263</v>
      </c>
      <c r="K74">
        <v>0</v>
      </c>
      <c r="L74">
        <v>1576.8104800199999</v>
      </c>
      <c r="M74" t="s">
        <v>31</v>
      </c>
      <c r="N74" t="s">
        <v>23</v>
      </c>
      <c r="O74" t="s">
        <v>31</v>
      </c>
      <c r="P74" t="s">
        <v>23</v>
      </c>
      <c r="Q74">
        <v>31.01</v>
      </c>
      <c r="R74" t="s">
        <v>23</v>
      </c>
    </row>
    <row r="75" spans="1:18" x14ac:dyDescent="0.25">
      <c r="A75" t="b">
        <v>0</v>
      </c>
      <c r="B75" t="s">
        <v>23</v>
      </c>
      <c r="C75" t="s">
        <v>264</v>
      </c>
      <c r="F75">
        <v>1</v>
      </c>
      <c r="G75">
        <v>2</v>
      </c>
      <c r="H75">
        <v>1</v>
      </c>
      <c r="I75" t="s">
        <v>44</v>
      </c>
      <c r="J75" t="s">
        <v>265</v>
      </c>
      <c r="K75">
        <v>1</v>
      </c>
      <c r="L75">
        <v>1130.6164123200001</v>
      </c>
      <c r="M75" t="s">
        <v>31</v>
      </c>
      <c r="N75" t="s">
        <v>23</v>
      </c>
      <c r="O75" t="s">
        <v>31</v>
      </c>
      <c r="P75" t="s">
        <v>23</v>
      </c>
      <c r="Q75">
        <v>30.99</v>
      </c>
      <c r="R75" t="s">
        <v>23</v>
      </c>
    </row>
    <row r="76" spans="1:18" x14ac:dyDescent="0.25">
      <c r="A76" t="b">
        <v>0</v>
      </c>
      <c r="B76" t="s">
        <v>23</v>
      </c>
      <c r="C76" t="s">
        <v>266</v>
      </c>
      <c r="F76">
        <v>1</v>
      </c>
      <c r="G76">
        <v>1</v>
      </c>
      <c r="H76">
        <v>1</v>
      </c>
      <c r="I76" t="s">
        <v>85</v>
      </c>
      <c r="J76" t="s">
        <v>267</v>
      </c>
      <c r="K76">
        <v>1</v>
      </c>
      <c r="L76">
        <v>1673.8816878299999</v>
      </c>
      <c r="M76" t="s">
        <v>31</v>
      </c>
      <c r="N76" t="s">
        <v>23</v>
      </c>
      <c r="O76" t="s">
        <v>31</v>
      </c>
      <c r="P76" t="s">
        <v>23</v>
      </c>
      <c r="Q76">
        <v>30.57</v>
      </c>
      <c r="R76" t="s">
        <v>23</v>
      </c>
    </row>
    <row r="77" spans="1:18" x14ac:dyDescent="0.25">
      <c r="A77" t="b">
        <v>0</v>
      </c>
      <c r="B77" t="s">
        <v>23</v>
      </c>
      <c r="C77" t="s">
        <v>268</v>
      </c>
      <c r="F77">
        <v>1</v>
      </c>
      <c r="G77">
        <v>1</v>
      </c>
      <c r="H77">
        <v>1</v>
      </c>
      <c r="I77" t="s">
        <v>86</v>
      </c>
      <c r="J77" t="s">
        <v>269</v>
      </c>
      <c r="K77">
        <v>1</v>
      </c>
      <c r="L77">
        <v>1462.7019921999999</v>
      </c>
      <c r="M77" t="s">
        <v>31</v>
      </c>
      <c r="N77" t="s">
        <v>23</v>
      </c>
      <c r="O77" t="s">
        <v>31</v>
      </c>
      <c r="P77" t="s">
        <v>23</v>
      </c>
      <c r="Q77">
        <v>30.16</v>
      </c>
      <c r="R77" t="s">
        <v>23</v>
      </c>
    </row>
    <row r="78" spans="1:18" x14ac:dyDescent="0.25">
      <c r="A78" t="b">
        <v>0</v>
      </c>
      <c r="B78" t="s">
        <v>23</v>
      </c>
      <c r="C78" t="s">
        <v>270</v>
      </c>
      <c r="F78">
        <v>1</v>
      </c>
      <c r="G78">
        <v>1</v>
      </c>
      <c r="H78">
        <v>1</v>
      </c>
      <c r="I78" t="s">
        <v>88</v>
      </c>
      <c r="J78" t="s">
        <v>271</v>
      </c>
      <c r="K78">
        <v>0</v>
      </c>
      <c r="L78">
        <v>1756.8711826599999</v>
      </c>
      <c r="M78" t="s">
        <v>31</v>
      </c>
      <c r="N78" t="s">
        <v>23</v>
      </c>
      <c r="O78" t="s">
        <v>31</v>
      </c>
      <c r="P78" t="s">
        <v>23</v>
      </c>
      <c r="Q78">
        <v>29.11</v>
      </c>
      <c r="R78" t="s">
        <v>23</v>
      </c>
    </row>
    <row r="79" spans="1:18" x14ac:dyDescent="0.25">
      <c r="A79" t="b">
        <v>0</v>
      </c>
      <c r="B79" t="s">
        <v>23</v>
      </c>
      <c r="C79" t="s">
        <v>272</v>
      </c>
      <c r="F79">
        <v>1</v>
      </c>
      <c r="G79">
        <v>1</v>
      </c>
      <c r="H79">
        <v>1</v>
      </c>
      <c r="I79" t="s">
        <v>89</v>
      </c>
      <c r="J79" t="s">
        <v>273</v>
      </c>
      <c r="K79">
        <v>0</v>
      </c>
      <c r="L79">
        <v>815.43699157000003</v>
      </c>
      <c r="M79" t="s">
        <v>31</v>
      </c>
      <c r="N79" t="s">
        <v>23</v>
      </c>
      <c r="O79" t="s">
        <v>31</v>
      </c>
      <c r="P79" t="s">
        <v>23</v>
      </c>
      <c r="Q79">
        <v>29.01</v>
      </c>
      <c r="R79" t="s">
        <v>23</v>
      </c>
    </row>
    <row r="80" spans="1:18" x14ac:dyDescent="0.25">
      <c r="A80" t="b">
        <v>0</v>
      </c>
      <c r="B80" t="s">
        <v>23</v>
      </c>
      <c r="C80" t="s">
        <v>274</v>
      </c>
      <c r="F80">
        <v>1</v>
      </c>
      <c r="G80">
        <v>1</v>
      </c>
      <c r="H80">
        <v>1</v>
      </c>
      <c r="I80" t="s">
        <v>90</v>
      </c>
      <c r="J80" t="s">
        <v>275</v>
      </c>
      <c r="K80">
        <v>0</v>
      </c>
      <c r="L80">
        <v>814.46689472000003</v>
      </c>
      <c r="M80" t="s">
        <v>31</v>
      </c>
      <c r="N80" t="s">
        <v>23</v>
      </c>
      <c r="O80" t="s">
        <v>31</v>
      </c>
      <c r="P80" t="s">
        <v>23</v>
      </c>
      <c r="Q80">
        <v>28.88</v>
      </c>
      <c r="R80" t="s">
        <v>23</v>
      </c>
    </row>
    <row r="81" spans="1:18" x14ac:dyDescent="0.25">
      <c r="A81" t="b">
        <v>0</v>
      </c>
      <c r="B81" t="s">
        <v>23</v>
      </c>
      <c r="C81" t="s">
        <v>276</v>
      </c>
      <c r="F81">
        <v>1</v>
      </c>
      <c r="G81">
        <v>1</v>
      </c>
      <c r="H81">
        <v>1</v>
      </c>
      <c r="I81" t="s">
        <v>27</v>
      </c>
      <c r="J81" t="s">
        <v>277</v>
      </c>
      <c r="K81">
        <v>1</v>
      </c>
      <c r="L81">
        <v>2059.1222523599999</v>
      </c>
      <c r="M81" t="s">
        <v>31</v>
      </c>
      <c r="N81" t="s">
        <v>23</v>
      </c>
      <c r="O81" t="s">
        <v>31</v>
      </c>
      <c r="P81" t="s">
        <v>23</v>
      </c>
      <c r="Q81">
        <v>28.69</v>
      </c>
      <c r="R81" t="s">
        <v>23</v>
      </c>
    </row>
    <row r="82" spans="1:18" x14ac:dyDescent="0.25">
      <c r="A82" t="b">
        <v>0</v>
      </c>
      <c r="B82" t="s">
        <v>23</v>
      </c>
      <c r="C82" t="s">
        <v>278</v>
      </c>
      <c r="D82" t="s">
        <v>279</v>
      </c>
      <c r="F82">
        <v>1</v>
      </c>
      <c r="G82">
        <v>1</v>
      </c>
      <c r="H82">
        <v>1</v>
      </c>
      <c r="I82" t="s">
        <v>97</v>
      </c>
      <c r="J82" t="s">
        <v>280</v>
      </c>
      <c r="K82">
        <v>1</v>
      </c>
      <c r="L82">
        <v>856.52507858000001</v>
      </c>
      <c r="M82" t="s">
        <v>31</v>
      </c>
      <c r="N82" t="s">
        <v>23</v>
      </c>
      <c r="O82" t="s">
        <v>31</v>
      </c>
      <c r="P82" t="s">
        <v>23</v>
      </c>
      <c r="Q82">
        <v>28.31</v>
      </c>
      <c r="R82" t="s">
        <v>23</v>
      </c>
    </row>
    <row r="83" spans="1:18" x14ac:dyDescent="0.25">
      <c r="A83" t="b">
        <v>0</v>
      </c>
      <c r="B83" t="s">
        <v>23</v>
      </c>
      <c r="C83" t="s">
        <v>281</v>
      </c>
      <c r="F83">
        <v>1</v>
      </c>
      <c r="G83">
        <v>2</v>
      </c>
      <c r="H83">
        <v>1</v>
      </c>
      <c r="I83" t="s">
        <v>101</v>
      </c>
      <c r="J83" t="s">
        <v>282</v>
      </c>
      <c r="K83">
        <v>0</v>
      </c>
      <c r="L83">
        <v>786.47198012000001</v>
      </c>
      <c r="M83" t="s">
        <v>31</v>
      </c>
      <c r="N83" t="s">
        <v>23</v>
      </c>
      <c r="O83" t="s">
        <v>31</v>
      </c>
      <c r="P83" t="s">
        <v>23</v>
      </c>
      <c r="Q83">
        <v>28.02</v>
      </c>
      <c r="R83" t="s">
        <v>23</v>
      </c>
    </row>
    <row r="84" spans="1:18" x14ac:dyDescent="0.25">
      <c r="A84" t="b">
        <v>0</v>
      </c>
      <c r="B84" t="s">
        <v>23</v>
      </c>
      <c r="C84" t="s">
        <v>283</v>
      </c>
      <c r="F84">
        <v>1</v>
      </c>
      <c r="G84">
        <v>1</v>
      </c>
      <c r="H84">
        <v>1</v>
      </c>
      <c r="I84" t="s">
        <v>36</v>
      </c>
      <c r="J84" t="s">
        <v>284</v>
      </c>
      <c r="K84">
        <v>2</v>
      </c>
      <c r="L84">
        <v>1612.9784889</v>
      </c>
      <c r="M84" t="s">
        <v>31</v>
      </c>
      <c r="N84" t="s">
        <v>23</v>
      </c>
      <c r="O84" t="s">
        <v>31</v>
      </c>
      <c r="P84" t="s">
        <v>23</v>
      </c>
      <c r="Q84">
        <v>27.88</v>
      </c>
      <c r="R84" t="s">
        <v>23</v>
      </c>
    </row>
    <row r="85" spans="1:18" x14ac:dyDescent="0.25">
      <c r="A85" t="b">
        <v>0</v>
      </c>
      <c r="B85" t="s">
        <v>23</v>
      </c>
      <c r="C85" t="s">
        <v>285</v>
      </c>
      <c r="D85" t="s">
        <v>286</v>
      </c>
      <c r="F85">
        <v>1</v>
      </c>
      <c r="G85">
        <v>1</v>
      </c>
      <c r="H85">
        <v>1</v>
      </c>
      <c r="I85" t="s">
        <v>98</v>
      </c>
      <c r="J85" t="s">
        <v>287</v>
      </c>
      <c r="K85">
        <v>2</v>
      </c>
      <c r="L85">
        <v>1270.7405510399999</v>
      </c>
      <c r="M85" t="s">
        <v>31</v>
      </c>
      <c r="N85" t="s">
        <v>23</v>
      </c>
      <c r="O85" t="s">
        <v>31</v>
      </c>
      <c r="P85" t="s">
        <v>23</v>
      </c>
      <c r="Q85">
        <v>27.59</v>
      </c>
      <c r="R85" t="s">
        <v>23</v>
      </c>
    </row>
    <row r="86" spans="1:18" x14ac:dyDescent="0.25">
      <c r="A86" t="b">
        <v>0</v>
      </c>
      <c r="B86" t="s">
        <v>23</v>
      </c>
      <c r="C86" t="s">
        <v>288</v>
      </c>
      <c r="F86">
        <v>1</v>
      </c>
      <c r="G86">
        <v>2</v>
      </c>
      <c r="H86">
        <v>1</v>
      </c>
      <c r="I86" t="s">
        <v>99</v>
      </c>
      <c r="J86" t="s">
        <v>289</v>
      </c>
      <c r="K86">
        <v>1</v>
      </c>
      <c r="L86">
        <v>794.47706552</v>
      </c>
      <c r="M86" t="s">
        <v>31</v>
      </c>
      <c r="N86" t="s">
        <v>23</v>
      </c>
      <c r="O86" t="s">
        <v>31</v>
      </c>
      <c r="P86" t="s">
        <v>23</v>
      </c>
      <c r="Q86">
        <v>27.1</v>
      </c>
      <c r="R86" t="s">
        <v>23</v>
      </c>
    </row>
    <row r="87" spans="1:18" x14ac:dyDescent="0.25">
      <c r="A87" t="b">
        <v>0</v>
      </c>
      <c r="B87" t="s">
        <v>23</v>
      </c>
      <c r="C87" t="s">
        <v>290</v>
      </c>
      <c r="D87" t="s">
        <v>291</v>
      </c>
      <c r="F87">
        <v>1</v>
      </c>
      <c r="G87">
        <v>1</v>
      </c>
      <c r="H87">
        <v>1</v>
      </c>
      <c r="I87" t="s">
        <v>103</v>
      </c>
      <c r="J87" t="s">
        <v>292</v>
      </c>
      <c r="K87">
        <v>1</v>
      </c>
      <c r="L87">
        <v>1029.59388631</v>
      </c>
      <c r="M87" t="s">
        <v>31</v>
      </c>
      <c r="N87" t="s">
        <v>23</v>
      </c>
      <c r="O87" t="s">
        <v>31</v>
      </c>
      <c r="P87" t="s">
        <v>23</v>
      </c>
      <c r="Q87">
        <v>27.01</v>
      </c>
      <c r="R87" t="s">
        <v>23</v>
      </c>
    </row>
    <row r="88" spans="1:18" x14ac:dyDescent="0.25">
      <c r="A88" t="b">
        <v>0</v>
      </c>
      <c r="B88" t="s">
        <v>23</v>
      </c>
      <c r="C88" t="s">
        <v>293</v>
      </c>
      <c r="F88">
        <v>1</v>
      </c>
      <c r="G88">
        <v>1</v>
      </c>
      <c r="H88">
        <v>1</v>
      </c>
      <c r="I88" t="s">
        <v>91</v>
      </c>
      <c r="J88" t="s">
        <v>294</v>
      </c>
      <c r="K88">
        <v>1</v>
      </c>
      <c r="L88">
        <v>2567.41916236</v>
      </c>
      <c r="M88" t="s">
        <v>31</v>
      </c>
      <c r="N88" t="s">
        <v>23</v>
      </c>
      <c r="O88" t="s">
        <v>31</v>
      </c>
      <c r="P88" t="s">
        <v>23</v>
      </c>
      <c r="Q88">
        <v>26.88</v>
      </c>
      <c r="R88" t="s">
        <v>23</v>
      </c>
    </row>
    <row r="89" spans="1:18" x14ac:dyDescent="0.25">
      <c r="A89" t="b">
        <v>0</v>
      </c>
      <c r="B89" t="s">
        <v>23</v>
      </c>
      <c r="C89" t="s">
        <v>295</v>
      </c>
      <c r="F89">
        <v>1</v>
      </c>
      <c r="G89">
        <v>1</v>
      </c>
      <c r="H89">
        <v>1</v>
      </c>
      <c r="I89" t="s">
        <v>92</v>
      </c>
      <c r="J89" t="s">
        <v>296</v>
      </c>
      <c r="K89">
        <v>1</v>
      </c>
      <c r="L89">
        <v>2092.1899974900002</v>
      </c>
      <c r="M89" t="s">
        <v>31</v>
      </c>
      <c r="N89" t="s">
        <v>23</v>
      </c>
      <c r="O89" t="s">
        <v>31</v>
      </c>
      <c r="P89" t="s">
        <v>23</v>
      </c>
      <c r="Q89">
        <v>26</v>
      </c>
      <c r="R89" t="s">
        <v>23</v>
      </c>
    </row>
    <row r="90" spans="1:18" x14ac:dyDescent="0.25">
      <c r="A90" t="b">
        <v>0</v>
      </c>
      <c r="B90" t="s">
        <v>23</v>
      </c>
      <c r="C90" t="s">
        <v>297</v>
      </c>
      <c r="F90">
        <v>1</v>
      </c>
      <c r="G90">
        <v>1</v>
      </c>
      <c r="H90">
        <v>1</v>
      </c>
      <c r="I90" t="s">
        <v>93</v>
      </c>
      <c r="J90" t="s">
        <v>298</v>
      </c>
      <c r="K90">
        <v>0</v>
      </c>
      <c r="L90">
        <v>1519.6758369700001</v>
      </c>
      <c r="M90" t="s">
        <v>31</v>
      </c>
      <c r="N90" t="s">
        <v>23</v>
      </c>
      <c r="O90" t="s">
        <v>31</v>
      </c>
      <c r="P90" t="s">
        <v>23</v>
      </c>
      <c r="Q90">
        <v>25.24</v>
      </c>
      <c r="R90" t="s">
        <v>23</v>
      </c>
    </row>
    <row r="91" spans="1:18" x14ac:dyDescent="0.25">
      <c r="A91" t="b">
        <v>0</v>
      </c>
      <c r="B91" t="s">
        <v>23</v>
      </c>
      <c r="C91" t="s">
        <v>299</v>
      </c>
      <c r="D91" t="s">
        <v>300</v>
      </c>
      <c r="F91">
        <v>1</v>
      </c>
      <c r="G91">
        <v>1</v>
      </c>
      <c r="H91">
        <v>1</v>
      </c>
      <c r="I91" t="s">
        <v>100</v>
      </c>
      <c r="J91" t="s">
        <v>301</v>
      </c>
      <c r="K91">
        <v>1</v>
      </c>
      <c r="L91">
        <v>770.47706607999999</v>
      </c>
      <c r="M91" t="s">
        <v>31</v>
      </c>
      <c r="N91" t="s">
        <v>23</v>
      </c>
      <c r="O91" t="s">
        <v>31</v>
      </c>
      <c r="P91" t="s">
        <v>23</v>
      </c>
      <c r="Q91">
        <v>25.22</v>
      </c>
      <c r="R91" t="s">
        <v>23</v>
      </c>
    </row>
    <row r="92" spans="1:18" x14ac:dyDescent="0.25">
      <c r="A92" t="b">
        <v>0</v>
      </c>
      <c r="B92" t="s">
        <v>23</v>
      </c>
      <c r="C92" t="s">
        <v>302</v>
      </c>
      <c r="F92">
        <v>1</v>
      </c>
      <c r="G92">
        <v>2</v>
      </c>
      <c r="H92">
        <v>1</v>
      </c>
      <c r="I92" t="s">
        <v>94</v>
      </c>
      <c r="J92" t="s">
        <v>303</v>
      </c>
      <c r="K92">
        <v>0</v>
      </c>
      <c r="L92">
        <v>955.47310220999998</v>
      </c>
      <c r="M92" t="s">
        <v>31</v>
      </c>
      <c r="N92" t="s">
        <v>23</v>
      </c>
      <c r="O92" t="s">
        <v>31</v>
      </c>
      <c r="P92" t="s">
        <v>23</v>
      </c>
      <c r="Q92">
        <v>24.77</v>
      </c>
      <c r="R92" t="s">
        <v>23</v>
      </c>
    </row>
    <row r="93" spans="1:18" x14ac:dyDescent="0.25">
      <c r="A93" t="b">
        <v>0</v>
      </c>
      <c r="B93" t="s">
        <v>23</v>
      </c>
      <c r="C93" t="s">
        <v>304</v>
      </c>
      <c r="F93">
        <v>1</v>
      </c>
      <c r="G93">
        <v>1</v>
      </c>
      <c r="H93">
        <v>1</v>
      </c>
      <c r="I93" t="s">
        <v>25</v>
      </c>
      <c r="J93" t="s">
        <v>305</v>
      </c>
      <c r="K93">
        <v>1</v>
      </c>
      <c r="L93">
        <v>2427.4009932399999</v>
      </c>
      <c r="M93" t="s">
        <v>31</v>
      </c>
      <c r="N93" t="s">
        <v>23</v>
      </c>
      <c r="O93" t="s">
        <v>31</v>
      </c>
      <c r="P93" t="s">
        <v>23</v>
      </c>
      <c r="Q93">
        <v>22.96</v>
      </c>
      <c r="R93" t="s">
        <v>23</v>
      </c>
    </row>
    <row r="94" spans="1:18" x14ac:dyDescent="0.25">
      <c r="A94" t="b">
        <v>0</v>
      </c>
      <c r="B94" t="s">
        <v>23</v>
      </c>
      <c r="C94" t="s">
        <v>306</v>
      </c>
      <c r="D94" t="s">
        <v>307</v>
      </c>
      <c r="F94">
        <v>1</v>
      </c>
      <c r="G94">
        <v>1</v>
      </c>
      <c r="H94">
        <v>1</v>
      </c>
      <c r="I94" t="s">
        <v>104</v>
      </c>
      <c r="J94" t="s">
        <v>308</v>
      </c>
      <c r="K94">
        <v>1</v>
      </c>
      <c r="L94">
        <v>755.47740017000001</v>
      </c>
      <c r="M94" t="s">
        <v>31</v>
      </c>
      <c r="N94" t="s">
        <v>23</v>
      </c>
      <c r="O94" t="s">
        <v>31</v>
      </c>
      <c r="P94" t="s">
        <v>23</v>
      </c>
      <c r="Q94">
        <v>21.68</v>
      </c>
      <c r="R94" t="s">
        <v>23</v>
      </c>
    </row>
    <row r="95" spans="1:18" x14ac:dyDescent="0.25">
      <c r="A95" t="b">
        <v>0</v>
      </c>
      <c r="B95" t="s">
        <v>23</v>
      </c>
      <c r="C95" t="s">
        <v>309</v>
      </c>
      <c r="F95">
        <v>1</v>
      </c>
      <c r="G95">
        <v>1</v>
      </c>
      <c r="H95">
        <v>1</v>
      </c>
      <c r="I95" t="s">
        <v>95</v>
      </c>
      <c r="J95" t="s">
        <v>310</v>
      </c>
      <c r="K95">
        <v>0</v>
      </c>
      <c r="L95">
        <v>796.52910110000005</v>
      </c>
      <c r="M95" t="s">
        <v>31</v>
      </c>
      <c r="N95" t="s">
        <v>23</v>
      </c>
      <c r="O95" t="s">
        <v>31</v>
      </c>
      <c r="P95" t="s">
        <v>23</v>
      </c>
      <c r="Q95">
        <v>19.89</v>
      </c>
      <c r="R95" t="s">
        <v>23</v>
      </c>
    </row>
    <row r="96" spans="1:18" x14ac:dyDescent="0.25">
      <c r="A96" t="b">
        <v>0</v>
      </c>
      <c r="B96" t="s">
        <v>23</v>
      </c>
      <c r="C96" t="s">
        <v>311</v>
      </c>
      <c r="F96">
        <v>1</v>
      </c>
      <c r="G96">
        <v>2</v>
      </c>
      <c r="H96">
        <v>1</v>
      </c>
      <c r="I96" t="s">
        <v>96</v>
      </c>
      <c r="J96" t="s">
        <v>312</v>
      </c>
      <c r="K96">
        <v>1</v>
      </c>
      <c r="L96">
        <v>1053.6666570699999</v>
      </c>
      <c r="M96" t="s">
        <v>31</v>
      </c>
      <c r="N96" t="s">
        <v>23</v>
      </c>
      <c r="O96" t="s">
        <v>31</v>
      </c>
      <c r="P96" t="s">
        <v>23</v>
      </c>
      <c r="Q96">
        <v>19.63</v>
      </c>
      <c r="R96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5"/>
  <sheetViews>
    <sheetView topLeftCell="A31" workbookViewId="0">
      <selection activeCell="A54" sqref="A1:C926"/>
    </sheetView>
  </sheetViews>
  <sheetFormatPr defaultRowHeight="15" x14ac:dyDescent="0.25"/>
  <sheetData>
    <row r="1" spans="1:1" x14ac:dyDescent="0.25">
      <c r="A1" t="s">
        <v>313</v>
      </c>
    </row>
    <row r="2" spans="1:1" x14ac:dyDescent="0.25">
      <c r="A2" t="s">
        <v>314</v>
      </c>
    </row>
    <row r="3" spans="1:1" x14ac:dyDescent="0.25">
      <c r="A3" t="s">
        <v>313</v>
      </c>
    </row>
    <row r="5" spans="1:1" x14ac:dyDescent="0.25">
      <c r="A5" t="s">
        <v>315</v>
      </c>
    </row>
    <row r="6" spans="1:1" x14ac:dyDescent="0.25">
      <c r="A6" t="s">
        <v>316</v>
      </c>
    </row>
    <row r="7" spans="1:1" x14ac:dyDescent="0.25">
      <c r="A7" t="s">
        <v>315</v>
      </c>
    </row>
    <row r="9" spans="1:1" x14ac:dyDescent="0.25">
      <c r="A9" t="s">
        <v>317</v>
      </c>
    </row>
    <row r="11" spans="1:1" x14ac:dyDescent="0.25">
      <c r="A11" t="s">
        <v>315</v>
      </c>
    </row>
    <row r="12" spans="1:1" x14ac:dyDescent="0.25">
      <c r="A12" t="s">
        <v>318</v>
      </c>
    </row>
    <row r="13" spans="1:1" x14ac:dyDescent="0.25">
      <c r="A13" t="s">
        <v>315</v>
      </c>
    </row>
    <row r="15" spans="1:1" x14ac:dyDescent="0.25">
      <c r="A15" t="s">
        <v>317</v>
      </c>
    </row>
    <row r="17" spans="1:1" x14ac:dyDescent="0.25">
      <c r="A17" t="s">
        <v>315</v>
      </c>
    </row>
    <row r="18" spans="1:1" x14ac:dyDescent="0.25">
      <c r="A18" t="s">
        <v>319</v>
      </c>
    </row>
    <row r="19" spans="1:1" x14ac:dyDescent="0.25">
      <c r="A19" t="s">
        <v>315</v>
      </c>
    </row>
    <row r="21" spans="1:1" x14ac:dyDescent="0.25">
      <c r="A21" t="s">
        <v>320</v>
      </c>
    </row>
    <row r="22" spans="1:1" x14ac:dyDescent="0.25">
      <c r="A22" t="s">
        <v>321</v>
      </c>
    </row>
    <row r="24" spans="1:1" x14ac:dyDescent="0.25">
      <c r="A24" t="s">
        <v>322</v>
      </c>
    </row>
    <row r="25" spans="1:1" x14ac:dyDescent="0.25">
      <c r="A25" t="s">
        <v>323</v>
      </c>
    </row>
    <row r="27" spans="1:1" x14ac:dyDescent="0.25">
      <c r="A27" t="s">
        <v>315</v>
      </c>
    </row>
    <row r="28" spans="1:1" x14ac:dyDescent="0.25">
      <c r="A28" t="s">
        <v>324</v>
      </c>
    </row>
    <row r="29" spans="1:1" x14ac:dyDescent="0.25">
      <c r="A29" t="s">
        <v>315</v>
      </c>
    </row>
    <row r="31" spans="1:1" x14ac:dyDescent="0.25">
      <c r="A31" t="s">
        <v>325</v>
      </c>
    </row>
    <row r="33" spans="1:1" x14ac:dyDescent="0.25">
      <c r="A33" t="s">
        <v>326</v>
      </c>
    </row>
    <row r="35" spans="1:1" x14ac:dyDescent="0.25">
      <c r="A35" t="s">
        <v>315</v>
      </c>
    </row>
    <row r="36" spans="1:1" x14ac:dyDescent="0.25">
      <c r="A36" t="s">
        <v>327</v>
      </c>
    </row>
    <row r="37" spans="1:1" x14ac:dyDescent="0.25">
      <c r="A37" t="s">
        <v>315</v>
      </c>
    </row>
    <row r="39" spans="1:1" x14ac:dyDescent="0.25">
      <c r="A39" t="s">
        <v>320</v>
      </c>
    </row>
    <row r="40" spans="1:1" x14ac:dyDescent="0.25">
      <c r="A40" t="s">
        <v>328</v>
      </c>
    </row>
    <row r="42" spans="1:1" x14ac:dyDescent="0.25">
      <c r="A42" t="s">
        <v>322</v>
      </c>
    </row>
    <row r="43" spans="1:1" x14ac:dyDescent="0.25">
      <c r="A43" t="s">
        <v>329</v>
      </c>
    </row>
    <row r="45" spans="1:1" x14ac:dyDescent="0.25">
      <c r="A45" t="s">
        <v>313</v>
      </c>
    </row>
    <row r="46" spans="1:1" x14ac:dyDescent="0.25">
      <c r="A46" t="s">
        <v>330</v>
      </c>
    </row>
    <row r="47" spans="1:1" x14ac:dyDescent="0.25">
      <c r="A47" t="s">
        <v>313</v>
      </c>
    </row>
    <row r="49" spans="1:1" x14ac:dyDescent="0.25">
      <c r="A49" t="s">
        <v>315</v>
      </c>
    </row>
    <row r="50" spans="1:1" x14ac:dyDescent="0.25">
      <c r="A50" t="s">
        <v>331</v>
      </c>
    </row>
    <row r="51" spans="1:1" x14ac:dyDescent="0.25">
      <c r="A51" t="s">
        <v>315</v>
      </c>
    </row>
    <row r="52" spans="1:1" x14ac:dyDescent="0.25">
      <c r="A52" t="s">
        <v>332</v>
      </c>
    </row>
    <row r="53" spans="1:1" x14ac:dyDescent="0.25">
      <c r="A53" t="s">
        <v>333</v>
      </c>
    </row>
    <row r="54" spans="1:1" x14ac:dyDescent="0.25">
      <c r="A54" t="s">
        <v>334</v>
      </c>
    </row>
    <row r="55" spans="1:1" x14ac:dyDescent="0.25">
      <c r="A55" t="s">
        <v>335</v>
      </c>
    </row>
    <row r="56" spans="1:1" x14ac:dyDescent="0.25">
      <c r="A56" t="s">
        <v>336</v>
      </c>
    </row>
    <row r="57" spans="1:1" x14ac:dyDescent="0.25">
      <c r="A57" t="s">
        <v>337</v>
      </c>
    </row>
    <row r="60" spans="1:1" x14ac:dyDescent="0.25">
      <c r="A60" t="s">
        <v>338</v>
      </c>
    </row>
    <row r="61" spans="1:1" x14ac:dyDescent="0.25">
      <c r="A61" t="s">
        <v>339</v>
      </c>
    </row>
    <row r="62" spans="1:1" x14ac:dyDescent="0.25">
      <c r="A62" t="s">
        <v>338</v>
      </c>
    </row>
    <row r="64" spans="1:1" x14ac:dyDescent="0.25">
      <c r="A64" t="s">
        <v>340</v>
      </c>
    </row>
    <row r="65" spans="1:1" x14ac:dyDescent="0.25">
      <c r="A65" t="s">
        <v>341</v>
      </c>
    </row>
    <row r="66" spans="1:1" x14ac:dyDescent="0.25">
      <c r="A66" t="s">
        <v>342</v>
      </c>
    </row>
    <row r="67" spans="1:1" x14ac:dyDescent="0.25">
      <c r="A67" t="s">
        <v>343</v>
      </c>
    </row>
    <row r="68" spans="1:1" x14ac:dyDescent="0.25">
      <c r="A68" t="s">
        <v>344</v>
      </c>
    </row>
    <row r="69" spans="1:1" x14ac:dyDescent="0.25">
      <c r="A69" t="s">
        <v>345</v>
      </c>
    </row>
    <row r="70" spans="1:1" x14ac:dyDescent="0.25">
      <c r="A70" t="s">
        <v>346</v>
      </c>
    </row>
    <row r="71" spans="1:1" x14ac:dyDescent="0.25">
      <c r="A71" t="s">
        <v>347</v>
      </c>
    </row>
    <row r="72" spans="1:1" x14ac:dyDescent="0.25">
      <c r="A72" t="s">
        <v>348</v>
      </c>
    </row>
    <row r="74" spans="1:1" x14ac:dyDescent="0.25">
      <c r="A74" t="s">
        <v>349</v>
      </c>
    </row>
    <row r="75" spans="1:1" x14ac:dyDescent="0.25">
      <c r="A75" t="s">
        <v>350</v>
      </c>
    </row>
    <row r="77" spans="1:1" x14ac:dyDescent="0.25">
      <c r="A77" t="s">
        <v>351</v>
      </c>
    </row>
    <row r="78" spans="1:1" x14ac:dyDescent="0.25">
      <c r="A78" t="s">
        <v>352</v>
      </c>
    </row>
    <row r="79" spans="1:1" x14ac:dyDescent="0.25">
      <c r="A79" t="s">
        <v>353</v>
      </c>
    </row>
    <row r="81" spans="1:1" x14ac:dyDescent="0.25">
      <c r="A81" t="s">
        <v>338</v>
      </c>
    </row>
    <row r="82" spans="1:1" x14ac:dyDescent="0.25">
      <c r="A82" t="s">
        <v>354</v>
      </c>
    </row>
    <row r="83" spans="1:1" x14ac:dyDescent="0.25">
      <c r="A83" t="s">
        <v>338</v>
      </c>
    </row>
    <row r="84" spans="1:1" x14ac:dyDescent="0.25">
      <c r="A84" t="s">
        <v>355</v>
      </c>
    </row>
    <row r="85" spans="1:1" x14ac:dyDescent="0.25">
      <c r="A85" t="e">
        <f>- Spectra to Store:  Identified or Quantified</f>
        <v>#NAME?</v>
      </c>
    </row>
    <row r="87" spans="1:1" x14ac:dyDescent="0.25">
      <c r="A87" t="s">
        <v>356</v>
      </c>
    </row>
    <row r="88" spans="1:1" x14ac:dyDescent="0.25">
      <c r="A88" t="e">
        <f>- Merge Mode:  Globally by Search Engine Type</f>
        <v>#NAME?</v>
      </c>
    </row>
    <row r="89" spans="1:1" x14ac:dyDescent="0.25">
      <c r="A89" t="s">
        <v>357</v>
      </c>
    </row>
    <row r="91" spans="1:1" x14ac:dyDescent="0.25">
      <c r="A91" t="s">
        <v>358</v>
      </c>
    </row>
    <row r="92" spans="1:1" x14ac:dyDescent="0.25">
      <c r="A92" t="e">
        <f>- Reported FASTA Title Lines:  Best match</f>
        <v>#NAME?</v>
      </c>
    </row>
    <row r="93" spans="1:1" x14ac:dyDescent="0.25">
      <c r="A93" t="e">
        <f>- Title Line Rule:  standard</f>
        <v>#NAME?</v>
      </c>
    </row>
    <row r="95" spans="1:1" x14ac:dyDescent="0.25">
      <c r="A95" t="s">
        <v>359</v>
      </c>
    </row>
    <row r="96" spans="1:1" x14ac:dyDescent="0.25">
      <c r="A96" t="s">
        <v>360</v>
      </c>
    </row>
    <row r="97" spans="1:1" x14ac:dyDescent="0.25">
      <c r="A97" t="s">
        <v>361</v>
      </c>
    </row>
    <row r="98" spans="1:1" x14ac:dyDescent="0.25">
      <c r="A98" t="s">
        <v>362</v>
      </c>
    </row>
    <row r="99" spans="1:1" x14ac:dyDescent="0.25">
      <c r="A99" t="s">
        <v>363</v>
      </c>
    </row>
    <row r="101" spans="1:1" x14ac:dyDescent="0.25">
      <c r="A101" t="s">
        <v>364</v>
      </c>
    </row>
    <row r="102" spans="1:1" x14ac:dyDescent="0.25">
      <c r="A102" t="e">
        <f ca="1">- MSF File(s):  A:\cchiva\Projects\Histones_Arnau\1703_newsamples\161220_S_ASIR_05_Symbiodinium_fast\161220_S_ASIR_05_Symbiodinium_fast.msf</f>
        <v>#NAME?</v>
      </c>
    </row>
    <row r="104" spans="1:1" x14ac:dyDescent="0.25">
      <c r="A104" t="s">
        <v>338</v>
      </c>
    </row>
    <row r="105" spans="1:1" x14ac:dyDescent="0.25">
      <c r="A105" t="s">
        <v>365</v>
      </c>
    </row>
    <row r="106" spans="1:1" x14ac:dyDescent="0.25">
      <c r="A106" t="s">
        <v>338</v>
      </c>
    </row>
    <row r="107" spans="1:1" x14ac:dyDescent="0.25">
      <c r="A107" t="s">
        <v>366</v>
      </c>
    </row>
    <row r="108" spans="1:1" x14ac:dyDescent="0.25">
      <c r="A108" t="s">
        <v>367</v>
      </c>
    </row>
    <row r="110" spans="1:1" x14ac:dyDescent="0.25">
      <c r="A110" t="s">
        <v>368</v>
      </c>
    </row>
    <row r="111" spans="1:1" x14ac:dyDescent="0.25">
      <c r="A111" t="e">
        <f>- Modification Sites Shown:  Best Position</f>
        <v>#NAME?</v>
      </c>
    </row>
    <row r="113" spans="1:1" x14ac:dyDescent="0.25">
      <c r="A113" t="s">
        <v>338</v>
      </c>
    </row>
    <row r="114" spans="1:1" x14ac:dyDescent="0.25">
      <c r="A114" t="s">
        <v>369</v>
      </c>
    </row>
    <row r="115" spans="1:1" x14ac:dyDescent="0.25">
      <c r="A115" t="s">
        <v>338</v>
      </c>
    </row>
    <row r="116" spans="1:1" x14ac:dyDescent="0.25">
      <c r="A116" t="s">
        <v>370</v>
      </c>
    </row>
    <row r="117" spans="1:1" x14ac:dyDescent="0.25">
      <c r="A117" t="e">
        <f>- Validation Mode:  Only PSM level FDR Calculation based on Score</f>
        <v>#NAME?</v>
      </c>
    </row>
    <row r="118" spans="1:1" x14ac:dyDescent="0.25">
      <c r="A118" t="s">
        <v>371</v>
      </c>
    </row>
    <row r="119" spans="1:1" x14ac:dyDescent="0.25">
      <c r="A119" t="s">
        <v>372</v>
      </c>
    </row>
    <row r="120" spans="1:1" x14ac:dyDescent="0.25">
      <c r="A120" t="s">
        <v>373</v>
      </c>
    </row>
    <row r="121" spans="1:1" x14ac:dyDescent="0.25">
      <c r="A121" t="s">
        <v>374</v>
      </c>
    </row>
    <row r="123" spans="1:1" x14ac:dyDescent="0.25">
      <c r="A123" t="s">
        <v>375</v>
      </c>
    </row>
    <row r="124" spans="1:1" x14ac:dyDescent="0.25">
      <c r="A124" t="e">
        <f>- Validation based on:  q-Value</f>
        <v>#NAME?</v>
      </c>
    </row>
    <row r="125" spans="1:1" x14ac:dyDescent="0.25">
      <c r="A125" t="s">
        <v>376</v>
      </c>
    </row>
    <row r="126" spans="1:1" x14ac:dyDescent="0.25">
      <c r="A126" t="s">
        <v>377</v>
      </c>
    </row>
    <row r="128" spans="1:1" x14ac:dyDescent="0.25">
      <c r="A128" t="s">
        <v>338</v>
      </c>
    </row>
    <row r="129" spans="1:1" x14ac:dyDescent="0.25">
      <c r="A129" t="s">
        <v>378</v>
      </c>
    </row>
    <row r="130" spans="1:1" x14ac:dyDescent="0.25">
      <c r="A130" t="s">
        <v>338</v>
      </c>
    </row>
    <row r="131" spans="1:1" x14ac:dyDescent="0.25">
      <c r="A131" t="s">
        <v>379</v>
      </c>
    </row>
    <row r="132" spans="1:1" x14ac:dyDescent="0.25">
      <c r="A132" t="e">
        <f>- Peptide Confidence At Least:  Medium</f>
        <v>#NAME?</v>
      </c>
    </row>
    <row r="133" spans="1:1" x14ac:dyDescent="0.25">
      <c r="A133" t="s">
        <v>380</v>
      </c>
    </row>
    <row r="134" spans="1:1" x14ac:dyDescent="0.25">
      <c r="A134" t="s">
        <v>381</v>
      </c>
    </row>
    <row r="135" spans="1:1" x14ac:dyDescent="0.25">
      <c r="A135" t="s">
        <v>382</v>
      </c>
    </row>
    <row r="137" spans="1:1" x14ac:dyDescent="0.25">
      <c r="A137" t="s">
        <v>383</v>
      </c>
    </row>
    <row r="138" spans="1:1" x14ac:dyDescent="0.25">
      <c r="A138" t="s">
        <v>384</v>
      </c>
    </row>
    <row r="139" spans="1:1" x14ac:dyDescent="0.25">
      <c r="A139" t="s">
        <v>385</v>
      </c>
    </row>
    <row r="140" spans="1:1" x14ac:dyDescent="0.25">
      <c r="A140" t="s">
        <v>386</v>
      </c>
    </row>
    <row r="142" spans="1:1" x14ac:dyDescent="0.25">
      <c r="A142" t="s">
        <v>338</v>
      </c>
    </row>
    <row r="143" spans="1:1" x14ac:dyDescent="0.25">
      <c r="A143" t="s">
        <v>387</v>
      </c>
    </row>
    <row r="144" spans="1:1" x14ac:dyDescent="0.25">
      <c r="A144" t="s">
        <v>338</v>
      </c>
    </row>
    <row r="145" spans="1:1" x14ac:dyDescent="0.25">
      <c r="A145" t="s">
        <v>388</v>
      </c>
    </row>
    <row r="147" spans="1:1" x14ac:dyDescent="0.25">
      <c r="A147" t="s">
        <v>338</v>
      </c>
    </row>
    <row r="148" spans="1:1" x14ac:dyDescent="0.25">
      <c r="A148" t="s">
        <v>389</v>
      </c>
    </row>
    <row r="149" spans="1:1" x14ac:dyDescent="0.25">
      <c r="A149" t="s">
        <v>338</v>
      </c>
    </row>
    <row r="150" spans="1:1" x14ac:dyDescent="0.25">
      <c r="A150" t="s">
        <v>390</v>
      </c>
    </row>
    <row r="151" spans="1:1" x14ac:dyDescent="0.25">
      <c r="A151" t="s">
        <v>391</v>
      </c>
    </row>
    <row r="153" spans="1:1" x14ac:dyDescent="0.25">
      <c r="A153" t="s">
        <v>338</v>
      </c>
    </row>
    <row r="154" spans="1:1" x14ac:dyDescent="0.25">
      <c r="A154" t="s">
        <v>392</v>
      </c>
    </row>
    <row r="155" spans="1:1" x14ac:dyDescent="0.25">
      <c r="A155" t="s">
        <v>338</v>
      </c>
    </row>
    <row r="156" spans="1:1" x14ac:dyDescent="0.25">
      <c r="A156" t="s">
        <v>393</v>
      </c>
    </row>
    <row r="157" spans="1:1" x14ac:dyDescent="0.25">
      <c r="A157" t="s">
        <v>394</v>
      </c>
    </row>
    <row r="158" spans="1:1" x14ac:dyDescent="0.25">
      <c r="A158" t="s">
        <v>395</v>
      </c>
    </row>
    <row r="159" spans="1:1" x14ac:dyDescent="0.25">
      <c r="A159" t="s">
        <v>396</v>
      </c>
    </row>
    <row r="160" spans="1:1" x14ac:dyDescent="0.25">
      <c r="A160" t="s">
        <v>397</v>
      </c>
    </row>
    <row r="161" spans="1:1" x14ac:dyDescent="0.25">
      <c r="A161" t="s">
        <v>398</v>
      </c>
    </row>
    <row r="162" spans="1:1" x14ac:dyDescent="0.25">
      <c r="A162" t="s">
        <v>399</v>
      </c>
    </row>
    <row r="164" spans="1:1" x14ac:dyDescent="0.25">
      <c r="A164" t="s">
        <v>400</v>
      </c>
    </row>
    <row r="165" spans="1:1" x14ac:dyDescent="0.25">
      <c r="A165" t="s">
        <v>401</v>
      </c>
    </row>
    <row r="167" spans="1:1" x14ac:dyDescent="0.25">
      <c r="A167" t="s">
        <v>402</v>
      </c>
    </row>
    <row r="168" spans="1:1" x14ac:dyDescent="0.25">
      <c r="A168" t="s">
        <v>403</v>
      </c>
    </row>
    <row r="169" spans="1:1" x14ac:dyDescent="0.25">
      <c r="A169" t="s">
        <v>404</v>
      </c>
    </row>
    <row r="171" spans="1:1" x14ac:dyDescent="0.25">
      <c r="A171" t="s">
        <v>405</v>
      </c>
    </row>
    <row r="172" spans="1:1" x14ac:dyDescent="0.25">
      <c r="A172" t="s">
        <v>406</v>
      </c>
    </row>
    <row r="173" spans="1:1" x14ac:dyDescent="0.25">
      <c r="A173" t="s">
        <v>407</v>
      </c>
    </row>
    <row r="174" spans="1:1" x14ac:dyDescent="0.25">
      <c r="A174" t="s">
        <v>408</v>
      </c>
    </row>
    <row r="176" spans="1:1" x14ac:dyDescent="0.25">
      <c r="A176" t="s">
        <v>409</v>
      </c>
    </row>
    <row r="177" spans="1:1" x14ac:dyDescent="0.25">
      <c r="A177" t="e">
        <f>- Experimental Bias Correction:  None</f>
        <v>#NAME?</v>
      </c>
    </row>
    <row r="178" spans="1:1" x14ac:dyDescent="0.25">
      <c r="A178" t="s">
        <v>410</v>
      </c>
    </row>
    <row r="179" spans="1:1" x14ac:dyDescent="0.25">
      <c r="A179" t="s">
        <v>411</v>
      </c>
    </row>
    <row r="181" spans="1:1" x14ac:dyDescent="0.25">
      <c r="A181" t="s">
        <v>412</v>
      </c>
    </row>
    <row r="182" spans="1:1" x14ac:dyDescent="0.25">
      <c r="A182" t="s">
        <v>413</v>
      </c>
    </row>
    <row r="183" spans="1:1" x14ac:dyDescent="0.25">
      <c r="A183" t="s">
        <v>414</v>
      </c>
    </row>
    <row r="184" spans="1:1" x14ac:dyDescent="0.25">
      <c r="A184" t="s">
        <v>415</v>
      </c>
    </row>
    <row r="185" spans="1:1" x14ac:dyDescent="0.25">
      <c r="A185" t="s">
        <v>416</v>
      </c>
    </row>
    <row r="186" spans="1:1" x14ac:dyDescent="0.25">
      <c r="A186" t="s">
        <v>417</v>
      </c>
    </row>
    <row r="188" spans="1:1" x14ac:dyDescent="0.25">
      <c r="A188" t="s">
        <v>418</v>
      </c>
    </row>
    <row r="189" spans="1:1" x14ac:dyDescent="0.25">
      <c r="A189" t="s">
        <v>419</v>
      </c>
    </row>
    <row r="190" spans="1:1" x14ac:dyDescent="0.25">
      <c r="A190" t="s">
        <v>420</v>
      </c>
    </row>
    <row r="191" spans="1:1" x14ac:dyDescent="0.25">
      <c r="A191" t="s">
        <v>421</v>
      </c>
    </row>
    <row r="192" spans="1:1" x14ac:dyDescent="0.25">
      <c r="A192" t="s">
        <v>422</v>
      </c>
    </row>
    <row r="193" spans="1:1" x14ac:dyDescent="0.25">
      <c r="A193" t="s">
        <v>423</v>
      </c>
    </row>
    <row r="195" spans="1:1" x14ac:dyDescent="0.25">
      <c r="A195" t="s">
        <v>338</v>
      </c>
    </row>
    <row r="196" spans="1:1" x14ac:dyDescent="0.25">
      <c r="A196" t="s">
        <v>424</v>
      </c>
    </row>
    <row r="197" spans="1:1" x14ac:dyDescent="0.25">
      <c r="A197" t="s">
        <v>338</v>
      </c>
    </row>
    <row r="198" spans="1:1" x14ac:dyDescent="0.25">
      <c r="A198" t="s">
        <v>425</v>
      </c>
    </row>
    <row r="199" spans="1:1" x14ac:dyDescent="0.25">
      <c r="A199" t="s">
        <v>426</v>
      </c>
    </row>
    <row r="200" spans="1:1" x14ac:dyDescent="0.25">
      <c r="A200" t="s">
        <v>427</v>
      </c>
    </row>
    <row r="202" spans="1:1" x14ac:dyDescent="0.25">
      <c r="A202" t="s">
        <v>428</v>
      </c>
    </row>
    <row r="203" spans="1:1" x14ac:dyDescent="0.25">
      <c r="A203" t="e">
        <f>- Protein Modifications Reported:  Only for Master Proteins</f>
        <v>#NAME?</v>
      </c>
    </row>
    <row r="205" spans="1:1" x14ac:dyDescent="0.25">
      <c r="A205" t="s">
        <v>429</v>
      </c>
    </row>
    <row r="206" spans="1:1" x14ac:dyDescent="0.25">
      <c r="A206" t="e">
        <f>- Modification Sites Reported:  All And Specific</f>
        <v>#NAME?</v>
      </c>
    </row>
    <row r="207" spans="1:1" x14ac:dyDescent="0.25">
      <c r="A207" t="e">
        <f>- Minimum PSM Confidence:  High</f>
        <v>#NAME?</v>
      </c>
    </row>
    <row r="208" spans="1:1" x14ac:dyDescent="0.25">
      <c r="A208" t="s">
        <v>430</v>
      </c>
    </row>
    <row r="210" spans="1:1" x14ac:dyDescent="0.25">
      <c r="A210" t="s">
        <v>431</v>
      </c>
    </row>
    <row r="211" spans="1:1" x14ac:dyDescent="0.25">
      <c r="A211" t="e">
        <f>- Protein Positions for Peptides:  Only for Master Proteins</f>
        <v>#NAME?</v>
      </c>
    </row>
    <row r="213" spans="1:1" x14ac:dyDescent="0.25">
      <c r="A213" t="s">
        <v>338</v>
      </c>
    </row>
    <row r="214" spans="1:1" x14ac:dyDescent="0.25">
      <c r="A214" t="s">
        <v>432</v>
      </c>
    </row>
    <row r="215" spans="1:1" x14ac:dyDescent="0.25">
      <c r="A215" t="s">
        <v>338</v>
      </c>
    </row>
    <row r="216" spans="1:1" x14ac:dyDescent="0.25">
      <c r="A216" t="s">
        <v>388</v>
      </c>
    </row>
    <row r="218" spans="1:1" x14ac:dyDescent="0.25">
      <c r="A218" t="s">
        <v>338</v>
      </c>
    </row>
    <row r="219" spans="1:1" x14ac:dyDescent="0.25">
      <c r="A219" t="s">
        <v>433</v>
      </c>
    </row>
    <row r="220" spans="1:1" x14ac:dyDescent="0.25">
      <c r="A220" t="s">
        <v>338</v>
      </c>
    </row>
    <row r="221" spans="1:1" x14ac:dyDescent="0.25">
      <c r="A221" t="s">
        <v>434</v>
      </c>
    </row>
    <row r="222" spans="1:1" x14ac:dyDescent="0.25">
      <c r="A222" t="e">
        <f>- Peptides to Use:  All PSMs</f>
        <v>#NAME?</v>
      </c>
    </row>
    <row r="223" spans="1:1" x14ac:dyDescent="0.25">
      <c r="A223" t="s">
        <v>435</v>
      </c>
    </row>
    <row r="224" spans="1:1" x14ac:dyDescent="0.25">
      <c r="A224" t="s">
        <v>436</v>
      </c>
    </row>
    <row r="225" spans="1:1" x14ac:dyDescent="0.25">
      <c r="A225" t="s">
        <v>437</v>
      </c>
    </row>
    <row r="226" spans="1:1" x14ac:dyDescent="0.25">
      <c r="A226" t="s">
        <v>438</v>
      </c>
    </row>
    <row r="228" spans="1:1" x14ac:dyDescent="0.25">
      <c r="A228" t="s">
        <v>338</v>
      </c>
    </row>
    <row r="229" spans="1:1" x14ac:dyDescent="0.25">
      <c r="A229" t="s">
        <v>439</v>
      </c>
    </row>
    <row r="230" spans="1:1" x14ac:dyDescent="0.25">
      <c r="A230" t="s">
        <v>338</v>
      </c>
    </row>
    <row r="231" spans="1:1" x14ac:dyDescent="0.25">
      <c r="A231" t="s">
        <v>388</v>
      </c>
    </row>
    <row r="233" spans="1:1" x14ac:dyDescent="0.25">
      <c r="A233" t="s">
        <v>338</v>
      </c>
    </row>
    <row r="234" spans="1:1" x14ac:dyDescent="0.25">
      <c r="A234" t="s">
        <v>440</v>
      </c>
    </row>
    <row r="235" spans="1:1" x14ac:dyDescent="0.25">
      <c r="A235" t="s">
        <v>338</v>
      </c>
    </row>
    <row r="236" spans="1:1" x14ac:dyDescent="0.25">
      <c r="A236" t="s">
        <v>388</v>
      </c>
    </row>
    <row r="239" spans="1:1" x14ac:dyDescent="0.25">
      <c r="A239" t="s">
        <v>338</v>
      </c>
    </row>
    <row r="240" spans="1:1" x14ac:dyDescent="0.25">
      <c r="A240" t="s">
        <v>441</v>
      </c>
    </row>
    <row r="241" spans="1:3" x14ac:dyDescent="0.25">
      <c r="A241" t="s">
        <v>338</v>
      </c>
    </row>
    <row r="242" spans="1:3" x14ac:dyDescent="0.25">
      <c r="A242" s="1">
        <v>42799.518055555556</v>
      </c>
      <c r="B242" t="s">
        <v>442</v>
      </c>
      <c r="C242" t="s">
        <v>443</v>
      </c>
    </row>
    <row r="243" spans="1:3" x14ac:dyDescent="0.25">
      <c r="A243" s="1">
        <v>42799.518055555556</v>
      </c>
      <c r="B243" t="s">
        <v>444</v>
      </c>
      <c r="C243" t="s">
        <v>445</v>
      </c>
    </row>
    <row r="244" spans="1:3" x14ac:dyDescent="0.25">
      <c r="A244" s="1">
        <v>42799.518055555556</v>
      </c>
      <c r="B244" t="s">
        <v>444</v>
      </c>
      <c r="C244" t="s">
        <v>446</v>
      </c>
    </row>
    <row r="245" spans="1:3" x14ac:dyDescent="0.25">
      <c r="A245" s="1">
        <v>42799.518055555556</v>
      </c>
      <c r="B245" t="s">
        <v>444</v>
      </c>
      <c r="C245" t="s">
        <v>447</v>
      </c>
    </row>
    <row r="246" spans="1:3" x14ac:dyDescent="0.25">
      <c r="A246" s="1">
        <v>42799.518055555556</v>
      </c>
      <c r="B246" t="s">
        <v>444</v>
      </c>
      <c r="C246" t="s">
        <v>448</v>
      </c>
    </row>
    <row r="247" spans="1:3" x14ac:dyDescent="0.25">
      <c r="A247" s="1">
        <v>42799.518055555556</v>
      </c>
      <c r="B247" t="s">
        <v>444</v>
      </c>
      <c r="C247" t="s">
        <v>449</v>
      </c>
    </row>
    <row r="248" spans="1:3" x14ac:dyDescent="0.25">
      <c r="A248" s="1">
        <v>42799.518055555556</v>
      </c>
      <c r="B248" t="s">
        <v>444</v>
      </c>
      <c r="C248" t="s">
        <v>450</v>
      </c>
    </row>
    <row r="249" spans="1:3" x14ac:dyDescent="0.25">
      <c r="A249" s="1">
        <v>42799.518750000003</v>
      </c>
      <c r="B249" t="s">
        <v>444</v>
      </c>
      <c r="C249" t="s">
        <v>451</v>
      </c>
    </row>
    <row r="250" spans="1:3" x14ac:dyDescent="0.25">
      <c r="A250" s="1">
        <v>42799.518750000003</v>
      </c>
      <c r="B250" t="s">
        <v>444</v>
      </c>
      <c r="C250" t="s">
        <v>452</v>
      </c>
    </row>
    <row r="251" spans="1:3" x14ac:dyDescent="0.25">
      <c r="A251" s="1">
        <v>42799.518750000003</v>
      </c>
      <c r="B251" t="s">
        <v>444</v>
      </c>
      <c r="C251" t="s">
        <v>453</v>
      </c>
    </row>
    <row r="252" spans="1:3" x14ac:dyDescent="0.25">
      <c r="A252" s="1">
        <v>42799.519444444442</v>
      </c>
      <c r="B252" t="s">
        <v>444</v>
      </c>
      <c r="C252" t="s">
        <v>454</v>
      </c>
    </row>
    <row r="253" spans="1:3" x14ac:dyDescent="0.25">
      <c r="A253" s="1">
        <v>42799.519444444442</v>
      </c>
      <c r="B253" t="s">
        <v>444</v>
      </c>
      <c r="C253" t="s">
        <v>455</v>
      </c>
    </row>
    <row r="254" spans="1:3" x14ac:dyDescent="0.25">
      <c r="A254" s="1">
        <v>42799.519444444442</v>
      </c>
      <c r="B254" t="s">
        <v>444</v>
      </c>
      <c r="C254" t="s">
        <v>456</v>
      </c>
    </row>
    <row r="255" spans="1:3" x14ac:dyDescent="0.25">
      <c r="A255" s="1">
        <v>42799.519444444442</v>
      </c>
      <c r="B255" t="s">
        <v>444</v>
      </c>
      <c r="C255" t="s">
        <v>457</v>
      </c>
    </row>
    <row r="256" spans="1:3" x14ac:dyDescent="0.25">
      <c r="A256" s="1">
        <v>42799.519444444442</v>
      </c>
      <c r="B256" t="s">
        <v>444</v>
      </c>
      <c r="C256" t="s">
        <v>458</v>
      </c>
    </row>
    <row r="257" spans="1:3" x14ac:dyDescent="0.25">
      <c r="A257" s="1">
        <v>42799.519444444442</v>
      </c>
      <c r="B257" t="s">
        <v>444</v>
      </c>
      <c r="C257" t="s">
        <v>459</v>
      </c>
    </row>
    <row r="258" spans="1:3" x14ac:dyDescent="0.25">
      <c r="A258" s="1">
        <v>42799.519444444442</v>
      </c>
      <c r="B258" t="s">
        <v>460</v>
      </c>
      <c r="C258" t="s">
        <v>461</v>
      </c>
    </row>
    <row r="259" spans="1:3" x14ac:dyDescent="0.25">
      <c r="A259" s="1">
        <v>42799.519444444442</v>
      </c>
      <c r="B259" t="s">
        <v>460</v>
      </c>
      <c r="C259" t="s">
        <v>462</v>
      </c>
    </row>
    <row r="260" spans="1:3" x14ac:dyDescent="0.25">
      <c r="A260" s="1">
        <v>42799.519444444442</v>
      </c>
      <c r="B260" t="s">
        <v>460</v>
      </c>
      <c r="C260" t="s">
        <v>463</v>
      </c>
    </row>
    <row r="261" spans="1:3" x14ac:dyDescent="0.25">
      <c r="A261" s="1">
        <v>42799.519444444442</v>
      </c>
      <c r="B261" t="s">
        <v>464</v>
      </c>
      <c r="C261" t="s">
        <v>465</v>
      </c>
    </row>
    <row r="262" spans="1:3" x14ac:dyDescent="0.25">
      <c r="A262" s="1">
        <v>42799.519444444442</v>
      </c>
      <c r="B262" t="s">
        <v>464</v>
      </c>
      <c r="C262" t="s">
        <v>466</v>
      </c>
    </row>
    <row r="263" spans="1:3" x14ac:dyDescent="0.25">
      <c r="A263" s="1">
        <v>42799.519444444442</v>
      </c>
      <c r="B263" t="s">
        <v>464</v>
      </c>
      <c r="C263" t="s">
        <v>467</v>
      </c>
    </row>
    <row r="264" spans="1:3" x14ac:dyDescent="0.25">
      <c r="A264" s="1">
        <v>42799.519444444442</v>
      </c>
      <c r="B264" t="s">
        <v>464</v>
      </c>
      <c r="C264" t="s">
        <v>468</v>
      </c>
    </row>
    <row r="265" spans="1:3" x14ac:dyDescent="0.25">
      <c r="A265" s="1">
        <v>42799.519444444442</v>
      </c>
      <c r="B265" t="s">
        <v>464</v>
      </c>
      <c r="C265" t="s">
        <v>469</v>
      </c>
    </row>
    <row r="266" spans="1:3" x14ac:dyDescent="0.25">
      <c r="A266" s="1">
        <v>42799.519444444442</v>
      </c>
      <c r="B266" t="s">
        <v>464</v>
      </c>
      <c r="C266" t="s">
        <v>470</v>
      </c>
    </row>
    <row r="267" spans="1:3" x14ac:dyDescent="0.25">
      <c r="A267" s="1">
        <v>42799.519444444442</v>
      </c>
      <c r="B267" t="s">
        <v>471</v>
      </c>
      <c r="C267" t="s">
        <v>472</v>
      </c>
    </row>
    <row r="268" spans="1:3" x14ac:dyDescent="0.25">
      <c r="A268" s="1">
        <v>42799.519444444442</v>
      </c>
      <c r="B268" t="s">
        <v>471</v>
      </c>
      <c r="C268" t="s">
        <v>473</v>
      </c>
    </row>
    <row r="269" spans="1:3" x14ac:dyDescent="0.25">
      <c r="A269" s="1">
        <v>42799.519444444442</v>
      </c>
      <c r="B269" t="s">
        <v>471</v>
      </c>
      <c r="C269" t="s">
        <v>474</v>
      </c>
    </row>
    <row r="270" spans="1:3" x14ac:dyDescent="0.25">
      <c r="A270" s="1">
        <v>42799.519444444442</v>
      </c>
      <c r="B270" t="s">
        <v>471</v>
      </c>
      <c r="C270" t="s">
        <v>475</v>
      </c>
    </row>
    <row r="271" spans="1:3" x14ac:dyDescent="0.25">
      <c r="A271" s="1">
        <v>42799.519444444442</v>
      </c>
      <c r="B271" t="s">
        <v>471</v>
      </c>
      <c r="C271" t="s">
        <v>476</v>
      </c>
    </row>
    <row r="272" spans="1:3" x14ac:dyDescent="0.25">
      <c r="A272" s="1">
        <v>42799.519444444442</v>
      </c>
      <c r="B272" t="s">
        <v>471</v>
      </c>
      <c r="C272" t="s">
        <v>477</v>
      </c>
    </row>
    <row r="273" spans="1:3" x14ac:dyDescent="0.25">
      <c r="A273" s="1">
        <v>42799.519444444442</v>
      </c>
      <c r="B273" t="s">
        <v>478</v>
      </c>
      <c r="C273" t="s">
        <v>479</v>
      </c>
    </row>
    <row r="274" spans="1:3" x14ac:dyDescent="0.25">
      <c r="A274" s="1">
        <v>42799.519444444442</v>
      </c>
      <c r="B274" t="s">
        <v>478</v>
      </c>
      <c r="C274" t="s">
        <v>480</v>
      </c>
    </row>
    <row r="275" spans="1:3" x14ac:dyDescent="0.25">
      <c r="A275" s="1">
        <v>42799.519444444442</v>
      </c>
      <c r="B275" t="s">
        <v>478</v>
      </c>
      <c r="C275" t="s">
        <v>481</v>
      </c>
    </row>
    <row r="276" spans="1:3" x14ac:dyDescent="0.25">
      <c r="A276" s="1">
        <v>42799.519444444442</v>
      </c>
      <c r="B276" t="s">
        <v>478</v>
      </c>
      <c r="C276" t="s">
        <v>482</v>
      </c>
    </row>
    <row r="277" spans="1:3" x14ac:dyDescent="0.25">
      <c r="A277" s="1">
        <v>42799.519444444442</v>
      </c>
      <c r="B277" t="s">
        <v>478</v>
      </c>
      <c r="C277" t="s">
        <v>483</v>
      </c>
    </row>
    <row r="278" spans="1:3" x14ac:dyDescent="0.25">
      <c r="A278" s="1">
        <v>42799.519444444442</v>
      </c>
      <c r="B278" t="s">
        <v>484</v>
      </c>
      <c r="C278" t="s">
        <v>485</v>
      </c>
    </row>
    <row r="279" spans="1:3" x14ac:dyDescent="0.25">
      <c r="A279" s="1">
        <v>42799.519444444442</v>
      </c>
      <c r="B279" t="s">
        <v>484</v>
      </c>
      <c r="C279" t="s">
        <v>486</v>
      </c>
    </row>
    <row r="280" spans="1:3" x14ac:dyDescent="0.25">
      <c r="A280" s="1">
        <v>42799.519444444442</v>
      </c>
      <c r="B280" t="s">
        <v>484</v>
      </c>
      <c r="C280" t="s">
        <v>487</v>
      </c>
    </row>
    <row r="281" spans="1:3" x14ac:dyDescent="0.25">
      <c r="A281" s="1">
        <v>42799.520138888889</v>
      </c>
      <c r="B281" t="s">
        <v>484</v>
      </c>
      <c r="C281" t="s">
        <v>488</v>
      </c>
    </row>
    <row r="282" spans="1:3" x14ac:dyDescent="0.25">
      <c r="A282" s="1">
        <v>42799.520138888889</v>
      </c>
      <c r="B282" t="s">
        <v>484</v>
      </c>
      <c r="C282" t="s">
        <v>489</v>
      </c>
    </row>
    <row r="283" spans="1:3" x14ac:dyDescent="0.25">
      <c r="A283" s="1">
        <v>42799.520138888889</v>
      </c>
      <c r="B283" t="s">
        <v>484</v>
      </c>
      <c r="C283" t="s">
        <v>490</v>
      </c>
    </row>
    <row r="284" spans="1:3" x14ac:dyDescent="0.25">
      <c r="A284" s="1">
        <v>42799.520138888889</v>
      </c>
      <c r="B284" t="s">
        <v>484</v>
      </c>
      <c r="C284" t="s">
        <v>491</v>
      </c>
    </row>
    <row r="285" spans="1:3" x14ac:dyDescent="0.25">
      <c r="A285" s="1">
        <v>42799.520138888889</v>
      </c>
      <c r="B285" t="s">
        <v>484</v>
      </c>
      <c r="C285" t="s">
        <v>492</v>
      </c>
    </row>
    <row r="286" spans="1:3" x14ac:dyDescent="0.25">
      <c r="A286" s="1">
        <v>42799.520138888889</v>
      </c>
      <c r="B286" t="s">
        <v>484</v>
      </c>
      <c r="C286" t="s">
        <v>493</v>
      </c>
    </row>
    <row r="287" spans="1:3" x14ac:dyDescent="0.25">
      <c r="A287" s="1">
        <v>42799.520138888889</v>
      </c>
      <c r="B287" t="s">
        <v>494</v>
      </c>
      <c r="C287" t="s">
        <v>495</v>
      </c>
    </row>
    <row r="288" spans="1:3" x14ac:dyDescent="0.25">
      <c r="A288" s="1">
        <v>42799.520138888889</v>
      </c>
      <c r="B288" t="s">
        <v>494</v>
      </c>
      <c r="C288" t="s">
        <v>496</v>
      </c>
    </row>
    <row r="289" spans="1:3" x14ac:dyDescent="0.25">
      <c r="A289" s="1">
        <v>42799.520138888889</v>
      </c>
      <c r="B289" t="s">
        <v>497</v>
      </c>
      <c r="C289" t="s">
        <v>498</v>
      </c>
    </row>
    <row r="290" spans="1:3" x14ac:dyDescent="0.25">
      <c r="A290" s="1">
        <v>42799.520138888889</v>
      </c>
      <c r="B290" t="s">
        <v>497</v>
      </c>
      <c r="C290" t="s">
        <v>499</v>
      </c>
    </row>
    <row r="291" spans="1:3" x14ac:dyDescent="0.25">
      <c r="A291" s="1">
        <v>42799.520138888889</v>
      </c>
      <c r="B291" t="s">
        <v>497</v>
      </c>
      <c r="C291" t="s">
        <v>500</v>
      </c>
    </row>
    <row r="292" spans="1:3" x14ac:dyDescent="0.25">
      <c r="A292" s="1">
        <v>42799.520138888889</v>
      </c>
      <c r="B292" t="s">
        <v>497</v>
      </c>
      <c r="C292" t="s">
        <v>501</v>
      </c>
    </row>
    <row r="293" spans="1:3" x14ac:dyDescent="0.25">
      <c r="A293" s="1">
        <v>42799.520138888889</v>
      </c>
      <c r="B293" t="s">
        <v>502</v>
      </c>
      <c r="C293" t="s">
        <v>503</v>
      </c>
    </row>
    <row r="294" spans="1:3" x14ac:dyDescent="0.25">
      <c r="A294" s="1">
        <v>42799.520138888889</v>
      </c>
      <c r="B294" t="s">
        <v>502</v>
      </c>
      <c r="C294" t="s">
        <v>504</v>
      </c>
    </row>
    <row r="295" spans="1:3" x14ac:dyDescent="0.25">
      <c r="A295" s="1">
        <v>42799.520138888889</v>
      </c>
      <c r="B295" t="s">
        <v>505</v>
      </c>
      <c r="C295" t="s">
        <v>506</v>
      </c>
    </row>
    <row r="296" spans="1:3" x14ac:dyDescent="0.25">
      <c r="A296" s="1">
        <v>42799.520138888889</v>
      </c>
      <c r="B296" t="s">
        <v>507</v>
      </c>
      <c r="C296" t="s">
        <v>508</v>
      </c>
    </row>
    <row r="297" spans="1:3" x14ac:dyDescent="0.25">
      <c r="A297" s="1">
        <v>42799.520138888889</v>
      </c>
      <c r="B297" t="s">
        <v>507</v>
      </c>
      <c r="C297" t="s">
        <v>509</v>
      </c>
    </row>
    <row r="298" spans="1:3" x14ac:dyDescent="0.25">
      <c r="A298" s="1">
        <v>42799.520138888889</v>
      </c>
      <c r="B298" t="s">
        <v>507</v>
      </c>
      <c r="C298" t="s">
        <v>510</v>
      </c>
    </row>
    <row r="299" spans="1:3" x14ac:dyDescent="0.25">
      <c r="A299" s="1">
        <v>42799.520138888889</v>
      </c>
      <c r="B299" t="s">
        <v>507</v>
      </c>
      <c r="C299" t="s">
        <v>511</v>
      </c>
    </row>
    <row r="300" spans="1:3" x14ac:dyDescent="0.25">
      <c r="A300" s="1">
        <v>42799.520138888889</v>
      </c>
      <c r="B300" t="s">
        <v>512</v>
      </c>
      <c r="C300" t="s">
        <v>513</v>
      </c>
    </row>
    <row r="301" spans="1:3" x14ac:dyDescent="0.25">
      <c r="A301" s="1">
        <v>42799.520138888889</v>
      </c>
      <c r="B301" t="s">
        <v>512</v>
      </c>
      <c r="C301" t="s">
        <v>514</v>
      </c>
    </row>
    <row r="302" spans="1:3" x14ac:dyDescent="0.25">
      <c r="A302" s="1">
        <v>42799.520138888889</v>
      </c>
      <c r="B302" t="s">
        <v>442</v>
      </c>
      <c r="C302" t="s">
        <v>515</v>
      </c>
    </row>
    <row r="303" spans="1:3" x14ac:dyDescent="0.25">
      <c r="A303" s="1">
        <v>42799.520138888889</v>
      </c>
      <c r="B303" t="s">
        <v>442</v>
      </c>
      <c r="C303" t="s">
        <v>516</v>
      </c>
    </row>
    <row r="304" spans="1:3" x14ac:dyDescent="0.25">
      <c r="A304" s="1">
        <v>42799.520138888889</v>
      </c>
      <c r="B304" t="s">
        <v>442</v>
      </c>
      <c r="C304" t="s">
        <v>517</v>
      </c>
    </row>
    <row r="306" spans="1:1" x14ac:dyDescent="0.25">
      <c r="A306" t="s">
        <v>315</v>
      </c>
    </row>
    <row r="307" spans="1:1" x14ac:dyDescent="0.25">
      <c r="A307" t="s">
        <v>518</v>
      </c>
    </row>
    <row r="308" spans="1:1" x14ac:dyDescent="0.25">
      <c r="A308" t="s">
        <v>315</v>
      </c>
    </row>
    <row r="309" spans="1:1" x14ac:dyDescent="0.25">
      <c r="A309" t="s">
        <v>332</v>
      </c>
    </row>
    <row r="310" spans="1:1" x14ac:dyDescent="0.25">
      <c r="A310" t="s">
        <v>519</v>
      </c>
    </row>
    <row r="311" spans="1:1" x14ac:dyDescent="0.25">
      <c r="A311" t="s">
        <v>520</v>
      </c>
    </row>
    <row r="312" spans="1:1" x14ac:dyDescent="0.25">
      <c r="A312" t="s">
        <v>521</v>
      </c>
    </row>
    <row r="313" spans="1:1" x14ac:dyDescent="0.25">
      <c r="A313" t="s">
        <v>522</v>
      </c>
    </row>
    <row r="314" spans="1:1" x14ac:dyDescent="0.25">
      <c r="A314" t="s">
        <v>337</v>
      </c>
    </row>
    <row r="317" spans="1:1" x14ac:dyDescent="0.25">
      <c r="A317" t="s">
        <v>338</v>
      </c>
    </row>
    <row r="318" spans="1:1" x14ac:dyDescent="0.25">
      <c r="A318" t="s">
        <v>339</v>
      </c>
    </row>
    <row r="319" spans="1:1" x14ac:dyDescent="0.25">
      <c r="A319" t="s">
        <v>338</v>
      </c>
    </row>
    <row r="321" spans="1:2" x14ac:dyDescent="0.25">
      <c r="A321" t="s">
        <v>523</v>
      </c>
    </row>
    <row r="322" spans="1:2" x14ac:dyDescent="0.25">
      <c r="A322" t="s">
        <v>524</v>
      </c>
    </row>
    <row r="323" spans="1:2" x14ac:dyDescent="0.25">
      <c r="A323" t="s">
        <v>525</v>
      </c>
    </row>
    <row r="324" spans="1:2" x14ac:dyDescent="0.25">
      <c r="A324" t="s">
        <v>526</v>
      </c>
    </row>
    <row r="325" spans="1:2" x14ac:dyDescent="0.25">
      <c r="A325" t="s">
        <v>527</v>
      </c>
    </row>
    <row r="326" spans="1:2" x14ac:dyDescent="0.25">
      <c r="A326" t="s">
        <v>528</v>
      </c>
    </row>
    <row r="327" spans="1:2" x14ac:dyDescent="0.25">
      <c r="A327" t="s">
        <v>529</v>
      </c>
    </row>
    <row r="328" spans="1:2" x14ac:dyDescent="0.25">
      <c r="A328" t="s">
        <v>527</v>
      </c>
    </row>
    <row r="330" spans="1:2" x14ac:dyDescent="0.25">
      <c r="A330" t="s">
        <v>338</v>
      </c>
    </row>
    <row r="331" spans="1:2" x14ac:dyDescent="0.25">
      <c r="A331" t="s">
        <v>530</v>
      </c>
    </row>
    <row r="332" spans="1:2" x14ac:dyDescent="0.25">
      <c r="A332" t="s">
        <v>338</v>
      </c>
    </row>
    <row r="333" spans="1:2" x14ac:dyDescent="0.25">
      <c r="A333" t="s">
        <v>531</v>
      </c>
    </row>
    <row r="334" spans="1:2" x14ac:dyDescent="0.25">
      <c r="A334" t="s">
        <v>532</v>
      </c>
    </row>
    <row r="335" spans="1:2" x14ac:dyDescent="0.25">
      <c r="B335" t="s">
        <v>533</v>
      </c>
    </row>
    <row r="336" spans="1:2" x14ac:dyDescent="0.25">
      <c r="B336" t="s">
        <v>534</v>
      </c>
    </row>
    <row r="338" spans="1:1" x14ac:dyDescent="0.25">
      <c r="A338" t="s">
        <v>338</v>
      </c>
    </row>
    <row r="339" spans="1:1" x14ac:dyDescent="0.25">
      <c r="A339" t="s">
        <v>535</v>
      </c>
    </row>
    <row r="340" spans="1:1" x14ac:dyDescent="0.25">
      <c r="A340" t="s">
        <v>338</v>
      </c>
    </row>
    <row r="341" spans="1:1" x14ac:dyDescent="0.25">
      <c r="A341" t="s">
        <v>536</v>
      </c>
    </row>
    <row r="342" spans="1:1" x14ac:dyDescent="0.25">
      <c r="A342" t="e">
        <f>- Precursor Selection:  Use MS1 Precursor</f>
        <v>#NAME?</v>
      </c>
    </row>
    <row r="343" spans="1:1" x14ac:dyDescent="0.25">
      <c r="A343" t="s">
        <v>537</v>
      </c>
    </row>
    <row r="344" spans="1:1" x14ac:dyDescent="0.25">
      <c r="A344" t="s">
        <v>538</v>
      </c>
    </row>
    <row r="346" spans="1:1" x14ac:dyDescent="0.25">
      <c r="A346" t="s">
        <v>539</v>
      </c>
    </row>
    <row r="347" spans="1:1" x14ac:dyDescent="0.25">
      <c r="A347" t="s">
        <v>540</v>
      </c>
    </row>
    <row r="348" spans="1:1" x14ac:dyDescent="0.25">
      <c r="A348" t="s">
        <v>541</v>
      </c>
    </row>
    <row r="349" spans="1:1" x14ac:dyDescent="0.25">
      <c r="A349" t="s">
        <v>542</v>
      </c>
    </row>
    <row r="350" spans="1:1" x14ac:dyDescent="0.25">
      <c r="A350" t="s">
        <v>543</v>
      </c>
    </row>
    <row r="351" spans="1:1" x14ac:dyDescent="0.25">
      <c r="A351" t="s">
        <v>544</v>
      </c>
    </row>
    <row r="352" spans="1:1" x14ac:dyDescent="0.25">
      <c r="A352" t="s">
        <v>545</v>
      </c>
    </row>
    <row r="353" spans="1:1" x14ac:dyDescent="0.25">
      <c r="A353" t="s">
        <v>546</v>
      </c>
    </row>
    <row r="354" spans="1:1" x14ac:dyDescent="0.25">
      <c r="A354" t="s">
        <v>547</v>
      </c>
    </row>
    <row r="355" spans="1:1" x14ac:dyDescent="0.25">
      <c r="A355" t="s">
        <v>548</v>
      </c>
    </row>
    <row r="356" spans="1:1" x14ac:dyDescent="0.25">
      <c r="A356" t="s">
        <v>549</v>
      </c>
    </row>
    <row r="358" spans="1:1" x14ac:dyDescent="0.25">
      <c r="A358" t="s">
        <v>550</v>
      </c>
    </row>
    <row r="359" spans="1:1" x14ac:dyDescent="0.25">
      <c r="A359" t="e">
        <f>- MS Order:  Is MS2</f>
        <v>#NAME?</v>
      </c>
    </row>
    <row r="360" spans="1:1" x14ac:dyDescent="0.25">
      <c r="A360" t="s">
        <v>551</v>
      </c>
    </row>
    <row r="361" spans="1:1" x14ac:dyDescent="0.25">
      <c r="A361" t="s">
        <v>552</v>
      </c>
    </row>
    <row r="362" spans="1:1" x14ac:dyDescent="0.25">
      <c r="A362" t="e">
        <f>- Scan Type:  Is Full</f>
        <v>#NAME?</v>
      </c>
    </row>
    <row r="364" spans="1:1" x14ac:dyDescent="0.25">
      <c r="A364" t="s">
        <v>553</v>
      </c>
    </row>
    <row r="365" spans="1:1" x14ac:dyDescent="0.25">
      <c r="A365" t="s">
        <v>554</v>
      </c>
    </row>
    <row r="367" spans="1:1" x14ac:dyDescent="0.25">
      <c r="A367" t="s">
        <v>555</v>
      </c>
    </row>
    <row r="368" spans="1:1" x14ac:dyDescent="0.25">
      <c r="A368" t="e">
        <f>- Unrecognized Charge Replacements:  Automatic</f>
        <v>#NAME?</v>
      </c>
    </row>
    <row r="369" spans="1:1" x14ac:dyDescent="0.25">
      <c r="A369" t="e">
        <f>- Unrecognized Mass Analyzer Replacements:  ITMS</f>
        <v>#NAME?</v>
      </c>
    </row>
    <row r="370" spans="1:1" x14ac:dyDescent="0.25">
      <c r="A370" t="e">
        <f>- Unrecognized MS Order Replacements:  MS2</f>
        <v>#NAME?</v>
      </c>
    </row>
    <row r="371" spans="1:1" x14ac:dyDescent="0.25">
      <c r="A371" t="e">
        <f>- Unrecognized Activation Type Replacements:  CID</f>
        <v>#NAME?</v>
      </c>
    </row>
    <row r="372" spans="1:1" x14ac:dyDescent="0.25">
      <c r="A372" t="s">
        <v>556</v>
      </c>
    </row>
    <row r="373" spans="1:1" x14ac:dyDescent="0.25">
      <c r="A373" t="s">
        <v>557</v>
      </c>
    </row>
    <row r="374" spans="1:1" x14ac:dyDescent="0.25">
      <c r="A374" t="s">
        <v>558</v>
      </c>
    </row>
    <row r="376" spans="1:1" x14ac:dyDescent="0.25">
      <c r="A376" t="s">
        <v>559</v>
      </c>
    </row>
    <row r="377" spans="1:1" x14ac:dyDescent="0.25">
      <c r="A377" t="s">
        <v>560</v>
      </c>
    </row>
    <row r="378" spans="1:1" x14ac:dyDescent="0.25">
      <c r="A378" t="s">
        <v>561</v>
      </c>
    </row>
    <row r="380" spans="1:1" x14ac:dyDescent="0.25">
      <c r="A380" t="s">
        <v>338</v>
      </c>
    </row>
    <row r="381" spans="1:1" x14ac:dyDescent="0.25">
      <c r="A381" t="s">
        <v>562</v>
      </c>
    </row>
    <row r="382" spans="1:1" x14ac:dyDescent="0.25">
      <c r="A382" t="s">
        <v>338</v>
      </c>
    </row>
    <row r="383" spans="1:1" x14ac:dyDescent="0.25">
      <c r="A383" t="s">
        <v>563</v>
      </c>
    </row>
    <row r="384" spans="1:1" x14ac:dyDescent="0.25">
      <c r="A384" t="e">
        <f>- Activation Type:  Is CID</f>
        <v>#NAME?</v>
      </c>
    </row>
    <row r="385" spans="1:1" x14ac:dyDescent="0.25">
      <c r="A385" t="s">
        <v>551</v>
      </c>
    </row>
    <row r="386" spans="1:1" x14ac:dyDescent="0.25">
      <c r="A386" t="s">
        <v>552</v>
      </c>
    </row>
    <row r="388" spans="1:1" x14ac:dyDescent="0.25">
      <c r="A388" t="s">
        <v>338</v>
      </c>
    </row>
    <row r="389" spans="1:1" x14ac:dyDescent="0.25">
      <c r="A389" t="s">
        <v>564</v>
      </c>
    </row>
    <row r="390" spans="1:1" x14ac:dyDescent="0.25">
      <c r="A390" t="s">
        <v>338</v>
      </c>
    </row>
    <row r="391" spans="1:1" x14ac:dyDescent="0.25">
      <c r="A391" t="s">
        <v>565</v>
      </c>
    </row>
    <row r="392" spans="1:1" x14ac:dyDescent="0.25">
      <c r="A392" t="e">
        <f>- Instrument:  Default</f>
        <v>#NAME?</v>
      </c>
    </row>
    <row r="393" spans="1:1" x14ac:dyDescent="0.25">
      <c r="A393" t="e">
        <f>- Protein _xlnm.Database:  Symbiodinium_kawagutii_v4_CON</f>
        <v>#NAME?</v>
      </c>
    </row>
    <row r="394" spans="1:1" x14ac:dyDescent="0.25">
      <c r="A394" t="e">
        <f>- Enzyme Name:  Trypsin</f>
        <v>#NAME?</v>
      </c>
    </row>
    <row r="395" spans="1:1" x14ac:dyDescent="0.25">
      <c r="A395" t="s">
        <v>566</v>
      </c>
    </row>
    <row r="396" spans="1:1" x14ac:dyDescent="0.25">
      <c r="A396" t="e">
        <f>- Taxonomy:  All entries</f>
        <v>#NAME?</v>
      </c>
    </row>
    <row r="398" spans="1:1" x14ac:dyDescent="0.25">
      <c r="A398" t="s">
        <v>567</v>
      </c>
    </row>
    <row r="399" spans="1:1" x14ac:dyDescent="0.25">
      <c r="A399" t="s">
        <v>568</v>
      </c>
    </row>
    <row r="400" spans="1:1" x14ac:dyDescent="0.25">
      <c r="A400" t="s">
        <v>569</v>
      </c>
    </row>
    <row r="401" spans="1:1" x14ac:dyDescent="0.25">
      <c r="A401" t="s">
        <v>570</v>
      </c>
    </row>
    <row r="403" spans="1:1" x14ac:dyDescent="0.25">
      <c r="A403" t="s">
        <v>571</v>
      </c>
    </row>
    <row r="404" spans="1:1" x14ac:dyDescent="0.25">
      <c r="A404" t="s">
        <v>572</v>
      </c>
    </row>
    <row r="405" spans="1:1" x14ac:dyDescent="0.25">
      <c r="A405" t="s">
        <v>573</v>
      </c>
    </row>
    <row r="406" spans="1:1" x14ac:dyDescent="0.25">
      <c r="A406" t="s">
        <v>574</v>
      </c>
    </row>
    <row r="408" spans="1:1" x14ac:dyDescent="0.25">
      <c r="A408" t="s">
        <v>338</v>
      </c>
    </row>
    <row r="409" spans="1:1" x14ac:dyDescent="0.25">
      <c r="A409" t="s">
        <v>575</v>
      </c>
    </row>
    <row r="410" spans="1:1" x14ac:dyDescent="0.25">
      <c r="A410" t="s">
        <v>338</v>
      </c>
    </row>
    <row r="411" spans="1:1" x14ac:dyDescent="0.25">
      <c r="A411" t="s">
        <v>565</v>
      </c>
    </row>
    <row r="412" spans="1:1" x14ac:dyDescent="0.25">
      <c r="A412" t="s">
        <v>360</v>
      </c>
    </row>
    <row r="414" spans="1:1" x14ac:dyDescent="0.25">
      <c r="A414" t="s">
        <v>576</v>
      </c>
    </row>
    <row r="415" spans="1:1" x14ac:dyDescent="0.25">
      <c r="A415" t="s">
        <v>577</v>
      </c>
    </row>
    <row r="416" spans="1:1" x14ac:dyDescent="0.25">
      <c r="A416" t="s">
        <v>578</v>
      </c>
    </row>
    <row r="417" spans="1:1" x14ac:dyDescent="0.25">
      <c r="A417" t="s">
        <v>579</v>
      </c>
    </row>
    <row r="419" spans="1:1" x14ac:dyDescent="0.25">
      <c r="A419" t="s">
        <v>338</v>
      </c>
    </row>
    <row r="420" spans="1:1" x14ac:dyDescent="0.25">
      <c r="A420" t="s">
        <v>580</v>
      </c>
    </row>
    <row r="421" spans="1:1" x14ac:dyDescent="0.25">
      <c r="A421" t="s">
        <v>338</v>
      </c>
    </row>
    <row r="422" spans="1:1" x14ac:dyDescent="0.25">
      <c r="A422" t="s">
        <v>563</v>
      </c>
    </row>
    <row r="423" spans="1:1" x14ac:dyDescent="0.25">
      <c r="A423" t="e">
        <f>- Activation Type:  Is HCD</f>
        <v>#NAME?</v>
      </c>
    </row>
    <row r="424" spans="1:1" x14ac:dyDescent="0.25">
      <c r="A424" t="s">
        <v>551</v>
      </c>
    </row>
    <row r="425" spans="1:1" x14ac:dyDescent="0.25">
      <c r="A425" t="s">
        <v>552</v>
      </c>
    </row>
    <row r="427" spans="1:1" x14ac:dyDescent="0.25">
      <c r="A427" t="s">
        <v>338</v>
      </c>
    </row>
    <row r="428" spans="1:1" x14ac:dyDescent="0.25">
      <c r="A428" t="s">
        <v>581</v>
      </c>
    </row>
    <row r="429" spans="1:1" x14ac:dyDescent="0.25">
      <c r="A429" t="s">
        <v>338</v>
      </c>
    </row>
    <row r="430" spans="1:1" x14ac:dyDescent="0.25">
      <c r="A430" t="s">
        <v>565</v>
      </c>
    </row>
    <row r="431" spans="1:1" x14ac:dyDescent="0.25">
      <c r="A431" t="e">
        <f>- Instrument:  Default</f>
        <v>#NAME?</v>
      </c>
    </row>
    <row r="432" spans="1:1" x14ac:dyDescent="0.25">
      <c r="A432" t="e">
        <f>- Protein _xlnm.Database:  Symbiodinium_kawagutii_v4_CON</f>
        <v>#NAME?</v>
      </c>
    </row>
    <row r="433" spans="1:1" x14ac:dyDescent="0.25">
      <c r="A433" t="e">
        <f>- Enzyme Name:  Trypsin</f>
        <v>#NAME?</v>
      </c>
    </row>
    <row r="434" spans="1:1" x14ac:dyDescent="0.25">
      <c r="A434" t="s">
        <v>566</v>
      </c>
    </row>
    <row r="435" spans="1:1" x14ac:dyDescent="0.25">
      <c r="A435" t="e">
        <f>- Taxonomy:  All entries</f>
        <v>#NAME?</v>
      </c>
    </row>
    <row r="437" spans="1:1" x14ac:dyDescent="0.25">
      <c r="A437" t="s">
        <v>567</v>
      </c>
    </row>
    <row r="438" spans="1:1" x14ac:dyDescent="0.25">
      <c r="A438" t="s">
        <v>568</v>
      </c>
    </row>
    <row r="439" spans="1:1" x14ac:dyDescent="0.25">
      <c r="A439" t="s">
        <v>569</v>
      </c>
    </row>
    <row r="440" spans="1:1" x14ac:dyDescent="0.25">
      <c r="A440" t="s">
        <v>570</v>
      </c>
    </row>
    <row r="442" spans="1:1" x14ac:dyDescent="0.25">
      <c r="A442" t="s">
        <v>571</v>
      </c>
    </row>
    <row r="443" spans="1:1" x14ac:dyDescent="0.25">
      <c r="A443" t="s">
        <v>572</v>
      </c>
    </row>
    <row r="444" spans="1:1" x14ac:dyDescent="0.25">
      <c r="A444" t="s">
        <v>582</v>
      </c>
    </row>
    <row r="445" spans="1:1" x14ac:dyDescent="0.25">
      <c r="A445" t="s">
        <v>574</v>
      </c>
    </row>
    <row r="448" spans="1:1" x14ac:dyDescent="0.25">
      <c r="A448" t="s">
        <v>338</v>
      </c>
    </row>
    <row r="449" spans="1:3" x14ac:dyDescent="0.25">
      <c r="A449" t="s">
        <v>441</v>
      </c>
    </row>
    <row r="450" spans="1:3" x14ac:dyDescent="0.25">
      <c r="A450" t="s">
        <v>338</v>
      </c>
    </row>
    <row r="451" spans="1:3" x14ac:dyDescent="0.25">
      <c r="A451" s="1">
        <v>42799.484027777777</v>
      </c>
      <c r="B451" t="s">
        <v>442</v>
      </c>
      <c r="C451" t="s">
        <v>583</v>
      </c>
    </row>
    <row r="452" spans="1:3" x14ac:dyDescent="0.25">
      <c r="A452" s="1">
        <v>42799.484027777777</v>
      </c>
      <c r="B452" t="s">
        <v>584</v>
      </c>
      <c r="C452" t="s">
        <v>585</v>
      </c>
    </row>
    <row r="453" spans="1:3" x14ac:dyDescent="0.25">
      <c r="A453" s="1">
        <v>42799.484027777777</v>
      </c>
      <c r="B453" t="s">
        <v>586</v>
      </c>
      <c r="C453" t="s">
        <v>587</v>
      </c>
    </row>
    <row r="454" spans="1:3" x14ac:dyDescent="0.25">
      <c r="A454" s="1">
        <v>42799.484027777777</v>
      </c>
      <c r="B454" t="s">
        <v>588</v>
      </c>
      <c r="C454" t="s">
        <v>589</v>
      </c>
    </row>
    <row r="455" spans="1:3" x14ac:dyDescent="0.25">
      <c r="A455" s="1">
        <v>42799.484027777777</v>
      </c>
      <c r="B455" t="s">
        <v>588</v>
      </c>
      <c r="C455" t="s">
        <v>590</v>
      </c>
    </row>
    <row r="456" spans="1:3" x14ac:dyDescent="0.25">
      <c r="A456" s="1">
        <v>42799.484027777777</v>
      </c>
      <c r="B456" t="s">
        <v>591</v>
      </c>
      <c r="C456" t="s">
        <v>592</v>
      </c>
    </row>
    <row r="457" spans="1:3" x14ac:dyDescent="0.25">
      <c r="A457" s="1">
        <v>42799.484027777777</v>
      </c>
      <c r="B457" t="s">
        <v>586</v>
      </c>
      <c r="C457" t="s">
        <v>593</v>
      </c>
    </row>
    <row r="458" spans="1:3" x14ac:dyDescent="0.25">
      <c r="A458" s="1">
        <v>42799.484722222223</v>
      </c>
      <c r="B458" t="s">
        <v>591</v>
      </c>
      <c r="C458" t="s">
        <v>594</v>
      </c>
    </row>
    <row r="459" spans="1:3" x14ac:dyDescent="0.25">
      <c r="A459" s="1">
        <v>42799.484722222223</v>
      </c>
      <c r="B459" t="s">
        <v>586</v>
      </c>
      <c r="C459" t="s">
        <v>595</v>
      </c>
    </row>
    <row r="460" spans="1:3" x14ac:dyDescent="0.25">
      <c r="A460" s="1">
        <v>42799.484722222223</v>
      </c>
      <c r="B460" t="s">
        <v>591</v>
      </c>
      <c r="C460" t="s">
        <v>596</v>
      </c>
    </row>
    <row r="461" spans="1:3" x14ac:dyDescent="0.25">
      <c r="A461" s="1">
        <v>42799.484722222223</v>
      </c>
      <c r="B461" t="s">
        <v>586</v>
      </c>
      <c r="C461" t="s">
        <v>597</v>
      </c>
    </row>
    <row r="462" spans="1:3" x14ac:dyDescent="0.25">
      <c r="A462" s="1">
        <v>42799.484722222223</v>
      </c>
      <c r="B462" t="s">
        <v>591</v>
      </c>
      <c r="C462" t="s">
        <v>598</v>
      </c>
    </row>
    <row r="463" spans="1:3" x14ac:dyDescent="0.25">
      <c r="A463" s="1">
        <v>42799.484722222223</v>
      </c>
      <c r="B463" t="s">
        <v>586</v>
      </c>
      <c r="C463" t="s">
        <v>599</v>
      </c>
    </row>
    <row r="464" spans="1:3" x14ac:dyDescent="0.25">
      <c r="A464" s="1">
        <v>42799.484722222223</v>
      </c>
      <c r="B464" t="s">
        <v>591</v>
      </c>
      <c r="C464" t="s">
        <v>600</v>
      </c>
    </row>
    <row r="465" spans="1:3" x14ac:dyDescent="0.25">
      <c r="A465" s="1">
        <v>42799.484722222223</v>
      </c>
      <c r="B465" t="s">
        <v>586</v>
      </c>
      <c r="C465" t="s">
        <v>601</v>
      </c>
    </row>
    <row r="466" spans="1:3" x14ac:dyDescent="0.25">
      <c r="A466" s="1">
        <v>42799.484722222223</v>
      </c>
      <c r="B466" t="s">
        <v>591</v>
      </c>
      <c r="C466" t="s">
        <v>602</v>
      </c>
    </row>
    <row r="467" spans="1:3" x14ac:dyDescent="0.25">
      <c r="A467" s="1">
        <v>42799.484722222223</v>
      </c>
      <c r="B467" t="s">
        <v>586</v>
      </c>
      <c r="C467" t="s">
        <v>603</v>
      </c>
    </row>
    <row r="468" spans="1:3" x14ac:dyDescent="0.25">
      <c r="A468" s="1">
        <v>42799.48541666667</v>
      </c>
      <c r="B468" t="s">
        <v>591</v>
      </c>
      <c r="C468" t="s">
        <v>604</v>
      </c>
    </row>
    <row r="469" spans="1:3" x14ac:dyDescent="0.25">
      <c r="A469" s="1">
        <v>42799.48541666667</v>
      </c>
      <c r="B469" t="s">
        <v>586</v>
      </c>
      <c r="C469" t="s">
        <v>605</v>
      </c>
    </row>
    <row r="470" spans="1:3" x14ac:dyDescent="0.25">
      <c r="A470" s="1">
        <v>42799.48541666667</v>
      </c>
      <c r="B470" t="s">
        <v>591</v>
      </c>
      <c r="C470" t="s">
        <v>606</v>
      </c>
    </row>
    <row r="471" spans="1:3" x14ac:dyDescent="0.25">
      <c r="A471" s="1">
        <v>42799.48541666667</v>
      </c>
      <c r="B471" t="s">
        <v>586</v>
      </c>
      <c r="C471" t="s">
        <v>607</v>
      </c>
    </row>
    <row r="472" spans="1:3" x14ac:dyDescent="0.25">
      <c r="A472" s="1">
        <v>42799.48541666667</v>
      </c>
      <c r="B472" t="s">
        <v>591</v>
      </c>
      <c r="C472" t="s">
        <v>608</v>
      </c>
    </row>
    <row r="473" spans="1:3" x14ac:dyDescent="0.25">
      <c r="A473" s="1">
        <v>42799.48541666667</v>
      </c>
      <c r="B473" t="s">
        <v>586</v>
      </c>
      <c r="C473" t="s">
        <v>609</v>
      </c>
    </row>
    <row r="474" spans="1:3" x14ac:dyDescent="0.25">
      <c r="A474" s="1">
        <v>42799.48541666667</v>
      </c>
      <c r="B474" t="s">
        <v>591</v>
      </c>
      <c r="C474" t="s">
        <v>610</v>
      </c>
    </row>
    <row r="475" spans="1:3" x14ac:dyDescent="0.25">
      <c r="A475" s="1">
        <v>42799.48541666667</v>
      </c>
      <c r="B475" t="s">
        <v>586</v>
      </c>
      <c r="C475" t="s">
        <v>611</v>
      </c>
    </row>
    <row r="476" spans="1:3" x14ac:dyDescent="0.25">
      <c r="A476" s="1">
        <v>42799.48541666667</v>
      </c>
      <c r="B476" t="s">
        <v>591</v>
      </c>
      <c r="C476" t="s">
        <v>612</v>
      </c>
    </row>
    <row r="477" spans="1:3" x14ac:dyDescent="0.25">
      <c r="A477" s="1">
        <v>42799.48541666667</v>
      </c>
      <c r="B477" t="s">
        <v>586</v>
      </c>
      <c r="C477" t="s">
        <v>613</v>
      </c>
    </row>
    <row r="478" spans="1:3" x14ac:dyDescent="0.25">
      <c r="A478" s="1">
        <v>42799.486111111109</v>
      </c>
      <c r="B478" t="s">
        <v>591</v>
      </c>
      <c r="C478" t="s">
        <v>614</v>
      </c>
    </row>
    <row r="479" spans="1:3" x14ac:dyDescent="0.25">
      <c r="A479" s="1">
        <v>42799.486111111109</v>
      </c>
      <c r="B479" t="s">
        <v>586</v>
      </c>
      <c r="C479" t="s">
        <v>615</v>
      </c>
    </row>
    <row r="480" spans="1:3" x14ac:dyDescent="0.25">
      <c r="A480" s="1">
        <v>42799.486111111109</v>
      </c>
      <c r="B480" t="s">
        <v>591</v>
      </c>
      <c r="C480" t="s">
        <v>616</v>
      </c>
    </row>
    <row r="481" spans="1:3" x14ac:dyDescent="0.25">
      <c r="A481" s="1">
        <v>42799.486111111109</v>
      </c>
      <c r="B481" t="s">
        <v>586</v>
      </c>
      <c r="C481" t="s">
        <v>617</v>
      </c>
    </row>
    <row r="482" spans="1:3" x14ac:dyDescent="0.25">
      <c r="A482" s="1">
        <v>42799.486111111109</v>
      </c>
      <c r="B482" t="s">
        <v>591</v>
      </c>
      <c r="C482" t="s">
        <v>618</v>
      </c>
    </row>
    <row r="483" spans="1:3" x14ac:dyDescent="0.25">
      <c r="A483" s="1">
        <v>42799.486111111109</v>
      </c>
      <c r="B483" t="s">
        <v>586</v>
      </c>
      <c r="C483" t="s">
        <v>619</v>
      </c>
    </row>
    <row r="484" spans="1:3" x14ac:dyDescent="0.25">
      <c r="A484" s="1">
        <v>42799.486111111109</v>
      </c>
      <c r="B484" t="s">
        <v>591</v>
      </c>
      <c r="C484" t="s">
        <v>620</v>
      </c>
    </row>
    <row r="485" spans="1:3" x14ac:dyDescent="0.25">
      <c r="A485" s="1">
        <v>42799.486111111109</v>
      </c>
      <c r="B485" t="s">
        <v>586</v>
      </c>
      <c r="C485" t="s">
        <v>621</v>
      </c>
    </row>
    <row r="486" spans="1:3" x14ac:dyDescent="0.25">
      <c r="A486" s="1">
        <v>42799.486805555556</v>
      </c>
      <c r="B486" t="s">
        <v>591</v>
      </c>
      <c r="C486" t="s">
        <v>622</v>
      </c>
    </row>
    <row r="487" spans="1:3" x14ac:dyDescent="0.25">
      <c r="A487" s="1">
        <v>42799.486805555556</v>
      </c>
      <c r="B487" t="s">
        <v>586</v>
      </c>
      <c r="C487" t="s">
        <v>623</v>
      </c>
    </row>
    <row r="488" spans="1:3" x14ac:dyDescent="0.25">
      <c r="A488" s="1">
        <v>42799.486805555556</v>
      </c>
      <c r="B488" t="s">
        <v>591</v>
      </c>
      <c r="C488" t="s">
        <v>624</v>
      </c>
    </row>
    <row r="489" spans="1:3" x14ac:dyDescent="0.25">
      <c r="A489" s="1">
        <v>42799.486805555556</v>
      </c>
      <c r="B489" t="s">
        <v>586</v>
      </c>
      <c r="C489" t="s">
        <v>625</v>
      </c>
    </row>
    <row r="490" spans="1:3" x14ac:dyDescent="0.25">
      <c r="A490" s="1">
        <v>42799.486805555556</v>
      </c>
      <c r="B490" t="s">
        <v>591</v>
      </c>
      <c r="C490" t="s">
        <v>626</v>
      </c>
    </row>
    <row r="491" spans="1:3" x14ac:dyDescent="0.25">
      <c r="A491" s="1">
        <v>42799.486805555556</v>
      </c>
      <c r="B491" t="s">
        <v>586</v>
      </c>
      <c r="C491" t="s">
        <v>627</v>
      </c>
    </row>
    <row r="492" spans="1:3" x14ac:dyDescent="0.25">
      <c r="A492" s="1">
        <v>42799.486805555556</v>
      </c>
      <c r="B492" t="s">
        <v>591</v>
      </c>
      <c r="C492" t="s">
        <v>628</v>
      </c>
    </row>
    <row r="493" spans="1:3" x14ac:dyDescent="0.25">
      <c r="A493" s="1">
        <v>42799.486805555556</v>
      </c>
      <c r="B493" t="s">
        <v>586</v>
      </c>
      <c r="C493" t="s">
        <v>629</v>
      </c>
    </row>
    <row r="494" spans="1:3" x14ac:dyDescent="0.25">
      <c r="A494" s="1">
        <v>42799.487500000003</v>
      </c>
      <c r="B494" t="s">
        <v>591</v>
      </c>
      <c r="C494" t="s">
        <v>630</v>
      </c>
    </row>
    <row r="495" spans="1:3" x14ac:dyDescent="0.25">
      <c r="A495" s="1">
        <v>42799.487500000003</v>
      </c>
      <c r="B495" t="s">
        <v>586</v>
      </c>
      <c r="C495" t="s">
        <v>631</v>
      </c>
    </row>
    <row r="496" spans="1:3" x14ac:dyDescent="0.25">
      <c r="A496" s="1">
        <v>42799.487500000003</v>
      </c>
      <c r="B496" t="s">
        <v>591</v>
      </c>
      <c r="C496" t="s">
        <v>632</v>
      </c>
    </row>
    <row r="497" spans="1:3" x14ac:dyDescent="0.25">
      <c r="A497" s="1">
        <v>42799.487500000003</v>
      </c>
      <c r="B497" t="s">
        <v>586</v>
      </c>
      <c r="C497" t="s">
        <v>633</v>
      </c>
    </row>
    <row r="498" spans="1:3" x14ac:dyDescent="0.25">
      <c r="A498" s="1">
        <v>42799.487500000003</v>
      </c>
      <c r="B498" t="s">
        <v>591</v>
      </c>
      <c r="C498" t="s">
        <v>634</v>
      </c>
    </row>
    <row r="499" spans="1:3" x14ac:dyDescent="0.25">
      <c r="A499" s="1">
        <v>42799.487500000003</v>
      </c>
      <c r="B499" t="s">
        <v>586</v>
      </c>
      <c r="C499" t="s">
        <v>635</v>
      </c>
    </row>
    <row r="500" spans="1:3" x14ac:dyDescent="0.25">
      <c r="A500" s="1">
        <v>42799.487500000003</v>
      </c>
      <c r="B500" t="s">
        <v>591</v>
      </c>
      <c r="C500" t="s">
        <v>636</v>
      </c>
    </row>
    <row r="501" spans="1:3" x14ac:dyDescent="0.25">
      <c r="A501" s="1">
        <v>42799.487500000003</v>
      </c>
      <c r="B501" t="s">
        <v>586</v>
      </c>
      <c r="C501" t="s">
        <v>637</v>
      </c>
    </row>
    <row r="502" spans="1:3" x14ac:dyDescent="0.25">
      <c r="A502" s="1">
        <v>42799.487500000003</v>
      </c>
      <c r="B502" t="s">
        <v>591</v>
      </c>
      <c r="C502" t="s">
        <v>638</v>
      </c>
    </row>
    <row r="503" spans="1:3" x14ac:dyDescent="0.25">
      <c r="A503" s="1">
        <v>42799.488194444442</v>
      </c>
      <c r="B503" t="s">
        <v>586</v>
      </c>
      <c r="C503" t="s">
        <v>639</v>
      </c>
    </row>
    <row r="504" spans="1:3" x14ac:dyDescent="0.25">
      <c r="A504" s="1">
        <v>42799.488194444442</v>
      </c>
      <c r="B504" t="s">
        <v>591</v>
      </c>
      <c r="C504" t="s">
        <v>640</v>
      </c>
    </row>
    <row r="505" spans="1:3" x14ac:dyDescent="0.25">
      <c r="A505" s="1">
        <v>42799.488194444442</v>
      </c>
      <c r="B505" t="s">
        <v>586</v>
      </c>
      <c r="C505" t="s">
        <v>641</v>
      </c>
    </row>
    <row r="506" spans="1:3" x14ac:dyDescent="0.25">
      <c r="A506" s="1">
        <v>42799.488194444442</v>
      </c>
      <c r="B506" t="s">
        <v>591</v>
      </c>
      <c r="C506" t="s">
        <v>642</v>
      </c>
    </row>
    <row r="507" spans="1:3" x14ac:dyDescent="0.25">
      <c r="A507" s="1">
        <v>42799.488194444442</v>
      </c>
      <c r="B507" t="s">
        <v>586</v>
      </c>
      <c r="C507" t="s">
        <v>643</v>
      </c>
    </row>
    <row r="508" spans="1:3" x14ac:dyDescent="0.25">
      <c r="A508" s="1">
        <v>42799.488194444442</v>
      </c>
      <c r="B508" t="s">
        <v>591</v>
      </c>
      <c r="C508" t="s">
        <v>644</v>
      </c>
    </row>
    <row r="509" spans="1:3" x14ac:dyDescent="0.25">
      <c r="A509" s="1">
        <v>42799.488194444442</v>
      </c>
      <c r="B509" t="s">
        <v>586</v>
      </c>
      <c r="C509" t="s">
        <v>645</v>
      </c>
    </row>
    <row r="510" spans="1:3" x14ac:dyDescent="0.25">
      <c r="A510" s="1">
        <v>42799.488194444442</v>
      </c>
      <c r="B510" t="s">
        <v>591</v>
      </c>
      <c r="C510" t="s">
        <v>646</v>
      </c>
    </row>
    <row r="511" spans="1:3" x14ac:dyDescent="0.25">
      <c r="A511" s="1">
        <v>42799.488194444442</v>
      </c>
      <c r="B511" t="s">
        <v>586</v>
      </c>
      <c r="C511" t="s">
        <v>647</v>
      </c>
    </row>
    <row r="512" spans="1:3" x14ac:dyDescent="0.25">
      <c r="A512" s="1">
        <v>42799.488888888889</v>
      </c>
      <c r="B512" t="s">
        <v>591</v>
      </c>
      <c r="C512" t="s">
        <v>648</v>
      </c>
    </row>
    <row r="513" spans="1:3" x14ac:dyDescent="0.25">
      <c r="A513" s="1">
        <v>42799.488888888889</v>
      </c>
      <c r="B513" t="s">
        <v>586</v>
      </c>
      <c r="C513" t="s">
        <v>649</v>
      </c>
    </row>
    <row r="514" spans="1:3" x14ac:dyDescent="0.25">
      <c r="A514" s="1">
        <v>42799.488888888889</v>
      </c>
      <c r="B514" t="s">
        <v>591</v>
      </c>
      <c r="C514" t="s">
        <v>650</v>
      </c>
    </row>
    <row r="515" spans="1:3" x14ac:dyDescent="0.25">
      <c r="A515" s="1">
        <v>42799.488888888889</v>
      </c>
      <c r="B515" t="s">
        <v>586</v>
      </c>
      <c r="C515" t="s">
        <v>651</v>
      </c>
    </row>
    <row r="516" spans="1:3" x14ac:dyDescent="0.25">
      <c r="A516" s="1">
        <v>42799.488888888889</v>
      </c>
      <c r="B516" t="s">
        <v>591</v>
      </c>
      <c r="C516" t="s">
        <v>652</v>
      </c>
    </row>
    <row r="517" spans="1:3" x14ac:dyDescent="0.25">
      <c r="A517" s="1">
        <v>42799.488888888889</v>
      </c>
      <c r="B517" t="s">
        <v>586</v>
      </c>
      <c r="C517" t="s">
        <v>653</v>
      </c>
    </row>
    <row r="518" spans="1:3" x14ac:dyDescent="0.25">
      <c r="A518" s="1">
        <v>42799.488888888889</v>
      </c>
      <c r="B518" t="s">
        <v>591</v>
      </c>
      <c r="C518" t="s">
        <v>654</v>
      </c>
    </row>
    <row r="519" spans="1:3" x14ac:dyDescent="0.25">
      <c r="A519" s="1">
        <v>42799.488888888889</v>
      </c>
      <c r="B519" t="s">
        <v>586</v>
      </c>
      <c r="C519" t="s">
        <v>655</v>
      </c>
    </row>
    <row r="520" spans="1:3" x14ac:dyDescent="0.25">
      <c r="A520" s="1">
        <v>42799.489583333336</v>
      </c>
      <c r="B520" t="s">
        <v>591</v>
      </c>
      <c r="C520" t="s">
        <v>656</v>
      </c>
    </row>
    <row r="521" spans="1:3" x14ac:dyDescent="0.25">
      <c r="A521" s="1">
        <v>42799.489583333336</v>
      </c>
      <c r="B521" t="s">
        <v>586</v>
      </c>
      <c r="C521" t="s">
        <v>657</v>
      </c>
    </row>
    <row r="522" spans="1:3" x14ac:dyDescent="0.25">
      <c r="A522" s="1">
        <v>42799.489583333336</v>
      </c>
      <c r="B522" t="s">
        <v>591</v>
      </c>
      <c r="C522" t="s">
        <v>658</v>
      </c>
    </row>
    <row r="523" spans="1:3" x14ac:dyDescent="0.25">
      <c r="A523" s="1">
        <v>42799.489583333336</v>
      </c>
      <c r="B523" t="s">
        <v>586</v>
      </c>
      <c r="C523" t="s">
        <v>659</v>
      </c>
    </row>
    <row r="524" spans="1:3" x14ac:dyDescent="0.25">
      <c r="A524" s="1">
        <v>42799.489583333336</v>
      </c>
      <c r="B524" t="s">
        <v>591</v>
      </c>
      <c r="C524" t="s">
        <v>660</v>
      </c>
    </row>
    <row r="525" spans="1:3" x14ac:dyDescent="0.25">
      <c r="A525" s="1">
        <v>42799.489583333336</v>
      </c>
      <c r="B525" t="s">
        <v>586</v>
      </c>
      <c r="C525" t="s">
        <v>661</v>
      </c>
    </row>
    <row r="526" spans="1:3" x14ac:dyDescent="0.25">
      <c r="A526" s="1">
        <v>42799.489583333336</v>
      </c>
      <c r="B526" t="s">
        <v>591</v>
      </c>
      <c r="C526" t="s">
        <v>662</v>
      </c>
    </row>
    <row r="527" spans="1:3" x14ac:dyDescent="0.25">
      <c r="A527" s="1">
        <v>42799.490277777775</v>
      </c>
      <c r="B527" t="s">
        <v>586</v>
      </c>
      <c r="C527" t="s">
        <v>663</v>
      </c>
    </row>
    <row r="528" spans="1:3" x14ac:dyDescent="0.25">
      <c r="A528" s="1">
        <v>42799.490277777775</v>
      </c>
      <c r="B528" t="s">
        <v>591</v>
      </c>
      <c r="C528" t="s">
        <v>664</v>
      </c>
    </row>
    <row r="529" spans="1:3" x14ac:dyDescent="0.25">
      <c r="A529" s="1">
        <v>42799.490277777775</v>
      </c>
      <c r="B529" t="s">
        <v>586</v>
      </c>
      <c r="C529" t="s">
        <v>665</v>
      </c>
    </row>
    <row r="530" spans="1:3" x14ac:dyDescent="0.25">
      <c r="A530" s="1">
        <v>42799.490277777775</v>
      </c>
      <c r="B530" t="s">
        <v>591</v>
      </c>
      <c r="C530" t="s">
        <v>666</v>
      </c>
    </row>
    <row r="531" spans="1:3" x14ac:dyDescent="0.25">
      <c r="A531" s="1">
        <v>42799.490277777775</v>
      </c>
      <c r="B531" t="s">
        <v>584</v>
      </c>
      <c r="C531" t="s">
        <v>667</v>
      </c>
    </row>
    <row r="532" spans="1:3" x14ac:dyDescent="0.25">
      <c r="A532" s="1">
        <v>42799.490277777775</v>
      </c>
      <c r="B532" t="s">
        <v>584</v>
      </c>
      <c r="C532" t="s">
        <v>668</v>
      </c>
    </row>
    <row r="533" spans="1:3" x14ac:dyDescent="0.25">
      <c r="A533" s="1">
        <v>42799.490277777775</v>
      </c>
      <c r="B533" t="s">
        <v>586</v>
      </c>
      <c r="C533" t="s">
        <v>669</v>
      </c>
    </row>
    <row r="534" spans="1:3" x14ac:dyDescent="0.25">
      <c r="A534" s="1">
        <v>42799.490277777775</v>
      </c>
      <c r="B534" t="s">
        <v>591</v>
      </c>
      <c r="C534" t="s">
        <v>670</v>
      </c>
    </row>
    <row r="535" spans="1:3" x14ac:dyDescent="0.25">
      <c r="A535" s="1">
        <v>42799.490277777775</v>
      </c>
      <c r="B535" t="s">
        <v>671</v>
      </c>
      <c r="C535" t="s">
        <v>589</v>
      </c>
    </row>
    <row r="536" spans="1:3" x14ac:dyDescent="0.25">
      <c r="A536" s="1">
        <v>42799.490277777775</v>
      </c>
      <c r="B536" t="s">
        <v>671</v>
      </c>
      <c r="C536" t="s">
        <v>590</v>
      </c>
    </row>
    <row r="537" spans="1:3" x14ac:dyDescent="0.25">
      <c r="A537" s="1">
        <v>42799.490277777775</v>
      </c>
      <c r="B537" t="s">
        <v>586</v>
      </c>
      <c r="C537" t="s">
        <v>672</v>
      </c>
    </row>
    <row r="538" spans="1:3" x14ac:dyDescent="0.25">
      <c r="A538" s="1">
        <v>42799.490277777775</v>
      </c>
      <c r="B538" t="s">
        <v>591</v>
      </c>
      <c r="C538" t="s">
        <v>673</v>
      </c>
    </row>
    <row r="539" spans="1:3" x14ac:dyDescent="0.25">
      <c r="A539" s="1">
        <v>42799.490277777775</v>
      </c>
      <c r="B539" t="s">
        <v>586</v>
      </c>
      <c r="C539" t="s">
        <v>674</v>
      </c>
    </row>
    <row r="540" spans="1:3" x14ac:dyDescent="0.25">
      <c r="A540" s="1">
        <v>42799.490277777775</v>
      </c>
      <c r="B540" t="s">
        <v>591</v>
      </c>
      <c r="C540" t="s">
        <v>675</v>
      </c>
    </row>
    <row r="541" spans="1:3" x14ac:dyDescent="0.25">
      <c r="A541" s="1">
        <v>42799.490972222222</v>
      </c>
      <c r="B541" t="s">
        <v>586</v>
      </c>
      <c r="C541" t="s">
        <v>676</v>
      </c>
    </row>
    <row r="542" spans="1:3" x14ac:dyDescent="0.25">
      <c r="A542" s="1">
        <v>42799.490972222222</v>
      </c>
      <c r="B542" t="s">
        <v>591</v>
      </c>
      <c r="C542" t="s">
        <v>677</v>
      </c>
    </row>
    <row r="543" spans="1:3" x14ac:dyDescent="0.25">
      <c r="A543" s="1">
        <v>42799.490972222222</v>
      </c>
      <c r="B543" t="s">
        <v>586</v>
      </c>
      <c r="C543" t="s">
        <v>678</v>
      </c>
    </row>
    <row r="544" spans="1:3" x14ac:dyDescent="0.25">
      <c r="A544" s="1">
        <v>42799.490972222222</v>
      </c>
      <c r="B544" t="s">
        <v>591</v>
      </c>
      <c r="C544" t="s">
        <v>679</v>
      </c>
    </row>
    <row r="545" spans="1:3" x14ac:dyDescent="0.25">
      <c r="A545" s="1">
        <v>42799.490972222222</v>
      </c>
      <c r="B545" t="s">
        <v>586</v>
      </c>
      <c r="C545" t="s">
        <v>680</v>
      </c>
    </row>
    <row r="546" spans="1:3" x14ac:dyDescent="0.25">
      <c r="A546" s="1">
        <v>42799.490972222222</v>
      </c>
      <c r="B546" t="s">
        <v>591</v>
      </c>
      <c r="C546" t="s">
        <v>681</v>
      </c>
    </row>
    <row r="547" spans="1:3" x14ac:dyDescent="0.25">
      <c r="A547" s="1">
        <v>42799.490972222222</v>
      </c>
      <c r="B547" t="s">
        <v>586</v>
      </c>
      <c r="C547" t="s">
        <v>682</v>
      </c>
    </row>
    <row r="548" spans="1:3" x14ac:dyDescent="0.25">
      <c r="A548" s="1">
        <v>42799.490972222222</v>
      </c>
      <c r="B548" t="s">
        <v>591</v>
      </c>
      <c r="C548" t="s">
        <v>683</v>
      </c>
    </row>
    <row r="549" spans="1:3" x14ac:dyDescent="0.25">
      <c r="A549" s="1">
        <v>42799.491666666669</v>
      </c>
      <c r="B549" t="s">
        <v>586</v>
      </c>
      <c r="C549" t="s">
        <v>684</v>
      </c>
    </row>
    <row r="550" spans="1:3" x14ac:dyDescent="0.25">
      <c r="A550" s="1">
        <v>42799.491666666669</v>
      </c>
      <c r="B550" t="s">
        <v>591</v>
      </c>
      <c r="C550" t="s">
        <v>685</v>
      </c>
    </row>
    <row r="551" spans="1:3" x14ac:dyDescent="0.25">
      <c r="A551" s="1">
        <v>42799.491666666669</v>
      </c>
      <c r="B551" t="s">
        <v>586</v>
      </c>
      <c r="C551" t="s">
        <v>686</v>
      </c>
    </row>
    <row r="552" spans="1:3" x14ac:dyDescent="0.25">
      <c r="A552" s="1">
        <v>42799.491666666669</v>
      </c>
      <c r="B552" t="s">
        <v>591</v>
      </c>
      <c r="C552" t="s">
        <v>687</v>
      </c>
    </row>
    <row r="553" spans="1:3" x14ac:dyDescent="0.25">
      <c r="A553" s="1">
        <v>42799.491666666669</v>
      </c>
      <c r="B553" t="s">
        <v>586</v>
      </c>
      <c r="C553" t="s">
        <v>688</v>
      </c>
    </row>
    <row r="554" spans="1:3" x14ac:dyDescent="0.25">
      <c r="A554" s="1">
        <v>42799.491666666669</v>
      </c>
      <c r="B554" t="s">
        <v>591</v>
      </c>
      <c r="C554" t="s">
        <v>689</v>
      </c>
    </row>
    <row r="555" spans="1:3" x14ac:dyDescent="0.25">
      <c r="A555" s="1">
        <v>42799.491666666669</v>
      </c>
      <c r="B555" t="s">
        <v>586</v>
      </c>
      <c r="C555" t="s">
        <v>690</v>
      </c>
    </row>
    <row r="556" spans="1:3" x14ac:dyDescent="0.25">
      <c r="A556" s="1">
        <v>42799.491666666669</v>
      </c>
      <c r="B556" t="s">
        <v>591</v>
      </c>
      <c r="C556" t="s">
        <v>691</v>
      </c>
    </row>
    <row r="557" spans="1:3" x14ac:dyDescent="0.25">
      <c r="A557" s="1">
        <v>42799.492361111108</v>
      </c>
      <c r="B557" t="s">
        <v>586</v>
      </c>
      <c r="C557" t="s">
        <v>692</v>
      </c>
    </row>
    <row r="558" spans="1:3" x14ac:dyDescent="0.25">
      <c r="A558" s="1">
        <v>42799.492361111108</v>
      </c>
      <c r="B558" t="s">
        <v>591</v>
      </c>
      <c r="C558" t="s">
        <v>693</v>
      </c>
    </row>
    <row r="559" spans="1:3" x14ac:dyDescent="0.25">
      <c r="A559" s="1">
        <v>42799.492361111108</v>
      </c>
      <c r="B559" t="s">
        <v>586</v>
      </c>
      <c r="C559" t="s">
        <v>694</v>
      </c>
    </row>
    <row r="560" spans="1:3" x14ac:dyDescent="0.25">
      <c r="A560" s="1">
        <v>42799.492361111108</v>
      </c>
      <c r="B560" t="s">
        <v>591</v>
      </c>
      <c r="C560" t="s">
        <v>695</v>
      </c>
    </row>
    <row r="561" spans="1:3" x14ac:dyDescent="0.25">
      <c r="A561" s="1">
        <v>42799.492361111108</v>
      </c>
      <c r="B561" t="s">
        <v>586</v>
      </c>
      <c r="C561" t="s">
        <v>696</v>
      </c>
    </row>
    <row r="562" spans="1:3" x14ac:dyDescent="0.25">
      <c r="A562" s="1">
        <v>42799.492361111108</v>
      </c>
      <c r="B562" t="s">
        <v>591</v>
      </c>
      <c r="C562" t="s">
        <v>697</v>
      </c>
    </row>
    <row r="563" spans="1:3" x14ac:dyDescent="0.25">
      <c r="A563" s="1">
        <v>42799.492361111108</v>
      </c>
      <c r="B563" t="s">
        <v>586</v>
      </c>
      <c r="C563" t="s">
        <v>698</v>
      </c>
    </row>
    <row r="564" spans="1:3" x14ac:dyDescent="0.25">
      <c r="A564" s="1">
        <v>42799.492361111108</v>
      </c>
      <c r="B564" t="s">
        <v>591</v>
      </c>
      <c r="C564" t="s">
        <v>699</v>
      </c>
    </row>
    <row r="565" spans="1:3" x14ac:dyDescent="0.25">
      <c r="A565" s="1">
        <v>42799.493055555555</v>
      </c>
      <c r="B565" t="s">
        <v>586</v>
      </c>
      <c r="C565" t="s">
        <v>700</v>
      </c>
    </row>
    <row r="566" spans="1:3" x14ac:dyDescent="0.25">
      <c r="A566" s="1">
        <v>42799.493055555555</v>
      </c>
      <c r="B566" t="s">
        <v>591</v>
      </c>
      <c r="C566" t="s">
        <v>701</v>
      </c>
    </row>
    <row r="567" spans="1:3" x14ac:dyDescent="0.25">
      <c r="A567" s="1">
        <v>42799.493055555555</v>
      </c>
      <c r="B567" t="s">
        <v>586</v>
      </c>
      <c r="C567" t="s">
        <v>702</v>
      </c>
    </row>
    <row r="568" spans="1:3" x14ac:dyDescent="0.25">
      <c r="A568" s="1">
        <v>42799.493055555555</v>
      </c>
      <c r="B568" t="s">
        <v>591</v>
      </c>
      <c r="C568" t="s">
        <v>703</v>
      </c>
    </row>
    <row r="569" spans="1:3" x14ac:dyDescent="0.25">
      <c r="A569" s="1">
        <v>42799.493055555555</v>
      </c>
      <c r="B569" t="s">
        <v>586</v>
      </c>
      <c r="C569" t="s">
        <v>704</v>
      </c>
    </row>
    <row r="570" spans="1:3" x14ac:dyDescent="0.25">
      <c r="A570" s="1">
        <v>42799.493055555555</v>
      </c>
      <c r="B570" t="s">
        <v>591</v>
      </c>
      <c r="C570" t="s">
        <v>705</v>
      </c>
    </row>
    <row r="571" spans="1:3" x14ac:dyDescent="0.25">
      <c r="A571" s="1">
        <v>42799.493055555555</v>
      </c>
      <c r="B571" t="s">
        <v>586</v>
      </c>
      <c r="C571" t="s">
        <v>706</v>
      </c>
    </row>
    <row r="572" spans="1:3" x14ac:dyDescent="0.25">
      <c r="A572" s="1">
        <v>42799.493055555555</v>
      </c>
      <c r="B572" t="s">
        <v>591</v>
      </c>
      <c r="C572" t="s">
        <v>707</v>
      </c>
    </row>
    <row r="573" spans="1:3" x14ac:dyDescent="0.25">
      <c r="A573" s="1">
        <v>42799.493750000001</v>
      </c>
      <c r="B573" t="s">
        <v>586</v>
      </c>
      <c r="C573" t="s">
        <v>708</v>
      </c>
    </row>
    <row r="574" spans="1:3" x14ac:dyDescent="0.25">
      <c r="A574" s="1">
        <v>42799.493750000001</v>
      </c>
      <c r="B574" t="s">
        <v>591</v>
      </c>
      <c r="C574" t="s">
        <v>709</v>
      </c>
    </row>
    <row r="575" spans="1:3" x14ac:dyDescent="0.25">
      <c r="A575" s="1">
        <v>42799.493750000001</v>
      </c>
      <c r="B575" t="s">
        <v>586</v>
      </c>
      <c r="C575" t="s">
        <v>710</v>
      </c>
    </row>
    <row r="576" spans="1:3" x14ac:dyDescent="0.25">
      <c r="A576" s="1">
        <v>42799.493750000001</v>
      </c>
      <c r="B576" t="s">
        <v>591</v>
      </c>
      <c r="C576" t="s">
        <v>711</v>
      </c>
    </row>
    <row r="577" spans="1:3" x14ac:dyDescent="0.25">
      <c r="A577" s="1">
        <v>42799.493750000001</v>
      </c>
      <c r="B577" t="s">
        <v>586</v>
      </c>
      <c r="C577" t="s">
        <v>712</v>
      </c>
    </row>
    <row r="578" spans="1:3" x14ac:dyDescent="0.25">
      <c r="A578" s="1">
        <v>42799.493750000001</v>
      </c>
      <c r="B578" t="s">
        <v>591</v>
      </c>
      <c r="C578" t="s">
        <v>713</v>
      </c>
    </row>
    <row r="579" spans="1:3" x14ac:dyDescent="0.25">
      <c r="A579" s="1">
        <v>42799.494444444441</v>
      </c>
      <c r="B579" t="s">
        <v>586</v>
      </c>
      <c r="C579" t="s">
        <v>714</v>
      </c>
    </row>
    <row r="580" spans="1:3" x14ac:dyDescent="0.25">
      <c r="A580" s="1">
        <v>42799.494444444441</v>
      </c>
      <c r="B580" t="s">
        <v>591</v>
      </c>
      <c r="C580" t="s">
        <v>715</v>
      </c>
    </row>
    <row r="581" spans="1:3" x14ac:dyDescent="0.25">
      <c r="A581" s="1">
        <v>42799.494444444441</v>
      </c>
      <c r="B581" t="s">
        <v>586</v>
      </c>
      <c r="C581" t="s">
        <v>716</v>
      </c>
    </row>
    <row r="582" spans="1:3" x14ac:dyDescent="0.25">
      <c r="A582" s="1">
        <v>42799.494444444441</v>
      </c>
      <c r="B582" t="s">
        <v>591</v>
      </c>
      <c r="C582" t="s">
        <v>717</v>
      </c>
    </row>
    <row r="583" spans="1:3" x14ac:dyDescent="0.25">
      <c r="A583" s="1">
        <v>42799.494444444441</v>
      </c>
      <c r="B583" t="s">
        <v>586</v>
      </c>
      <c r="C583" t="s">
        <v>718</v>
      </c>
    </row>
    <row r="584" spans="1:3" x14ac:dyDescent="0.25">
      <c r="A584" s="1">
        <v>42799.494444444441</v>
      </c>
      <c r="B584" t="s">
        <v>591</v>
      </c>
      <c r="C584" t="s">
        <v>719</v>
      </c>
    </row>
    <row r="585" spans="1:3" x14ac:dyDescent="0.25">
      <c r="A585" s="1">
        <v>42799.494444444441</v>
      </c>
      <c r="B585" t="s">
        <v>586</v>
      </c>
      <c r="C585" t="s">
        <v>720</v>
      </c>
    </row>
    <row r="586" spans="1:3" x14ac:dyDescent="0.25">
      <c r="A586" s="1">
        <v>42799.494444444441</v>
      </c>
      <c r="B586" t="s">
        <v>591</v>
      </c>
      <c r="C586" t="s">
        <v>721</v>
      </c>
    </row>
    <row r="587" spans="1:3" x14ac:dyDescent="0.25">
      <c r="A587" s="1">
        <v>42799.495138888888</v>
      </c>
      <c r="B587" t="s">
        <v>586</v>
      </c>
      <c r="C587" t="s">
        <v>722</v>
      </c>
    </row>
    <row r="588" spans="1:3" x14ac:dyDescent="0.25">
      <c r="A588" s="1">
        <v>42799.495138888888</v>
      </c>
      <c r="B588" t="s">
        <v>591</v>
      </c>
      <c r="C588" t="s">
        <v>723</v>
      </c>
    </row>
    <row r="589" spans="1:3" x14ac:dyDescent="0.25">
      <c r="A589" s="1">
        <v>42799.495138888888</v>
      </c>
      <c r="B589" t="s">
        <v>586</v>
      </c>
      <c r="C589" t="s">
        <v>724</v>
      </c>
    </row>
    <row r="590" spans="1:3" x14ac:dyDescent="0.25">
      <c r="A590" s="1">
        <v>42799.495138888888</v>
      </c>
      <c r="B590" t="s">
        <v>591</v>
      </c>
      <c r="C590" t="s">
        <v>725</v>
      </c>
    </row>
    <row r="591" spans="1:3" x14ac:dyDescent="0.25">
      <c r="A591" s="1">
        <v>42799.495138888888</v>
      </c>
      <c r="B591" t="s">
        <v>586</v>
      </c>
      <c r="C591" t="s">
        <v>726</v>
      </c>
    </row>
    <row r="592" spans="1:3" x14ac:dyDescent="0.25">
      <c r="A592" s="1">
        <v>42799.495138888888</v>
      </c>
      <c r="B592" t="s">
        <v>591</v>
      </c>
      <c r="C592" t="s">
        <v>727</v>
      </c>
    </row>
    <row r="593" spans="1:3" x14ac:dyDescent="0.25">
      <c r="A593" s="1">
        <v>42799.495833333334</v>
      </c>
      <c r="B593" t="s">
        <v>586</v>
      </c>
      <c r="C593" t="s">
        <v>728</v>
      </c>
    </row>
    <row r="594" spans="1:3" x14ac:dyDescent="0.25">
      <c r="A594" s="1">
        <v>42799.495833333334</v>
      </c>
      <c r="B594" t="s">
        <v>591</v>
      </c>
      <c r="C594" t="s">
        <v>729</v>
      </c>
    </row>
    <row r="595" spans="1:3" x14ac:dyDescent="0.25">
      <c r="A595" s="1">
        <v>42799.495833333334</v>
      </c>
      <c r="B595" t="s">
        <v>586</v>
      </c>
      <c r="C595" t="s">
        <v>730</v>
      </c>
    </row>
    <row r="596" spans="1:3" x14ac:dyDescent="0.25">
      <c r="A596" s="1">
        <v>42799.495833333334</v>
      </c>
      <c r="B596" t="s">
        <v>591</v>
      </c>
      <c r="C596" t="s">
        <v>731</v>
      </c>
    </row>
    <row r="597" spans="1:3" x14ac:dyDescent="0.25">
      <c r="A597" s="1">
        <v>42799.495833333334</v>
      </c>
      <c r="B597" t="s">
        <v>671</v>
      </c>
      <c r="C597" t="s">
        <v>732</v>
      </c>
    </row>
    <row r="598" spans="1:3" x14ac:dyDescent="0.25">
      <c r="A598" s="1">
        <v>42799.495833333334</v>
      </c>
      <c r="B598" t="s">
        <v>671</v>
      </c>
      <c r="C598" t="s">
        <v>733</v>
      </c>
    </row>
    <row r="599" spans="1:3" x14ac:dyDescent="0.25">
      <c r="A599" s="1">
        <v>42799.5</v>
      </c>
      <c r="B599" t="s">
        <v>671</v>
      </c>
      <c r="C599" t="s">
        <v>734</v>
      </c>
    </row>
    <row r="600" spans="1:3" x14ac:dyDescent="0.25">
      <c r="A600" s="1">
        <v>42799.501388888886</v>
      </c>
      <c r="B600" t="s">
        <v>671</v>
      </c>
      <c r="C600" t="s">
        <v>735</v>
      </c>
    </row>
    <row r="601" spans="1:3" x14ac:dyDescent="0.25">
      <c r="A601" s="1">
        <v>42799.501388888886</v>
      </c>
      <c r="B601" t="s">
        <v>586</v>
      </c>
      <c r="C601" t="s">
        <v>736</v>
      </c>
    </row>
    <row r="602" spans="1:3" x14ac:dyDescent="0.25">
      <c r="A602" s="1">
        <v>42799.501388888886</v>
      </c>
      <c r="B602" t="s">
        <v>591</v>
      </c>
      <c r="C602" t="s">
        <v>737</v>
      </c>
    </row>
    <row r="603" spans="1:3" x14ac:dyDescent="0.25">
      <c r="A603" s="1">
        <v>42799.501388888886</v>
      </c>
      <c r="B603" t="s">
        <v>586</v>
      </c>
      <c r="C603" t="s">
        <v>738</v>
      </c>
    </row>
    <row r="604" spans="1:3" x14ac:dyDescent="0.25">
      <c r="A604" s="1">
        <v>42799.501388888886</v>
      </c>
      <c r="B604" t="s">
        <v>591</v>
      </c>
      <c r="C604" t="s">
        <v>739</v>
      </c>
    </row>
    <row r="605" spans="1:3" x14ac:dyDescent="0.25">
      <c r="A605" s="1">
        <v>42799.502083333333</v>
      </c>
      <c r="B605" t="s">
        <v>586</v>
      </c>
      <c r="C605" t="s">
        <v>740</v>
      </c>
    </row>
    <row r="606" spans="1:3" x14ac:dyDescent="0.25">
      <c r="A606" s="1">
        <v>42799.502083333333</v>
      </c>
      <c r="B606" t="s">
        <v>591</v>
      </c>
      <c r="C606" t="s">
        <v>741</v>
      </c>
    </row>
    <row r="607" spans="1:3" x14ac:dyDescent="0.25">
      <c r="A607" s="1">
        <v>42799.502083333333</v>
      </c>
      <c r="B607" t="s">
        <v>586</v>
      </c>
      <c r="C607" t="s">
        <v>742</v>
      </c>
    </row>
    <row r="608" spans="1:3" x14ac:dyDescent="0.25">
      <c r="A608" s="1">
        <v>42799.502083333333</v>
      </c>
      <c r="B608" t="s">
        <v>591</v>
      </c>
      <c r="C608" t="s">
        <v>743</v>
      </c>
    </row>
    <row r="609" spans="1:3" x14ac:dyDescent="0.25">
      <c r="A609" s="1">
        <v>42799.502083333333</v>
      </c>
      <c r="B609" t="s">
        <v>586</v>
      </c>
      <c r="C609" t="s">
        <v>744</v>
      </c>
    </row>
    <row r="610" spans="1:3" x14ac:dyDescent="0.25">
      <c r="A610" s="1">
        <v>42799.502083333333</v>
      </c>
      <c r="B610" t="s">
        <v>591</v>
      </c>
      <c r="C610" t="s">
        <v>745</v>
      </c>
    </row>
    <row r="611" spans="1:3" x14ac:dyDescent="0.25">
      <c r="A611" s="1">
        <v>42799.50277777778</v>
      </c>
      <c r="B611" t="s">
        <v>586</v>
      </c>
      <c r="C611" t="s">
        <v>746</v>
      </c>
    </row>
    <row r="612" spans="1:3" x14ac:dyDescent="0.25">
      <c r="A612" s="1">
        <v>42799.50277777778</v>
      </c>
      <c r="B612" t="s">
        <v>591</v>
      </c>
      <c r="C612" t="s">
        <v>747</v>
      </c>
    </row>
    <row r="613" spans="1:3" x14ac:dyDescent="0.25">
      <c r="A613" s="1">
        <v>42799.50277777778</v>
      </c>
      <c r="B613" t="s">
        <v>586</v>
      </c>
      <c r="C613" t="s">
        <v>748</v>
      </c>
    </row>
    <row r="614" spans="1:3" x14ac:dyDescent="0.25">
      <c r="A614" s="1">
        <v>42799.50277777778</v>
      </c>
      <c r="B614" t="s">
        <v>591</v>
      </c>
      <c r="C614" t="s">
        <v>749</v>
      </c>
    </row>
    <row r="615" spans="1:3" x14ac:dyDescent="0.25">
      <c r="A615" s="1">
        <v>42799.50277777778</v>
      </c>
      <c r="B615" t="s">
        <v>586</v>
      </c>
      <c r="C615" t="s">
        <v>750</v>
      </c>
    </row>
    <row r="616" spans="1:3" x14ac:dyDescent="0.25">
      <c r="A616" s="1">
        <v>42799.50277777778</v>
      </c>
      <c r="B616" t="s">
        <v>591</v>
      </c>
      <c r="C616" t="s">
        <v>751</v>
      </c>
    </row>
    <row r="617" spans="1:3" x14ac:dyDescent="0.25">
      <c r="A617" s="1">
        <v>42799.503472222219</v>
      </c>
      <c r="B617" t="s">
        <v>586</v>
      </c>
      <c r="C617" t="s">
        <v>752</v>
      </c>
    </row>
    <row r="618" spans="1:3" x14ac:dyDescent="0.25">
      <c r="A618" s="1">
        <v>42799.503472222219</v>
      </c>
      <c r="B618" t="s">
        <v>591</v>
      </c>
      <c r="C618" t="s">
        <v>753</v>
      </c>
    </row>
    <row r="619" spans="1:3" x14ac:dyDescent="0.25">
      <c r="A619" s="1">
        <v>42799.503472222219</v>
      </c>
      <c r="B619" t="s">
        <v>586</v>
      </c>
      <c r="C619" t="s">
        <v>754</v>
      </c>
    </row>
    <row r="620" spans="1:3" x14ac:dyDescent="0.25">
      <c r="A620" s="1">
        <v>42799.503472222219</v>
      </c>
      <c r="B620" t="s">
        <v>591</v>
      </c>
      <c r="C620" t="s">
        <v>755</v>
      </c>
    </row>
    <row r="621" spans="1:3" x14ac:dyDescent="0.25">
      <c r="A621" s="1">
        <v>42799.503472222219</v>
      </c>
      <c r="B621" t="s">
        <v>586</v>
      </c>
      <c r="C621" t="s">
        <v>756</v>
      </c>
    </row>
    <row r="622" spans="1:3" x14ac:dyDescent="0.25">
      <c r="A622" s="1">
        <v>42799.503472222219</v>
      </c>
      <c r="B622" t="s">
        <v>591</v>
      </c>
      <c r="C622" t="s">
        <v>757</v>
      </c>
    </row>
    <row r="623" spans="1:3" x14ac:dyDescent="0.25">
      <c r="A623" s="1">
        <v>42799.503472222219</v>
      </c>
      <c r="B623" t="s">
        <v>584</v>
      </c>
      <c r="C623" t="s">
        <v>758</v>
      </c>
    </row>
    <row r="624" spans="1:3" x14ac:dyDescent="0.25">
      <c r="A624" s="1">
        <v>42799.503472222219</v>
      </c>
      <c r="B624" t="s">
        <v>584</v>
      </c>
      <c r="C624" t="s">
        <v>759</v>
      </c>
    </row>
    <row r="625" spans="1:3" x14ac:dyDescent="0.25">
      <c r="A625" s="1">
        <v>42799.503472222219</v>
      </c>
      <c r="B625" t="s">
        <v>584</v>
      </c>
      <c r="C625" t="s">
        <v>760</v>
      </c>
    </row>
    <row r="626" spans="1:3" x14ac:dyDescent="0.25">
      <c r="A626" s="1">
        <v>42799.503472222219</v>
      </c>
      <c r="B626" t="s">
        <v>586</v>
      </c>
      <c r="C626" t="s">
        <v>761</v>
      </c>
    </row>
    <row r="627" spans="1:3" x14ac:dyDescent="0.25">
      <c r="A627" s="1">
        <v>42799.503472222219</v>
      </c>
      <c r="B627" t="s">
        <v>586</v>
      </c>
      <c r="C627" t="s">
        <v>762</v>
      </c>
    </row>
    <row r="628" spans="1:3" x14ac:dyDescent="0.25">
      <c r="A628" s="1">
        <v>42799.503472222219</v>
      </c>
      <c r="B628" t="s">
        <v>588</v>
      </c>
      <c r="C628" t="s">
        <v>763</v>
      </c>
    </row>
    <row r="629" spans="1:3" x14ac:dyDescent="0.25">
      <c r="A629" s="1">
        <v>42799.503472222219</v>
      </c>
      <c r="B629" t="s">
        <v>588</v>
      </c>
      <c r="C629" t="s">
        <v>764</v>
      </c>
    </row>
    <row r="630" spans="1:3" x14ac:dyDescent="0.25">
      <c r="A630" s="1">
        <v>42799.503472222219</v>
      </c>
      <c r="B630" t="s">
        <v>588</v>
      </c>
      <c r="C630" t="s">
        <v>765</v>
      </c>
    </row>
    <row r="631" spans="1:3" x14ac:dyDescent="0.25">
      <c r="A631" s="1">
        <v>42799.506944444445</v>
      </c>
      <c r="B631" t="s">
        <v>588</v>
      </c>
      <c r="C631" t="s">
        <v>734</v>
      </c>
    </row>
    <row r="632" spans="1:3" x14ac:dyDescent="0.25">
      <c r="A632" s="1">
        <v>42799.508333333331</v>
      </c>
      <c r="B632" t="s">
        <v>588</v>
      </c>
      <c r="C632" t="s">
        <v>766</v>
      </c>
    </row>
    <row r="633" spans="1:3" x14ac:dyDescent="0.25">
      <c r="A633" s="1">
        <v>42799.508333333331</v>
      </c>
      <c r="B633" t="s">
        <v>588</v>
      </c>
      <c r="C633" t="s">
        <v>767</v>
      </c>
    </row>
    <row r="634" spans="1:3" x14ac:dyDescent="0.25">
      <c r="A634" s="1">
        <v>42799.509722222225</v>
      </c>
      <c r="B634" t="s">
        <v>588</v>
      </c>
      <c r="C634" t="s">
        <v>768</v>
      </c>
    </row>
    <row r="635" spans="1:3" x14ac:dyDescent="0.25">
      <c r="A635" s="1">
        <v>42799.509722222225</v>
      </c>
      <c r="B635" t="s">
        <v>588</v>
      </c>
      <c r="C635" t="s">
        <v>769</v>
      </c>
    </row>
    <row r="636" spans="1:3" x14ac:dyDescent="0.25">
      <c r="A636" s="1">
        <v>42799.511805555558</v>
      </c>
      <c r="B636" t="s">
        <v>588</v>
      </c>
      <c r="C636" t="s">
        <v>770</v>
      </c>
    </row>
    <row r="637" spans="1:3" x14ac:dyDescent="0.25">
      <c r="A637" s="1">
        <v>42799.511805555558</v>
      </c>
      <c r="B637" t="s">
        <v>588</v>
      </c>
      <c r="C637" t="s">
        <v>771</v>
      </c>
    </row>
    <row r="638" spans="1:3" x14ac:dyDescent="0.25">
      <c r="A638" s="1">
        <v>42799.511805555558</v>
      </c>
      <c r="B638" t="s">
        <v>588</v>
      </c>
      <c r="C638" t="s">
        <v>772</v>
      </c>
    </row>
    <row r="639" spans="1:3" x14ac:dyDescent="0.25">
      <c r="A639" s="1">
        <v>42799.511805555558</v>
      </c>
      <c r="B639" t="s">
        <v>588</v>
      </c>
      <c r="C639" t="s">
        <v>773</v>
      </c>
    </row>
    <row r="640" spans="1:3" x14ac:dyDescent="0.25">
      <c r="A640" s="1">
        <v>42799.511805555558</v>
      </c>
      <c r="B640" t="s">
        <v>588</v>
      </c>
      <c r="C640" t="s">
        <v>774</v>
      </c>
    </row>
    <row r="641" spans="1:3" x14ac:dyDescent="0.25">
      <c r="A641" s="1">
        <v>42799.511805555558</v>
      </c>
      <c r="B641" t="s">
        <v>588</v>
      </c>
      <c r="C641" t="s">
        <v>775</v>
      </c>
    </row>
    <row r="642" spans="1:3" x14ac:dyDescent="0.25">
      <c r="A642" s="1">
        <v>42799.511805555558</v>
      </c>
      <c r="B642" t="s">
        <v>776</v>
      </c>
      <c r="C642" t="s">
        <v>777</v>
      </c>
    </row>
    <row r="643" spans="1:3" x14ac:dyDescent="0.25">
      <c r="A643" s="1">
        <v>42799.511805555558</v>
      </c>
      <c r="B643" t="s">
        <v>776</v>
      </c>
      <c r="C643" t="s">
        <v>778</v>
      </c>
    </row>
    <row r="644" spans="1:3" x14ac:dyDescent="0.25">
      <c r="A644" s="1">
        <v>42799.511805555558</v>
      </c>
      <c r="B644" t="s">
        <v>776</v>
      </c>
      <c r="C644" t="s">
        <v>779</v>
      </c>
    </row>
    <row r="645" spans="1:3" x14ac:dyDescent="0.25">
      <c r="A645" s="1">
        <v>42799.511805555558</v>
      </c>
      <c r="B645" t="s">
        <v>776</v>
      </c>
      <c r="C645" t="s">
        <v>780</v>
      </c>
    </row>
    <row r="646" spans="1:3" x14ac:dyDescent="0.25">
      <c r="A646" s="1">
        <v>42799.511805555558</v>
      </c>
      <c r="B646" t="s">
        <v>776</v>
      </c>
      <c r="C646" t="s">
        <v>781</v>
      </c>
    </row>
    <row r="647" spans="1:3" x14ac:dyDescent="0.25">
      <c r="A647" s="1">
        <v>42799.511805555558</v>
      </c>
      <c r="B647" t="s">
        <v>776</v>
      </c>
      <c r="C647" t="s">
        <v>782</v>
      </c>
    </row>
    <row r="648" spans="1:3" x14ac:dyDescent="0.25">
      <c r="A648" s="1">
        <v>42799.511805555558</v>
      </c>
      <c r="B648" t="s">
        <v>591</v>
      </c>
      <c r="C648" t="s">
        <v>783</v>
      </c>
    </row>
    <row r="649" spans="1:3" x14ac:dyDescent="0.25">
      <c r="A649" s="1">
        <v>42799.511805555558</v>
      </c>
      <c r="B649" t="s">
        <v>591</v>
      </c>
      <c r="C649" t="s">
        <v>784</v>
      </c>
    </row>
    <row r="650" spans="1:3" x14ac:dyDescent="0.25">
      <c r="A650" s="1">
        <v>42799.511805555558</v>
      </c>
      <c r="B650" t="s">
        <v>671</v>
      </c>
      <c r="C650" t="s">
        <v>785</v>
      </c>
    </row>
    <row r="651" spans="1:3" x14ac:dyDescent="0.25">
      <c r="A651" s="1">
        <v>42799.511805555558</v>
      </c>
      <c r="B651" t="s">
        <v>671</v>
      </c>
      <c r="C651" t="s">
        <v>786</v>
      </c>
    </row>
    <row r="652" spans="1:3" x14ac:dyDescent="0.25">
      <c r="A652" s="1">
        <v>42799.511805555558</v>
      </c>
      <c r="B652" t="s">
        <v>671</v>
      </c>
      <c r="C652" t="s">
        <v>787</v>
      </c>
    </row>
    <row r="653" spans="1:3" x14ac:dyDescent="0.25">
      <c r="A653" s="1">
        <v>42799.513194444444</v>
      </c>
      <c r="B653" t="s">
        <v>671</v>
      </c>
      <c r="C653" t="s">
        <v>734</v>
      </c>
    </row>
    <row r="654" spans="1:3" x14ac:dyDescent="0.25">
      <c r="A654" s="1">
        <v>42799.513888888891</v>
      </c>
      <c r="B654" t="s">
        <v>671</v>
      </c>
      <c r="C654" t="s">
        <v>788</v>
      </c>
    </row>
    <row r="655" spans="1:3" x14ac:dyDescent="0.25">
      <c r="A655" s="1">
        <v>42799.513888888891</v>
      </c>
      <c r="B655" t="s">
        <v>671</v>
      </c>
      <c r="C655" t="s">
        <v>767</v>
      </c>
    </row>
    <row r="656" spans="1:3" x14ac:dyDescent="0.25">
      <c r="A656" s="1">
        <v>42799.515972222223</v>
      </c>
      <c r="B656" t="s">
        <v>671</v>
      </c>
      <c r="C656" t="s">
        <v>789</v>
      </c>
    </row>
    <row r="657" spans="1:3" x14ac:dyDescent="0.25">
      <c r="A657" s="1">
        <v>42799.515972222223</v>
      </c>
      <c r="B657" t="s">
        <v>671</v>
      </c>
      <c r="C657" t="s">
        <v>790</v>
      </c>
    </row>
    <row r="658" spans="1:3" x14ac:dyDescent="0.25">
      <c r="A658" s="1">
        <v>42799.517361111109</v>
      </c>
      <c r="B658" t="s">
        <v>671</v>
      </c>
      <c r="C658" t="s">
        <v>770</v>
      </c>
    </row>
    <row r="659" spans="1:3" x14ac:dyDescent="0.25">
      <c r="A659" s="1">
        <v>42799.517361111109</v>
      </c>
      <c r="B659" t="s">
        <v>671</v>
      </c>
      <c r="C659" t="s">
        <v>771</v>
      </c>
    </row>
    <row r="660" spans="1:3" x14ac:dyDescent="0.25">
      <c r="A660" s="1">
        <v>42799.517361111109</v>
      </c>
      <c r="B660" t="s">
        <v>671</v>
      </c>
      <c r="C660" t="s">
        <v>791</v>
      </c>
    </row>
    <row r="661" spans="1:3" x14ac:dyDescent="0.25">
      <c r="A661" s="1">
        <v>42799.517361111109</v>
      </c>
      <c r="B661" t="s">
        <v>671</v>
      </c>
      <c r="C661" t="s">
        <v>792</v>
      </c>
    </row>
    <row r="662" spans="1:3" x14ac:dyDescent="0.25">
      <c r="A662" s="1">
        <v>42799.518055555556</v>
      </c>
      <c r="B662" t="s">
        <v>671</v>
      </c>
      <c r="C662" t="s">
        <v>770</v>
      </c>
    </row>
    <row r="663" spans="1:3" x14ac:dyDescent="0.25">
      <c r="A663" s="1">
        <v>42799.518055555556</v>
      </c>
      <c r="B663" t="s">
        <v>671</v>
      </c>
      <c r="C663" t="s">
        <v>771</v>
      </c>
    </row>
    <row r="664" spans="1:3" x14ac:dyDescent="0.25">
      <c r="A664" s="1">
        <v>42799.518055555556</v>
      </c>
      <c r="B664" t="s">
        <v>671</v>
      </c>
      <c r="C664" t="s">
        <v>793</v>
      </c>
    </row>
    <row r="665" spans="1:3" x14ac:dyDescent="0.25">
      <c r="A665" s="1">
        <v>42799.518055555556</v>
      </c>
      <c r="B665" t="s">
        <v>671</v>
      </c>
      <c r="C665" t="s">
        <v>794</v>
      </c>
    </row>
    <row r="666" spans="1:3" x14ac:dyDescent="0.25">
      <c r="A666" s="1">
        <v>42799.518055555556</v>
      </c>
      <c r="B666" t="s">
        <v>671</v>
      </c>
      <c r="C666" t="s">
        <v>774</v>
      </c>
    </row>
    <row r="667" spans="1:3" x14ac:dyDescent="0.25">
      <c r="A667" s="1">
        <v>42799.518055555556</v>
      </c>
      <c r="B667" t="s">
        <v>671</v>
      </c>
      <c r="C667" t="s">
        <v>795</v>
      </c>
    </row>
    <row r="668" spans="1:3" x14ac:dyDescent="0.25">
      <c r="A668" s="1">
        <v>42799.518055555556</v>
      </c>
      <c r="B668" t="s">
        <v>776</v>
      </c>
      <c r="C668" t="s">
        <v>796</v>
      </c>
    </row>
    <row r="669" spans="1:3" x14ac:dyDescent="0.25">
      <c r="A669" s="1">
        <v>42799.518055555556</v>
      </c>
      <c r="B669" t="s">
        <v>776</v>
      </c>
      <c r="C669" t="s">
        <v>778</v>
      </c>
    </row>
    <row r="670" spans="1:3" x14ac:dyDescent="0.25">
      <c r="A670" s="1">
        <v>42799.518055555556</v>
      </c>
      <c r="B670" t="s">
        <v>776</v>
      </c>
      <c r="C670" t="s">
        <v>797</v>
      </c>
    </row>
    <row r="671" spans="1:3" x14ac:dyDescent="0.25">
      <c r="A671" s="1">
        <v>42799.518055555556</v>
      </c>
      <c r="B671" t="s">
        <v>776</v>
      </c>
      <c r="C671" t="s">
        <v>780</v>
      </c>
    </row>
    <row r="672" spans="1:3" x14ac:dyDescent="0.25">
      <c r="A672" s="1">
        <v>42799.518055555556</v>
      </c>
      <c r="B672" t="s">
        <v>776</v>
      </c>
      <c r="C672" t="s">
        <v>798</v>
      </c>
    </row>
    <row r="673" spans="1:3" x14ac:dyDescent="0.25">
      <c r="A673" s="1">
        <v>42799.518055555556</v>
      </c>
      <c r="B673" t="s">
        <v>776</v>
      </c>
      <c r="C673" t="s">
        <v>799</v>
      </c>
    </row>
    <row r="674" spans="1:3" x14ac:dyDescent="0.25">
      <c r="A674" s="1">
        <v>42799.518055555556</v>
      </c>
      <c r="B674" t="s">
        <v>442</v>
      </c>
      <c r="C674" t="s">
        <v>800</v>
      </c>
    </row>
    <row r="675" spans="1:3" x14ac:dyDescent="0.25">
      <c r="A675" s="1">
        <v>42799.518055555556</v>
      </c>
      <c r="B675" t="s">
        <v>442</v>
      </c>
      <c r="C675" t="s">
        <v>801</v>
      </c>
    </row>
    <row r="677" spans="1:3" x14ac:dyDescent="0.25">
      <c r="A677" t="s">
        <v>313</v>
      </c>
    </row>
    <row r="678" spans="1:3" x14ac:dyDescent="0.25">
      <c r="A678" t="s">
        <v>802</v>
      </c>
    </row>
    <row r="679" spans="1:3" x14ac:dyDescent="0.25">
      <c r="A679" t="s">
        <v>313</v>
      </c>
    </row>
    <row r="681" spans="1:3" x14ac:dyDescent="0.25">
      <c r="A681" t="s">
        <v>315</v>
      </c>
    </row>
    <row r="682" spans="1:3" x14ac:dyDescent="0.25">
      <c r="A682" t="s">
        <v>803</v>
      </c>
    </row>
    <row r="683" spans="1:3" x14ac:dyDescent="0.25">
      <c r="A683" t="s">
        <v>315</v>
      </c>
    </row>
    <row r="684" spans="1:3" x14ac:dyDescent="0.25">
      <c r="A684" t="s">
        <v>332</v>
      </c>
    </row>
    <row r="685" spans="1:3" x14ac:dyDescent="0.25">
      <c r="A685" t="s">
        <v>333</v>
      </c>
    </row>
    <row r="686" spans="1:3" x14ac:dyDescent="0.25">
      <c r="A686" t="s">
        <v>334</v>
      </c>
    </row>
    <row r="687" spans="1:3" x14ac:dyDescent="0.25">
      <c r="A687" t="s">
        <v>335</v>
      </c>
    </row>
    <row r="688" spans="1:3" x14ac:dyDescent="0.25">
      <c r="A688" t="s">
        <v>336</v>
      </c>
    </row>
    <row r="689" spans="1:1" x14ac:dyDescent="0.25">
      <c r="A689" t="s">
        <v>337</v>
      </c>
    </row>
    <row r="692" spans="1:1" x14ac:dyDescent="0.25">
      <c r="A692" t="s">
        <v>338</v>
      </c>
    </row>
    <row r="693" spans="1:1" x14ac:dyDescent="0.25">
      <c r="A693" t="s">
        <v>804</v>
      </c>
    </row>
    <row r="694" spans="1:1" x14ac:dyDescent="0.25">
      <c r="A694" t="s">
        <v>338</v>
      </c>
    </row>
    <row r="695" spans="1:1" x14ac:dyDescent="0.25">
      <c r="A695" t="s">
        <v>338</v>
      </c>
    </row>
    <row r="696" spans="1:1" x14ac:dyDescent="0.25">
      <c r="A696" t="s">
        <v>369</v>
      </c>
    </row>
    <row r="697" spans="1:1" x14ac:dyDescent="0.25">
      <c r="A697" t="s">
        <v>338</v>
      </c>
    </row>
    <row r="698" spans="1:1" x14ac:dyDescent="0.25">
      <c r="A698" t="s">
        <v>370</v>
      </c>
    </row>
    <row r="699" spans="1:1" x14ac:dyDescent="0.25">
      <c r="A699" t="e">
        <f>- Validation Mode:  Only PSM level FDR Calculation based on Score</f>
        <v>#NAME?</v>
      </c>
    </row>
    <row r="700" spans="1:1" x14ac:dyDescent="0.25">
      <c r="A700" t="s">
        <v>371</v>
      </c>
    </row>
    <row r="701" spans="1:1" x14ac:dyDescent="0.25">
      <c r="A701" t="s">
        <v>372</v>
      </c>
    </row>
    <row r="702" spans="1:1" x14ac:dyDescent="0.25">
      <c r="A702" t="s">
        <v>373</v>
      </c>
    </row>
    <row r="703" spans="1:1" x14ac:dyDescent="0.25">
      <c r="A703" t="s">
        <v>374</v>
      </c>
    </row>
    <row r="705" spans="1:1" x14ac:dyDescent="0.25">
      <c r="A705" t="s">
        <v>375</v>
      </c>
    </row>
    <row r="706" spans="1:1" x14ac:dyDescent="0.25">
      <c r="A706" t="e">
        <f>- Validation based on:  q-Value</f>
        <v>#NAME?</v>
      </c>
    </row>
    <row r="707" spans="1:1" x14ac:dyDescent="0.25">
      <c r="A707" t="s">
        <v>376</v>
      </c>
    </row>
    <row r="708" spans="1:1" x14ac:dyDescent="0.25">
      <c r="A708" t="s">
        <v>377</v>
      </c>
    </row>
    <row r="710" spans="1:1" x14ac:dyDescent="0.25">
      <c r="A710" t="s">
        <v>805</v>
      </c>
    </row>
    <row r="711" spans="1:1" x14ac:dyDescent="0.25">
      <c r="A711" t="s">
        <v>350</v>
      </c>
    </row>
    <row r="712" spans="1:1" x14ac:dyDescent="0.25">
      <c r="A712" t="s">
        <v>806</v>
      </c>
    </row>
    <row r="715" spans="1:1" x14ac:dyDescent="0.25">
      <c r="A715" t="s">
        <v>315</v>
      </c>
    </row>
    <row r="716" spans="1:1" x14ac:dyDescent="0.25">
      <c r="A716" t="s">
        <v>807</v>
      </c>
    </row>
    <row r="717" spans="1:1" x14ac:dyDescent="0.25">
      <c r="A717" t="s">
        <v>315</v>
      </c>
    </row>
    <row r="718" spans="1:1" x14ac:dyDescent="0.25">
      <c r="A718" t="s">
        <v>332</v>
      </c>
    </row>
    <row r="719" spans="1:1" x14ac:dyDescent="0.25">
      <c r="A719" t="s">
        <v>519</v>
      </c>
    </row>
    <row r="720" spans="1:1" x14ac:dyDescent="0.25">
      <c r="A720" t="s">
        <v>520</v>
      </c>
    </row>
    <row r="721" spans="1:1" x14ac:dyDescent="0.25">
      <c r="A721" t="s">
        <v>521</v>
      </c>
    </row>
    <row r="722" spans="1:1" x14ac:dyDescent="0.25">
      <c r="A722" t="s">
        <v>522</v>
      </c>
    </row>
    <row r="723" spans="1:1" x14ac:dyDescent="0.25">
      <c r="A723" t="s">
        <v>337</v>
      </c>
    </row>
    <row r="726" spans="1:1" x14ac:dyDescent="0.25">
      <c r="A726" t="s">
        <v>338</v>
      </c>
    </row>
    <row r="727" spans="1:1" x14ac:dyDescent="0.25">
      <c r="A727" t="s">
        <v>808</v>
      </c>
    </row>
    <row r="728" spans="1:1" x14ac:dyDescent="0.25">
      <c r="A728" t="s">
        <v>338</v>
      </c>
    </row>
    <row r="729" spans="1:1" x14ac:dyDescent="0.25">
      <c r="A729" t="s">
        <v>338</v>
      </c>
    </row>
    <row r="730" spans="1:1" x14ac:dyDescent="0.25">
      <c r="A730" t="s">
        <v>575</v>
      </c>
    </row>
    <row r="731" spans="1:1" x14ac:dyDescent="0.25">
      <c r="A731" t="s">
        <v>338</v>
      </c>
    </row>
    <row r="732" spans="1:1" x14ac:dyDescent="0.25">
      <c r="A732" t="s">
        <v>565</v>
      </c>
    </row>
    <row r="733" spans="1:1" x14ac:dyDescent="0.25">
      <c r="A733" t="s">
        <v>360</v>
      </c>
    </row>
    <row r="735" spans="1:1" x14ac:dyDescent="0.25">
      <c r="A735" t="s">
        <v>576</v>
      </c>
    </row>
    <row r="736" spans="1:1" x14ac:dyDescent="0.25">
      <c r="A736" t="s">
        <v>577</v>
      </c>
    </row>
    <row r="737" spans="1:1" x14ac:dyDescent="0.25">
      <c r="A737" t="s">
        <v>578</v>
      </c>
    </row>
    <row r="738" spans="1:1" x14ac:dyDescent="0.25">
      <c r="A738" t="s">
        <v>579</v>
      </c>
    </row>
    <row r="740" spans="1:1" x14ac:dyDescent="0.25">
      <c r="A740" t="s">
        <v>338</v>
      </c>
    </row>
    <row r="741" spans="1:1" x14ac:dyDescent="0.25">
      <c r="A741" t="s">
        <v>809</v>
      </c>
    </row>
    <row r="742" spans="1:1" x14ac:dyDescent="0.25">
      <c r="A742" t="s">
        <v>338</v>
      </c>
    </row>
    <row r="743" spans="1:1" x14ac:dyDescent="0.25">
      <c r="A743" t="s">
        <v>810</v>
      </c>
    </row>
    <row r="745" spans="1:1" x14ac:dyDescent="0.25">
      <c r="A745" t="s">
        <v>811</v>
      </c>
    </row>
    <row r="746" spans="1:1" x14ac:dyDescent="0.25">
      <c r="A746" t="s">
        <v>350</v>
      </c>
    </row>
    <row r="747" spans="1:1" x14ac:dyDescent="0.25">
      <c r="A747" t="s">
        <v>812</v>
      </c>
    </row>
    <row r="748" spans="1:1" x14ac:dyDescent="0.25">
      <c r="A748" t="s">
        <v>813</v>
      </c>
    </row>
    <row r="749" spans="1:1" x14ac:dyDescent="0.25">
      <c r="A749" t="s">
        <v>814</v>
      </c>
    </row>
    <row r="750" spans="1:1" x14ac:dyDescent="0.25">
      <c r="A750" t="s">
        <v>815</v>
      </c>
    </row>
    <row r="751" spans="1:1" x14ac:dyDescent="0.25">
      <c r="A751" t="s">
        <v>816</v>
      </c>
    </row>
    <row r="753" spans="1:1" x14ac:dyDescent="0.25">
      <c r="A753" t="s">
        <v>817</v>
      </c>
    </row>
    <row r="754" spans="1:1" x14ac:dyDescent="0.25">
      <c r="A754" t="s">
        <v>350</v>
      </c>
    </row>
    <row r="755" spans="1:1" x14ac:dyDescent="0.25">
      <c r="A755" t="s">
        <v>812</v>
      </c>
    </row>
    <row r="756" spans="1:1" x14ac:dyDescent="0.25">
      <c r="A756" t="s">
        <v>818</v>
      </c>
    </row>
    <row r="757" spans="1:1" x14ac:dyDescent="0.25">
      <c r="A757" t="s">
        <v>819</v>
      </c>
    </row>
    <row r="758" spans="1:1" x14ac:dyDescent="0.25">
      <c r="A758" t="s">
        <v>820</v>
      </c>
    </row>
    <row r="759" spans="1:1" x14ac:dyDescent="0.25">
      <c r="A759" t="s">
        <v>821</v>
      </c>
    </row>
    <row r="761" spans="1:1" x14ac:dyDescent="0.25">
      <c r="A761" t="s">
        <v>822</v>
      </c>
    </row>
    <row r="762" spans="1:1" x14ac:dyDescent="0.25">
      <c r="A762" t="s">
        <v>338</v>
      </c>
    </row>
    <row r="763" spans="1:1" x14ac:dyDescent="0.25">
      <c r="A763" t="s">
        <v>810</v>
      </c>
    </row>
    <row r="765" spans="1:1" x14ac:dyDescent="0.25">
      <c r="A765" t="s">
        <v>811</v>
      </c>
    </row>
    <row r="766" spans="1:1" x14ac:dyDescent="0.25">
      <c r="A766" t="s">
        <v>350</v>
      </c>
    </row>
    <row r="767" spans="1:1" x14ac:dyDescent="0.25">
      <c r="A767" t="s">
        <v>812</v>
      </c>
    </row>
    <row r="768" spans="1:1" x14ac:dyDescent="0.25">
      <c r="A768" t="s">
        <v>813</v>
      </c>
    </row>
    <row r="769" spans="1:1" x14ac:dyDescent="0.25">
      <c r="A769" t="s">
        <v>823</v>
      </c>
    </row>
    <row r="770" spans="1:1" x14ac:dyDescent="0.25">
      <c r="A770" t="s">
        <v>815</v>
      </c>
    </row>
    <row r="771" spans="1:1" x14ac:dyDescent="0.25">
      <c r="A771" t="s">
        <v>824</v>
      </c>
    </row>
    <row r="773" spans="1:1" x14ac:dyDescent="0.25">
      <c r="A773" t="s">
        <v>817</v>
      </c>
    </row>
    <row r="774" spans="1:1" x14ac:dyDescent="0.25">
      <c r="A774" t="s">
        <v>350</v>
      </c>
    </row>
    <row r="775" spans="1:1" x14ac:dyDescent="0.25">
      <c r="A775" t="s">
        <v>812</v>
      </c>
    </row>
    <row r="776" spans="1:1" x14ac:dyDescent="0.25">
      <c r="A776" t="s">
        <v>825</v>
      </c>
    </row>
    <row r="777" spans="1:1" x14ac:dyDescent="0.25">
      <c r="A777" t="s">
        <v>826</v>
      </c>
    </row>
    <row r="778" spans="1:1" x14ac:dyDescent="0.25">
      <c r="A778" t="s">
        <v>827</v>
      </c>
    </row>
    <row r="779" spans="1:1" x14ac:dyDescent="0.25">
      <c r="A779" t="s">
        <v>828</v>
      </c>
    </row>
    <row r="782" spans="1:1" x14ac:dyDescent="0.25">
      <c r="A782" t="s">
        <v>315</v>
      </c>
    </row>
    <row r="783" spans="1:1" x14ac:dyDescent="0.25">
      <c r="A783" t="s">
        <v>829</v>
      </c>
    </row>
    <row r="784" spans="1:1" x14ac:dyDescent="0.25">
      <c r="A784" t="s">
        <v>315</v>
      </c>
    </row>
    <row r="786" spans="1:1" x14ac:dyDescent="0.25">
      <c r="A786" t="s">
        <v>338</v>
      </c>
    </row>
    <row r="787" spans="1:1" x14ac:dyDescent="0.25">
      <c r="A787" t="s">
        <v>830</v>
      </c>
    </row>
    <row r="788" spans="1:1" x14ac:dyDescent="0.25">
      <c r="A788" t="s">
        <v>338</v>
      </c>
    </row>
    <row r="789" spans="1:1" x14ac:dyDescent="0.25">
      <c r="A789" t="s">
        <v>831</v>
      </c>
    </row>
    <row r="790" spans="1:1" x14ac:dyDescent="0.25">
      <c r="A790" t="s">
        <v>832</v>
      </c>
    </row>
    <row r="791" spans="1:1" x14ac:dyDescent="0.25">
      <c r="A791" t="s">
        <v>833</v>
      </c>
    </row>
    <row r="794" spans="1:1" x14ac:dyDescent="0.25">
      <c r="A794" t="s">
        <v>338</v>
      </c>
    </row>
    <row r="795" spans="1:1" x14ac:dyDescent="0.25">
      <c r="A795" t="s">
        <v>834</v>
      </c>
    </row>
    <row r="796" spans="1:1" x14ac:dyDescent="0.25">
      <c r="A796" t="s">
        <v>338</v>
      </c>
    </row>
    <row r="797" spans="1:1" x14ac:dyDescent="0.25">
      <c r="A797" t="s">
        <v>835</v>
      </c>
    </row>
    <row r="798" spans="1:1" x14ac:dyDescent="0.25">
      <c r="A798" t="s">
        <v>836</v>
      </c>
    </row>
    <row r="800" spans="1:1" x14ac:dyDescent="0.25">
      <c r="A800" t="s">
        <v>837</v>
      </c>
    </row>
    <row r="801" spans="1:1" x14ac:dyDescent="0.25">
      <c r="A801" t="s">
        <v>838</v>
      </c>
    </row>
    <row r="803" spans="1:1" x14ac:dyDescent="0.25">
      <c r="A803" t="s">
        <v>839</v>
      </c>
    </row>
    <row r="804" spans="1:1" x14ac:dyDescent="0.25">
      <c r="A804" t="s">
        <v>840</v>
      </c>
    </row>
    <row r="806" spans="1:1" x14ac:dyDescent="0.25">
      <c r="A806" t="s">
        <v>841</v>
      </c>
    </row>
    <row r="807" spans="1:1" x14ac:dyDescent="0.25">
      <c r="A807" t="s">
        <v>842</v>
      </c>
    </row>
    <row r="809" spans="1:1" x14ac:dyDescent="0.25">
      <c r="A809" t="s">
        <v>843</v>
      </c>
    </row>
    <row r="810" spans="1:1" x14ac:dyDescent="0.25">
      <c r="A810" t="s">
        <v>844</v>
      </c>
    </row>
    <row r="812" spans="1:1" x14ac:dyDescent="0.25">
      <c r="A812" t="s">
        <v>845</v>
      </c>
    </row>
    <row r="813" spans="1:1" x14ac:dyDescent="0.25">
      <c r="A813" t="s">
        <v>846</v>
      </c>
    </row>
    <row r="816" spans="1:1" x14ac:dyDescent="0.25">
      <c r="A816" t="s">
        <v>315</v>
      </c>
    </row>
    <row r="817" spans="1:1" x14ac:dyDescent="0.25">
      <c r="A817" t="s">
        <v>847</v>
      </c>
    </row>
    <row r="818" spans="1:1" x14ac:dyDescent="0.25">
      <c r="A818" t="s">
        <v>315</v>
      </c>
    </row>
    <row r="820" spans="1:1" x14ac:dyDescent="0.25">
      <c r="A820" t="s">
        <v>338</v>
      </c>
    </row>
    <row r="821" spans="1:1" x14ac:dyDescent="0.25">
      <c r="A821" t="s">
        <v>848</v>
      </c>
    </row>
    <row r="822" spans="1:1" x14ac:dyDescent="0.25">
      <c r="A822" t="s">
        <v>338</v>
      </c>
    </row>
    <row r="824" spans="1:1" x14ac:dyDescent="0.25">
      <c r="A824" t="s">
        <v>849</v>
      </c>
    </row>
    <row r="825" spans="1:1" x14ac:dyDescent="0.25">
      <c r="A825" t="s">
        <v>850</v>
      </c>
    </row>
    <row r="826" spans="1:1" x14ac:dyDescent="0.25">
      <c r="A826" t="s">
        <v>851</v>
      </c>
    </row>
    <row r="827" spans="1:1" x14ac:dyDescent="0.25">
      <c r="A827" t="s">
        <v>852</v>
      </c>
    </row>
    <row r="828" spans="1:1" x14ac:dyDescent="0.25">
      <c r="A828" t="s">
        <v>853</v>
      </c>
    </row>
    <row r="831" spans="1:1" x14ac:dyDescent="0.25">
      <c r="A831" t="s">
        <v>350</v>
      </c>
    </row>
    <row r="832" spans="1:1" x14ac:dyDescent="0.25">
      <c r="A832" t="s">
        <v>854</v>
      </c>
    </row>
    <row r="833" spans="1:1" x14ac:dyDescent="0.25">
      <c r="A833" t="s">
        <v>350</v>
      </c>
    </row>
    <row r="834" spans="1:1" x14ac:dyDescent="0.25">
      <c r="A834" t="s">
        <v>855</v>
      </c>
    </row>
    <row r="835" spans="1:1" x14ac:dyDescent="0.25">
      <c r="A835" t="s">
        <v>856</v>
      </c>
    </row>
    <row r="836" spans="1:1" x14ac:dyDescent="0.25">
      <c r="A836" t="s">
        <v>857</v>
      </c>
    </row>
    <row r="837" spans="1:1" x14ac:dyDescent="0.25">
      <c r="A837" t="s">
        <v>858</v>
      </c>
    </row>
    <row r="839" spans="1:1" x14ac:dyDescent="0.25">
      <c r="A839" t="s">
        <v>350</v>
      </c>
    </row>
    <row r="840" spans="1:1" x14ac:dyDescent="0.25">
      <c r="A840" t="s">
        <v>859</v>
      </c>
    </row>
    <row r="841" spans="1:1" x14ac:dyDescent="0.25">
      <c r="A841" t="s">
        <v>350</v>
      </c>
    </row>
    <row r="842" spans="1:1" x14ac:dyDescent="0.25">
      <c r="A842" t="s">
        <v>860</v>
      </c>
    </row>
    <row r="843" spans="1:1" x14ac:dyDescent="0.25">
      <c r="A843" t="s">
        <v>861</v>
      </c>
    </row>
    <row r="844" spans="1:1" x14ac:dyDescent="0.25">
      <c r="A844" t="s">
        <v>857</v>
      </c>
    </row>
    <row r="845" spans="1:1" x14ac:dyDescent="0.25">
      <c r="A845" t="s">
        <v>858</v>
      </c>
    </row>
    <row r="847" spans="1:1" x14ac:dyDescent="0.25">
      <c r="A847" t="s">
        <v>350</v>
      </c>
    </row>
    <row r="848" spans="1:1" x14ac:dyDescent="0.25">
      <c r="A848" t="s">
        <v>862</v>
      </c>
    </row>
    <row r="849" spans="1:1" x14ac:dyDescent="0.25">
      <c r="A849" t="s">
        <v>350</v>
      </c>
    </row>
    <row r="850" spans="1:1" x14ac:dyDescent="0.25">
      <c r="A850" t="s">
        <v>860</v>
      </c>
    </row>
    <row r="851" spans="1:1" x14ac:dyDescent="0.25">
      <c r="A851" t="s">
        <v>861</v>
      </c>
    </row>
    <row r="852" spans="1:1" x14ac:dyDescent="0.25">
      <c r="A852" t="s">
        <v>863</v>
      </c>
    </row>
    <row r="853" spans="1:1" x14ac:dyDescent="0.25">
      <c r="A853" t="s">
        <v>864</v>
      </c>
    </row>
    <row r="855" spans="1:1" x14ac:dyDescent="0.25">
      <c r="A855" t="s">
        <v>313</v>
      </c>
    </row>
    <row r="856" spans="1:1" x14ac:dyDescent="0.25">
      <c r="A856" t="s">
        <v>865</v>
      </c>
    </row>
    <row r="857" spans="1:1" x14ac:dyDescent="0.25">
      <c r="A857" t="s">
        <v>313</v>
      </c>
    </row>
    <row r="859" spans="1:1" x14ac:dyDescent="0.25">
      <c r="A859" t="s">
        <v>315</v>
      </c>
    </row>
    <row r="860" spans="1:1" x14ac:dyDescent="0.25">
      <c r="A860" t="s">
        <v>866</v>
      </c>
    </row>
    <row r="861" spans="1:1" x14ac:dyDescent="0.25">
      <c r="A861" t="s">
        <v>315</v>
      </c>
    </row>
    <row r="862" spans="1:1" x14ac:dyDescent="0.25">
      <c r="A862" t="s">
        <v>332</v>
      </c>
    </row>
    <row r="863" spans="1:1" x14ac:dyDescent="0.25">
      <c r="A863" t="s">
        <v>333</v>
      </c>
    </row>
    <row r="864" spans="1:1" x14ac:dyDescent="0.25">
      <c r="A864" t="s">
        <v>334</v>
      </c>
    </row>
    <row r="865" spans="1:2" x14ac:dyDescent="0.25">
      <c r="A865" t="s">
        <v>335</v>
      </c>
    </row>
    <row r="866" spans="1:2" x14ac:dyDescent="0.25">
      <c r="A866" t="s">
        <v>336</v>
      </c>
    </row>
    <row r="867" spans="1:2" x14ac:dyDescent="0.25">
      <c r="A867" t="s">
        <v>337</v>
      </c>
    </row>
    <row r="870" spans="1:2" x14ac:dyDescent="0.25">
      <c r="A870" t="s">
        <v>338</v>
      </c>
    </row>
    <row r="871" spans="1:2" x14ac:dyDescent="0.25">
      <c r="A871" t="s">
        <v>867</v>
      </c>
    </row>
    <row r="872" spans="1:2" x14ac:dyDescent="0.25">
      <c r="A872" t="s">
        <v>338</v>
      </c>
    </row>
    <row r="873" spans="1:2" x14ac:dyDescent="0.25">
      <c r="A873" t="s">
        <v>868</v>
      </c>
    </row>
    <row r="874" spans="1:2" x14ac:dyDescent="0.25">
      <c r="A874" t="s">
        <v>869</v>
      </c>
    </row>
    <row r="875" spans="1:2" x14ac:dyDescent="0.25">
      <c r="B875" t="s">
        <v>870</v>
      </c>
    </row>
    <row r="876" spans="1:2" x14ac:dyDescent="0.25">
      <c r="B876" t="s">
        <v>871</v>
      </c>
    </row>
    <row r="877" spans="1:2" x14ac:dyDescent="0.25">
      <c r="B877" t="s">
        <v>872</v>
      </c>
    </row>
    <row r="878" spans="1:2" x14ac:dyDescent="0.25">
      <c r="B878" t="s">
        <v>873</v>
      </c>
    </row>
    <row r="879" spans="1:2" x14ac:dyDescent="0.25">
      <c r="B879" t="s">
        <v>874</v>
      </c>
    </row>
    <row r="880" spans="1:2" x14ac:dyDescent="0.25">
      <c r="B880" t="s">
        <v>875</v>
      </c>
    </row>
    <row r="881" spans="1:2" x14ac:dyDescent="0.25">
      <c r="B881" t="s">
        <v>876</v>
      </c>
    </row>
    <row r="882" spans="1:2" x14ac:dyDescent="0.25">
      <c r="B882" t="s">
        <v>877</v>
      </c>
    </row>
    <row r="883" spans="1:2" x14ac:dyDescent="0.25">
      <c r="B883" t="s">
        <v>878</v>
      </c>
    </row>
    <row r="885" spans="1:2" x14ac:dyDescent="0.25">
      <c r="A885" t="s">
        <v>338</v>
      </c>
    </row>
    <row r="886" spans="1:2" x14ac:dyDescent="0.25">
      <c r="A886" t="s">
        <v>879</v>
      </c>
    </row>
    <row r="887" spans="1:2" x14ac:dyDescent="0.25">
      <c r="A887" t="s">
        <v>338</v>
      </c>
    </row>
    <row r="888" spans="1:2" x14ac:dyDescent="0.25">
      <c r="A888" t="s">
        <v>880</v>
      </c>
    </row>
    <row r="889" spans="1:2" x14ac:dyDescent="0.25">
      <c r="A889" t="s">
        <v>881</v>
      </c>
    </row>
    <row r="890" spans="1:2" x14ac:dyDescent="0.25">
      <c r="A890" t="e">
        <f>- Use MudPIT Scoring:  Automatic</f>
        <v>#NAME?</v>
      </c>
    </row>
    <row r="891" spans="1:2" x14ac:dyDescent="0.25">
      <c r="A891" t="s">
        <v>882</v>
      </c>
    </row>
    <row r="895" spans="1:2" x14ac:dyDescent="0.25">
      <c r="A895" t="s">
        <v>315</v>
      </c>
    </row>
    <row r="896" spans="1:2" x14ac:dyDescent="0.25">
      <c r="A896" t="s">
        <v>883</v>
      </c>
    </row>
    <row r="897" spans="1:1" x14ac:dyDescent="0.25">
      <c r="A897" t="s">
        <v>315</v>
      </c>
    </row>
    <row r="898" spans="1:1" x14ac:dyDescent="0.25">
      <c r="A898" t="s">
        <v>332</v>
      </c>
    </row>
    <row r="899" spans="1:1" x14ac:dyDescent="0.25">
      <c r="A899" t="s">
        <v>519</v>
      </c>
    </row>
    <row r="900" spans="1:1" x14ac:dyDescent="0.25">
      <c r="A900" t="s">
        <v>520</v>
      </c>
    </row>
    <row r="901" spans="1:1" x14ac:dyDescent="0.25">
      <c r="A901" t="s">
        <v>521</v>
      </c>
    </row>
    <row r="902" spans="1:1" x14ac:dyDescent="0.25">
      <c r="A902" t="s">
        <v>522</v>
      </c>
    </row>
    <row r="903" spans="1:1" x14ac:dyDescent="0.25">
      <c r="A903" t="s">
        <v>337</v>
      </c>
    </row>
    <row r="906" spans="1:1" x14ac:dyDescent="0.25">
      <c r="A906" t="s">
        <v>338</v>
      </c>
    </row>
    <row r="907" spans="1:1" x14ac:dyDescent="0.25">
      <c r="A907" t="s">
        <v>884</v>
      </c>
    </row>
    <row r="908" spans="1:1" x14ac:dyDescent="0.25">
      <c r="A908" t="s">
        <v>338</v>
      </c>
    </row>
    <row r="909" spans="1:1" x14ac:dyDescent="0.25">
      <c r="A909" t="s">
        <v>885</v>
      </c>
    </row>
    <row r="910" spans="1:1" x14ac:dyDescent="0.25">
      <c r="A910" t="s">
        <v>886</v>
      </c>
    </row>
    <row r="911" spans="1:1" x14ac:dyDescent="0.25">
      <c r="A911" t="s">
        <v>887</v>
      </c>
    </row>
    <row r="913" spans="1:1" x14ac:dyDescent="0.25">
      <c r="A913" t="s">
        <v>888</v>
      </c>
    </row>
    <row r="914" spans="1:1" x14ac:dyDescent="0.25">
      <c r="A914" t="s">
        <v>889</v>
      </c>
    </row>
    <row r="915" spans="1:1" x14ac:dyDescent="0.25">
      <c r="A915" t="s">
        <v>890</v>
      </c>
    </row>
    <row r="916" spans="1:1" x14ac:dyDescent="0.25">
      <c r="A916" t="s">
        <v>891</v>
      </c>
    </row>
    <row r="917" spans="1:1" x14ac:dyDescent="0.25">
      <c r="A917" t="s">
        <v>892</v>
      </c>
    </row>
    <row r="919" spans="1:1" x14ac:dyDescent="0.25">
      <c r="A919" t="s">
        <v>893</v>
      </c>
    </row>
    <row r="920" spans="1:1" x14ac:dyDescent="0.25">
      <c r="A920" t="e">
        <f>- Mascot User Name:  proteomics</f>
        <v>#NAME?</v>
      </c>
    </row>
    <row r="921" spans="1:1" x14ac:dyDescent="0.25">
      <c r="A921" t="s">
        <v>894</v>
      </c>
    </row>
    <row r="923" spans="1:1" x14ac:dyDescent="0.25">
      <c r="A923" t="s">
        <v>895</v>
      </c>
    </row>
    <row r="924" spans="1:1" x14ac:dyDescent="0.25">
      <c r="A924" t="e">
        <f>- User Name:  (Not specified)</f>
        <v>#NAME?</v>
      </c>
    </row>
    <row r="925" spans="1:1" x14ac:dyDescent="0.25">
      <c r="A925" t="e">
        <f>- Password:  (Not specified)</f>
        <v>#NAME?</v>
      </c>
    </row>
  </sheetData>
  <autoFilter ref="A1:C92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Proteins Sc 20</vt:lpstr>
      <vt:lpstr>Peptides Sc 20</vt:lpstr>
      <vt:lpstr>Search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Chiva</dc:creator>
  <cp:lastModifiedBy>Cristina Chiva</cp:lastModifiedBy>
  <dcterms:created xsi:type="dcterms:W3CDTF">2018-02-06T11:29:18Z</dcterms:created>
  <dcterms:modified xsi:type="dcterms:W3CDTF">2018-02-06T11:29:18Z</dcterms:modified>
</cp:coreProperties>
</file>