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b2f6c15e78eb2b/Work/ML/PINNs/Worst Of/"/>
    </mc:Choice>
  </mc:AlternateContent>
  <xr:revisionPtr revIDLastSave="280" documentId="13_ncr:1_{BF192CCB-FC46-4359-9A9C-69B006E91E67}" xr6:coauthVersionLast="47" xr6:coauthVersionMax="47" xr10:uidLastSave="{3DABA33B-1660-4707-9F76-CF33FCE6735D}"/>
  <bookViews>
    <workbookView xWindow="25320" yWindow="2010" windowWidth="11160" windowHeight="11295" xr2:uid="{DD430F5A-13CC-4C14-99B2-8CFEEE7A8C24}"/>
  </bookViews>
  <sheets>
    <sheet name="All 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J14" i="2" s="1"/>
  <c r="AQ10" i="1"/>
  <c r="AQ9" i="1"/>
  <c r="AQ8" i="1"/>
  <c r="AQ7" i="1"/>
  <c r="AQ6" i="1"/>
  <c r="I16" i="2"/>
  <c r="J16" i="2" s="1"/>
  <c r="AM10" i="1"/>
  <c r="I4" i="2"/>
  <c r="I5" i="2"/>
  <c r="J5" i="2" s="1"/>
  <c r="I6" i="2"/>
  <c r="I7" i="2"/>
  <c r="I8" i="2"/>
  <c r="I9" i="2"/>
  <c r="I10" i="2"/>
  <c r="I11" i="2"/>
  <c r="I12" i="2"/>
  <c r="I13" i="2"/>
  <c r="J13" i="2" s="1"/>
  <c r="I15" i="2"/>
  <c r="J4" i="2"/>
  <c r="AM9" i="1"/>
  <c r="AM8" i="1"/>
  <c r="AM7" i="1"/>
  <c r="AM6" i="1"/>
  <c r="J15" i="2"/>
  <c r="J12" i="2"/>
  <c r="J11" i="2"/>
  <c r="J10" i="2"/>
  <c r="J9" i="2"/>
  <c r="J8" i="2"/>
  <c r="J6" i="2"/>
  <c r="J7" i="2"/>
  <c r="AI10" i="1"/>
  <c r="AI9" i="1"/>
  <c r="AI8" i="1"/>
  <c r="AI7" i="1"/>
  <c r="AI6" i="1"/>
  <c r="AA10" i="1" l="1"/>
  <c r="AA9" i="1"/>
  <c r="AA8" i="1"/>
  <c r="AA7" i="1"/>
  <c r="AA6" i="1"/>
  <c r="S10" i="1"/>
  <c r="S9" i="1"/>
  <c r="S8" i="1"/>
  <c r="S7" i="1"/>
  <c r="S6" i="1"/>
  <c r="O10" i="1"/>
  <c r="O9" i="1"/>
  <c r="O8" i="1"/>
  <c r="O7" i="1"/>
  <c r="O6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<sst xmlns="http://schemas.openxmlformats.org/spreadsheetml/2006/main" count="634" uniqueCount="484">
  <si>
    <t>Layers</t>
  </si>
  <si>
    <t>Epochs(k)</t>
  </si>
  <si>
    <t>Name</t>
  </si>
  <si>
    <t>Rmse</t>
  </si>
  <si>
    <t>Runtime</t>
  </si>
  <si>
    <t>model_2_assets_20230221-23_07_19</t>
  </si>
  <si>
    <t>model_2_assets_20230221-23_10_25</t>
  </si>
  <si>
    <t>model_2_assets_20230221-23_13_31</t>
  </si>
  <si>
    <t>model_2_assets_20230221-23_16_49</t>
  </si>
  <si>
    <t>model_2_assets_20230221-23_19_54</t>
  </si>
  <si>
    <t>model_2_assets_20230221-23_22_55</t>
  </si>
  <si>
    <t>model_2_assets_20230221-23_26_01</t>
  </si>
  <si>
    <t>model_2_assets_20230221-23_29_08</t>
  </si>
  <si>
    <t>model_2_assets_20230221-23_32_31</t>
  </si>
  <si>
    <t>model_2_assets_20230221-23_35_35</t>
  </si>
  <si>
    <t>model_2_assets_20230221-23_38_37</t>
  </si>
  <si>
    <t>model_2_assets_20230221-23_41_31</t>
  </si>
  <si>
    <t>model_2_assets_20230221-23_44_27</t>
  </si>
  <si>
    <t>model_2_assets_20230221-23_47_26</t>
  </si>
  <si>
    <t>model_2_assets_20230221-23_50_28</t>
  </si>
  <si>
    <t>model_2_assets_20230221-23_53_47</t>
  </si>
  <si>
    <t>model_2_assets_20230221-23_56_49</t>
  </si>
  <si>
    <t>model_2_assets_20230221-23_59_47</t>
  </si>
  <si>
    <t>model_2_assets_20230222-00_02_55</t>
  </si>
  <si>
    <t>model_2_assets_20230222-00_06_07</t>
  </si>
  <si>
    <t>model_2_assets_20230222-00_09_11</t>
  </si>
  <si>
    <t>model_2_assets_20230222-00_12_12</t>
  </si>
  <si>
    <t>model_2_assets_20230222-00_15_11</t>
  </si>
  <si>
    <t>model_2_assets_20230222-00_18_07</t>
  </si>
  <si>
    <t>model_2_assets_20230222-00_21_05</t>
  </si>
  <si>
    <t>model_2_assets_20230222-00_24_11</t>
  </si>
  <si>
    <t>model_2_assets_20230222-00_27_23</t>
  </si>
  <si>
    <t>model_2_assets_20230222-00_30_46</t>
  </si>
  <si>
    <t>model_2_assets_20230222-00_33_45</t>
  </si>
  <si>
    <t>model_2_assets_20230222-00_36_52</t>
  </si>
  <si>
    <t>model_2_assets_20230222-00_39_55</t>
  </si>
  <si>
    <t>model_2_assets_20230222-00_43_06</t>
  </si>
  <si>
    <t>model_2_assets_20230222-00_46_03</t>
  </si>
  <si>
    <t>model_2_assets_20230222-00_52_26</t>
  </si>
  <si>
    <t>model_2_assets_20230222-00_55_33</t>
  </si>
  <si>
    <t>model_2_assets_20230222-00_58_45</t>
  </si>
  <si>
    <t>model_2_assets_20230222-01_01_45</t>
  </si>
  <si>
    <t>model_2_assets_20230222-01_05_02</t>
  </si>
  <si>
    <t>model_2_assets_20230222-01_08_06</t>
  </si>
  <si>
    <t>model_2_assets_20230222-01_11_10</t>
  </si>
  <si>
    <t>model_2_assets_20230222-01_14_22</t>
  </si>
  <si>
    <t>model_2_assets_20230222-01_17_23</t>
  </si>
  <si>
    <t>model_2_assets_20230222-01_20_24</t>
  </si>
  <si>
    <t>model_2_assets_20230222-01_23_21</t>
  </si>
  <si>
    <t>model_2_assets_20230222-01_26_23</t>
  </si>
  <si>
    <t>model_2_assets_20230222-01_29_26</t>
  </si>
  <si>
    <t>model_2_assets_20230222-01_32_27</t>
  </si>
  <si>
    <t>model_2_assets_20230222-01_35_39</t>
  </si>
  <si>
    <t>model_2_assets_20230222-01_38_53</t>
  </si>
  <si>
    <t>model_2_assets_20230222-01_42_11</t>
  </si>
  <si>
    <t>model_2_assets_20230222-01_45_19</t>
  </si>
  <si>
    <t>model_2_assets_20230222-01_48_19</t>
  </si>
  <si>
    <t>model_2_assets_20230222-01_51_18</t>
  </si>
  <si>
    <t>model_2_assets_20230222-01_54_19</t>
  </si>
  <si>
    <t>model_2_assets_20230222-01_57_18</t>
  </si>
  <si>
    <t>model_2_assets_20230222-02_00_19</t>
  </si>
  <si>
    <t>model_2_assets_20230222-02_03_34</t>
  </si>
  <si>
    <t>model_2_assets_20230222-02_06_30</t>
  </si>
  <si>
    <t>model_2_assets_20230222-02_09_26</t>
  </si>
  <si>
    <t>model_2_assets_20230222-02_12_24</t>
  </si>
  <si>
    <t>model_2_assets_20230222-02_15_39</t>
  </si>
  <si>
    <t>model_2_assets_20230222-02_18_47</t>
  </si>
  <si>
    <t>model_2_assets_20230222-02_21_45</t>
  </si>
  <si>
    <t>model_2_assets_20230222-02_24_43</t>
  </si>
  <si>
    <t>model_2_assets_20230222-02_27_44</t>
  </si>
  <si>
    <t>model_2_assets_20230222-02_30_53</t>
  </si>
  <si>
    <t>model_2_assets_20230222-02_33_56</t>
  </si>
  <si>
    <t>model_2_assets_20230222-02_37_07</t>
  </si>
  <si>
    <t>model_2_assets_20230222-02_40_06</t>
  </si>
  <si>
    <t>model_2_assets_20230222-02_43_11</t>
  </si>
  <si>
    <t>model_2_assets_20230222-02_46_08</t>
  </si>
  <si>
    <t>model_2_assets_20230222-02_49_14</t>
  </si>
  <si>
    <t>model_2_assets_20230222-02_52_24</t>
  </si>
  <si>
    <t>model_2_assets_20230222-02_55_39</t>
  </si>
  <si>
    <t>model_2_assets_20230222-02_58_36</t>
  </si>
  <si>
    <t>model_2_assets_20230222-03_01_42</t>
  </si>
  <si>
    <t>model_2_assets_20230222-03_04_43</t>
  </si>
  <si>
    <t>model_2_assets_20230222-03_07_51</t>
  </si>
  <si>
    <t>model_2_assets_20230222-03_10_56</t>
  </si>
  <si>
    <t>model_2_assets_20230222-03_14_00</t>
  </si>
  <si>
    <t>model_2_assets_20230222-03_16_59</t>
  </si>
  <si>
    <t>model_2_assets_20230222-03_20_14</t>
  </si>
  <si>
    <t>model_2_assets_20230222-03_23_10</t>
  </si>
  <si>
    <t>model_2_assets_20230222-03_26_15</t>
  </si>
  <si>
    <t>model_2_assets_20230222-03_29_24</t>
  </si>
  <si>
    <t>model_2_assets_20230222-03_32_17</t>
  </si>
  <si>
    <t>model_2_assets_20230222-03_35_23</t>
  </si>
  <si>
    <t>model_2_assets_20230222-03_38_37</t>
  </si>
  <si>
    <t>model_2_assets_20230222-03_41_36</t>
  </si>
  <si>
    <t>model_2_assets_20230222-03_44_42</t>
  </si>
  <si>
    <t>model_2_assets_20230222-03_47_43</t>
  </si>
  <si>
    <t>model_2_assets_20230222-03_50_43</t>
  </si>
  <si>
    <t>model_2_assets_20230222-03_54_02</t>
  </si>
  <si>
    <t>model_2_assets_20230222-03_57_14</t>
  </si>
  <si>
    <t>model_2_assets_20230222-04_00_19</t>
  </si>
  <si>
    <t>model_2_assets_20230222-04_03_21</t>
  </si>
  <si>
    <t>model_2_assets_20230222-04_06_22</t>
  </si>
  <si>
    <t>model_2_assets_20230222-04_09_33</t>
  </si>
  <si>
    <t>model_2_assets_20230222-04_12_48</t>
  </si>
  <si>
    <t>model_2_assets_20230222-04_16_05</t>
  </si>
  <si>
    <t>model_2_assets_20230222-21_10_10</t>
  </si>
  <si>
    <t>model_2_assets_20230222-21_16_07</t>
  </si>
  <si>
    <t>model_2_assets_20230222-21_21_57</t>
  </si>
  <si>
    <t>model_2_assets_20230222-21_27_41</t>
  </si>
  <si>
    <t>model_2_assets_20230222-21_33_42</t>
  </si>
  <si>
    <t>model_2_assets_20230222-21_39_34</t>
  </si>
  <si>
    <t>model_2_assets_20230222-21_45_03</t>
  </si>
  <si>
    <t>model_2_assets_20230222-21_50_51</t>
  </si>
  <si>
    <t>model_2_assets_20230222-21_56_30</t>
  </si>
  <si>
    <t>model_2_assets_20230222-22_02_03</t>
  </si>
  <si>
    <t>model_2_assets_20230222-22_07_39</t>
  </si>
  <si>
    <t>model_2_assets_20230222-22_13_22</t>
  </si>
  <si>
    <t>model_2_assets_20230222-22_18_58</t>
  </si>
  <si>
    <t>model_2_assets_20230222-22_24_52</t>
  </si>
  <si>
    <t>model_2_assets_20230222-22_30_26</t>
  </si>
  <si>
    <t>model_2_assets_20230222-22_36_07</t>
  </si>
  <si>
    <t>model_2_assets_20230222-22_41_49</t>
  </si>
  <si>
    <t>model_2_assets_20230222-22_47_36</t>
  </si>
  <si>
    <t>model_2_assets_20230222-22_53_22</t>
  </si>
  <si>
    <t>model_2_assets_20230222-22_59_11</t>
  </si>
  <si>
    <t>model_2_assets_20230222-23_04_55</t>
  </si>
  <si>
    <t>model_2_assets_20230222-23_10_28</t>
  </si>
  <si>
    <t>model_2_assets_20230222-23_16_17</t>
  </si>
  <si>
    <t>model_2_assets_20230222-23_21_56</t>
  </si>
  <si>
    <t>model_2_assets_20230222-23_27_40</t>
  </si>
  <si>
    <t>model_2_assets_20230222-23_33_25</t>
  </si>
  <si>
    <t>model_2_assets_20230222-23_39_01</t>
  </si>
  <si>
    <t>model_2_assets_20230222-23_44_45</t>
  </si>
  <si>
    <t>model_2_assets_20230222-23_50_36</t>
  </si>
  <si>
    <t>model_2_assets_20230222-23_56_11</t>
  </si>
  <si>
    <t>model_2_assets_20230223-00_01_49</t>
  </si>
  <si>
    <t>model_2_assets_20230223-00_07_23</t>
  </si>
  <si>
    <t>model_2_assets_20230223-00_13_16</t>
  </si>
  <si>
    <t>model_2_assets_20230223-00_18_51</t>
  </si>
  <si>
    <t>model_2_assets_20230223-00_24_45</t>
  </si>
  <si>
    <t>model_2_assets_20230223-00_30_50</t>
  </si>
  <si>
    <t>model_2_assets_20230223-00_36_29</t>
  </si>
  <si>
    <t>model_2_assets_20230223-00_42_08</t>
  </si>
  <si>
    <t>model_2_assets_20230223-00_47_38</t>
  </si>
  <si>
    <t>model_2_assets_20230223-00_53_07</t>
  </si>
  <si>
    <t>model_2_assets_20230223-00_59_00</t>
  </si>
  <si>
    <t>model_2_assets_20230223-01_04_51</t>
  </si>
  <si>
    <t>model_2_assets_20230223-01_10_29</t>
  </si>
  <si>
    <t>model_2_assets_20230223-01_16_06</t>
  </si>
  <si>
    <t>model_2_assets_20230223-01_22_15</t>
  </si>
  <si>
    <t>model_2_assets_20230223-01_27_51</t>
  </si>
  <si>
    <t>model_2_assets_20230223-01_33_34</t>
  </si>
  <si>
    <t>model_2_assets_20230223-01_39_30</t>
  </si>
  <si>
    <t>model_2_assets_20230223-01_44_59</t>
  </si>
  <si>
    <t>model_2_assets_20230223-01_50_37</t>
  </si>
  <si>
    <t>model_2_assets_20230223-01_56_16</t>
  </si>
  <si>
    <t>model_2_assets_20230223-02_01_56</t>
  </si>
  <si>
    <t>model_2_assets_20230223-02_07_40</t>
  </si>
  <si>
    <t>model_2_assets_20230223-02_13_24</t>
  </si>
  <si>
    <t>model_2_assets_20230223-02_19_18</t>
  </si>
  <si>
    <t>model_2_assets_20230223-02_24_58</t>
  </si>
  <si>
    <t>model_2_assets_20230223-02_30_43</t>
  </si>
  <si>
    <t>model_2_assets_20230223-02_36_52</t>
  </si>
  <si>
    <t>model_2_assets_20230223-02_42_23</t>
  </si>
  <si>
    <t>model_2_assets_20230223-02_47_48</t>
  </si>
  <si>
    <t>model_2_assets_20230223-02_53_40</t>
  </si>
  <si>
    <t>model_2_assets_20230223-02_59_29</t>
  </si>
  <si>
    <t>model_2_assets_20230223-03_05_16</t>
  </si>
  <si>
    <t>model_2_assets_20230223-03_11_13</t>
  </si>
  <si>
    <t>model_2_assets_20230223-03_16_52</t>
  </si>
  <si>
    <t>model_2_assets_20230223-03_22_33</t>
  </si>
  <si>
    <t>model_2_assets_20230223-03_28_27</t>
  </si>
  <si>
    <t>model_2_assets_20230223-03_34_11</t>
  </si>
  <si>
    <t>model_2_assets_20230223-03_39_50</t>
  </si>
  <si>
    <t>model_2_assets_20230223-03_45_39</t>
  </si>
  <si>
    <t>model_2_assets_20230223-03_51_22</t>
  </si>
  <si>
    <t>model_2_assets_20230223-03_57_11</t>
  </si>
  <si>
    <t>model_2_assets_20230223-04_02_55</t>
  </si>
  <si>
    <t>model_2_assets_20230223-04_08_46</t>
  </si>
  <si>
    <t>model_2_assets_20230223-04_14_32</t>
  </si>
  <si>
    <t>model_2_assets_20230223-04_20_24</t>
  </si>
  <si>
    <t>model_2_assets_20230223-04_26_23</t>
  </si>
  <si>
    <t>model_2_assets_20230223-04_32_06</t>
  </si>
  <si>
    <t>model_2_assets_20230223-04_37_49</t>
  </si>
  <si>
    <t>model_2_assets_20230223-04_43_48</t>
  </si>
  <si>
    <t>model_2_assets_20230223-04_49_34</t>
  </si>
  <si>
    <t>model_2_assets_20230223-04_55_10</t>
  </si>
  <si>
    <t>model_2_assets_20230223-05_01_08</t>
  </si>
  <si>
    <t>model_2_assets_20230223-05_06_57</t>
  </si>
  <si>
    <t>model_2_assets_20230223-05_12_40</t>
  </si>
  <si>
    <t>model_2_assets_20230223-05_18_31</t>
  </si>
  <si>
    <t>model_2_assets_20230223-05_23_56</t>
  </si>
  <si>
    <t>model_2_assets_20230223-05_29_44</t>
  </si>
  <si>
    <t>model_2_assets_20230223-05_35_57</t>
  </si>
  <si>
    <t>model_2_assets_20230223-05_41_33</t>
  </si>
  <si>
    <t>model_2_assets_20230223-05_47_19</t>
  </si>
  <si>
    <t>model_2_assets_20230223-05_53_08</t>
  </si>
  <si>
    <t>model_2_assets_20230223-05_58_49</t>
  </si>
  <si>
    <t>model_2_assets_20230223-06_04_25</t>
  </si>
  <si>
    <t>model_2_assets_20230223-06_10_26</t>
  </si>
  <si>
    <t>model_2_assets_20230223-06_15_57</t>
  </si>
  <si>
    <t>model_2_assets_20230223-06_21_54</t>
  </si>
  <si>
    <t>model_2_assets_20230223-06_27_35</t>
  </si>
  <si>
    <t>model_2_assets_20230223-06_33_22</t>
  </si>
  <si>
    <t>model_2_assets_20230223-06_39_02</t>
  </si>
  <si>
    <t>Assets</t>
  </si>
  <si>
    <t>Num(k)</t>
  </si>
  <si>
    <t>model_3_assets_20230223-19_45_13</t>
  </si>
  <si>
    <t>model_3_assets_20230223-19_49_06</t>
  </si>
  <si>
    <t>model_3_assets_20230223-19_52_49</t>
  </si>
  <si>
    <t>model_3_assets_20230223-19_56_37</t>
  </si>
  <si>
    <t>model_3_assets_20230223-20_00_27</t>
  </si>
  <si>
    <t>model_3_assets_20230223-20_04_17</t>
  </si>
  <si>
    <t>model_3_assets_20230223-20_08_12</t>
  </si>
  <si>
    <t>model_3_assets_20230223-20_12_08</t>
  </si>
  <si>
    <t>model_3_assets_20230223-20_15_54</t>
  </si>
  <si>
    <t>model_3_assets_20230223-20_19_48</t>
  </si>
  <si>
    <t>model_3_assets_20230223-20_23_41</t>
  </si>
  <si>
    <t>model_3_assets_20230223-20_27_27</t>
  </si>
  <si>
    <t>model_3_assets_20230223-20_31_14</t>
  </si>
  <si>
    <t>model_3_assets_20230223-20_35_24</t>
  </si>
  <si>
    <t>model_3_assets_20230223-20_39_11</t>
  </si>
  <si>
    <t>model_3_assets_20230223-20_42_54</t>
  </si>
  <si>
    <t>model_3_assets_20230223-20_46_40</t>
  </si>
  <si>
    <t>model_3_assets_20230223-20_50_35</t>
  </si>
  <si>
    <t>model_3_assets_20230223-20_54_28</t>
  </si>
  <si>
    <t>model_3_assets_20230223-20_58_22</t>
  </si>
  <si>
    <t>model_3_assets_20230223-21_02_12</t>
  </si>
  <si>
    <t>model_3_assets_20230223-21_05_57</t>
  </si>
  <si>
    <t>model_3_assets_20230223-21_09_47</t>
  </si>
  <si>
    <t>model_3_assets_20230223-21_13_29</t>
  </si>
  <si>
    <t>model_3_assets_20230223-21_17_25</t>
  </si>
  <si>
    <t>model_3_assets_20230223-21_21_16</t>
  </si>
  <si>
    <t>model_3_assets_20230223-21_25_01</t>
  </si>
  <si>
    <t>model_3_assets_20230223-21_28_48</t>
  </si>
  <si>
    <t>model_3_assets_20230223-21_32_36</t>
  </si>
  <si>
    <t>model_3_assets_20230223-21_36_24</t>
  </si>
  <si>
    <t>model_3_assets_20230223-21_40_11</t>
  </si>
  <si>
    <t>model_3_assets_20230223-21_44_08</t>
  </si>
  <si>
    <t>model_3_assets_20230223-21_47_59</t>
  </si>
  <si>
    <t>model_3_assets_20230223-21_51_44</t>
  </si>
  <si>
    <t>model_3_assets_20230223-21_55_33</t>
  </si>
  <si>
    <t>model_3_assets_20230223-21_59_17</t>
  </si>
  <si>
    <t>model_3_assets_20230223-22_03_08</t>
  </si>
  <si>
    <t>model_3_assets_20230223-22_06_52</t>
  </si>
  <si>
    <t>model_3_assets_20230223-22_10_28</t>
  </si>
  <si>
    <t>model_3_assets_20230223-22_14_09</t>
  </si>
  <si>
    <t>model_3_assets_20230223-22_17_49</t>
  </si>
  <si>
    <t>model_3_assets_20230223-22_21_38</t>
  </si>
  <si>
    <t>model_3_assets_20230223-22_25_28</t>
  </si>
  <si>
    <t>model_3_assets_20230223-22_29_10</t>
  </si>
  <si>
    <t>model_3_assets_20230223-22_33_06</t>
  </si>
  <si>
    <t>model_3_assets_20230223-22_36_56</t>
  </si>
  <si>
    <t>model_3_assets_20230223-22_40_58</t>
  </si>
  <si>
    <t>model_3_assets_20230223-22_44_52</t>
  </si>
  <si>
    <t>model_3_assets_20230223-22_48_42</t>
  </si>
  <si>
    <t>model_3_assets_20230223-22_52_34</t>
  </si>
  <si>
    <t>model_3_assets_20230223-22_56_20</t>
  </si>
  <si>
    <t>model_3_assets_20230223-23_00_10</t>
  </si>
  <si>
    <t>model_3_assets_20230223-23_04_11</t>
  </si>
  <si>
    <t>model_3_assets_20230223-23_08_06</t>
  </si>
  <si>
    <t>model_3_assets_20230223-23_11_53</t>
  </si>
  <si>
    <t>model_3_assets_20230223-23_15_42</t>
  </si>
  <si>
    <t>model_3_assets_20230223-23_19_31</t>
  </si>
  <si>
    <t>model_3_assets_20230223-23_23_19</t>
  </si>
  <si>
    <t>model_3_assets_20230223-23_27_11</t>
  </si>
  <si>
    <t>model_3_assets_20230223-23_31_00</t>
  </si>
  <si>
    <t>model_3_assets_20230223-23_34_44</t>
  </si>
  <si>
    <t>model_3_assets_20230223-23_38_30</t>
  </si>
  <si>
    <t>model_3_assets_20230223-23_42_15</t>
  </si>
  <si>
    <t>model_3_assets_20230223-23_46_08</t>
  </si>
  <si>
    <t>model_3_assets_20230223-23_50_16</t>
  </si>
  <si>
    <t>model_3_assets_20230223-23_54_00</t>
  </si>
  <si>
    <t>model_3_assets_20230223-23_57_49</t>
  </si>
  <si>
    <t>model_3_assets_20230224-00_01_39</t>
  </si>
  <si>
    <t>model_3_assets_20230224-00_05_29</t>
  </si>
  <si>
    <t>model_3_assets_20230224-00_09_19</t>
  </si>
  <si>
    <t>model_3_assets_20230224-00_13_10</t>
  </si>
  <si>
    <t>model_3_assets_20230224-00_16_59</t>
  </si>
  <si>
    <t>model_3_assets_20230224-00_20_48</t>
  </si>
  <si>
    <t>model_3_assets_20230224-00_24_38</t>
  </si>
  <si>
    <t>model_3_assets_20230224-00_28_27</t>
  </si>
  <si>
    <t>model_3_assets_20230224-00_32_26</t>
  </si>
  <si>
    <t>model_3_assets_20230224-00_36_17</t>
  </si>
  <si>
    <t>model_3_assets_20230224-00_40_10</t>
  </si>
  <si>
    <t>model_3_assets_20230224-00_43_56</t>
  </si>
  <si>
    <t>model_3_assets_20230224-00_47_44</t>
  </si>
  <si>
    <t>model_3_assets_20230224-00_51_37</t>
  </si>
  <si>
    <t>model_3_assets_20230224-00_55_39</t>
  </si>
  <si>
    <t>model_3_assets_20230224-00_59_25</t>
  </si>
  <si>
    <t>model_3_assets_20230224-01_03_16</t>
  </si>
  <si>
    <t>model_3_assets_20230224-01_07_02</t>
  </si>
  <si>
    <t>model_3_assets_20230224-01_10_48</t>
  </si>
  <si>
    <t>model_3_assets_20230224-01_14_37</t>
  </si>
  <si>
    <t>model_3_assets_20230224-01_18_33</t>
  </si>
  <si>
    <t>model_3_assets_20230224-01_22_21</t>
  </si>
  <si>
    <t>model_3_assets_20230224-01_26_15</t>
  </si>
  <si>
    <t>model_3_assets_20230224-01_30_04</t>
  </si>
  <si>
    <t>model_3_assets_20230224-01_33_51</t>
  </si>
  <si>
    <t>model_3_assets_20230224-01_37_44</t>
  </si>
  <si>
    <t>model_3_assets_20230224-01_41_36</t>
  </si>
  <si>
    <t>model_3_assets_20230224-01_45_29</t>
  </si>
  <si>
    <t>model_3_assets_20230224-01_49_14</t>
  </si>
  <si>
    <t>model_3_assets_20230224-01_53_01</t>
  </si>
  <si>
    <t>model_3_assets_20230224-01_56_48</t>
  </si>
  <si>
    <t>model_3_assets_20230224-02_00_44</t>
  </si>
  <si>
    <t>model_3_assets_20230224-02_04_37</t>
  </si>
  <si>
    <t>Average</t>
  </si>
  <si>
    <t>StDev</t>
  </si>
  <si>
    <t>Best</t>
  </si>
  <si>
    <t>Worst</t>
  </si>
  <si>
    <t>model_3_assets_20230224-10_02_17</t>
  </si>
  <si>
    <t>model_3_assets_20230224-10_09_48</t>
  </si>
  <si>
    <t>model_3_assets_20230224-10_17_14</t>
  </si>
  <si>
    <t>model_3_assets_20230224-10_24_49</t>
  </si>
  <si>
    <t>model_3_assets_20230224-10_32_37</t>
  </si>
  <si>
    <t>model_3_assets_20230224-10_40_05</t>
  </si>
  <si>
    <t>model_3_assets_20230224-10_47_28</t>
  </si>
  <si>
    <t>model_3_assets_20230224-10_54_57</t>
  </si>
  <si>
    <t>model_3_assets_20230224-11_02_16</t>
  </si>
  <si>
    <t>model_3_assets_20230224-11_09_44</t>
  </si>
  <si>
    <t>model_3_assets_20230224-11_18_34</t>
  </si>
  <si>
    <t>model_3_assets_20230224-11_26_20</t>
  </si>
  <si>
    <t>model_3_assets_20230224-11_34_40</t>
  </si>
  <si>
    <t>model_3_assets_20230224-11_44_49</t>
  </si>
  <si>
    <t>model_3_assets_20230224-11_54_31</t>
  </si>
  <si>
    <t>model_3_assets_20230224-12_04_31</t>
  </si>
  <si>
    <t>model_3_assets_20230224-12_13_51</t>
  </si>
  <si>
    <t>model_3_assets_20230224-12_21_43</t>
  </si>
  <si>
    <t>model_3_assets_20230224-12_29_38</t>
  </si>
  <si>
    <t>model_3_assets_20230224-12_37_21</t>
  </si>
  <si>
    <t>model_3_assets_20230224-12_45_16</t>
  </si>
  <si>
    <t>model_3_assets_20230224-12_53_09</t>
  </si>
  <si>
    <t>model_3_assets_20230224-13_04_11</t>
  </si>
  <si>
    <t>model_3_assets_20230224-13_13_08</t>
  </si>
  <si>
    <t>model_3_assets_20230224-13_21_04</t>
  </si>
  <si>
    <t>model_3_assets_20230224-13_28_49</t>
  </si>
  <si>
    <t>model_3_assets_20230224-13_36_42</t>
  </si>
  <si>
    <t>model_3_assets_20230224-13_44_37</t>
  </si>
  <si>
    <t>model_3_assets_20230224-13_52_23</t>
  </si>
  <si>
    <t>model_3_assets_20230224-14_00_12</t>
  </si>
  <si>
    <t>model_3_assets_20230224-14_08_06</t>
  </si>
  <si>
    <t>model_3_assets_20230224-14_16_03</t>
  </si>
  <si>
    <t>model_3_assets_20230224-14_24_03</t>
  </si>
  <si>
    <t>model_3_assets_20230224-14_32_14</t>
  </si>
  <si>
    <t>model_3_assets_20230224-14_40_02</t>
  </si>
  <si>
    <t>model_3_assets_20230224-14_47_50</t>
  </si>
  <si>
    <t>model_3_assets_20230224-14_55_35</t>
  </si>
  <si>
    <t>model_3_assets_20230224-15_03_36</t>
  </si>
  <si>
    <t>model_3_assets_20230224-15_11_37</t>
  </si>
  <si>
    <t>model_3_assets_20230224-15_19_32</t>
  </si>
  <si>
    <t>model_3_assets_20230224-15_27_16</t>
  </si>
  <si>
    <t>model_3_assets_20230224-15_36_22</t>
  </si>
  <si>
    <t>model_3_assets_20230224-15_44_20</t>
  </si>
  <si>
    <t>model_3_assets_20230224-15_52_35</t>
  </si>
  <si>
    <t>model_3_assets_20230224-16_00_38</t>
  </si>
  <si>
    <t>model_3_assets_20230224-16_08_30</t>
  </si>
  <si>
    <t>model_3_assets_20230224-16_16_49</t>
  </si>
  <si>
    <t>model_3_assets_20230224-16_24_45</t>
  </si>
  <si>
    <t>model_3_assets_20230224-16_33_02</t>
  </si>
  <si>
    <t>model_3_assets_20230224-16_41_36</t>
  </si>
  <si>
    <t>model_3_assets_20230224-16_49_57</t>
  </si>
  <si>
    <t>model_3_assets_20230224-16_57_40</t>
  </si>
  <si>
    <t>model_3_assets_20230224-17_05_28</t>
  </si>
  <si>
    <t>model_3_assets_20230224-17_13_21</t>
  </si>
  <si>
    <t>model_3_assets_20230224-17_21_04</t>
  </si>
  <si>
    <t>model_3_assets_20230224-17_29_00</t>
  </si>
  <si>
    <t>model_3_assets_20230224-17_36_48</t>
  </si>
  <si>
    <t>model_3_assets_20230224-17_44_41</t>
  </si>
  <si>
    <t>model_3_assets_20230224-17_52_32</t>
  </si>
  <si>
    <t>model_3_assets_20230224-18_00_42</t>
  </si>
  <si>
    <t>model_3_assets_20230224-18_08_54</t>
  </si>
  <si>
    <t>model_3_assets_20230224-18_16_56</t>
  </si>
  <si>
    <t>model_3_assets_20230224-18_24_44</t>
  </si>
  <si>
    <t>model_3_assets_20230224-18_32_48</t>
  </si>
  <si>
    <t>model_3_assets_20230224-18_40_35</t>
  </si>
  <si>
    <t>model_3_assets_20230224-18_48_36</t>
  </si>
  <si>
    <t>model_3_assets_20230224-18_56_39</t>
  </si>
  <si>
    <t>model_3_assets_20230224-19_04_38</t>
  </si>
  <si>
    <t>model_3_assets_20230224-19_12_30</t>
  </si>
  <si>
    <t>model_3_assets_20230224-19_20_28</t>
  </si>
  <si>
    <t>model_3_assets_20230224-19_28_09</t>
  </si>
  <si>
    <t>model_3_assets_20230224-19_35_56</t>
  </si>
  <si>
    <t>model_3_assets_20230224-19_43_43</t>
  </si>
  <si>
    <t>model_3_assets_20230224-19_51_29</t>
  </si>
  <si>
    <t>model_3_assets_20230224-19_59_14</t>
  </si>
  <si>
    <t>model_3_assets_20230224-20_07_09</t>
  </si>
  <si>
    <t>model_3_assets_20230224-20_14_59</t>
  </si>
  <si>
    <t>model_3_assets_20230224-20_22_59</t>
  </si>
  <si>
    <t>model_3_assets_20230224-20_30_56</t>
  </si>
  <si>
    <t>model_3_assets_20230224-20_39_26</t>
  </si>
  <si>
    <t>model_3_assets_20230224-20_47_35</t>
  </si>
  <si>
    <t>model_3_assets_20230224-20_55_27</t>
  </si>
  <si>
    <t>model_3_assets_20230224-21_03_24</t>
  </si>
  <si>
    <t>model_3_assets_20230224-21_11_24</t>
  </si>
  <si>
    <t>model_3_assets_20230224-21_19_01</t>
  </si>
  <si>
    <t>model_3_assets_20230224-21_26_39</t>
  </si>
  <si>
    <t>model_3_assets_20230224-21_34_30</t>
  </si>
  <si>
    <t>model_3_assets_20230224-21_42_11</t>
  </si>
  <si>
    <t>model_3_assets_20230224-21_49_53</t>
  </si>
  <si>
    <t>model_3_assets_20230224-21_57_50</t>
  </si>
  <si>
    <t>model_3_assets_20230224-22_06_22</t>
  </si>
  <si>
    <t>model_3_assets_20230224-22_14_20</t>
  </si>
  <si>
    <t>model_3_assets_20230224-22_22_14</t>
  </si>
  <si>
    <t>model_3_assets_20230224-22_30_20</t>
  </si>
  <si>
    <t>model_3_assets_20230224-22_38_31</t>
  </si>
  <si>
    <t>model_3_assets_20230224-22_46_17</t>
  </si>
  <si>
    <t>model_3_assets_20230224-22_54_17</t>
  </si>
  <si>
    <t>model_3_assets_20230224-23_02_00</t>
  </si>
  <si>
    <t>model_3_assets_20230224-23_09_48</t>
  </si>
  <si>
    <t>model_3_assets_20230224-23_18_20</t>
  </si>
  <si>
    <t>model_4_assets_20230225-18_25_38</t>
  </si>
  <si>
    <t>model_4_assets_20230225-18_35_34</t>
  </si>
  <si>
    <t>model_4_assets_20230225-18_45_29</t>
  </si>
  <si>
    <t>model_4_assets_20230225-18_55_22</t>
  </si>
  <si>
    <t>model_4_assets_20230225-19_05_11</t>
  </si>
  <si>
    <t>model_4_assets_20230225-19_15_09</t>
  </si>
  <si>
    <t>model_4_assets_20230225-19_24_59</t>
  </si>
  <si>
    <t>model_4_assets_20230225-19_34_44</t>
  </si>
  <si>
    <t>model_4_assets_20230225-19_45_05</t>
  </si>
  <si>
    <t>model_4_assets_20230225-19_55_03</t>
  </si>
  <si>
    <t>model_4_assets_20230225-20_04_53</t>
  </si>
  <si>
    <t>model_4_assets_20230225-20_14_41</t>
  </si>
  <si>
    <t>model_4_assets_20230225-20_24_33</t>
  </si>
  <si>
    <t>model_4_assets_20230225-20_34_32</t>
  </si>
  <si>
    <t>model_4_assets_20230225-20_44_17</t>
  </si>
  <si>
    <t>model_4_assets_20230225-20_53_54</t>
  </si>
  <si>
    <t>Epochs</t>
  </si>
  <si>
    <t>Num</t>
  </si>
  <si>
    <t>model_4_assets_20230225-21_04_18</t>
  </si>
  <si>
    <t>model_4_assets_20230225-21_14_34</t>
  </si>
  <si>
    <t>model_4_assets_20230225-21_25_10</t>
  </si>
  <si>
    <t>model_4_assets_20230225-21_35_31</t>
  </si>
  <si>
    <t>model_4_assets_20230225-21_46_30</t>
  </si>
  <si>
    <t>model_4_assets_20230225-21_57_05</t>
  </si>
  <si>
    <t>model_4_assets_20230225-22_08_12</t>
  </si>
  <si>
    <t>model_4_assets_20230225-22_18_38</t>
  </si>
  <si>
    <t>model_4_assets_20230225-22_29_18</t>
  </si>
  <si>
    <t>model_4_assets_20230225-22_39_59</t>
  </si>
  <si>
    <t>Points</t>
  </si>
  <si>
    <t>Accuracy</t>
  </si>
  <si>
    <t>Runtime acc.</t>
  </si>
  <si>
    <t>model_4_assets_20230225-23_22_48</t>
  </si>
  <si>
    <t>model_4_assets_20230225-23_54_33</t>
  </si>
  <si>
    <t>model_4_assets_20230226-00_26_08</t>
  </si>
  <si>
    <t>model_4_assets_20230226-00_58_10</t>
  </si>
  <si>
    <t>model_4_assets_20230226-01_29_49</t>
  </si>
  <si>
    <t>model_4_assets_20230226-02_00_45</t>
  </si>
  <si>
    <t>model_4_assets_20230226-02_31_31</t>
  </si>
  <si>
    <t>model_4_assets_20230226-03_02_02</t>
  </si>
  <si>
    <t>model_4_assets_20230226-03_33_22</t>
  </si>
  <si>
    <t>model_4_assets_20230226-04_04_31</t>
  </si>
  <si>
    <t>model_4_assets_20230226-04_36_01</t>
  </si>
  <si>
    <t>model_4_assets_20230226-05_07_13</t>
  </si>
  <si>
    <t>model_4_assets_20230226-05_38_45</t>
  </si>
  <si>
    <t>model_4_assets_20230226-06_09_16</t>
  </si>
  <si>
    <t>model_4_assets_20230226-06_40_27</t>
  </si>
  <si>
    <t>model_4_assets_20230226-07_11_37</t>
  </si>
  <si>
    <t>model_4_assets_20230226-07_43_12</t>
  </si>
  <si>
    <t>model_4_assets_20230226-08_13_47</t>
  </si>
  <si>
    <t>model_4_assets_20230226-08_56_08</t>
  </si>
  <si>
    <t>model_4_assets_20230226-09_12_18</t>
  </si>
  <si>
    <t>model_4_assets_20230226-09_28_19</t>
  </si>
  <si>
    <t>model_4_assets_20230226-09_44_26</t>
  </si>
  <si>
    <t>model_4_assets_20230226-10_00_20</t>
  </si>
  <si>
    <t>model_4_assets_20230226-10_16_35</t>
  </si>
  <si>
    <t>model_4_assets_20230226-10_32_38</t>
  </si>
  <si>
    <t>model_4_assets_20230226-10_48_50</t>
  </si>
  <si>
    <t>model_4_assets_20230226-11_05_24</t>
  </si>
  <si>
    <t>model_4_assets_20230226-11_21_25</t>
  </si>
  <si>
    <t>model_4_assets_20230226-11_36_55</t>
  </si>
  <si>
    <t>model_4_assets_20230226-11_52_32</t>
  </si>
  <si>
    <t>model_4_assets_20230226-12_08_12</t>
  </si>
  <si>
    <t>model_4_assets_20230226-12_24_08</t>
  </si>
  <si>
    <t>model_4_assets_20230226-12_40_04</t>
  </si>
  <si>
    <t>model_4_assets_20230226-12_56_16</t>
  </si>
  <si>
    <t>model_4_assets_20230226-13_11_51</t>
  </si>
  <si>
    <t>model_4_assets_20230226-13_27_29</t>
  </si>
  <si>
    <t>model_4_assets_20230226-13_43_27</t>
  </si>
  <si>
    <t>model_4_assets_20230226-13_59_08</t>
  </si>
  <si>
    <t>model_4_assets_20230226-14_14_58</t>
  </si>
  <si>
    <t>model_4_assets_20230226-14_30_49</t>
  </si>
  <si>
    <t>model_4_assets_20230226-14_46_49</t>
  </si>
  <si>
    <t>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</si>
</sst>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perf. vs dimension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</c:numCache>
            </c:numRef>
          </c:xVal>
          <c:yVal>
            <c:numRef>
              <c:f>Summary!$J$4:$J$21</c:f>
              <c:numCache>
                <c:formatCode>#,##0</c:formatCode>
                <c:ptCount val="18"/>
                <c:pt idx="0">
                  <c:v>871.15443596879186</c:v>
                </c:pt>
                <c:pt idx="1">
                  <c:v>857.79282710232656</c:v>
                </c:pt>
                <c:pt idx="2">
                  <c:v>1319.0008532958029</c:v>
                </c:pt>
                <c:pt idx="3">
                  <c:v>2370.3404115554049</c:v>
                </c:pt>
                <c:pt idx="4">
                  <c:v>1717.5430881620184</c:v>
                </c:pt>
                <c:pt idx="5">
                  <c:v>2447.9616095228744</c:v>
                </c:pt>
                <c:pt idx="6">
                  <c:v>3476.4877386759426</c:v>
                </c:pt>
                <c:pt idx="7">
                  <c:v>4697.865993330568</c:v>
                </c:pt>
                <c:pt idx="8">
                  <c:v>4983.7698913483573</c:v>
                </c:pt>
                <c:pt idx="9">
                  <c:v>13332.822612708351</c:v>
                </c:pt>
                <c:pt idx="10">
                  <c:v>8000.3737350976153</c:v>
                </c:pt>
                <c:pt idx="11">
                  <c:v>7102.4549632322651</c:v>
                </c:pt>
                <c:pt idx="12">
                  <c:v>11353.448010992035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7-4EC8-8943-0831A77E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03935"/>
        <c:axId val="394609343"/>
      </c:scatterChart>
      <c:valAx>
        <c:axId val="39460393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94609343"/>
        <c:crosses val="autoZero"/>
        <c:crossBetween val="midCat"/>
        <c:majorUnit val="1"/>
      </c:valAx>
      <c:valAx>
        <c:axId val="3946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9460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</xdr:row>
      <xdr:rowOff>14287</xdr:rowOff>
    </xdr:from>
    <xdr:to>
      <xdr:col>19</xdr:col>
      <xdr:colOff>152400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BA2CE-C776-544B-AF65-9CD28112A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469141-53AA-4A55-81B0-F31BB6DC273A}" name="Table1" displayName="Table1" ref="J12:L112" totalsRowShown="0">
  <autoFilter ref="J12:L112" xr:uid="{E6469141-53AA-4A55-81B0-F31BB6DC273A}"/>
  <sortState xmlns:xlrd2="http://schemas.microsoft.com/office/spreadsheetml/2017/richdata2" ref="J13:L112">
    <sortCondition ref="K12:K112"/>
  </sortState>
  <tableColumns count="3">
    <tableColumn id="1" xr3:uid="{C28D6DB3-CB09-43F9-9C02-4931DE1408E0}" name="Name"/>
    <tableColumn id="2" xr3:uid="{6099AE42-3895-43C3-B924-AEFA7536479A}" name="Rmse"/>
    <tableColumn id="3" xr3:uid="{47A34765-5997-4DB6-BED0-5EE4A40C621E}" name="Run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CB1251-2BFF-4DB3-9866-0B39C4B29B26}" name="Table2" displayName="Table2" ref="N12:P112" totalsRowShown="0">
  <autoFilter ref="N12:P112" xr:uid="{30CB1251-2BFF-4DB3-9866-0B39C4B29B26}"/>
  <sortState xmlns:xlrd2="http://schemas.microsoft.com/office/spreadsheetml/2017/richdata2" ref="N13:P112">
    <sortCondition ref="O12:O112"/>
  </sortState>
  <tableColumns count="3">
    <tableColumn id="1" xr3:uid="{6F87B60E-BF2B-4010-837A-EE57890F4270}" name="Name"/>
    <tableColumn id="2" xr3:uid="{3E3FB310-BCFE-4000-9821-9E7018D4BAAE}" name="Rmse"/>
    <tableColumn id="3" xr3:uid="{F6819498-20BD-4A48-8FBB-AEBDA4188E9E}" name="Run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C08B20-A2E6-4E8B-BC67-82C2645DE371}" name="Table3" displayName="Table3" ref="R12:T112" totalsRowShown="0">
  <autoFilter ref="R12:T112" xr:uid="{43C08B20-A2E6-4E8B-BC67-82C2645DE371}"/>
  <sortState xmlns:xlrd2="http://schemas.microsoft.com/office/spreadsheetml/2017/richdata2" ref="R13:T112">
    <sortCondition ref="S12:S112"/>
  </sortState>
  <tableColumns count="3">
    <tableColumn id="1" xr3:uid="{51479DBF-90BD-4E05-A10F-B6C395253CE5}" name="Name"/>
    <tableColumn id="2" xr3:uid="{53237046-7090-4545-8748-0D4A8F24F6F0}" name="Rmse"/>
    <tableColumn id="3" xr3:uid="{80058825-A767-447A-858C-39CE492CBF06}" name="Run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7679D5-13BB-453C-90BF-67FBAF16330A}" name="Table4" displayName="Table4" ref="Z12:AB112" totalsRowShown="0">
  <autoFilter ref="Z12:AB112" xr:uid="{837679D5-13BB-453C-90BF-67FBAF16330A}"/>
  <sortState xmlns:xlrd2="http://schemas.microsoft.com/office/spreadsheetml/2017/richdata2" ref="Z13:AB112">
    <sortCondition ref="AA12:AA112"/>
  </sortState>
  <tableColumns count="3">
    <tableColumn id="1" xr3:uid="{56D091F0-F5BD-4E81-82B8-B587BBCEEAA0}" name="Name"/>
    <tableColumn id="2" xr3:uid="{1DAD346C-7AE2-4754-8FC9-20EFD0D920C1}" name="Rmse"/>
    <tableColumn id="3" xr3:uid="{CE1E99F4-80EB-4E97-9BD8-429656C29CF6}" name="Run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F1EF52-9A95-46D8-BC96-C5CBE53CCE4E}" name="Table5" displayName="Table5" ref="AH12:AJ89" totalsRowShown="0">
  <autoFilter ref="AH12:AJ89" xr:uid="{26F1EF52-9A95-46D8-BC96-C5CBE53CCE4E}"/>
  <sortState xmlns:xlrd2="http://schemas.microsoft.com/office/spreadsheetml/2017/richdata2" ref="AH13:AJ89">
    <sortCondition ref="AI12:AI89"/>
  </sortState>
  <tableColumns count="3">
    <tableColumn id="1" xr3:uid="{BC8EA318-7AE4-4896-A425-E3A7DEB6A097}" name="Name"/>
    <tableColumn id="2" xr3:uid="{0F584C95-C743-49E2-A95E-1B908FDC5227}" name="Rmse"/>
    <tableColumn id="3" xr3:uid="{196F8BEA-0135-44CD-9FC4-9AA33B23F579}" name="Run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6FA560-7A25-4F8C-AD8E-5235D5902230}" name="Table6" displayName="Table6" ref="AL12:AN30" totalsRowShown="0">
  <autoFilter ref="AL12:AN30" xr:uid="{D86FA560-7A25-4F8C-AD8E-5235D5902230}"/>
  <sortState xmlns:xlrd2="http://schemas.microsoft.com/office/spreadsheetml/2017/richdata2" ref="AL13:AN30">
    <sortCondition ref="AM12:AM30"/>
  </sortState>
  <tableColumns count="3">
    <tableColumn id="1" xr3:uid="{1E149E04-1F73-4BF0-9944-AA8B0ACA65C3}" name="Name"/>
    <tableColumn id="2" xr3:uid="{3DBEB3F9-E545-4E2E-A6D7-44F6BE4C9095}" name="Rmse"/>
    <tableColumn id="3" xr3:uid="{EDD2FB66-4C5A-4A53-B0AD-F6B00EBE9A71}" name="Run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94C510-7E1F-4701-81A6-0FD25B3B431B}" name="Table7" displayName="Table7" ref="AP12:AR35" totalsRowShown="0">
  <autoFilter ref="AP12:AR35" xr:uid="{8294C510-7E1F-4701-81A6-0FD25B3B431B}"/>
  <tableColumns count="3">
    <tableColumn id="1" xr3:uid="{A957CB66-795E-4BF8-AF9B-3F15A900A5D9}" name="Name"/>
    <tableColumn id="2" xr3:uid="{5C186394-13A0-4606-A052-3C7824482E8D}" name="Rmse"/>
    <tableColumn id="3" xr3:uid="{EC691BA0-2347-47D0-86C5-5CC0C12C5025}" name="Run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701A-9C9C-41E3-ADB6-EFB19D3C9285}">
  <dimension ref="B2:BF112"/>
  <sheetViews>
    <sheetView showGridLines="0" tabSelected="1" topLeftCell="BA1" workbookViewId="0">
      <selection activeCell="BF7" sqref="BF7"/>
    </sheetView>
  </sheetViews>
  <sheetFormatPr defaultRowHeight="15" x14ac:dyDescent="0.25"/>
  <cols>
    <col min="1" max="1" width="3.42578125" customWidth="1"/>
    <col min="2" max="2" width="9.5703125" bestFit="1" customWidth="1"/>
    <col min="3" max="3" width="9.42578125" customWidth="1"/>
    <col min="4" max="4" width="3.28515625" customWidth="1"/>
    <col min="5" max="5" width="3.42578125" customWidth="1"/>
    <col min="6" max="6" width="9.5703125" bestFit="1" customWidth="1"/>
    <col min="7" max="7" width="6.5703125" bestFit="1" customWidth="1"/>
    <col min="8" max="8" width="2.7109375" customWidth="1"/>
    <col min="9" max="9" width="3.42578125" customWidth="1"/>
    <col min="10" max="10" width="36.7109375" customWidth="1"/>
    <col min="12" max="12" width="10.7109375" customWidth="1"/>
    <col min="13" max="13" width="2.42578125" customWidth="1"/>
    <col min="16" max="16" width="10.7109375" customWidth="1"/>
    <col min="17" max="17" width="2.85546875" customWidth="1"/>
    <col min="20" max="20" width="10.7109375" customWidth="1"/>
    <col min="21" max="21" width="2.7109375" customWidth="1"/>
    <col min="24" max="24" width="3.28515625" customWidth="1"/>
    <col min="25" max="25" width="3.42578125" customWidth="1"/>
    <col min="26" max="26" width="32" customWidth="1"/>
    <col min="28" max="28" width="10.7109375" customWidth="1"/>
    <col min="29" max="29" width="2.7109375" customWidth="1"/>
    <col min="32" max="32" width="4.7109375" customWidth="1"/>
    <col min="33" max="33" width="3.5703125" customWidth="1"/>
    <col min="34" max="34" width="10.140625" customWidth="1"/>
    <col min="36" max="36" width="10.7109375" customWidth="1"/>
    <col min="37" max="37" width="3" customWidth="1"/>
    <col min="38" max="38" width="32.5703125" customWidth="1"/>
    <col min="40" max="40" width="10.7109375" customWidth="1"/>
    <col min="41" max="41" width="3.5703125" customWidth="1"/>
    <col min="42" max="44" width="12.28515625" customWidth="1"/>
    <col min="45" max="45" width="3.5703125" customWidth="1"/>
    <col min="46" max="46" width="9.5703125" bestFit="1" customWidth="1"/>
    <col min="47" max="47" width="7.7109375" customWidth="1"/>
    <col min="48" max="48" width="6.5703125" customWidth="1"/>
    <col min="49" max="49" width="3.5703125" customWidth="1"/>
    <col min="52" max="52" width="3.42578125" customWidth="1"/>
    <col min="53" max="53" width="2.5703125" customWidth="1"/>
  </cols>
  <sheetData>
    <row r="2" spans="2:58" x14ac:dyDescent="0.25">
      <c r="B2" t="s">
        <v>205</v>
      </c>
      <c r="C2">
        <v>2</v>
      </c>
      <c r="F2" t="s">
        <v>205</v>
      </c>
      <c r="G2">
        <v>2</v>
      </c>
      <c r="J2" t="s">
        <v>205</v>
      </c>
      <c r="K2">
        <v>2</v>
      </c>
      <c r="N2" t="s">
        <v>205</v>
      </c>
      <c r="O2">
        <v>2</v>
      </c>
      <c r="R2" t="s">
        <v>205</v>
      </c>
      <c r="S2">
        <v>3</v>
      </c>
      <c r="V2" t="s">
        <v>205</v>
      </c>
      <c r="W2">
        <v>3</v>
      </c>
      <c r="Z2" t="s">
        <v>205</v>
      </c>
      <c r="AA2">
        <v>3</v>
      </c>
      <c r="AD2" t="s">
        <v>205</v>
      </c>
      <c r="AE2">
        <v>3</v>
      </c>
      <c r="AH2" t="s">
        <v>205</v>
      </c>
      <c r="AI2">
        <v>4</v>
      </c>
      <c r="AL2" t="s">
        <v>205</v>
      </c>
      <c r="AM2">
        <v>4</v>
      </c>
      <c r="AP2" t="s">
        <v>205</v>
      </c>
      <c r="AQ2">
        <v>4</v>
      </c>
      <c r="AT2" t="s">
        <v>205</v>
      </c>
      <c r="AU2">
        <v>5</v>
      </c>
      <c r="AX2" t="s">
        <v>205</v>
      </c>
      <c r="AY2">
        <v>5</v>
      </c>
      <c r="BB2" t="s">
        <v>205</v>
      </c>
      <c r="BC2">
        <v>5</v>
      </c>
      <c r="BE2" t="s">
        <v>205</v>
      </c>
      <c r="BF2">
        <v>5</v>
      </c>
    </row>
    <row r="3" spans="2:58" x14ac:dyDescent="0.25">
      <c r="B3" t="s">
        <v>0</v>
      </c>
      <c r="C3">
        <v>2</v>
      </c>
      <c r="F3" t="s">
        <v>0</v>
      </c>
      <c r="G3">
        <v>3</v>
      </c>
      <c r="J3" t="s">
        <v>0</v>
      </c>
      <c r="K3">
        <v>4</v>
      </c>
      <c r="N3" t="s">
        <v>0</v>
      </c>
      <c r="O3">
        <v>4</v>
      </c>
      <c r="R3" t="s">
        <v>0</v>
      </c>
      <c r="S3">
        <v>4</v>
      </c>
      <c r="V3" t="s">
        <v>0</v>
      </c>
      <c r="W3">
        <v>4</v>
      </c>
      <c r="Z3" t="s">
        <v>0</v>
      </c>
      <c r="AA3">
        <v>4</v>
      </c>
      <c r="AD3" t="s">
        <v>0</v>
      </c>
      <c r="AE3">
        <v>4</v>
      </c>
      <c r="AH3" t="s">
        <v>0</v>
      </c>
      <c r="AI3">
        <v>4</v>
      </c>
      <c r="AL3" t="s">
        <v>0</v>
      </c>
      <c r="AM3">
        <v>4</v>
      </c>
      <c r="AP3" t="s">
        <v>0</v>
      </c>
      <c r="AQ3">
        <v>4</v>
      </c>
      <c r="AT3" t="s">
        <v>0</v>
      </c>
      <c r="AU3">
        <v>4</v>
      </c>
      <c r="AX3" t="s">
        <v>0</v>
      </c>
      <c r="AY3">
        <v>4</v>
      </c>
      <c r="BB3" t="s">
        <v>0</v>
      </c>
      <c r="BC3">
        <v>4</v>
      </c>
      <c r="BE3" t="s">
        <v>0</v>
      </c>
      <c r="BF3">
        <v>4</v>
      </c>
    </row>
    <row r="4" spans="2:58" x14ac:dyDescent="0.25">
      <c r="B4" t="s">
        <v>1</v>
      </c>
      <c r="C4">
        <v>10</v>
      </c>
      <c r="F4" t="s">
        <v>1</v>
      </c>
      <c r="G4">
        <v>10</v>
      </c>
      <c r="J4" t="s">
        <v>1</v>
      </c>
      <c r="K4">
        <v>10</v>
      </c>
      <c r="N4" t="s">
        <v>1</v>
      </c>
      <c r="O4">
        <v>20</v>
      </c>
      <c r="R4" t="s">
        <v>1</v>
      </c>
      <c r="S4">
        <v>10</v>
      </c>
      <c r="V4" t="s">
        <v>1</v>
      </c>
      <c r="W4">
        <v>20</v>
      </c>
      <c r="Z4" t="s">
        <v>1</v>
      </c>
      <c r="AA4">
        <v>10</v>
      </c>
      <c r="AD4" t="s">
        <v>1</v>
      </c>
      <c r="AE4">
        <v>20</v>
      </c>
      <c r="AH4" t="s">
        <v>1</v>
      </c>
      <c r="AI4">
        <v>10</v>
      </c>
      <c r="AL4" t="s">
        <v>1</v>
      </c>
      <c r="AM4">
        <v>20</v>
      </c>
      <c r="AP4" t="s">
        <v>1</v>
      </c>
      <c r="AQ4">
        <v>10</v>
      </c>
      <c r="AT4" t="s">
        <v>1</v>
      </c>
      <c r="AX4" t="s">
        <v>1</v>
      </c>
      <c r="AY4">
        <v>20</v>
      </c>
      <c r="BB4" t="s">
        <v>1</v>
      </c>
      <c r="BC4">
        <v>20</v>
      </c>
      <c r="BE4" t="s">
        <v>1</v>
      </c>
      <c r="BF4">
        <v>10</v>
      </c>
    </row>
    <row r="5" spans="2:58" x14ac:dyDescent="0.25">
      <c r="B5" t="s">
        <v>206</v>
      </c>
      <c r="C5">
        <v>4</v>
      </c>
      <c r="F5" t="s">
        <v>206</v>
      </c>
      <c r="G5">
        <v>4</v>
      </c>
      <c r="J5" t="s">
        <v>206</v>
      </c>
      <c r="K5">
        <v>4</v>
      </c>
      <c r="N5" t="s">
        <v>206</v>
      </c>
      <c r="O5">
        <v>4</v>
      </c>
      <c r="R5" t="s">
        <v>206</v>
      </c>
      <c r="S5">
        <v>4</v>
      </c>
      <c r="V5" t="s">
        <v>206</v>
      </c>
      <c r="W5">
        <v>4</v>
      </c>
      <c r="Z5" t="s">
        <v>206</v>
      </c>
      <c r="AA5">
        <v>6</v>
      </c>
      <c r="AD5" t="s">
        <v>206</v>
      </c>
      <c r="AE5">
        <v>6</v>
      </c>
      <c r="AH5" t="s">
        <v>206</v>
      </c>
      <c r="AI5">
        <v>6</v>
      </c>
      <c r="AL5" t="s">
        <v>206</v>
      </c>
      <c r="AM5">
        <v>10</v>
      </c>
      <c r="AP5" t="s">
        <v>206</v>
      </c>
      <c r="AQ5">
        <v>10</v>
      </c>
      <c r="AT5" t="s">
        <v>206</v>
      </c>
      <c r="AX5" t="s">
        <v>206</v>
      </c>
      <c r="AY5">
        <v>6</v>
      </c>
      <c r="BB5" t="s">
        <v>206</v>
      </c>
      <c r="BC5">
        <v>10</v>
      </c>
      <c r="BE5" t="s">
        <v>206</v>
      </c>
      <c r="BF5">
        <v>15</v>
      </c>
    </row>
    <row r="6" spans="2:58" x14ac:dyDescent="0.25">
      <c r="B6" t="s">
        <v>307</v>
      </c>
      <c r="C6" s="1">
        <v>184.77</v>
      </c>
      <c r="D6" s="1"/>
      <c r="F6" t="s">
        <v>307</v>
      </c>
      <c r="G6" s="1">
        <v>67.23</v>
      </c>
      <c r="H6" s="1"/>
      <c r="J6" t="s">
        <v>307</v>
      </c>
      <c r="K6" s="1">
        <f>AVERAGE(Table1[Rmse])</f>
        <v>38.075737002891607</v>
      </c>
      <c r="N6" t="s">
        <v>307</v>
      </c>
      <c r="O6" s="1">
        <f>AVERAGE(Table2[Rmse])</f>
        <v>30.435465646657672</v>
      </c>
      <c r="R6" t="s">
        <v>307</v>
      </c>
      <c r="S6" s="1">
        <f>AVERAGE(Table3[Rmse])</f>
        <v>57.663611989875236</v>
      </c>
      <c r="V6" t="s">
        <v>307</v>
      </c>
      <c r="W6" s="1">
        <v>49.42</v>
      </c>
      <c r="X6" s="1"/>
      <c r="Z6" t="s">
        <v>307</v>
      </c>
      <c r="AA6" s="1">
        <f>AVERAGE(Table4[Rmse])</f>
        <v>46.057377165327679</v>
      </c>
      <c r="AD6" t="s">
        <v>307</v>
      </c>
      <c r="AE6" s="1">
        <v>41.66</v>
      </c>
      <c r="AH6" t="s">
        <v>307</v>
      </c>
      <c r="AI6" s="1">
        <f>AVERAGE(Table5[Rmse])</f>
        <v>88.348388835249494</v>
      </c>
      <c r="AL6" t="s">
        <v>307</v>
      </c>
      <c r="AM6" s="1">
        <f>AVERAGE(Table6[Rmse])</f>
        <v>45.45223578363229</v>
      </c>
      <c r="AP6" t="s">
        <v>307</v>
      </c>
      <c r="AQ6" s="1">
        <f>AVERAGE(Table7[Rmse])</f>
        <v>73.905803199189606</v>
      </c>
      <c r="AT6" t="s">
        <v>307</v>
      </c>
      <c r="AX6" t="s">
        <v>307</v>
      </c>
      <c r="AY6" s="1">
        <v>101.27</v>
      </c>
      <c r="BB6" t="s">
        <v>307</v>
      </c>
      <c r="BC6" s="1">
        <v>93.6</v>
      </c>
      <c r="BE6" t="s">
        <v>483</v>
      </c>
      <c r="BF6">
        <v>8</v>
      </c>
    </row>
    <row r="7" spans="2:58" x14ac:dyDescent="0.25">
      <c r="B7" t="s">
        <v>308</v>
      </c>
      <c r="C7" s="1">
        <v>107.81</v>
      </c>
      <c r="D7" s="1"/>
      <c r="F7" t="s">
        <v>308</v>
      </c>
      <c r="G7" s="1">
        <v>56.82</v>
      </c>
      <c r="H7" s="1"/>
      <c r="J7" t="s">
        <v>308</v>
      </c>
      <c r="K7" s="1">
        <f>_xlfn.STDEV.P(Table1[Rmse])</f>
        <v>60.441018011152849</v>
      </c>
      <c r="N7" t="s">
        <v>308</v>
      </c>
      <c r="O7" s="1">
        <f>_xlfn.STDEV.P(Table2[Rmse])</f>
        <v>42.872984967778756</v>
      </c>
      <c r="R7" t="s">
        <v>308</v>
      </c>
      <c r="S7" s="1">
        <f>_xlfn.STDEV.P(Table3[Rmse])</f>
        <v>53.408413991848306</v>
      </c>
      <c r="V7" t="s">
        <v>308</v>
      </c>
      <c r="W7" s="1">
        <v>41.5</v>
      </c>
      <c r="X7" s="1"/>
      <c r="Z7" t="s">
        <v>308</v>
      </c>
      <c r="AA7" s="1">
        <f>_xlfn.STDEV.P(Table4[Rmse])</f>
        <v>39.177779337550547</v>
      </c>
      <c r="AD7" t="s">
        <v>308</v>
      </c>
      <c r="AE7" s="1">
        <v>34.56</v>
      </c>
      <c r="AH7" t="s">
        <v>308</v>
      </c>
      <c r="AI7" s="1">
        <f>_xlfn.STDEV.P(Table5[Rmse])</f>
        <v>51.712982041973994</v>
      </c>
      <c r="AL7" t="s">
        <v>308</v>
      </c>
      <c r="AM7" s="1">
        <f>_xlfn.STDEV.P(Table6[Rmse])</f>
        <v>28.525833152605127</v>
      </c>
      <c r="AP7" t="s">
        <v>308</v>
      </c>
      <c r="AQ7" s="1">
        <f>_xlfn.STDEV.P(Table7[Rmse])</f>
        <v>68.532048385325467</v>
      </c>
      <c r="AT7" t="s">
        <v>308</v>
      </c>
      <c r="AX7" t="s">
        <v>308</v>
      </c>
      <c r="AY7" s="1">
        <v>46.88</v>
      </c>
      <c r="BB7" t="s">
        <v>308</v>
      </c>
      <c r="BC7" s="1">
        <v>53.08</v>
      </c>
      <c r="BE7" t="s">
        <v>307</v>
      </c>
      <c r="BF7" s="1">
        <v>83.62</v>
      </c>
    </row>
    <row r="8" spans="2:58" x14ac:dyDescent="0.25">
      <c r="B8" t="s">
        <v>309</v>
      </c>
      <c r="C8" s="1">
        <v>28.61</v>
      </c>
      <c r="D8" s="1"/>
      <c r="F8" t="s">
        <v>309</v>
      </c>
      <c r="G8" s="1">
        <v>15.09</v>
      </c>
      <c r="H8" s="1"/>
      <c r="J8" t="s">
        <v>309</v>
      </c>
      <c r="K8" s="1">
        <f>MIN(Table1[Rmse])</f>
        <v>9.5222066054300196</v>
      </c>
      <c r="N8" t="s">
        <v>309</v>
      </c>
      <c r="O8" s="1">
        <f>MIN(Table2[Rmse])</f>
        <v>5.1693557218165402</v>
      </c>
      <c r="R8" t="s">
        <v>309</v>
      </c>
      <c r="S8" s="1">
        <f>MIN(Table3[Rmse])</f>
        <v>9.0592456393535095</v>
      </c>
      <c r="V8" t="s">
        <v>309</v>
      </c>
      <c r="W8" s="1">
        <v>7.08</v>
      </c>
      <c r="X8" s="1"/>
      <c r="Z8" t="s">
        <v>309</v>
      </c>
      <c r="AA8" s="1">
        <f>MIN(Table4[Rmse])</f>
        <v>9.35779890535931</v>
      </c>
      <c r="AD8" t="s">
        <v>309</v>
      </c>
      <c r="AE8" s="1">
        <v>8.56</v>
      </c>
      <c r="AH8" t="s">
        <v>309</v>
      </c>
      <c r="AI8" s="1">
        <f>MIN(Table5[Rmse])</f>
        <v>21.796768845109401</v>
      </c>
      <c r="AL8" t="s">
        <v>309</v>
      </c>
      <c r="AM8" s="1">
        <f>MIN(Table6[Rmse])</f>
        <v>7.6302622165553098</v>
      </c>
      <c r="AP8" t="s">
        <v>309</v>
      </c>
      <c r="AQ8" s="1">
        <f>MIN(Table7[Rmse])</f>
        <v>12.4246888568565</v>
      </c>
      <c r="AT8" t="s">
        <v>309</v>
      </c>
      <c r="AX8" t="s">
        <v>309</v>
      </c>
      <c r="AY8" s="1">
        <v>45.49</v>
      </c>
      <c r="BB8" t="s">
        <v>309</v>
      </c>
      <c r="BC8" s="1">
        <v>29.84</v>
      </c>
      <c r="BE8" t="s">
        <v>308</v>
      </c>
      <c r="BF8" s="1">
        <v>48.69</v>
      </c>
    </row>
    <row r="9" spans="2:58" x14ac:dyDescent="0.25">
      <c r="B9" t="s">
        <v>310</v>
      </c>
      <c r="C9" s="1">
        <v>485.54</v>
      </c>
      <c r="D9" s="1"/>
      <c r="F9" t="s">
        <v>310</v>
      </c>
      <c r="G9" s="1">
        <v>245.12</v>
      </c>
      <c r="H9" s="1"/>
      <c r="J9" t="s">
        <v>310</v>
      </c>
      <c r="K9" s="1">
        <f>MAX(Table1[Rmse])</f>
        <v>450.66263020235402</v>
      </c>
      <c r="N9" t="s">
        <v>310</v>
      </c>
      <c r="O9" s="1">
        <f>MAX(Table2[Rmse])</f>
        <v>267.64479424660902</v>
      </c>
      <c r="R9" t="s">
        <v>310</v>
      </c>
      <c r="S9" s="1">
        <f>MAX(Table3[Rmse])</f>
        <v>261.34686782250901</v>
      </c>
      <c r="V9" t="s">
        <v>310</v>
      </c>
      <c r="W9" s="1">
        <v>196.56</v>
      </c>
      <c r="X9" s="1"/>
      <c r="Z9" t="s">
        <v>310</v>
      </c>
      <c r="AA9" s="1">
        <f>MAX(Table4[Rmse])</f>
        <v>202.02761392331701</v>
      </c>
      <c r="AD9" t="s">
        <v>310</v>
      </c>
      <c r="AE9" s="1">
        <v>208.96</v>
      </c>
      <c r="AH9" t="s">
        <v>310</v>
      </c>
      <c r="AI9" s="1">
        <f>MAX(Table5[Rmse])</f>
        <v>189.913998443948</v>
      </c>
      <c r="AL9" t="s">
        <v>310</v>
      </c>
      <c r="AM9" s="1">
        <f>MAX(Table6[Rmse])</f>
        <v>109.48538512603299</v>
      </c>
      <c r="AP9" t="s">
        <v>310</v>
      </c>
      <c r="AQ9" s="1">
        <f>MAX(Table7[Rmse])</f>
        <v>262.73554063072402</v>
      </c>
      <c r="AT9" t="s">
        <v>310</v>
      </c>
      <c r="AX9" t="s">
        <v>310</v>
      </c>
      <c r="AY9" s="1">
        <v>223.26</v>
      </c>
      <c r="BB9" t="s">
        <v>310</v>
      </c>
      <c r="BC9" s="1">
        <v>208.7</v>
      </c>
      <c r="BE9" t="s">
        <v>309</v>
      </c>
      <c r="BF9" s="1">
        <v>18.05</v>
      </c>
    </row>
    <row r="10" spans="2:58" x14ac:dyDescent="0.25">
      <c r="B10" t="s">
        <v>4</v>
      </c>
      <c r="C10" s="2">
        <v>88</v>
      </c>
      <c r="D10" s="2"/>
      <c r="F10" t="s">
        <v>4</v>
      </c>
      <c r="G10" s="2">
        <v>104</v>
      </c>
      <c r="H10" s="2"/>
      <c r="J10" t="s">
        <v>4</v>
      </c>
      <c r="K10" s="2">
        <f>AVERAGE(Table1[Runtime])</f>
        <v>170.38613467454874</v>
      </c>
      <c r="N10" t="s">
        <v>4</v>
      </c>
      <c r="O10" s="2">
        <f>AVERAGE(Table2[Runtime])</f>
        <v>330.41396975040419</v>
      </c>
      <c r="R10" t="s">
        <v>4</v>
      </c>
      <c r="S10" s="2">
        <f>AVERAGE(Table3[Runtime])</f>
        <v>213.82170603990525</v>
      </c>
      <c r="V10" t="s">
        <v>4</v>
      </c>
      <c r="W10" s="2">
        <v>321</v>
      </c>
      <c r="X10" s="2"/>
      <c r="Z10" t="s">
        <v>4</v>
      </c>
      <c r="AA10" s="2">
        <f>AVERAGE(Table4[Runtime])</f>
        <v>463.65548329353317</v>
      </c>
      <c r="AD10" t="s">
        <v>4</v>
      </c>
      <c r="AE10" s="2">
        <v>646</v>
      </c>
      <c r="AH10" t="s">
        <v>4</v>
      </c>
      <c r="AI10" s="2">
        <f>AVERAGE(Table5[Runtime])</f>
        <v>591.40521828944838</v>
      </c>
      <c r="AL10" t="s">
        <v>4</v>
      </c>
      <c r="AM10" s="2">
        <f>AVERAGE(Table6[Runtime])</f>
        <v>1860.1847903066159</v>
      </c>
      <c r="AP10" t="s">
        <v>4</v>
      </c>
      <c r="AQ10" s="2">
        <f>AVERAGE(Table7[Runtime])</f>
        <v>937.89995930505825</v>
      </c>
      <c r="AT10" t="s">
        <v>4</v>
      </c>
      <c r="AX10" t="s">
        <v>4</v>
      </c>
      <c r="AY10" s="2">
        <v>839</v>
      </c>
      <c r="BB10" t="s">
        <v>4</v>
      </c>
      <c r="BC10" s="2">
        <v>1334</v>
      </c>
      <c r="BE10" t="s">
        <v>310</v>
      </c>
      <c r="BF10" s="1">
        <v>223.76</v>
      </c>
    </row>
    <row r="11" spans="2:58" x14ac:dyDescent="0.25">
      <c r="BE11" t="s">
        <v>4</v>
      </c>
      <c r="BF11" s="2">
        <v>987</v>
      </c>
    </row>
    <row r="12" spans="2:58" x14ac:dyDescent="0.25">
      <c r="J12" t="s">
        <v>2</v>
      </c>
      <c r="K12" t="s">
        <v>3</v>
      </c>
      <c r="L12" t="s">
        <v>4</v>
      </c>
      <c r="N12" t="s">
        <v>2</v>
      </c>
      <c r="O12" t="s">
        <v>3</v>
      </c>
      <c r="P12" t="s">
        <v>4</v>
      </c>
      <c r="R12" t="s">
        <v>2</v>
      </c>
      <c r="S12" t="s">
        <v>3</v>
      </c>
      <c r="T12" t="s">
        <v>4</v>
      </c>
      <c r="Z12" t="s">
        <v>2</v>
      </c>
      <c r="AA12" t="s">
        <v>3</v>
      </c>
      <c r="AB12" t="s">
        <v>4</v>
      </c>
      <c r="AH12" t="s">
        <v>2</v>
      </c>
      <c r="AI12" t="s">
        <v>3</v>
      </c>
      <c r="AJ12" t="s">
        <v>4</v>
      </c>
      <c r="AL12" t="s">
        <v>2</v>
      </c>
      <c r="AM12" t="s">
        <v>3</v>
      </c>
      <c r="AN12" t="s">
        <v>4</v>
      </c>
      <c r="AP12" t="s">
        <v>2</v>
      </c>
      <c r="AQ12" t="s">
        <v>3</v>
      </c>
      <c r="AR12" t="s">
        <v>4</v>
      </c>
    </row>
    <row r="13" spans="2:58" x14ac:dyDescent="0.25">
      <c r="J13" t="s">
        <v>39</v>
      </c>
      <c r="K13">
        <v>9.5222066054300196</v>
      </c>
      <c r="L13">
        <v>172.80366754531801</v>
      </c>
      <c r="N13" t="s">
        <v>124</v>
      </c>
      <c r="O13">
        <v>5.1693557218165402</v>
      </c>
      <c r="P13">
        <v>335.27863287925697</v>
      </c>
      <c r="R13" t="s">
        <v>255</v>
      </c>
      <c r="S13">
        <v>9.0592456393535095</v>
      </c>
      <c r="T13">
        <v>213.57186317443799</v>
      </c>
      <c r="Z13" t="s">
        <v>394</v>
      </c>
      <c r="AA13">
        <v>9.35779890535931</v>
      </c>
      <c r="AB13">
        <v>463.398053884506</v>
      </c>
      <c r="AH13" t="s">
        <v>411</v>
      </c>
      <c r="AI13">
        <v>167.37266630948901</v>
      </c>
      <c r="AJ13">
        <v>589.99266886711098</v>
      </c>
      <c r="AL13" t="s">
        <v>448</v>
      </c>
      <c r="AM13">
        <v>7.6302622165553098</v>
      </c>
      <c r="AN13">
        <v>1827.73245978355</v>
      </c>
      <c r="AP13" t="s">
        <v>460</v>
      </c>
      <c r="AQ13">
        <v>115.15316213091999</v>
      </c>
      <c r="AR13">
        <v>948.78363347053505</v>
      </c>
    </row>
    <row r="14" spans="2:58" x14ac:dyDescent="0.25">
      <c r="J14" t="s">
        <v>80</v>
      </c>
      <c r="K14">
        <v>9.7470270098171703</v>
      </c>
      <c r="L14">
        <v>171.58981204032801</v>
      </c>
      <c r="N14" t="s">
        <v>183</v>
      </c>
      <c r="O14">
        <v>7.3571220320430397</v>
      </c>
      <c r="P14">
        <v>327.86134028434702</v>
      </c>
      <c r="R14" t="s">
        <v>252</v>
      </c>
      <c r="S14">
        <v>11.8688558301181</v>
      </c>
      <c r="T14">
        <v>214.271829605102</v>
      </c>
      <c r="Z14" t="s">
        <v>397</v>
      </c>
      <c r="AA14">
        <v>11.0946711573672</v>
      </c>
      <c r="AB14">
        <v>453.58618712425198</v>
      </c>
      <c r="AH14" t="s">
        <v>412</v>
      </c>
      <c r="AI14">
        <v>49.976348178406603</v>
      </c>
      <c r="AJ14">
        <v>576.63890051841702</v>
      </c>
      <c r="AL14" t="s">
        <v>451</v>
      </c>
      <c r="AM14">
        <v>13.0392217630123</v>
      </c>
      <c r="AN14">
        <v>1850.38824057579</v>
      </c>
      <c r="AP14" t="s">
        <v>461</v>
      </c>
      <c r="AQ14">
        <v>41.582172066565903</v>
      </c>
      <c r="AR14">
        <v>950.03967452049199</v>
      </c>
    </row>
    <row r="15" spans="2:58" x14ac:dyDescent="0.25">
      <c r="J15" t="s">
        <v>64</v>
      </c>
      <c r="K15">
        <v>10.366832515874901</v>
      </c>
      <c r="L15">
        <v>163.749044656753</v>
      </c>
      <c r="N15" t="s">
        <v>174</v>
      </c>
      <c r="O15">
        <v>8.1133525187719204</v>
      </c>
      <c r="P15">
        <v>334.35765099525401</v>
      </c>
      <c r="R15" t="s">
        <v>241</v>
      </c>
      <c r="S15">
        <v>12.6401062514792</v>
      </c>
      <c r="T15">
        <v>213.152299165725</v>
      </c>
      <c r="Z15" t="s">
        <v>358</v>
      </c>
      <c r="AA15">
        <v>11.1085940677011</v>
      </c>
      <c r="AB15">
        <v>459.121977090835</v>
      </c>
      <c r="AH15" t="s">
        <v>413</v>
      </c>
      <c r="AI15">
        <v>57.0512766968655</v>
      </c>
      <c r="AJ15">
        <v>576.596893548965</v>
      </c>
      <c r="AL15" t="s">
        <v>445</v>
      </c>
      <c r="AM15">
        <v>15.0864942667565</v>
      </c>
      <c r="AN15">
        <v>1900.8211030959999</v>
      </c>
      <c r="AP15" t="s">
        <v>462</v>
      </c>
      <c r="AQ15">
        <v>35.2875550181001</v>
      </c>
      <c r="AR15">
        <v>941.15254831313996</v>
      </c>
    </row>
    <row r="16" spans="2:58" x14ac:dyDescent="0.25">
      <c r="J16" t="s">
        <v>98</v>
      </c>
      <c r="K16">
        <v>10.4326855164304</v>
      </c>
      <c r="L16">
        <v>176.56884646415699</v>
      </c>
      <c r="N16" t="s">
        <v>187</v>
      </c>
      <c r="O16">
        <v>8.4523439543868299</v>
      </c>
      <c r="P16">
        <v>343.49149727821299</v>
      </c>
      <c r="R16" t="s">
        <v>251</v>
      </c>
      <c r="S16">
        <v>14.5521955088469</v>
      </c>
      <c r="T16">
        <v>219.99122810363701</v>
      </c>
      <c r="Z16" t="s">
        <v>354</v>
      </c>
      <c r="AA16">
        <v>13.2944580659809</v>
      </c>
      <c r="AB16">
        <v>477.76753211021401</v>
      </c>
      <c r="AH16" t="s">
        <v>414</v>
      </c>
      <c r="AI16">
        <v>76.778461834606006</v>
      </c>
      <c r="AJ16">
        <v>574.13170123100201</v>
      </c>
      <c r="AL16" t="s">
        <v>444</v>
      </c>
      <c r="AM16">
        <v>22.2025824897894</v>
      </c>
      <c r="AN16">
        <v>1875.1054179668399</v>
      </c>
      <c r="AP16" t="s">
        <v>463</v>
      </c>
      <c r="AQ16">
        <v>48.644646449863899</v>
      </c>
      <c r="AR16">
        <v>949.33190155029297</v>
      </c>
    </row>
    <row r="17" spans="10:44" x14ac:dyDescent="0.25">
      <c r="J17" t="s">
        <v>92</v>
      </c>
      <c r="K17">
        <v>10.5186737783869</v>
      </c>
      <c r="L17">
        <v>178.91724109649601</v>
      </c>
      <c r="N17" t="s">
        <v>176</v>
      </c>
      <c r="O17">
        <v>9.1459126493823195</v>
      </c>
      <c r="P17">
        <v>334.53247332572897</v>
      </c>
      <c r="R17" t="s">
        <v>292</v>
      </c>
      <c r="S17">
        <v>15.399174811057399</v>
      </c>
      <c r="T17">
        <v>210.443567991256</v>
      </c>
      <c r="Z17" t="s">
        <v>388</v>
      </c>
      <c r="AA17">
        <v>13.4272364521104</v>
      </c>
      <c r="AB17">
        <v>463.04531097412098</v>
      </c>
      <c r="AH17" t="s">
        <v>415</v>
      </c>
      <c r="AI17">
        <v>184.94094263844201</v>
      </c>
      <c r="AJ17">
        <v>571.24462223052899</v>
      </c>
      <c r="AL17" t="s">
        <v>453</v>
      </c>
      <c r="AM17">
        <v>24.708956476632501</v>
      </c>
      <c r="AN17">
        <v>1853.10335588455</v>
      </c>
      <c r="AP17" t="s">
        <v>464</v>
      </c>
      <c r="AQ17">
        <v>34.965195797449297</v>
      </c>
      <c r="AR17">
        <v>935.95018720626797</v>
      </c>
    </row>
    <row r="18" spans="10:44" x14ac:dyDescent="0.25">
      <c r="J18" t="s">
        <v>93</v>
      </c>
      <c r="K18">
        <v>11.529105658176199</v>
      </c>
      <c r="L18">
        <v>163.93098521232599</v>
      </c>
      <c r="N18" t="s">
        <v>185</v>
      </c>
      <c r="O18">
        <v>9.1717359378768695</v>
      </c>
      <c r="P18">
        <v>331.39478468894902</v>
      </c>
      <c r="R18" t="s">
        <v>293</v>
      </c>
      <c r="S18">
        <v>17.1257036923102</v>
      </c>
      <c r="T18">
        <v>212.559519767761</v>
      </c>
      <c r="Z18" t="s">
        <v>395</v>
      </c>
      <c r="AA18">
        <v>14.3017516397785</v>
      </c>
      <c r="AB18">
        <v>440.219444274902</v>
      </c>
      <c r="AH18" t="s">
        <v>416</v>
      </c>
      <c r="AI18">
        <v>72.153930098329198</v>
      </c>
      <c r="AJ18">
        <v>579.56695222854603</v>
      </c>
      <c r="AL18" t="s">
        <v>447</v>
      </c>
      <c r="AM18">
        <v>24.893005124852301</v>
      </c>
      <c r="AN18">
        <v>1837.0055143833099</v>
      </c>
      <c r="AP18" t="s">
        <v>465</v>
      </c>
      <c r="AQ18">
        <v>245.681989465979</v>
      </c>
      <c r="AR18">
        <v>955.21150279045105</v>
      </c>
    </row>
    <row r="19" spans="10:44" x14ac:dyDescent="0.25">
      <c r="J19" t="s">
        <v>75</v>
      </c>
      <c r="K19">
        <v>11.5555170368847</v>
      </c>
      <c r="L19">
        <v>162.50276494026099</v>
      </c>
      <c r="N19" t="s">
        <v>116</v>
      </c>
      <c r="O19">
        <v>9.4655240347080394</v>
      </c>
      <c r="P19">
        <v>328.94917798042297</v>
      </c>
      <c r="R19" t="s">
        <v>227</v>
      </c>
      <c r="S19">
        <v>18.520916133277002</v>
      </c>
      <c r="T19">
        <v>214.46658539772</v>
      </c>
      <c r="Z19" t="s">
        <v>359</v>
      </c>
      <c r="AA19">
        <v>14.4354551118942</v>
      </c>
      <c r="AB19">
        <v>480.72208690643299</v>
      </c>
      <c r="AH19" t="s">
        <v>417</v>
      </c>
      <c r="AI19">
        <v>183.47851898495901</v>
      </c>
      <c r="AJ19">
        <v>570.58983230590798</v>
      </c>
      <c r="AL19" t="s">
        <v>449</v>
      </c>
      <c r="AM19">
        <v>27.499515478880099</v>
      </c>
      <c r="AN19">
        <v>1812.6312959194099</v>
      </c>
      <c r="AP19" t="s">
        <v>466</v>
      </c>
      <c r="AQ19">
        <v>26.1258874920645</v>
      </c>
      <c r="AR19">
        <v>944.97830390930096</v>
      </c>
    </row>
    <row r="20" spans="10:44" x14ac:dyDescent="0.25">
      <c r="J20" t="s">
        <v>55</v>
      </c>
      <c r="K20">
        <v>12.6529781866479</v>
      </c>
      <c r="L20">
        <v>172.89998555183399</v>
      </c>
      <c r="N20" t="s">
        <v>161</v>
      </c>
      <c r="O20">
        <v>9.8254129631667002</v>
      </c>
      <c r="P20">
        <v>330.60019326209999</v>
      </c>
      <c r="R20" t="s">
        <v>275</v>
      </c>
      <c r="S20">
        <v>19.4842523725268</v>
      </c>
      <c r="T20">
        <v>214.656986713409</v>
      </c>
      <c r="Z20" t="s">
        <v>402</v>
      </c>
      <c r="AA20">
        <v>14.900126292006901</v>
      </c>
      <c r="AB20">
        <v>460.83387351035998</v>
      </c>
      <c r="AH20" t="s">
        <v>418</v>
      </c>
      <c r="AI20">
        <v>21.796768845109401</v>
      </c>
      <c r="AJ20">
        <v>565.84134793281498</v>
      </c>
      <c r="AL20" t="s">
        <v>443</v>
      </c>
      <c r="AM20">
        <v>34.387965491025099</v>
      </c>
      <c r="AN20">
        <v>1884.20600843429</v>
      </c>
      <c r="AP20" t="s">
        <v>467</v>
      </c>
      <c r="AQ20">
        <v>72.9404942033336</v>
      </c>
      <c r="AR20">
        <v>953.10570979118302</v>
      </c>
    </row>
    <row r="21" spans="10:44" x14ac:dyDescent="0.25">
      <c r="J21" t="s">
        <v>52</v>
      </c>
      <c r="K21">
        <v>12.842580098503401</v>
      </c>
      <c r="L21">
        <v>178.328125953674</v>
      </c>
      <c r="N21" t="s">
        <v>204</v>
      </c>
      <c r="O21">
        <v>10.4014141965754</v>
      </c>
      <c r="P21">
        <v>325.18619537353499</v>
      </c>
      <c r="R21" t="s">
        <v>207</v>
      </c>
      <c r="S21">
        <v>19.947807121361301</v>
      </c>
      <c r="T21">
        <v>206.942088842392</v>
      </c>
      <c r="Z21" t="s">
        <v>380</v>
      </c>
      <c r="AA21">
        <v>15.232675195693499</v>
      </c>
      <c r="AB21">
        <v>460.43400025367703</v>
      </c>
      <c r="AH21" t="s">
        <v>419</v>
      </c>
      <c r="AI21">
        <v>31.793441624102002</v>
      </c>
      <c r="AJ21">
        <v>602.99255466461102</v>
      </c>
      <c r="AL21" t="s">
        <v>442</v>
      </c>
      <c r="AM21">
        <v>36.389769592881301</v>
      </c>
      <c r="AN21">
        <v>1949.94825649261</v>
      </c>
      <c r="AP21" t="s">
        <v>468</v>
      </c>
      <c r="AQ21">
        <v>120.65689528749</v>
      </c>
      <c r="AR21">
        <v>975.75802922248795</v>
      </c>
    </row>
    <row r="22" spans="10:44" x14ac:dyDescent="0.25">
      <c r="J22" t="s">
        <v>25</v>
      </c>
      <c r="K22">
        <v>13.2493911680421</v>
      </c>
      <c r="L22">
        <v>170.15777754783599</v>
      </c>
      <c r="N22" t="s">
        <v>157</v>
      </c>
      <c r="O22">
        <v>10.8984080157158</v>
      </c>
      <c r="P22">
        <v>329.57955050468399</v>
      </c>
      <c r="R22" t="s">
        <v>300</v>
      </c>
      <c r="S22">
        <v>20.2869365440758</v>
      </c>
      <c r="T22">
        <v>216.09873795509299</v>
      </c>
      <c r="Z22" t="s">
        <v>334</v>
      </c>
      <c r="AA22">
        <v>15.997010746343401</v>
      </c>
      <c r="AB22">
        <v>512.01895260810795</v>
      </c>
      <c r="AH22" t="s">
        <v>420</v>
      </c>
      <c r="AI22">
        <v>57.971851883797399</v>
      </c>
      <c r="AJ22">
        <v>579.19907498359601</v>
      </c>
      <c r="AL22" t="s">
        <v>452</v>
      </c>
      <c r="AM22">
        <v>43.985161591836203</v>
      </c>
      <c r="AN22">
        <v>1870.9016826152799</v>
      </c>
      <c r="AP22" t="s">
        <v>469</v>
      </c>
      <c r="AQ22">
        <v>56.1235676931841</v>
      </c>
      <c r="AR22">
        <v>941.90426778793301</v>
      </c>
    </row>
    <row r="23" spans="10:44" x14ac:dyDescent="0.25">
      <c r="J23" t="s">
        <v>12</v>
      </c>
      <c r="K23">
        <v>14.0246751380816</v>
      </c>
      <c r="L23">
        <v>171.27530670166001</v>
      </c>
      <c r="N23" t="s">
        <v>192</v>
      </c>
      <c r="O23">
        <v>11.0242054991781</v>
      </c>
      <c r="P23">
        <v>333.42890310287402</v>
      </c>
      <c r="R23" t="s">
        <v>301</v>
      </c>
      <c r="S23">
        <v>20.4617610034237</v>
      </c>
      <c r="T23">
        <v>216.26929807662901</v>
      </c>
      <c r="Z23" t="s">
        <v>316</v>
      </c>
      <c r="AA23">
        <v>16.362232956701199</v>
      </c>
      <c r="AB23">
        <v>430.98987317085198</v>
      </c>
      <c r="AH23" t="s">
        <v>421</v>
      </c>
      <c r="AI23">
        <v>189.913998443948</v>
      </c>
      <c r="AJ23">
        <v>571.13665747642494</v>
      </c>
      <c r="AL23" t="s">
        <v>455</v>
      </c>
      <c r="AM23">
        <v>46.881006810166099</v>
      </c>
      <c r="AN23">
        <v>1811.7425656318601</v>
      </c>
      <c r="AP23" t="s">
        <v>470</v>
      </c>
      <c r="AQ23">
        <v>262.73554063072402</v>
      </c>
      <c r="AR23">
        <v>912.94152522087097</v>
      </c>
    </row>
    <row r="24" spans="10:44" x14ac:dyDescent="0.25">
      <c r="J24" t="s">
        <v>97</v>
      </c>
      <c r="K24">
        <v>14.107358895686399</v>
      </c>
      <c r="L24">
        <v>184.739048242568</v>
      </c>
      <c r="N24" t="s">
        <v>196</v>
      </c>
      <c r="O24">
        <v>11.029845450923199</v>
      </c>
      <c r="P24">
        <v>333.65130853652897</v>
      </c>
      <c r="R24" t="s">
        <v>274</v>
      </c>
      <c r="S24">
        <v>20.6409926080152</v>
      </c>
      <c r="T24">
        <v>214.11977124214101</v>
      </c>
      <c r="Z24" t="s">
        <v>404</v>
      </c>
      <c r="AA24">
        <v>16.5192041843803</v>
      </c>
      <c r="AB24">
        <v>468.86631035804697</v>
      </c>
      <c r="AH24" t="s">
        <v>422</v>
      </c>
      <c r="AI24">
        <v>82.052084004086097</v>
      </c>
      <c r="AJ24">
        <v>570.59081888198796</v>
      </c>
      <c r="AL24" t="s">
        <v>450</v>
      </c>
      <c r="AM24">
        <v>47.073675471259797</v>
      </c>
      <c r="AN24">
        <v>1860.72394204139</v>
      </c>
      <c r="AP24" t="s">
        <v>471</v>
      </c>
      <c r="AQ24">
        <v>36.567508964266402</v>
      </c>
      <c r="AR24">
        <v>918.010901927948</v>
      </c>
    </row>
    <row r="25" spans="10:44" x14ac:dyDescent="0.25">
      <c r="J25" t="s">
        <v>38</v>
      </c>
      <c r="K25">
        <v>14.476114690411301</v>
      </c>
      <c r="L25">
        <v>179.10891485214199</v>
      </c>
      <c r="N25" t="s">
        <v>154</v>
      </c>
      <c r="O25">
        <v>11.187800112009899</v>
      </c>
      <c r="P25">
        <v>323.43511557579001</v>
      </c>
      <c r="R25" t="s">
        <v>261</v>
      </c>
      <c r="S25">
        <v>20.913654268887999</v>
      </c>
      <c r="T25">
        <v>210.638993263244</v>
      </c>
      <c r="Z25" t="s">
        <v>367</v>
      </c>
      <c r="AA25">
        <v>16.974796669712799</v>
      </c>
      <c r="AB25">
        <v>450.63516569137499</v>
      </c>
      <c r="AH25" t="s">
        <v>423</v>
      </c>
      <c r="AI25">
        <v>130.38552249038199</v>
      </c>
      <c r="AJ25">
        <v>573.74280714988697</v>
      </c>
      <c r="AL25" t="s">
        <v>459</v>
      </c>
      <c r="AM25">
        <v>47.9935183627342</v>
      </c>
      <c r="AN25">
        <v>1816.34609580039</v>
      </c>
      <c r="AP25" t="s">
        <v>472</v>
      </c>
      <c r="AQ25">
        <v>15.114148393215499</v>
      </c>
      <c r="AR25">
        <v>922.69541811942997</v>
      </c>
    </row>
    <row r="26" spans="10:44" x14ac:dyDescent="0.25">
      <c r="J26" t="s">
        <v>49</v>
      </c>
      <c r="K26">
        <v>14.500928990538499</v>
      </c>
      <c r="L26">
        <v>167.19689607620199</v>
      </c>
      <c r="N26" t="s">
        <v>147</v>
      </c>
      <c r="O26">
        <v>11.2691948257003</v>
      </c>
      <c r="P26">
        <v>322.69827508926301</v>
      </c>
      <c r="R26" t="s">
        <v>248</v>
      </c>
      <c r="S26">
        <v>21.102316538212001</v>
      </c>
      <c r="T26">
        <v>212.388111591339</v>
      </c>
      <c r="Z26" t="s">
        <v>392</v>
      </c>
      <c r="AA26">
        <v>18.5951017653314</v>
      </c>
      <c r="AB26">
        <v>455.62053751945399</v>
      </c>
      <c r="AH26" t="s">
        <v>424</v>
      </c>
      <c r="AI26">
        <v>52.672394795735499</v>
      </c>
      <c r="AJ26">
        <v>574.40559935569695</v>
      </c>
      <c r="AL26" t="s">
        <v>456</v>
      </c>
      <c r="AM26">
        <v>60.336952859441503</v>
      </c>
      <c r="AN26">
        <v>1852.2056474685601</v>
      </c>
      <c r="AP26" t="s">
        <v>473</v>
      </c>
      <c r="AQ26">
        <v>21.281010267749998</v>
      </c>
      <c r="AR26">
        <v>936.07313370704605</v>
      </c>
    </row>
    <row r="27" spans="10:44" x14ac:dyDescent="0.25">
      <c r="J27" t="s">
        <v>26</v>
      </c>
      <c r="K27">
        <v>14.7491873889331</v>
      </c>
      <c r="L27">
        <v>166.76348662376401</v>
      </c>
      <c r="N27" t="s">
        <v>129</v>
      </c>
      <c r="O27">
        <v>11.608086305675799</v>
      </c>
      <c r="P27">
        <v>329.94025611877402</v>
      </c>
      <c r="R27" t="s">
        <v>283</v>
      </c>
      <c r="S27">
        <v>21.474143061434599</v>
      </c>
      <c r="T27">
        <v>214.93673706054599</v>
      </c>
      <c r="Z27" t="s">
        <v>351</v>
      </c>
      <c r="AA27">
        <v>19.1911138278161</v>
      </c>
      <c r="AB27">
        <v>446.30051231384198</v>
      </c>
      <c r="AH27" t="s">
        <v>425</v>
      </c>
      <c r="AI27">
        <v>107.66744444236799</v>
      </c>
      <c r="AJ27">
        <v>566.78603672981205</v>
      </c>
      <c r="AL27" t="s">
        <v>454</v>
      </c>
      <c r="AM27">
        <v>78.799314650829601</v>
      </c>
      <c r="AN27">
        <v>1873.50085163116</v>
      </c>
      <c r="AP27" t="s">
        <v>474</v>
      </c>
      <c r="AQ27">
        <v>40.338673002617902</v>
      </c>
      <c r="AR27">
        <v>930.30697607994</v>
      </c>
    </row>
    <row r="28" spans="10:44" x14ac:dyDescent="0.25">
      <c r="J28" t="s">
        <v>88</v>
      </c>
      <c r="K28">
        <v>14.7657642347215</v>
      </c>
      <c r="L28">
        <v>169.445164203643</v>
      </c>
      <c r="N28" t="s">
        <v>179</v>
      </c>
      <c r="O28">
        <v>11.6655808981166</v>
      </c>
      <c r="P28">
        <v>331.36861038208002</v>
      </c>
      <c r="R28" t="s">
        <v>226</v>
      </c>
      <c r="S28">
        <v>21.697850072180199</v>
      </c>
      <c r="T28">
        <v>216.87297606468201</v>
      </c>
      <c r="Z28" t="s">
        <v>313</v>
      </c>
      <c r="AA28">
        <v>19.3934547164226</v>
      </c>
      <c r="AB28">
        <v>430.25905394554098</v>
      </c>
      <c r="AH28" t="s">
        <v>426</v>
      </c>
      <c r="AI28">
        <v>84.399228715947402</v>
      </c>
      <c r="AJ28">
        <v>559.21046495437599</v>
      </c>
      <c r="AL28" t="s">
        <v>458</v>
      </c>
      <c r="AM28">
        <v>81.610281153570398</v>
      </c>
      <c r="AN28">
        <v>1876.12600588798</v>
      </c>
      <c r="AP28" t="s">
        <v>475</v>
      </c>
      <c r="AQ28">
        <v>57.292404639778397</v>
      </c>
      <c r="AR28">
        <v>953.22767472267105</v>
      </c>
    </row>
    <row r="29" spans="10:44" x14ac:dyDescent="0.25">
      <c r="J29" t="s">
        <v>10</v>
      </c>
      <c r="K29">
        <v>14.8602194129915</v>
      </c>
      <c r="L29">
        <v>165.133756160736</v>
      </c>
      <c r="N29" t="s">
        <v>125</v>
      </c>
      <c r="O29">
        <v>11.7933202745991</v>
      </c>
      <c r="P29">
        <v>329.14878320693902</v>
      </c>
      <c r="R29" t="s">
        <v>221</v>
      </c>
      <c r="S29">
        <v>21.736955868780701</v>
      </c>
      <c r="T29">
        <v>210.76540493965101</v>
      </c>
      <c r="Z29" t="s">
        <v>327</v>
      </c>
      <c r="AA29">
        <v>19.933350752714301</v>
      </c>
      <c r="AB29">
        <v>539.31304001808098</v>
      </c>
      <c r="AH29" t="s">
        <v>429</v>
      </c>
      <c r="AI29">
        <v>92.559397808644505</v>
      </c>
      <c r="AJ29">
        <v>606.39481377601601</v>
      </c>
      <c r="AL29" t="s">
        <v>457</v>
      </c>
      <c r="AM29">
        <v>96.137175179125606</v>
      </c>
      <c r="AN29">
        <v>1851.2799568176199</v>
      </c>
      <c r="AP29" t="s">
        <v>476</v>
      </c>
      <c r="AQ29">
        <v>194.807320326514</v>
      </c>
      <c r="AR29">
        <v>916.71532917022705</v>
      </c>
    </row>
    <row r="30" spans="10:44" x14ac:dyDescent="0.25">
      <c r="J30" t="s">
        <v>27</v>
      </c>
      <c r="K30">
        <v>15.0648115084671</v>
      </c>
      <c r="L30">
        <v>164.34130430221501</v>
      </c>
      <c r="N30" t="s">
        <v>109</v>
      </c>
      <c r="O30">
        <v>12.348839185978999</v>
      </c>
      <c r="P30">
        <v>346.449235677719</v>
      </c>
      <c r="R30" t="s">
        <v>235</v>
      </c>
      <c r="S30">
        <v>22.542077122282599</v>
      </c>
      <c r="T30">
        <v>212.15969061851499</v>
      </c>
      <c r="Z30" t="s">
        <v>338</v>
      </c>
      <c r="AA30">
        <v>19.992423543211199</v>
      </c>
      <c r="AB30">
        <v>457.52076196670498</v>
      </c>
      <c r="AH30" t="s">
        <v>430</v>
      </c>
      <c r="AI30">
        <v>26.807145243188799</v>
      </c>
      <c r="AJ30">
        <v>594.13731479644696</v>
      </c>
      <c r="AL30" t="s">
        <v>446</v>
      </c>
      <c r="AM30">
        <v>109.48538512603299</v>
      </c>
      <c r="AN30">
        <v>1879.5578250885001</v>
      </c>
      <c r="AP30" t="s">
        <v>477</v>
      </c>
      <c r="AQ30">
        <v>48.910451113979803</v>
      </c>
      <c r="AR30">
        <v>917.71700787544205</v>
      </c>
    </row>
    <row r="31" spans="10:44" x14ac:dyDescent="0.25">
      <c r="J31" t="s">
        <v>74</v>
      </c>
      <c r="K31">
        <v>15.1990175219681</v>
      </c>
      <c r="L31">
        <v>170.18903827667199</v>
      </c>
      <c r="N31" t="s">
        <v>150</v>
      </c>
      <c r="O31">
        <v>12.718750295965799</v>
      </c>
      <c r="P31">
        <v>320.74833583831702</v>
      </c>
      <c r="R31" t="s">
        <v>232</v>
      </c>
      <c r="S31">
        <v>22.758790041274398</v>
      </c>
      <c r="T31">
        <v>215.430904626846</v>
      </c>
      <c r="Z31" t="s">
        <v>356</v>
      </c>
      <c r="AA31">
        <v>20.860162548403402</v>
      </c>
      <c r="AB31">
        <v>455.89282536506602</v>
      </c>
      <c r="AH31" t="s">
        <v>431</v>
      </c>
      <c r="AI31">
        <v>83.622378227687193</v>
      </c>
      <c r="AJ31">
        <v>615.95134997367802</v>
      </c>
      <c r="AP31" t="s">
        <v>478</v>
      </c>
      <c r="AQ31">
        <v>21.195203637780899</v>
      </c>
      <c r="AR31">
        <v>938.48336482048001</v>
      </c>
    </row>
    <row r="32" spans="10:44" x14ac:dyDescent="0.25">
      <c r="J32" t="s">
        <v>63</v>
      </c>
      <c r="K32">
        <v>15.4605631165327</v>
      </c>
      <c r="L32">
        <v>160.97308707237201</v>
      </c>
      <c r="N32" t="s">
        <v>191</v>
      </c>
      <c r="O32">
        <v>13.121946281495701</v>
      </c>
      <c r="P32">
        <v>310.65859317779501</v>
      </c>
      <c r="R32" t="s">
        <v>234</v>
      </c>
      <c r="S32">
        <v>23.464022738679098</v>
      </c>
      <c r="T32">
        <v>212.16069340705801</v>
      </c>
      <c r="Z32" t="s">
        <v>371</v>
      </c>
      <c r="AA32">
        <v>21.1048502535455</v>
      </c>
      <c r="AB32">
        <v>474.82596969604401</v>
      </c>
      <c r="AH32" t="s">
        <v>432</v>
      </c>
      <c r="AI32">
        <v>50.335431043255099</v>
      </c>
      <c r="AJ32">
        <v>603.040471315383</v>
      </c>
      <c r="AP32" t="s">
        <v>479</v>
      </c>
      <c r="AQ32">
        <v>12.4246888568565</v>
      </c>
      <c r="AR32">
        <v>924.36787509918202</v>
      </c>
    </row>
    <row r="33" spans="10:44" x14ac:dyDescent="0.25">
      <c r="J33" t="s">
        <v>41</v>
      </c>
      <c r="K33">
        <v>15.766585019662401</v>
      </c>
      <c r="L33">
        <v>165.738667488098</v>
      </c>
      <c r="N33" t="s">
        <v>172</v>
      </c>
      <c r="O33">
        <v>13.330138359063399</v>
      </c>
      <c r="P33">
        <v>329.499286890029</v>
      </c>
      <c r="R33" t="s">
        <v>291</v>
      </c>
      <c r="S33">
        <v>24.855374818550398</v>
      </c>
      <c r="T33">
        <v>209.868999242782</v>
      </c>
      <c r="Z33" t="s">
        <v>339</v>
      </c>
      <c r="AA33">
        <v>21.557275261564602</v>
      </c>
      <c r="AB33">
        <v>449.58346390724103</v>
      </c>
      <c r="AH33" t="s">
        <v>433</v>
      </c>
      <c r="AI33">
        <v>61.521291584156202</v>
      </c>
      <c r="AJ33">
        <v>640.47252082824696</v>
      </c>
      <c r="AP33" t="s">
        <v>480</v>
      </c>
      <c r="AQ33">
        <v>61.938839622774303</v>
      </c>
      <c r="AR33">
        <v>930.73285293579102</v>
      </c>
    </row>
    <row r="34" spans="10:44" x14ac:dyDescent="0.25">
      <c r="J34" t="s">
        <v>65</v>
      </c>
      <c r="K34">
        <v>15.7960678857843</v>
      </c>
      <c r="L34">
        <v>180.955440282821</v>
      </c>
      <c r="N34" t="s">
        <v>112</v>
      </c>
      <c r="O34">
        <v>13.421547432670801</v>
      </c>
      <c r="P34">
        <v>333.25402808189301</v>
      </c>
      <c r="R34" t="s">
        <v>258</v>
      </c>
      <c r="S34">
        <v>24.869686460538599</v>
      </c>
      <c r="T34">
        <v>214.575066328048</v>
      </c>
      <c r="Z34" t="s">
        <v>363</v>
      </c>
      <c r="AA34">
        <v>22.451758373579001</v>
      </c>
      <c r="AB34">
        <v>450.99981355667097</v>
      </c>
      <c r="AH34" t="s">
        <v>434</v>
      </c>
      <c r="AI34">
        <v>47.615420715563999</v>
      </c>
      <c r="AJ34">
        <v>616.736087560653</v>
      </c>
      <c r="AP34" t="s">
        <v>481</v>
      </c>
      <c r="AQ34">
        <v>48.335661743141898</v>
      </c>
      <c r="AR34">
        <v>932.94014811515797</v>
      </c>
    </row>
    <row r="35" spans="10:44" x14ac:dyDescent="0.25">
      <c r="J35" t="s">
        <v>83</v>
      </c>
      <c r="K35">
        <v>16.2222587125286</v>
      </c>
      <c r="L35">
        <v>168.94138360023501</v>
      </c>
      <c r="N35" t="s">
        <v>123</v>
      </c>
      <c r="O35">
        <v>13.486484412464501</v>
      </c>
      <c r="P35">
        <v>331.17244100570599</v>
      </c>
      <c r="R35" t="s">
        <v>285</v>
      </c>
      <c r="S35">
        <v>25.211056531014599</v>
      </c>
      <c r="T35">
        <v>209.476716041564</v>
      </c>
      <c r="Z35" t="s">
        <v>408</v>
      </c>
      <c r="AA35">
        <v>23.689943521939899</v>
      </c>
      <c r="AB35">
        <v>446.64840149879399</v>
      </c>
      <c r="AH35" t="s">
        <v>435</v>
      </c>
      <c r="AI35">
        <v>58.761677396127801</v>
      </c>
      <c r="AJ35">
        <v>647.46031570434502</v>
      </c>
      <c r="AP35" t="s">
        <v>482</v>
      </c>
      <c r="AQ35">
        <v>81.7304567770109</v>
      </c>
      <c r="AR35">
        <v>941.27109766006402</v>
      </c>
    </row>
    <row r="36" spans="10:44" x14ac:dyDescent="0.25">
      <c r="J36" t="s">
        <v>7</v>
      </c>
      <c r="K36">
        <v>16.434049306402901</v>
      </c>
      <c r="L36">
        <v>172.033103704452</v>
      </c>
      <c r="N36" t="s">
        <v>167</v>
      </c>
      <c r="O36">
        <v>13.7816248903457</v>
      </c>
      <c r="P36">
        <v>332.42455196380598</v>
      </c>
      <c r="R36" t="s">
        <v>263</v>
      </c>
      <c r="S36">
        <v>25.428800985852199</v>
      </c>
      <c r="T36">
        <v>212.79656791687</v>
      </c>
      <c r="Z36" t="s">
        <v>317</v>
      </c>
      <c r="AA36">
        <v>23.711603189385901</v>
      </c>
      <c r="AB36">
        <v>427.831951379776</v>
      </c>
      <c r="AH36" t="s">
        <v>436</v>
      </c>
      <c r="AI36">
        <v>174.822783268188</v>
      </c>
      <c r="AJ36">
        <v>606.32495880126896</v>
      </c>
    </row>
    <row r="37" spans="10:44" x14ac:dyDescent="0.25">
      <c r="J37" t="s">
        <v>69</v>
      </c>
      <c r="K37">
        <v>16.664113220978098</v>
      </c>
      <c r="L37">
        <v>166.66472268104499</v>
      </c>
      <c r="N37" t="s">
        <v>180</v>
      </c>
      <c r="O37">
        <v>14.238475351651999</v>
      </c>
      <c r="P37">
        <v>337.47881698608398</v>
      </c>
      <c r="R37" t="s">
        <v>247</v>
      </c>
      <c r="S37">
        <v>25.504808329730899</v>
      </c>
      <c r="T37">
        <v>204.688280344009</v>
      </c>
      <c r="Z37" t="s">
        <v>376</v>
      </c>
      <c r="AA37">
        <v>23.901093124592901</v>
      </c>
      <c r="AB37">
        <v>463.72971439361498</v>
      </c>
      <c r="AH37" t="s">
        <v>437</v>
      </c>
      <c r="AI37">
        <v>116.40306277243199</v>
      </c>
      <c r="AJ37">
        <v>622.10690212249699</v>
      </c>
    </row>
    <row r="38" spans="10:44" x14ac:dyDescent="0.25">
      <c r="J38" t="s">
        <v>14</v>
      </c>
      <c r="K38">
        <v>17.099837402904001</v>
      </c>
      <c r="L38">
        <v>168.20609664916901</v>
      </c>
      <c r="N38" t="s">
        <v>142</v>
      </c>
      <c r="O38">
        <v>14.268344148664299</v>
      </c>
      <c r="P38">
        <v>323.87198615074101</v>
      </c>
      <c r="R38" t="s">
        <v>288</v>
      </c>
      <c r="S38">
        <v>25.8810413631833</v>
      </c>
      <c r="T38">
        <v>225.47779059409999</v>
      </c>
      <c r="Z38" t="s">
        <v>318</v>
      </c>
      <c r="AA38">
        <v>24.117897350767699</v>
      </c>
      <c r="AB38">
        <v>433.83012914657502</v>
      </c>
      <c r="AH38" t="s">
        <v>438</v>
      </c>
      <c r="AI38">
        <v>34.204641670670298</v>
      </c>
      <c r="AJ38">
        <v>621.24400758743195</v>
      </c>
    </row>
    <row r="39" spans="10:44" x14ac:dyDescent="0.25">
      <c r="J39" t="s">
        <v>51</v>
      </c>
      <c r="K39">
        <v>17.162068592918601</v>
      </c>
      <c r="L39">
        <v>166.42437744140599</v>
      </c>
      <c r="N39" t="s">
        <v>137</v>
      </c>
      <c r="O39">
        <v>14.2776470784317</v>
      </c>
      <c r="P39">
        <v>339.09208774566599</v>
      </c>
      <c r="R39" t="s">
        <v>238</v>
      </c>
      <c r="S39">
        <v>27.098637726677801</v>
      </c>
      <c r="T39">
        <v>220.268993139266</v>
      </c>
      <c r="Z39" t="s">
        <v>341</v>
      </c>
      <c r="AA39">
        <v>24.214609259573098</v>
      </c>
      <c r="AB39">
        <v>457.357856750488</v>
      </c>
    </row>
    <row r="40" spans="10:44" x14ac:dyDescent="0.25">
      <c r="J40" t="s">
        <v>101</v>
      </c>
      <c r="K40">
        <v>17.253338849676101</v>
      </c>
      <c r="L40">
        <v>165.978536844253</v>
      </c>
      <c r="N40" t="s">
        <v>181</v>
      </c>
      <c r="O40">
        <v>14.366279941596201</v>
      </c>
      <c r="P40">
        <v>344.17887949943503</v>
      </c>
      <c r="R40" t="s">
        <v>266</v>
      </c>
      <c r="S40">
        <v>27.241826840445199</v>
      </c>
      <c r="T40">
        <v>213.566383838653</v>
      </c>
      <c r="Z40" t="s">
        <v>405</v>
      </c>
      <c r="AA40">
        <v>25.022307234120099</v>
      </c>
      <c r="AB40">
        <v>474.09562969207701</v>
      </c>
    </row>
    <row r="41" spans="10:44" x14ac:dyDescent="0.25">
      <c r="J41" t="s">
        <v>6</v>
      </c>
      <c r="K41">
        <v>17.973956087966101</v>
      </c>
      <c r="L41">
        <v>170.881186008453</v>
      </c>
      <c r="N41" t="s">
        <v>190</v>
      </c>
      <c r="O41">
        <v>14.5974971821125</v>
      </c>
      <c r="P41">
        <v>336.59154367446899</v>
      </c>
      <c r="R41" t="s">
        <v>279</v>
      </c>
      <c r="S41">
        <v>27.2864638589244</v>
      </c>
      <c r="T41">
        <v>213.85625553131101</v>
      </c>
      <c r="Z41" t="s">
        <v>337</v>
      </c>
      <c r="AA41">
        <v>25.122054731365399</v>
      </c>
      <c r="AB41">
        <v>456.19778966903601</v>
      </c>
    </row>
    <row r="42" spans="10:44" x14ac:dyDescent="0.25">
      <c r="J42" t="s">
        <v>86</v>
      </c>
      <c r="K42">
        <v>18.230978761956798</v>
      </c>
      <c r="L42">
        <v>179.905829906463</v>
      </c>
      <c r="N42" t="s">
        <v>128</v>
      </c>
      <c r="O42">
        <v>14.727645353130301</v>
      </c>
      <c r="P42">
        <v>324.23967528343201</v>
      </c>
      <c r="R42" t="s">
        <v>287</v>
      </c>
      <c r="S42">
        <v>28.276445558516301</v>
      </c>
      <c r="T42">
        <v>217.48070359229999</v>
      </c>
      <c r="Z42" t="s">
        <v>343</v>
      </c>
      <c r="AA42">
        <v>25.838079334402899</v>
      </c>
      <c r="AB42">
        <v>462.59431123733498</v>
      </c>
    </row>
    <row r="43" spans="10:44" x14ac:dyDescent="0.25">
      <c r="J43" t="s">
        <v>91</v>
      </c>
      <c r="K43">
        <v>18.636872476402299</v>
      </c>
      <c r="L43">
        <v>171.90109872817899</v>
      </c>
      <c r="N43" t="s">
        <v>188</v>
      </c>
      <c r="O43">
        <v>14.9714359949099</v>
      </c>
      <c r="P43">
        <v>334.53492832183798</v>
      </c>
      <c r="R43" t="s">
        <v>259</v>
      </c>
      <c r="S43">
        <v>28.5394484812564</v>
      </c>
      <c r="T43">
        <v>224.76917290687501</v>
      </c>
      <c r="Z43" t="s">
        <v>364</v>
      </c>
      <c r="AA43">
        <v>26.018511927825401</v>
      </c>
      <c r="AB43">
        <v>455.73748636245699</v>
      </c>
    </row>
    <row r="44" spans="10:44" x14ac:dyDescent="0.25">
      <c r="J44" t="s">
        <v>79</v>
      </c>
      <c r="K44">
        <v>18.8960754691395</v>
      </c>
      <c r="L44">
        <v>162.756789684295</v>
      </c>
      <c r="N44" t="s">
        <v>200</v>
      </c>
      <c r="O44">
        <v>14.9991477637919</v>
      </c>
      <c r="P44">
        <v>317.56204605102499</v>
      </c>
      <c r="R44" t="s">
        <v>240</v>
      </c>
      <c r="S44">
        <v>28.6815272834924</v>
      </c>
      <c r="T44">
        <v>209.87536144256501</v>
      </c>
      <c r="Z44" t="s">
        <v>382</v>
      </c>
      <c r="AA44">
        <v>26.416266108035</v>
      </c>
      <c r="AB44">
        <v>449.81938934326098</v>
      </c>
    </row>
    <row r="45" spans="10:44" x14ac:dyDescent="0.25">
      <c r="J45" t="s">
        <v>99</v>
      </c>
      <c r="K45">
        <v>18.906049476807699</v>
      </c>
      <c r="L45">
        <v>169.45846819877599</v>
      </c>
      <c r="N45" t="s">
        <v>195</v>
      </c>
      <c r="O45">
        <v>15.0650803652783</v>
      </c>
      <c r="P45">
        <v>331.60202622413601</v>
      </c>
      <c r="R45" t="s">
        <v>296</v>
      </c>
      <c r="S45">
        <v>29.472393172751499</v>
      </c>
      <c r="T45">
        <v>217.82306742668101</v>
      </c>
      <c r="Z45" t="s">
        <v>326</v>
      </c>
      <c r="AA45">
        <v>26.657298765229601</v>
      </c>
      <c r="AB45">
        <v>579.83819842338505</v>
      </c>
    </row>
    <row r="46" spans="10:44" x14ac:dyDescent="0.25">
      <c r="J46" t="s">
        <v>61</v>
      </c>
      <c r="K46">
        <v>19.080426154642701</v>
      </c>
      <c r="L46">
        <v>181.159244298934</v>
      </c>
      <c r="N46" t="s">
        <v>184</v>
      </c>
      <c r="O46">
        <v>15.6066041507589</v>
      </c>
      <c r="P46">
        <v>345.25921392440802</v>
      </c>
      <c r="R46" t="s">
        <v>216</v>
      </c>
      <c r="S46">
        <v>30.301311249059101</v>
      </c>
      <c r="T46">
        <v>216.78582692146301</v>
      </c>
      <c r="Z46" t="s">
        <v>383</v>
      </c>
      <c r="AA46">
        <v>26.7230020192304</v>
      </c>
      <c r="AB46">
        <v>448.00596833229002</v>
      </c>
    </row>
    <row r="47" spans="10:44" x14ac:dyDescent="0.25">
      <c r="J47" t="s">
        <v>46</v>
      </c>
      <c r="K47">
        <v>20.060724272879298</v>
      </c>
      <c r="L47">
        <v>166.87080335617</v>
      </c>
      <c r="N47" t="s">
        <v>153</v>
      </c>
      <c r="O47">
        <v>16.198477399977399</v>
      </c>
      <c r="P47">
        <v>314.66916608810402</v>
      </c>
      <c r="R47" t="s">
        <v>249</v>
      </c>
      <c r="S47">
        <v>30.4917949920358</v>
      </c>
      <c r="T47">
        <v>214.259837388992</v>
      </c>
      <c r="Z47" t="s">
        <v>360</v>
      </c>
      <c r="AA47">
        <v>27.499339524645499</v>
      </c>
      <c r="AB47">
        <v>495.796495914459</v>
      </c>
    </row>
    <row r="48" spans="10:44" x14ac:dyDescent="0.25">
      <c r="J48" t="s">
        <v>87</v>
      </c>
      <c r="K48">
        <v>20.063857810895001</v>
      </c>
      <c r="L48">
        <v>162.43130540847699</v>
      </c>
      <c r="N48" t="s">
        <v>138</v>
      </c>
      <c r="O48">
        <v>16.405689281188799</v>
      </c>
      <c r="P48">
        <v>320.069934129714</v>
      </c>
      <c r="R48" t="s">
        <v>233</v>
      </c>
      <c r="S48">
        <v>30.682962827785001</v>
      </c>
      <c r="T48">
        <v>208.73925757408099</v>
      </c>
      <c r="Z48" t="s">
        <v>322</v>
      </c>
      <c r="AA48">
        <v>28.008155419815399</v>
      </c>
      <c r="AB48">
        <v>448.52136564254698</v>
      </c>
    </row>
    <row r="49" spans="10:28" x14ac:dyDescent="0.25">
      <c r="J49" t="s">
        <v>36</v>
      </c>
      <c r="K49">
        <v>20.164188361262202</v>
      </c>
      <c r="L49">
        <v>176.29549503326399</v>
      </c>
      <c r="N49" t="s">
        <v>178</v>
      </c>
      <c r="O49">
        <v>16.4393479695281</v>
      </c>
      <c r="P49">
        <v>336.35649681091297</v>
      </c>
      <c r="R49" t="s">
        <v>239</v>
      </c>
      <c r="S49">
        <v>32.058206234005802</v>
      </c>
      <c r="T49">
        <v>214.95788741111701</v>
      </c>
      <c r="Z49" t="s">
        <v>393</v>
      </c>
      <c r="AA49">
        <v>28.047226923685901</v>
      </c>
      <c r="AB49">
        <v>459.59826707839898</v>
      </c>
    </row>
    <row r="50" spans="10:28" x14ac:dyDescent="0.25">
      <c r="J50" t="s">
        <v>31</v>
      </c>
      <c r="K50">
        <v>20.7220989372743</v>
      </c>
      <c r="L50">
        <v>178.14067316055201</v>
      </c>
      <c r="N50" t="s">
        <v>160</v>
      </c>
      <c r="O50">
        <v>16.5455212258383</v>
      </c>
      <c r="P50">
        <v>324.96710276603699</v>
      </c>
      <c r="R50" t="s">
        <v>295</v>
      </c>
      <c r="S50">
        <v>32.745102749556203</v>
      </c>
      <c r="T50">
        <v>210.29917716979901</v>
      </c>
      <c r="Z50" t="s">
        <v>345</v>
      </c>
      <c r="AA50">
        <v>28.281109572922201</v>
      </c>
      <c r="AB50">
        <v>451.35959744453402</v>
      </c>
    </row>
    <row r="51" spans="10:28" x14ac:dyDescent="0.25">
      <c r="J51" t="s">
        <v>42</v>
      </c>
      <c r="K51">
        <v>20.765723857273201</v>
      </c>
      <c r="L51">
        <v>182.65093541145299</v>
      </c>
      <c r="N51" t="s">
        <v>136</v>
      </c>
      <c r="O51">
        <v>16.5885797117373</v>
      </c>
      <c r="P51">
        <v>319.50178813934298</v>
      </c>
      <c r="R51" t="s">
        <v>290</v>
      </c>
      <c r="S51">
        <v>32.904722274635901</v>
      </c>
      <c r="T51">
        <v>216.09554910659699</v>
      </c>
      <c r="Z51" t="s">
        <v>340</v>
      </c>
      <c r="AA51">
        <v>28.723070135613199</v>
      </c>
      <c r="AB51">
        <v>452.07966899871798</v>
      </c>
    </row>
    <row r="52" spans="10:28" x14ac:dyDescent="0.25">
      <c r="J52" t="s">
        <v>28</v>
      </c>
      <c r="K52">
        <v>20.927506742001</v>
      </c>
      <c r="L52">
        <v>160.92140460014301</v>
      </c>
      <c r="N52" t="s">
        <v>119</v>
      </c>
      <c r="O52">
        <v>16.784688285675902</v>
      </c>
      <c r="P52">
        <v>320.21108126640303</v>
      </c>
      <c r="R52" t="s">
        <v>219</v>
      </c>
      <c r="S52">
        <v>33.005367510865199</v>
      </c>
      <c r="T52">
        <v>211.73100805282601</v>
      </c>
      <c r="Z52" t="s">
        <v>372</v>
      </c>
      <c r="AA52">
        <v>28.782639016319798</v>
      </c>
      <c r="AB52">
        <v>464.61766505241297</v>
      </c>
    </row>
    <row r="53" spans="10:28" x14ac:dyDescent="0.25">
      <c r="J53" t="s">
        <v>32</v>
      </c>
      <c r="K53">
        <v>20.982051034834001</v>
      </c>
      <c r="L53">
        <v>187.050143957138</v>
      </c>
      <c r="N53" t="s">
        <v>199</v>
      </c>
      <c r="O53">
        <v>16.8957715620725</v>
      </c>
      <c r="P53">
        <v>345.86545825004498</v>
      </c>
      <c r="R53" t="s">
        <v>262</v>
      </c>
      <c r="S53">
        <v>33.188498175380502</v>
      </c>
      <c r="T53">
        <v>213.70949625968899</v>
      </c>
      <c r="Z53" t="s">
        <v>336</v>
      </c>
      <c r="AA53">
        <v>29.3041604436008</v>
      </c>
      <c r="AB53">
        <v>448.66396808624199</v>
      </c>
    </row>
    <row r="54" spans="10:28" x14ac:dyDescent="0.25">
      <c r="J54" t="s">
        <v>78</v>
      </c>
      <c r="K54">
        <v>21.2426171406435</v>
      </c>
      <c r="L54">
        <v>179.49913620948701</v>
      </c>
      <c r="N54" t="s">
        <v>171</v>
      </c>
      <c r="O54">
        <v>16.8963667494696</v>
      </c>
      <c r="P54">
        <v>338.79250383377001</v>
      </c>
      <c r="R54" t="s">
        <v>214</v>
      </c>
      <c r="S54">
        <v>34.924207470827703</v>
      </c>
      <c r="T54">
        <v>220.492196321487</v>
      </c>
      <c r="Z54" t="s">
        <v>391</v>
      </c>
      <c r="AA54">
        <v>29.4375276876325</v>
      </c>
      <c r="AB54">
        <v>471.68539071083001</v>
      </c>
    </row>
    <row r="55" spans="10:28" x14ac:dyDescent="0.25">
      <c r="J55" t="s">
        <v>85</v>
      </c>
      <c r="K55">
        <v>21.317190026277299</v>
      </c>
      <c r="L55">
        <v>164.720722675323</v>
      </c>
      <c r="N55" t="s">
        <v>139</v>
      </c>
      <c r="O55">
        <v>17.281850096621401</v>
      </c>
      <c r="P55">
        <v>340.12969660758898</v>
      </c>
      <c r="R55" t="s">
        <v>302</v>
      </c>
      <c r="S55">
        <v>35.017769169506202</v>
      </c>
      <c r="T55">
        <v>209.79637575149499</v>
      </c>
      <c r="Z55" t="s">
        <v>328</v>
      </c>
      <c r="AA55">
        <v>29.584654157700498</v>
      </c>
      <c r="AB55">
        <v>454.53188490867598</v>
      </c>
    </row>
    <row r="56" spans="10:28" x14ac:dyDescent="0.25">
      <c r="J56" t="s">
        <v>68</v>
      </c>
      <c r="K56">
        <v>21.366888226194</v>
      </c>
      <c r="L56">
        <v>162.85642957687301</v>
      </c>
      <c r="N56" t="s">
        <v>121</v>
      </c>
      <c r="O56">
        <v>17.641373956972402</v>
      </c>
      <c r="P56">
        <v>327.05896997451703</v>
      </c>
      <c r="R56" t="s">
        <v>278</v>
      </c>
      <c r="S56">
        <v>35.063674099626397</v>
      </c>
      <c r="T56">
        <v>212.24944710731501</v>
      </c>
      <c r="Z56" t="s">
        <v>349</v>
      </c>
      <c r="AA56">
        <v>29.8619564462767</v>
      </c>
      <c r="AB56">
        <v>463.87284421920702</v>
      </c>
    </row>
    <row r="57" spans="10:28" x14ac:dyDescent="0.25">
      <c r="J57" t="s">
        <v>70</v>
      </c>
      <c r="K57">
        <v>21.502510339456201</v>
      </c>
      <c r="L57">
        <v>174.52319407463</v>
      </c>
      <c r="N57" t="s">
        <v>141</v>
      </c>
      <c r="O57">
        <v>18.039357669143399</v>
      </c>
      <c r="P57">
        <v>325.208344221115</v>
      </c>
      <c r="R57" t="s">
        <v>299</v>
      </c>
      <c r="S57">
        <v>36.000405715355903</v>
      </c>
      <c r="T57">
        <v>217.17604875564501</v>
      </c>
      <c r="Z57" t="s">
        <v>370</v>
      </c>
      <c r="AA57">
        <v>30.7611075176385</v>
      </c>
      <c r="AB57">
        <v>472.76208496093699</v>
      </c>
    </row>
    <row r="58" spans="10:28" x14ac:dyDescent="0.25">
      <c r="J58" t="s">
        <v>40</v>
      </c>
      <c r="K58">
        <v>21.9717358980723</v>
      </c>
      <c r="L58">
        <v>176.95093584060601</v>
      </c>
      <c r="N58" t="s">
        <v>169</v>
      </c>
      <c r="O58">
        <v>18.510045875531201</v>
      </c>
      <c r="P58">
        <v>324.56117558479298</v>
      </c>
      <c r="R58" t="s">
        <v>286</v>
      </c>
      <c r="S58">
        <v>36.699400968165698</v>
      </c>
      <c r="T58">
        <v>212.69833564758301</v>
      </c>
      <c r="Z58" t="s">
        <v>410</v>
      </c>
      <c r="AA58">
        <v>31.6733187575161</v>
      </c>
      <c r="AB58">
        <v>495.68671965598998</v>
      </c>
    </row>
    <row r="59" spans="10:28" x14ac:dyDescent="0.25">
      <c r="J59" t="s">
        <v>90</v>
      </c>
      <c r="K59">
        <v>22.787068859462099</v>
      </c>
      <c r="L59">
        <v>158.31201124191199</v>
      </c>
      <c r="N59" t="s">
        <v>166</v>
      </c>
      <c r="O59">
        <v>18.703304352868599</v>
      </c>
      <c r="P59">
        <v>334.92459321022</v>
      </c>
      <c r="R59" t="s">
        <v>260</v>
      </c>
      <c r="S59">
        <v>36.883087021999998</v>
      </c>
      <c r="T59">
        <v>219.68549871444699</v>
      </c>
      <c r="Z59" t="s">
        <v>399</v>
      </c>
      <c r="AA59">
        <v>31.9674150651792</v>
      </c>
      <c r="AB59">
        <v>446.59040546417202</v>
      </c>
    </row>
    <row r="60" spans="10:28" x14ac:dyDescent="0.25">
      <c r="J60" t="s">
        <v>24</v>
      </c>
      <c r="K60">
        <v>22.881093856284298</v>
      </c>
      <c r="L60">
        <v>176.96008920669499</v>
      </c>
      <c r="N60" t="s">
        <v>132</v>
      </c>
      <c r="O60">
        <v>19.392983412337401</v>
      </c>
      <c r="P60">
        <v>330.40135455131502</v>
      </c>
      <c r="R60" t="s">
        <v>211</v>
      </c>
      <c r="S60">
        <v>36.968766047213101</v>
      </c>
      <c r="T60">
        <v>213.93752169608999</v>
      </c>
      <c r="Z60" t="s">
        <v>409</v>
      </c>
      <c r="AA60">
        <v>32.021099533302802</v>
      </c>
      <c r="AB60">
        <v>451.53783130645701</v>
      </c>
    </row>
    <row r="61" spans="10:28" x14ac:dyDescent="0.25">
      <c r="J61" t="s">
        <v>77</v>
      </c>
      <c r="K61">
        <v>23.166013151082002</v>
      </c>
      <c r="L61">
        <v>175.34037518501199</v>
      </c>
      <c r="N61" t="s">
        <v>189</v>
      </c>
      <c r="O61">
        <v>19.498701629123602</v>
      </c>
      <c r="P61">
        <v>328.60386395454401</v>
      </c>
      <c r="R61" t="s">
        <v>272</v>
      </c>
      <c r="S61">
        <v>36.977195643232697</v>
      </c>
      <c r="T61">
        <v>208.18926358222899</v>
      </c>
      <c r="Z61" t="s">
        <v>329</v>
      </c>
      <c r="AA61">
        <v>32.773374067029899</v>
      </c>
      <c r="AB61">
        <v>458.28167891502301</v>
      </c>
    </row>
    <row r="62" spans="10:28" x14ac:dyDescent="0.25">
      <c r="J62" t="s">
        <v>73</v>
      </c>
      <c r="K62">
        <v>23.518213466418999</v>
      </c>
      <c r="L62">
        <v>163.553322792053</v>
      </c>
      <c r="N62" t="s">
        <v>165</v>
      </c>
      <c r="O62">
        <v>19.7602876658678</v>
      </c>
      <c r="P62">
        <v>337.11616444587702</v>
      </c>
      <c r="R62" t="s">
        <v>276</v>
      </c>
      <c r="S62">
        <v>37.106315537934698</v>
      </c>
      <c r="T62">
        <v>214.67104148864701</v>
      </c>
      <c r="Z62" t="s">
        <v>374</v>
      </c>
      <c r="AA62">
        <v>32.958747681849502</v>
      </c>
      <c r="AB62">
        <v>466.81496286392201</v>
      </c>
    </row>
    <row r="63" spans="10:28" x14ac:dyDescent="0.25">
      <c r="J63" t="s">
        <v>5</v>
      </c>
      <c r="K63">
        <v>23.522070426884099</v>
      </c>
      <c r="L63">
        <v>162.22949886321999</v>
      </c>
      <c r="N63" t="s">
        <v>120</v>
      </c>
      <c r="O63">
        <v>20.099318503852999</v>
      </c>
      <c r="P63">
        <v>326.36136245727499</v>
      </c>
      <c r="R63" t="s">
        <v>306</v>
      </c>
      <c r="S63">
        <v>37.265251605037001</v>
      </c>
      <c r="T63">
        <v>216.09146666526701</v>
      </c>
      <c r="Z63" t="s">
        <v>377</v>
      </c>
      <c r="AA63">
        <v>33.097038456806601</v>
      </c>
      <c r="AB63">
        <v>466.91864538192698</v>
      </c>
    </row>
    <row r="64" spans="10:28" x14ac:dyDescent="0.25">
      <c r="J64" t="s">
        <v>81</v>
      </c>
      <c r="K64">
        <v>23.584972130021399</v>
      </c>
      <c r="L64">
        <v>166.33790707588099</v>
      </c>
      <c r="N64" t="s">
        <v>135</v>
      </c>
      <c r="O64">
        <v>20.1172192762421</v>
      </c>
      <c r="P64">
        <v>324.59158062934802</v>
      </c>
      <c r="R64" t="s">
        <v>242</v>
      </c>
      <c r="S64">
        <v>37.653241181279697</v>
      </c>
      <c r="T64">
        <v>208.77424788475</v>
      </c>
      <c r="Z64" t="s">
        <v>311</v>
      </c>
      <c r="AA64">
        <v>33.229951145419001</v>
      </c>
      <c r="AB64">
        <v>430.166829586029</v>
      </c>
    </row>
    <row r="65" spans="10:28" x14ac:dyDescent="0.25">
      <c r="J65" t="s">
        <v>59</v>
      </c>
      <c r="K65">
        <v>24.120786500675202</v>
      </c>
      <c r="L65">
        <v>163.89703059196401</v>
      </c>
      <c r="N65" t="s">
        <v>193</v>
      </c>
      <c r="O65">
        <v>20.6783213093426</v>
      </c>
      <c r="P65">
        <v>358.89879298210099</v>
      </c>
      <c r="R65" t="s">
        <v>271</v>
      </c>
      <c r="S65">
        <v>38.607678226386</v>
      </c>
      <c r="T65">
        <v>223.296558141708</v>
      </c>
      <c r="Z65" t="s">
        <v>407</v>
      </c>
      <c r="AA65">
        <v>34.647514669682103</v>
      </c>
      <c r="AB65">
        <v>460.77477574348399</v>
      </c>
    </row>
    <row r="66" spans="10:28" x14ac:dyDescent="0.25">
      <c r="J66" t="s">
        <v>54</v>
      </c>
      <c r="K66">
        <v>24.6105032019852</v>
      </c>
      <c r="L66">
        <v>183.62610912323001</v>
      </c>
      <c r="N66" t="s">
        <v>148</v>
      </c>
      <c r="O66">
        <v>20.867156064092601</v>
      </c>
      <c r="P66">
        <v>322.24641990661598</v>
      </c>
      <c r="R66" t="s">
        <v>246</v>
      </c>
      <c r="S66">
        <v>38.8777074667628</v>
      </c>
      <c r="T66">
        <v>206.43440628051701</v>
      </c>
      <c r="Z66" t="s">
        <v>348</v>
      </c>
      <c r="AA66">
        <v>35.5026129020141</v>
      </c>
      <c r="AB66">
        <v>464.27812075614901</v>
      </c>
    </row>
    <row r="67" spans="10:28" x14ac:dyDescent="0.25">
      <c r="J67" t="s">
        <v>9</v>
      </c>
      <c r="K67">
        <v>24.6422371763813</v>
      </c>
      <c r="L67">
        <v>169.15195870399401</v>
      </c>
      <c r="N67" t="s">
        <v>131</v>
      </c>
      <c r="O67">
        <v>21.106814984894701</v>
      </c>
      <c r="P67">
        <v>320.88937664031903</v>
      </c>
      <c r="R67" t="s">
        <v>284</v>
      </c>
      <c r="S67">
        <v>39.134697003942001</v>
      </c>
      <c r="T67">
        <v>217.13430166244501</v>
      </c>
      <c r="Z67" t="s">
        <v>344</v>
      </c>
      <c r="AA67">
        <v>36.995840222055101</v>
      </c>
      <c r="AB67">
        <v>474.37155032157898</v>
      </c>
    </row>
    <row r="68" spans="10:28" x14ac:dyDescent="0.25">
      <c r="J68" t="s">
        <v>21</v>
      </c>
      <c r="K68">
        <v>24.703546656489301</v>
      </c>
      <c r="L68">
        <v>166.85038566589299</v>
      </c>
      <c r="N68" t="s">
        <v>194</v>
      </c>
      <c r="O68">
        <v>22.093149286492601</v>
      </c>
      <c r="P68">
        <v>322.07178378105101</v>
      </c>
      <c r="R68" t="s">
        <v>237</v>
      </c>
      <c r="S68">
        <v>40.181516551418099</v>
      </c>
      <c r="T68">
        <v>211.81759810447599</v>
      </c>
      <c r="Z68" t="s">
        <v>401</v>
      </c>
      <c r="AA68">
        <v>37.330006582405701</v>
      </c>
      <c r="AB68">
        <v>484.40725684165898</v>
      </c>
    </row>
    <row r="69" spans="10:28" x14ac:dyDescent="0.25">
      <c r="J69" t="s">
        <v>18</v>
      </c>
      <c r="K69">
        <v>24.950281865474501</v>
      </c>
      <c r="L69">
        <v>164.72236728668199</v>
      </c>
      <c r="N69" t="s">
        <v>168</v>
      </c>
      <c r="O69">
        <v>22.420634279332699</v>
      </c>
      <c r="P69">
        <v>342.65750002861</v>
      </c>
      <c r="R69" t="s">
        <v>243</v>
      </c>
      <c r="S69">
        <v>40.227091995285598</v>
      </c>
      <c r="T69">
        <v>214.93502163887001</v>
      </c>
      <c r="Z69" t="s">
        <v>368</v>
      </c>
      <c r="AA69">
        <v>37.479356478957399</v>
      </c>
      <c r="AB69">
        <v>456.29935860633799</v>
      </c>
    </row>
    <row r="70" spans="10:28" x14ac:dyDescent="0.25">
      <c r="J70" t="s">
        <v>29</v>
      </c>
      <c r="K70">
        <v>25.150370254339801</v>
      </c>
      <c r="L70">
        <v>163.631314754486</v>
      </c>
      <c r="N70" t="s">
        <v>155</v>
      </c>
      <c r="O70">
        <v>22.502699712556701</v>
      </c>
      <c r="P70">
        <v>325.03383755683899</v>
      </c>
      <c r="R70" t="s">
        <v>253</v>
      </c>
      <c r="S70">
        <v>41.972511728513197</v>
      </c>
      <c r="T70">
        <v>225.38386607170099</v>
      </c>
      <c r="Z70" t="s">
        <v>385</v>
      </c>
      <c r="AA70">
        <v>37.650663515717802</v>
      </c>
      <c r="AB70">
        <v>448.275881290435</v>
      </c>
    </row>
    <row r="71" spans="10:28" x14ac:dyDescent="0.25">
      <c r="J71" t="s">
        <v>62</v>
      </c>
      <c r="K71">
        <v>25.240149983686901</v>
      </c>
      <c r="L71">
        <v>161.74667263031</v>
      </c>
      <c r="N71" t="s">
        <v>105</v>
      </c>
      <c r="O71">
        <v>23.0939360276051</v>
      </c>
      <c r="P71">
        <v>348.83128476142798</v>
      </c>
      <c r="R71" t="s">
        <v>224</v>
      </c>
      <c r="S71">
        <v>42.148143246287702</v>
      </c>
      <c r="T71">
        <v>219.46707534789999</v>
      </c>
      <c r="Z71" t="s">
        <v>406</v>
      </c>
      <c r="AA71">
        <v>37.692751889356103</v>
      </c>
      <c r="AB71">
        <v>449.72042059898303</v>
      </c>
    </row>
    <row r="72" spans="10:28" x14ac:dyDescent="0.25">
      <c r="J72" t="s">
        <v>11</v>
      </c>
      <c r="K72">
        <v>25.955468216955399</v>
      </c>
      <c r="L72">
        <v>170.730676412582</v>
      </c>
      <c r="N72" t="s">
        <v>201</v>
      </c>
      <c r="O72">
        <v>23.405594986019601</v>
      </c>
      <c r="P72">
        <v>342.49518871307299</v>
      </c>
      <c r="R72" t="s">
        <v>223</v>
      </c>
      <c r="S72">
        <v>42.544043455226202</v>
      </c>
      <c r="T72">
        <v>209.22672963142301</v>
      </c>
      <c r="Z72" t="s">
        <v>315</v>
      </c>
      <c r="AA72">
        <v>38.722712894811302</v>
      </c>
      <c r="AB72">
        <v>452.45340895652703</v>
      </c>
    </row>
    <row r="73" spans="10:28" x14ac:dyDescent="0.25">
      <c r="J73" t="s">
        <v>43</v>
      </c>
      <c r="K73">
        <v>25.972436090079299</v>
      </c>
      <c r="L73">
        <v>169.07498550414999</v>
      </c>
      <c r="N73" t="s">
        <v>130</v>
      </c>
      <c r="O73">
        <v>23.6621009244821</v>
      </c>
      <c r="P73">
        <v>330.52467608451798</v>
      </c>
      <c r="R73" t="s">
        <v>210</v>
      </c>
      <c r="S73">
        <v>43.132379939861003</v>
      </c>
      <c r="T73">
        <v>212.79360818862901</v>
      </c>
      <c r="Z73" t="s">
        <v>357</v>
      </c>
      <c r="AA73">
        <v>39.346831451318401</v>
      </c>
      <c r="AB73">
        <v>481.52108931541397</v>
      </c>
    </row>
    <row r="74" spans="10:28" x14ac:dyDescent="0.25">
      <c r="J74" t="s">
        <v>35</v>
      </c>
      <c r="K74">
        <v>26.027848813855702</v>
      </c>
      <c r="L74">
        <v>168.74411368369999</v>
      </c>
      <c r="N74" t="s">
        <v>197</v>
      </c>
      <c r="O74">
        <v>23.6884229310159</v>
      </c>
      <c r="P74">
        <v>326.20070338249201</v>
      </c>
      <c r="R74" t="s">
        <v>277</v>
      </c>
      <c r="S74">
        <v>43.938027957360902</v>
      </c>
      <c r="T74">
        <v>215.23898649215599</v>
      </c>
      <c r="Z74" t="s">
        <v>355</v>
      </c>
      <c r="AA74">
        <v>39.397872289887196</v>
      </c>
      <c r="AB74">
        <v>465.93924403190601</v>
      </c>
    </row>
    <row r="75" spans="10:28" x14ac:dyDescent="0.25">
      <c r="J75" t="s">
        <v>22</v>
      </c>
      <c r="K75">
        <v>26.032928958176399</v>
      </c>
      <c r="L75">
        <v>164.42725086212101</v>
      </c>
      <c r="N75" t="s">
        <v>182</v>
      </c>
      <c r="O75">
        <v>23.721333984213199</v>
      </c>
      <c r="P75">
        <v>328.40187072753901</v>
      </c>
      <c r="R75" t="s">
        <v>220</v>
      </c>
      <c r="S75">
        <v>44.766672764483197</v>
      </c>
      <c r="T75">
        <v>233.99446034431401</v>
      </c>
      <c r="Z75" t="s">
        <v>319</v>
      </c>
      <c r="AA75">
        <v>39.994176909001602</v>
      </c>
      <c r="AB75">
        <v>423.12257862091002</v>
      </c>
    </row>
    <row r="76" spans="10:28" x14ac:dyDescent="0.25">
      <c r="J76" t="s">
        <v>71</v>
      </c>
      <c r="K76">
        <v>26.122467605102798</v>
      </c>
      <c r="L76">
        <v>166.93003940582199</v>
      </c>
      <c r="N76" t="s">
        <v>173</v>
      </c>
      <c r="O76">
        <v>23.740034246133</v>
      </c>
      <c r="P76">
        <v>324.86308598518298</v>
      </c>
      <c r="R76" t="s">
        <v>213</v>
      </c>
      <c r="S76">
        <v>45.5851425736683</v>
      </c>
      <c r="T76">
        <v>218.21050953865</v>
      </c>
      <c r="Z76" t="s">
        <v>403</v>
      </c>
      <c r="AA76">
        <v>40.091144819915897</v>
      </c>
      <c r="AB76">
        <v>456.338294506073</v>
      </c>
    </row>
    <row r="77" spans="10:28" x14ac:dyDescent="0.25">
      <c r="J77" t="s">
        <v>82</v>
      </c>
      <c r="K77">
        <v>27.145243045565</v>
      </c>
      <c r="L77">
        <v>172.55618262290901</v>
      </c>
      <c r="N77" t="s">
        <v>106</v>
      </c>
      <c r="O77">
        <v>23.790680403939401</v>
      </c>
      <c r="P77">
        <v>341.991619348526</v>
      </c>
      <c r="R77" t="s">
        <v>269</v>
      </c>
      <c r="S77">
        <v>47.263986506613499</v>
      </c>
      <c r="T77">
        <v>210.10168027877799</v>
      </c>
      <c r="Z77" t="s">
        <v>331</v>
      </c>
      <c r="AA77">
        <v>40.207222385748999</v>
      </c>
      <c r="AB77">
        <v>457.564157485961</v>
      </c>
    </row>
    <row r="78" spans="10:28" x14ac:dyDescent="0.25">
      <c r="J78" t="s">
        <v>103</v>
      </c>
      <c r="K78">
        <v>27.563723915795698</v>
      </c>
      <c r="L78">
        <v>180.228590965271</v>
      </c>
      <c r="N78" t="s">
        <v>149</v>
      </c>
      <c r="O78">
        <v>24.0522784021144</v>
      </c>
      <c r="P78">
        <v>355.46048951148902</v>
      </c>
      <c r="R78" t="s">
        <v>303</v>
      </c>
      <c r="S78">
        <v>47.9722202566698</v>
      </c>
      <c r="T78">
        <v>211.41108274459799</v>
      </c>
      <c r="Z78" t="s">
        <v>362</v>
      </c>
      <c r="AA78">
        <v>43.771765069299597</v>
      </c>
      <c r="AB78">
        <v>447.22997760772699</v>
      </c>
    </row>
    <row r="79" spans="10:28" x14ac:dyDescent="0.25">
      <c r="J79" t="s">
        <v>47</v>
      </c>
      <c r="K79">
        <v>28.365338589984098</v>
      </c>
      <c r="L79">
        <v>166.78086733818</v>
      </c>
      <c r="N79" t="s">
        <v>118</v>
      </c>
      <c r="O79">
        <v>24.121132209490799</v>
      </c>
      <c r="P79">
        <v>338.72060298919598</v>
      </c>
      <c r="R79" t="s">
        <v>229</v>
      </c>
      <c r="S79">
        <v>48.246393680436398</v>
      </c>
      <c r="T79">
        <v>213.563445329666</v>
      </c>
      <c r="Z79" t="s">
        <v>330</v>
      </c>
      <c r="AA79">
        <v>45.993418822833497</v>
      </c>
      <c r="AB79">
        <v>446.849892377853</v>
      </c>
    </row>
    <row r="80" spans="10:28" x14ac:dyDescent="0.25">
      <c r="J80" t="s">
        <v>104</v>
      </c>
      <c r="K80">
        <v>30.290143708177201</v>
      </c>
      <c r="L80">
        <v>181.01631784438999</v>
      </c>
      <c r="N80" t="s">
        <v>151</v>
      </c>
      <c r="O80">
        <v>24.316788370345101</v>
      </c>
      <c r="P80">
        <v>329.09989166259697</v>
      </c>
      <c r="R80" t="s">
        <v>270</v>
      </c>
      <c r="S80">
        <v>50.426964789414399</v>
      </c>
      <c r="T80">
        <v>215.24190139770499</v>
      </c>
      <c r="Z80" t="s">
        <v>325</v>
      </c>
      <c r="AA80">
        <v>46.059321290841403</v>
      </c>
      <c r="AB80">
        <v>561.52712655067398</v>
      </c>
    </row>
    <row r="81" spans="10:28" x14ac:dyDescent="0.25">
      <c r="J81" t="s">
        <v>48</v>
      </c>
      <c r="K81">
        <v>30.3492336752794</v>
      </c>
      <c r="L81">
        <v>162.27614808082501</v>
      </c>
      <c r="N81" t="s">
        <v>158</v>
      </c>
      <c r="O81">
        <v>25.3421845409604</v>
      </c>
      <c r="P81">
        <v>328.69483327865601</v>
      </c>
      <c r="R81" t="s">
        <v>225</v>
      </c>
      <c r="S81">
        <v>50.689368298237703</v>
      </c>
      <c r="T81">
        <v>217.026014566421</v>
      </c>
      <c r="Z81" t="s">
        <v>352</v>
      </c>
      <c r="AA81">
        <v>48.893784353434</v>
      </c>
      <c r="AB81">
        <v>529.68336582183804</v>
      </c>
    </row>
    <row r="82" spans="10:28" x14ac:dyDescent="0.25">
      <c r="J82" t="s">
        <v>15</v>
      </c>
      <c r="K82">
        <v>30.354054759380201</v>
      </c>
      <c r="L82">
        <v>167.88597726821899</v>
      </c>
      <c r="N82" t="s">
        <v>177</v>
      </c>
      <c r="O82">
        <v>25.398319548215099</v>
      </c>
      <c r="P82">
        <v>329.32506799697802</v>
      </c>
      <c r="R82" t="s">
        <v>289</v>
      </c>
      <c r="S82">
        <v>51.309128993997703</v>
      </c>
      <c r="T82">
        <v>209.91894865035999</v>
      </c>
      <c r="Z82" t="s">
        <v>378</v>
      </c>
      <c r="AA82">
        <v>48.947464226177502</v>
      </c>
      <c r="AB82">
        <v>461.50565838813702</v>
      </c>
    </row>
    <row r="83" spans="10:28" x14ac:dyDescent="0.25">
      <c r="J83" t="s">
        <v>17</v>
      </c>
      <c r="K83">
        <v>30.5326615617073</v>
      </c>
      <c r="L83">
        <v>161.57486963272001</v>
      </c>
      <c r="N83" t="s">
        <v>162</v>
      </c>
      <c r="O83">
        <v>26.081284575110601</v>
      </c>
      <c r="P83">
        <v>354.28791427612299</v>
      </c>
      <c r="R83" t="s">
        <v>281</v>
      </c>
      <c r="S83">
        <v>52.616012828920802</v>
      </c>
      <c r="T83">
        <v>213.58019542694001</v>
      </c>
      <c r="Z83" t="s">
        <v>386</v>
      </c>
      <c r="AA83">
        <v>49.068840589834402</v>
      </c>
      <c r="AB83">
        <v>457.39397072792002</v>
      </c>
    </row>
    <row r="84" spans="10:28" x14ac:dyDescent="0.25">
      <c r="J84" t="s">
        <v>100</v>
      </c>
      <c r="K84">
        <v>31.460314816192401</v>
      </c>
      <c r="L84">
        <v>167.48623967170701</v>
      </c>
      <c r="N84" t="s">
        <v>186</v>
      </c>
      <c r="O84">
        <v>27.164672847437402</v>
      </c>
      <c r="P84">
        <v>320.79812598228398</v>
      </c>
      <c r="R84" t="s">
        <v>208</v>
      </c>
      <c r="S84">
        <v>55.252036667968603</v>
      </c>
      <c r="T84">
        <v>217.17715549469</v>
      </c>
      <c r="Z84" t="s">
        <v>398</v>
      </c>
      <c r="AA84">
        <v>49.901987181833299</v>
      </c>
      <c r="AB84">
        <v>444.68302845954798</v>
      </c>
    </row>
    <row r="85" spans="10:28" x14ac:dyDescent="0.25">
      <c r="J85" t="s">
        <v>67</v>
      </c>
      <c r="K85">
        <v>32.027228166687799</v>
      </c>
      <c r="L85">
        <v>163.458802223205</v>
      </c>
      <c r="N85" t="s">
        <v>140</v>
      </c>
      <c r="O85">
        <v>27.950979790154399</v>
      </c>
      <c r="P85">
        <v>349.98784232139502</v>
      </c>
      <c r="R85" t="s">
        <v>254</v>
      </c>
      <c r="S85">
        <v>56.109139533135</v>
      </c>
      <c r="T85">
        <v>217.949151992797</v>
      </c>
      <c r="Z85" t="s">
        <v>373</v>
      </c>
      <c r="AA85">
        <v>51.329662700899597</v>
      </c>
      <c r="AB85">
        <v>449.37123632431002</v>
      </c>
    </row>
    <row r="86" spans="10:28" x14ac:dyDescent="0.25">
      <c r="J86" t="s">
        <v>89</v>
      </c>
      <c r="K86">
        <v>33.8012848245654</v>
      </c>
      <c r="L86">
        <v>174.71782088279701</v>
      </c>
      <c r="N86" t="s">
        <v>145</v>
      </c>
      <c r="O86">
        <v>28.043926738728999</v>
      </c>
      <c r="P86">
        <v>338.27577114105202</v>
      </c>
      <c r="R86" t="s">
        <v>304</v>
      </c>
      <c r="S86">
        <v>58.338524010491902</v>
      </c>
      <c r="T86">
        <v>211.58342599868701</v>
      </c>
      <c r="Z86" t="s">
        <v>335</v>
      </c>
      <c r="AA86">
        <v>51.363465232511501</v>
      </c>
      <c r="AB86">
        <v>458.89527630805901</v>
      </c>
    </row>
    <row r="87" spans="10:28" x14ac:dyDescent="0.25">
      <c r="J87" t="s">
        <v>50</v>
      </c>
      <c r="K87">
        <v>34.484785963858698</v>
      </c>
      <c r="L87">
        <v>167.21026015281601</v>
      </c>
      <c r="N87" t="s">
        <v>159</v>
      </c>
      <c r="O87">
        <v>28.114624427327801</v>
      </c>
      <c r="P87">
        <v>334.47196435928299</v>
      </c>
      <c r="R87" t="s">
        <v>212</v>
      </c>
      <c r="S87">
        <v>60.540004672551603</v>
      </c>
      <c r="T87">
        <v>214.81994080543501</v>
      </c>
      <c r="Z87" t="s">
        <v>361</v>
      </c>
      <c r="AA87">
        <v>52.705213409456803</v>
      </c>
      <c r="AB87">
        <v>482.993345975875</v>
      </c>
    </row>
    <row r="88" spans="10:28" x14ac:dyDescent="0.25">
      <c r="J88" t="s">
        <v>84</v>
      </c>
      <c r="K88">
        <v>35.112269763645799</v>
      </c>
      <c r="L88">
        <v>169.18363285064601</v>
      </c>
      <c r="N88" t="s">
        <v>163</v>
      </c>
      <c r="O88">
        <v>29.386713449158599</v>
      </c>
      <c r="P88">
        <v>316.92749977111799</v>
      </c>
      <c r="R88" t="s">
        <v>231</v>
      </c>
      <c r="S88">
        <v>62.049592879433</v>
      </c>
      <c r="T88">
        <v>220.35858297348</v>
      </c>
      <c r="Z88" t="s">
        <v>369</v>
      </c>
      <c r="AA88">
        <v>53.323506132743098</v>
      </c>
      <c r="AB88">
        <v>454.076018333435</v>
      </c>
    </row>
    <row r="89" spans="10:28" x14ac:dyDescent="0.25">
      <c r="J89" t="s">
        <v>72</v>
      </c>
      <c r="K89">
        <v>35.223850941835103</v>
      </c>
      <c r="L89">
        <v>176.558386802673</v>
      </c>
      <c r="N89" t="s">
        <v>152</v>
      </c>
      <c r="O89">
        <v>30.390655620964498</v>
      </c>
      <c r="P89">
        <v>340.656067848205</v>
      </c>
      <c r="R89" t="s">
        <v>273</v>
      </c>
      <c r="S89">
        <v>70.265111603811704</v>
      </c>
      <c r="T89">
        <v>212.839205265045</v>
      </c>
      <c r="Z89" t="s">
        <v>389</v>
      </c>
      <c r="AA89">
        <v>53.627520498269703</v>
      </c>
      <c r="AB89">
        <v>451.34190487861599</v>
      </c>
    </row>
    <row r="90" spans="10:28" x14ac:dyDescent="0.25">
      <c r="J90" t="s">
        <v>102</v>
      </c>
      <c r="K90">
        <v>35.438978576485802</v>
      </c>
      <c r="L90">
        <v>176.360906362533</v>
      </c>
      <c r="N90" t="s">
        <v>198</v>
      </c>
      <c r="O90">
        <v>30.479453423870901</v>
      </c>
      <c r="P90">
        <v>321.89842200279202</v>
      </c>
      <c r="R90" t="s">
        <v>282</v>
      </c>
      <c r="S90">
        <v>71.1423077299672</v>
      </c>
      <c r="T90">
        <v>223.23219585418701</v>
      </c>
      <c r="Z90" t="s">
        <v>396</v>
      </c>
      <c r="AA90">
        <v>54.0971571240053</v>
      </c>
      <c r="AB90">
        <v>442.52571773529002</v>
      </c>
    </row>
    <row r="91" spans="10:28" x14ac:dyDescent="0.25">
      <c r="J91" t="s">
        <v>8</v>
      </c>
      <c r="K91">
        <v>35.964296547950603</v>
      </c>
      <c r="L91">
        <v>182.219319105148</v>
      </c>
      <c r="N91" t="s">
        <v>117</v>
      </c>
      <c r="O91">
        <v>30.793340731936102</v>
      </c>
      <c r="P91">
        <v>321.51537227630598</v>
      </c>
      <c r="R91" t="s">
        <v>230</v>
      </c>
      <c r="S91">
        <v>79.3646603244771</v>
      </c>
      <c r="T91">
        <v>206.62990331649701</v>
      </c>
      <c r="Z91" t="s">
        <v>342</v>
      </c>
      <c r="AA91">
        <v>57.868174978009399</v>
      </c>
      <c r="AB91">
        <v>459.81624746322598</v>
      </c>
    </row>
    <row r="92" spans="10:28" x14ac:dyDescent="0.25">
      <c r="J92" t="s">
        <v>45</v>
      </c>
      <c r="K92">
        <v>35.973741913045899</v>
      </c>
      <c r="L92">
        <v>176.39966821670501</v>
      </c>
      <c r="N92" t="s">
        <v>203</v>
      </c>
      <c r="O92">
        <v>31.280769180049401</v>
      </c>
      <c r="P92">
        <v>333.11635136604298</v>
      </c>
      <c r="R92" t="s">
        <v>245</v>
      </c>
      <c r="S92">
        <v>86.076795768695007</v>
      </c>
      <c r="T92">
        <v>200.676398277282</v>
      </c>
      <c r="Z92" t="s">
        <v>332</v>
      </c>
      <c r="AA92">
        <v>58.662073573249998</v>
      </c>
      <c r="AB92">
        <v>456.65805172920199</v>
      </c>
    </row>
    <row r="93" spans="10:28" x14ac:dyDescent="0.25">
      <c r="J93" t="s">
        <v>44</v>
      </c>
      <c r="K93">
        <v>38.544760133354202</v>
      </c>
      <c r="L93">
        <v>169.722224712371</v>
      </c>
      <c r="N93" t="s">
        <v>175</v>
      </c>
      <c r="O93">
        <v>31.506142134383701</v>
      </c>
      <c r="P93">
        <v>329.27236104011502</v>
      </c>
      <c r="R93" t="s">
        <v>244</v>
      </c>
      <c r="S93">
        <v>86.087289486520206</v>
      </c>
      <c r="T93">
        <v>206.90688753128001</v>
      </c>
      <c r="Z93" t="s">
        <v>379</v>
      </c>
      <c r="AA93">
        <v>59.613470814517797</v>
      </c>
      <c r="AB93">
        <v>454.17499971389702</v>
      </c>
    </row>
    <row r="94" spans="10:28" x14ac:dyDescent="0.25">
      <c r="J94" t="s">
        <v>19</v>
      </c>
      <c r="K94">
        <v>38.721662146318401</v>
      </c>
      <c r="L94">
        <v>167.41011381149201</v>
      </c>
      <c r="N94" t="s">
        <v>107</v>
      </c>
      <c r="O94">
        <v>32.306100320766397</v>
      </c>
      <c r="P94">
        <v>335.820489168167</v>
      </c>
      <c r="R94" t="s">
        <v>217</v>
      </c>
      <c r="S94">
        <v>87.854125824992494</v>
      </c>
      <c r="T94">
        <v>210.68587565422001</v>
      </c>
      <c r="Z94" t="s">
        <v>390</v>
      </c>
      <c r="AA94">
        <v>59.870809716377501</v>
      </c>
      <c r="AB94">
        <v>458.95745801925602</v>
      </c>
    </row>
    <row r="95" spans="10:28" x14ac:dyDescent="0.25">
      <c r="J95" t="s">
        <v>57</v>
      </c>
      <c r="K95">
        <v>38.789358718876102</v>
      </c>
      <c r="L95">
        <v>164.986620187759</v>
      </c>
      <c r="N95" t="s">
        <v>111</v>
      </c>
      <c r="O95">
        <v>32.799583464688297</v>
      </c>
      <c r="P95">
        <v>314.753681421279</v>
      </c>
      <c r="R95" t="s">
        <v>209</v>
      </c>
      <c r="S95">
        <v>91.468376748493</v>
      </c>
      <c r="T95">
        <v>206.508685111999</v>
      </c>
      <c r="Z95" t="s">
        <v>324</v>
      </c>
      <c r="AA95">
        <v>60.115054374325901</v>
      </c>
      <c r="AB95">
        <v>588.717991828918</v>
      </c>
    </row>
    <row r="96" spans="10:28" x14ac:dyDescent="0.25">
      <c r="J96" t="s">
        <v>95</v>
      </c>
      <c r="K96">
        <v>39.935297697369201</v>
      </c>
      <c r="L96">
        <v>166.539551734924</v>
      </c>
      <c r="N96" t="s">
        <v>113</v>
      </c>
      <c r="O96">
        <v>34.210712687710704</v>
      </c>
      <c r="P96">
        <v>325.06880402565002</v>
      </c>
      <c r="R96" t="s">
        <v>298</v>
      </c>
      <c r="S96">
        <v>98.194233672901206</v>
      </c>
      <c r="T96">
        <v>210.84379863738999</v>
      </c>
      <c r="Z96" t="s">
        <v>375</v>
      </c>
      <c r="AA96">
        <v>62.844790944647201</v>
      </c>
      <c r="AB96">
        <v>443.57713413238503</v>
      </c>
    </row>
    <row r="97" spans="10:28" x14ac:dyDescent="0.25">
      <c r="J97" t="s">
        <v>96</v>
      </c>
      <c r="K97">
        <v>40.389589169191503</v>
      </c>
      <c r="L97">
        <v>164.975574493408</v>
      </c>
      <c r="N97" t="s">
        <v>134</v>
      </c>
      <c r="O97">
        <v>35.077820140064198</v>
      </c>
      <c r="P97">
        <v>319.90962505340502</v>
      </c>
      <c r="R97" t="s">
        <v>228</v>
      </c>
      <c r="S97">
        <v>102.55964630365401</v>
      </c>
      <c r="T97">
        <v>209.614820480346</v>
      </c>
      <c r="Z97" t="s">
        <v>387</v>
      </c>
      <c r="AA97">
        <v>63.263590564694397</v>
      </c>
      <c r="AB97">
        <v>453.24029731750397</v>
      </c>
    </row>
    <row r="98" spans="10:28" x14ac:dyDescent="0.25">
      <c r="J98" t="s">
        <v>53</v>
      </c>
      <c r="K98">
        <v>42.654077551035101</v>
      </c>
      <c r="L98">
        <v>179.173466682434</v>
      </c>
      <c r="N98" t="s">
        <v>144</v>
      </c>
      <c r="O98">
        <v>35.257880546552002</v>
      </c>
      <c r="P98">
        <v>315.17118406295702</v>
      </c>
      <c r="R98" t="s">
        <v>294</v>
      </c>
      <c r="S98">
        <v>105.09434448432999</v>
      </c>
      <c r="T98">
        <v>220.517619848251</v>
      </c>
      <c r="Z98" t="s">
        <v>314</v>
      </c>
      <c r="AA98">
        <v>67.069205137684193</v>
      </c>
      <c r="AB98">
        <v>439.14099407195999</v>
      </c>
    </row>
    <row r="99" spans="10:28" x14ac:dyDescent="0.25">
      <c r="J99" t="s">
        <v>60</v>
      </c>
      <c r="K99">
        <v>44.7705969257348</v>
      </c>
      <c r="L99">
        <v>166.17937803268401</v>
      </c>
      <c r="N99" t="s">
        <v>170</v>
      </c>
      <c r="O99">
        <v>37.2981784639937</v>
      </c>
      <c r="P99">
        <v>326.71866869926401</v>
      </c>
      <c r="R99" t="s">
        <v>256</v>
      </c>
      <c r="S99">
        <v>106.267350894968</v>
      </c>
      <c r="T99">
        <v>215.928198814392</v>
      </c>
      <c r="Z99" t="s">
        <v>384</v>
      </c>
      <c r="AA99">
        <v>67.741769643446304</v>
      </c>
      <c r="AB99">
        <v>448.368852138519</v>
      </c>
    </row>
    <row r="100" spans="10:28" x14ac:dyDescent="0.25">
      <c r="J100" t="s">
        <v>13</v>
      </c>
      <c r="K100">
        <v>46.250426589910802</v>
      </c>
      <c r="L100">
        <v>187.592455625534</v>
      </c>
      <c r="N100" t="s">
        <v>146</v>
      </c>
      <c r="O100">
        <v>37.661374788898598</v>
      </c>
      <c r="P100">
        <v>337.467018604278</v>
      </c>
      <c r="R100" t="s">
        <v>297</v>
      </c>
      <c r="S100">
        <v>106.29977045624101</v>
      </c>
      <c r="T100">
        <v>213.14458632469101</v>
      </c>
      <c r="Z100" t="s">
        <v>350</v>
      </c>
      <c r="AA100">
        <v>68.043777783048498</v>
      </c>
      <c r="AB100">
        <v>458.36817765235901</v>
      </c>
    </row>
    <row r="101" spans="10:28" x14ac:dyDescent="0.25">
      <c r="J101" t="s">
        <v>94</v>
      </c>
      <c r="K101">
        <v>46.514968094855298</v>
      </c>
      <c r="L101">
        <v>171.46243667602499</v>
      </c>
      <c r="N101" t="s">
        <v>122</v>
      </c>
      <c r="O101">
        <v>39.075626304679702</v>
      </c>
      <c r="P101">
        <v>332.08173346519402</v>
      </c>
      <c r="R101" t="s">
        <v>268</v>
      </c>
      <c r="S101">
        <v>113.447941218301</v>
      </c>
      <c r="T101">
        <v>210.14994788169801</v>
      </c>
      <c r="Z101" t="s">
        <v>323</v>
      </c>
      <c r="AA101">
        <v>69.8266259844507</v>
      </c>
      <c r="AB101">
        <v>484.33764481544398</v>
      </c>
    </row>
    <row r="102" spans="10:28" x14ac:dyDescent="0.25">
      <c r="J102" t="s">
        <v>34</v>
      </c>
      <c r="K102">
        <v>53.876798413496303</v>
      </c>
      <c r="L102">
        <v>172.41537880897499</v>
      </c>
      <c r="N102" t="s">
        <v>126</v>
      </c>
      <c r="O102">
        <v>39.702147882043597</v>
      </c>
      <c r="P102">
        <v>318.63524103164599</v>
      </c>
      <c r="R102" t="s">
        <v>280</v>
      </c>
      <c r="S102">
        <v>120.696534981753</v>
      </c>
      <c r="T102">
        <v>214.239644765853</v>
      </c>
      <c r="Z102" t="s">
        <v>320</v>
      </c>
      <c r="AA102">
        <v>75.827672011104895</v>
      </c>
      <c r="AB102">
        <v>432.26987957954401</v>
      </c>
    </row>
    <row r="103" spans="10:28" x14ac:dyDescent="0.25">
      <c r="J103" t="s">
        <v>30</v>
      </c>
      <c r="K103">
        <v>55.876512135720702</v>
      </c>
      <c r="L103">
        <v>171.43724083900401</v>
      </c>
      <c r="N103" t="s">
        <v>115</v>
      </c>
      <c r="O103">
        <v>39.816915360316997</v>
      </c>
      <c r="P103">
        <v>321.91948366165099</v>
      </c>
      <c r="R103" t="s">
        <v>257</v>
      </c>
      <c r="S103">
        <v>125.33134872091399</v>
      </c>
      <c r="T103">
        <v>210.44491052627501</v>
      </c>
      <c r="Z103" t="s">
        <v>400</v>
      </c>
      <c r="AA103">
        <v>76.461946640530499</v>
      </c>
      <c r="AB103">
        <v>459.97316431999201</v>
      </c>
    </row>
    <row r="104" spans="10:28" x14ac:dyDescent="0.25">
      <c r="J104" t="s">
        <v>76</v>
      </c>
      <c r="K104">
        <v>61.1009805318064</v>
      </c>
      <c r="L104">
        <v>171.63994717597899</v>
      </c>
      <c r="N104" t="s">
        <v>114</v>
      </c>
      <c r="O104">
        <v>42.693761835360299</v>
      </c>
      <c r="P104">
        <v>317.71562361717201</v>
      </c>
      <c r="R104" t="s">
        <v>264</v>
      </c>
      <c r="S104">
        <v>130.56456171726501</v>
      </c>
      <c r="T104">
        <v>212.79413676261899</v>
      </c>
      <c r="Z104" t="s">
        <v>347</v>
      </c>
      <c r="AA104">
        <v>104.774121276719</v>
      </c>
      <c r="AB104">
        <v>447.89998412132201</v>
      </c>
    </row>
    <row r="105" spans="10:28" x14ac:dyDescent="0.25">
      <c r="J105" t="s">
        <v>23</v>
      </c>
      <c r="K105">
        <v>63.773448040397703</v>
      </c>
      <c r="L105">
        <v>173.02965927124001</v>
      </c>
      <c r="N105" t="s">
        <v>156</v>
      </c>
      <c r="O105">
        <v>43.350748623486098</v>
      </c>
      <c r="P105">
        <v>324.79096865653901</v>
      </c>
      <c r="R105" t="s">
        <v>236</v>
      </c>
      <c r="S105">
        <v>136.514334518499</v>
      </c>
      <c r="T105">
        <v>211.891561508178</v>
      </c>
      <c r="Z105" t="s">
        <v>333</v>
      </c>
      <c r="AA105">
        <v>116.204942971435</v>
      </c>
      <c r="AB105">
        <v>640.74419784545898</v>
      </c>
    </row>
    <row r="106" spans="10:28" x14ac:dyDescent="0.25">
      <c r="J106" t="s">
        <v>33</v>
      </c>
      <c r="K106">
        <v>85.934574955601605</v>
      </c>
      <c r="L106">
        <v>164.91047883033701</v>
      </c>
      <c r="N106" t="s">
        <v>143</v>
      </c>
      <c r="O106">
        <v>56.266944912358603</v>
      </c>
      <c r="P106">
        <v>315.59817028045597</v>
      </c>
      <c r="R106" t="s">
        <v>222</v>
      </c>
      <c r="S106">
        <v>150.34750737159601</v>
      </c>
      <c r="T106">
        <v>208.33831739425599</v>
      </c>
      <c r="Z106" t="s">
        <v>366</v>
      </c>
      <c r="AA106">
        <v>122.296826102794</v>
      </c>
      <c r="AB106">
        <v>460.22895312309203</v>
      </c>
    </row>
    <row r="107" spans="10:28" x14ac:dyDescent="0.25">
      <c r="J107" t="s">
        <v>16</v>
      </c>
      <c r="K107">
        <v>92.334977087780899</v>
      </c>
      <c r="L107">
        <v>159.68364644050499</v>
      </c>
      <c r="N107" t="s">
        <v>164</v>
      </c>
      <c r="O107">
        <v>66.102042119026507</v>
      </c>
      <c r="P107">
        <v>311.07374477386401</v>
      </c>
      <c r="R107" t="s">
        <v>250</v>
      </c>
      <c r="S107">
        <v>191.40860602286301</v>
      </c>
      <c r="T107">
        <v>206.37494778633101</v>
      </c>
      <c r="Z107" t="s">
        <v>353</v>
      </c>
      <c r="AA107">
        <v>147.282687415781</v>
      </c>
      <c r="AB107">
        <v>456.487331151962</v>
      </c>
    </row>
    <row r="108" spans="10:28" x14ac:dyDescent="0.25">
      <c r="J108" t="s">
        <v>20</v>
      </c>
      <c r="K108">
        <v>117.886973103375</v>
      </c>
      <c r="L108">
        <v>183.67311286926201</v>
      </c>
      <c r="N108" t="s">
        <v>202</v>
      </c>
      <c r="O108">
        <v>85.711333176494307</v>
      </c>
      <c r="P108">
        <v>327.02799749374299</v>
      </c>
      <c r="R108" t="s">
        <v>267</v>
      </c>
      <c r="S108">
        <v>201.284353248684</v>
      </c>
      <c r="T108">
        <v>208.016110658645</v>
      </c>
      <c r="Z108" t="s">
        <v>381</v>
      </c>
      <c r="AA108">
        <v>160.65627646972499</v>
      </c>
      <c r="AB108">
        <v>442.28179550170898</v>
      </c>
    </row>
    <row r="109" spans="10:28" x14ac:dyDescent="0.25">
      <c r="J109" t="s">
        <v>37</v>
      </c>
      <c r="K109">
        <v>118.607440440888</v>
      </c>
      <c r="L109">
        <v>163.019721984863</v>
      </c>
      <c r="N109" t="s">
        <v>110</v>
      </c>
      <c r="O109">
        <v>186.88448801529299</v>
      </c>
      <c r="P109">
        <v>337.89235591888399</v>
      </c>
      <c r="R109" t="s">
        <v>265</v>
      </c>
      <c r="S109">
        <v>219.033578266528</v>
      </c>
      <c r="T109">
        <v>214.546319007873</v>
      </c>
      <c r="Z109" t="s">
        <v>346</v>
      </c>
      <c r="AA109">
        <v>175.705124782274</v>
      </c>
      <c r="AB109">
        <v>451.75275301933198</v>
      </c>
    </row>
    <row r="110" spans="10:28" x14ac:dyDescent="0.25">
      <c r="J110" t="s">
        <v>56</v>
      </c>
      <c r="K110">
        <v>282.315245077783</v>
      </c>
      <c r="L110">
        <v>164.451695680618</v>
      </c>
      <c r="N110" t="s">
        <v>133</v>
      </c>
      <c r="O110">
        <v>216.681714627031</v>
      </c>
      <c r="P110">
        <v>336.19390988349897</v>
      </c>
      <c r="R110" t="s">
        <v>305</v>
      </c>
      <c r="S110">
        <v>251.39619119</v>
      </c>
      <c r="T110">
        <v>219.79368662834099</v>
      </c>
      <c r="Z110" t="s">
        <v>312</v>
      </c>
      <c r="AA110">
        <v>177.90023651982199</v>
      </c>
      <c r="AB110">
        <v>434.75111389160099</v>
      </c>
    </row>
    <row r="111" spans="10:28" x14ac:dyDescent="0.25">
      <c r="J111" t="s">
        <v>58</v>
      </c>
      <c r="K111">
        <v>336.72236675244397</v>
      </c>
      <c r="L111">
        <v>166.28267955780001</v>
      </c>
      <c r="N111" t="s">
        <v>127</v>
      </c>
      <c r="O111">
        <v>247.10526381701999</v>
      </c>
      <c r="P111">
        <v>334.036314725875</v>
      </c>
      <c r="R111" t="s">
        <v>215</v>
      </c>
      <c r="S111">
        <v>252.423825470482</v>
      </c>
      <c r="T111">
        <v>210.29358410835201</v>
      </c>
      <c r="Z111" t="s">
        <v>321</v>
      </c>
      <c r="AA111">
        <v>194.00905065476101</v>
      </c>
      <c r="AB111">
        <v>447.638120651245</v>
      </c>
    </row>
    <row r="112" spans="10:28" x14ac:dyDescent="0.25">
      <c r="J112" t="s">
        <v>66</v>
      </c>
      <c r="K112">
        <v>450.66263020235402</v>
      </c>
      <c r="L112">
        <v>173.31760668754501</v>
      </c>
      <c r="N112" t="s">
        <v>108</v>
      </c>
      <c r="O112">
        <v>267.64479424660902</v>
      </c>
      <c r="P112">
        <v>328.99618077278097</v>
      </c>
      <c r="R112" t="s">
        <v>218</v>
      </c>
      <c r="S112">
        <v>261.34686782250901</v>
      </c>
      <c r="T112">
        <v>210.33448529243401</v>
      </c>
      <c r="Z112" t="s">
        <v>365</v>
      </c>
      <c r="AA112">
        <v>202.02761392331701</v>
      </c>
      <c r="AB112">
        <v>445.89265203475901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257E-DF2A-4E2A-867E-821DAC1686C8}">
  <dimension ref="B3:K24"/>
  <sheetViews>
    <sheetView workbookViewId="0">
      <selection activeCell="E18" sqref="E18:F23"/>
    </sheetView>
  </sheetViews>
  <sheetFormatPr defaultRowHeight="15" x14ac:dyDescent="0.25"/>
  <cols>
    <col min="9" max="9" width="12.42578125" bestFit="1" customWidth="1"/>
    <col min="10" max="10" width="16.85546875" bestFit="1" customWidth="1"/>
  </cols>
  <sheetData>
    <row r="3" spans="2:11" x14ac:dyDescent="0.25">
      <c r="B3" t="s">
        <v>205</v>
      </c>
      <c r="C3" t="s">
        <v>0</v>
      </c>
      <c r="D3" t="s">
        <v>427</v>
      </c>
      <c r="E3" t="s">
        <v>428</v>
      </c>
      <c r="F3" t="s">
        <v>307</v>
      </c>
      <c r="G3" t="s">
        <v>308</v>
      </c>
      <c r="H3" t="s">
        <v>4</v>
      </c>
      <c r="I3" t="s">
        <v>440</v>
      </c>
      <c r="J3" t="s">
        <v>441</v>
      </c>
      <c r="K3" t="s">
        <v>439</v>
      </c>
    </row>
    <row r="4" spans="2:11" x14ac:dyDescent="0.25">
      <c r="B4">
        <v>2</v>
      </c>
      <c r="C4">
        <v>2</v>
      </c>
      <c r="D4">
        <v>10</v>
      </c>
      <c r="E4">
        <v>4</v>
      </c>
      <c r="F4" s="1">
        <v>184.77</v>
      </c>
      <c r="G4" s="1">
        <v>107.81</v>
      </c>
      <c r="H4" s="1">
        <v>88</v>
      </c>
      <c r="I4" s="1">
        <f t="shared" ref="I4:I13" si="0">LN(F4*G4)</f>
        <v>9.8994822269180887</v>
      </c>
      <c r="J4" s="3">
        <f t="shared" ref="J4:J7" si="1">H4*I4</f>
        <v>871.15443596879186</v>
      </c>
      <c r="K4" s="2">
        <v>100</v>
      </c>
    </row>
    <row r="5" spans="2:11" x14ac:dyDescent="0.25">
      <c r="B5">
        <v>2</v>
      </c>
      <c r="C5">
        <v>3</v>
      </c>
      <c r="D5">
        <v>10</v>
      </c>
      <c r="E5">
        <v>4</v>
      </c>
      <c r="F5" s="1">
        <v>67.23</v>
      </c>
      <c r="G5" s="1">
        <v>56.82</v>
      </c>
      <c r="H5" s="1">
        <v>104</v>
      </c>
      <c r="I5" s="1">
        <f t="shared" si="0"/>
        <v>8.2480079529069865</v>
      </c>
      <c r="J5" s="3">
        <f t="shared" si="1"/>
        <v>857.79282710232656</v>
      </c>
      <c r="K5" s="2">
        <v>100</v>
      </c>
    </row>
    <row r="6" spans="2:11" x14ac:dyDescent="0.25">
      <c r="B6">
        <v>2</v>
      </c>
      <c r="C6">
        <v>4</v>
      </c>
      <c r="D6">
        <v>10</v>
      </c>
      <c r="E6">
        <v>4</v>
      </c>
      <c r="F6" s="1">
        <v>38.075737002891607</v>
      </c>
      <c r="G6" s="1">
        <v>60.441018011152849</v>
      </c>
      <c r="H6" s="1">
        <v>170.38613467454874</v>
      </c>
      <c r="I6" s="1">
        <f t="shared" si="0"/>
        <v>7.7412452358004424</v>
      </c>
      <c r="J6" s="3">
        <f t="shared" si="1"/>
        <v>1319.0008532958029</v>
      </c>
      <c r="K6" s="2">
        <v>100</v>
      </c>
    </row>
    <row r="7" spans="2:11" x14ac:dyDescent="0.25">
      <c r="B7">
        <v>2</v>
      </c>
      <c r="C7">
        <v>4</v>
      </c>
      <c r="D7">
        <v>20</v>
      </c>
      <c r="E7">
        <v>4</v>
      </c>
      <c r="F7" s="1">
        <v>30.435465646657672</v>
      </c>
      <c r="G7" s="1">
        <v>42.872984967778756</v>
      </c>
      <c r="H7" s="1">
        <v>330.41396975040419</v>
      </c>
      <c r="I7" s="1">
        <f t="shared" si="0"/>
        <v>7.1738504680839243</v>
      </c>
      <c r="J7" s="3">
        <f t="shared" si="1"/>
        <v>2370.3404115554049</v>
      </c>
      <c r="K7" s="2">
        <v>100</v>
      </c>
    </row>
    <row r="8" spans="2:11" x14ac:dyDescent="0.25">
      <c r="B8">
        <v>3</v>
      </c>
      <c r="C8">
        <v>4</v>
      </c>
      <c r="D8">
        <v>10</v>
      </c>
      <c r="E8">
        <v>4</v>
      </c>
      <c r="F8" s="1">
        <v>57.663611989875236</v>
      </c>
      <c r="G8" s="1">
        <v>53.408413991848306</v>
      </c>
      <c r="H8" s="1">
        <v>213.82170603990525</v>
      </c>
      <c r="I8" s="1">
        <f t="shared" si="0"/>
        <v>8.032594632097247</v>
      </c>
      <c r="J8" s="3">
        <f t="shared" ref="J8:J11" si="2">H8*I8</f>
        <v>1717.5430881620184</v>
      </c>
      <c r="K8" s="2">
        <v>100</v>
      </c>
    </row>
    <row r="9" spans="2:11" x14ac:dyDescent="0.25">
      <c r="B9">
        <v>3</v>
      </c>
      <c r="C9">
        <v>4</v>
      </c>
      <c r="D9">
        <v>20</v>
      </c>
      <c r="E9">
        <v>4</v>
      </c>
      <c r="F9" s="1">
        <v>49.42</v>
      </c>
      <c r="G9" s="1">
        <v>41.5</v>
      </c>
      <c r="H9" s="1">
        <v>321</v>
      </c>
      <c r="I9" s="1">
        <f t="shared" si="0"/>
        <v>7.6260486277971165</v>
      </c>
      <c r="J9" s="3">
        <f t="shared" si="2"/>
        <v>2447.9616095228744</v>
      </c>
      <c r="K9" s="2">
        <v>100</v>
      </c>
    </row>
    <row r="10" spans="2:11" x14ac:dyDescent="0.25">
      <c r="B10">
        <v>3</v>
      </c>
      <c r="C10">
        <v>4</v>
      </c>
      <c r="D10">
        <v>10</v>
      </c>
      <c r="E10">
        <v>6</v>
      </c>
      <c r="F10" s="1">
        <v>46.057377165327679</v>
      </c>
      <c r="G10" s="1">
        <v>39.177779337550547</v>
      </c>
      <c r="H10" s="1">
        <v>463.65548329353317</v>
      </c>
      <c r="I10" s="1">
        <f t="shared" si="0"/>
        <v>7.497997681340979</v>
      </c>
      <c r="J10" s="3">
        <f t="shared" si="2"/>
        <v>3476.4877386759426</v>
      </c>
      <c r="K10" s="2">
        <v>100</v>
      </c>
    </row>
    <row r="11" spans="2:11" x14ac:dyDescent="0.25">
      <c r="B11">
        <v>3</v>
      </c>
      <c r="C11">
        <v>4</v>
      </c>
      <c r="D11">
        <v>20</v>
      </c>
      <c r="E11">
        <v>6</v>
      </c>
      <c r="F11" s="1">
        <v>41.66</v>
      </c>
      <c r="G11" s="1">
        <v>34.56</v>
      </c>
      <c r="H11" s="1">
        <v>646</v>
      </c>
      <c r="I11" s="1">
        <f t="shared" si="0"/>
        <v>7.2722383797686811</v>
      </c>
      <c r="J11" s="3">
        <f t="shared" si="2"/>
        <v>4697.865993330568</v>
      </c>
      <c r="K11" s="2">
        <v>100</v>
      </c>
    </row>
    <row r="12" spans="2:11" x14ac:dyDescent="0.25">
      <c r="B12">
        <v>4</v>
      </c>
      <c r="C12">
        <v>4</v>
      </c>
      <c r="D12">
        <v>10</v>
      </c>
      <c r="E12">
        <v>6</v>
      </c>
      <c r="F12" s="1">
        <v>88.348388835249494</v>
      </c>
      <c r="G12" s="1">
        <v>51.712982041973994</v>
      </c>
      <c r="H12" s="1">
        <v>591.40521828944838</v>
      </c>
      <c r="I12" s="1">
        <f t="shared" si="0"/>
        <v>8.4269968157588639</v>
      </c>
      <c r="J12" s="3">
        <f>H12*I12</f>
        <v>4983.7698913483573</v>
      </c>
      <c r="K12" s="2">
        <v>26</v>
      </c>
    </row>
    <row r="13" spans="2:11" x14ac:dyDescent="0.25">
      <c r="B13">
        <v>4</v>
      </c>
      <c r="C13">
        <v>4</v>
      </c>
      <c r="D13">
        <v>20</v>
      </c>
      <c r="E13">
        <v>10</v>
      </c>
      <c r="F13" s="1">
        <v>45.45223578363229</v>
      </c>
      <c r="G13" s="1">
        <v>28.525833152605127</v>
      </c>
      <c r="H13" s="1">
        <v>1860.1847903066159</v>
      </c>
      <c r="I13" s="1">
        <f t="shared" si="0"/>
        <v>7.1674721146981799</v>
      </c>
      <c r="J13" s="3">
        <f>H13*I13</f>
        <v>13332.822612708351</v>
      </c>
      <c r="K13" s="2">
        <v>18</v>
      </c>
    </row>
    <row r="14" spans="2:11" x14ac:dyDescent="0.25">
      <c r="B14">
        <v>4</v>
      </c>
      <c r="C14">
        <v>4</v>
      </c>
      <c r="D14">
        <v>10</v>
      </c>
      <c r="E14">
        <v>10</v>
      </c>
      <c r="F14" s="1">
        <v>73.905803199189606</v>
      </c>
      <c r="G14" s="1">
        <v>68.532048385325467</v>
      </c>
      <c r="H14" s="2">
        <v>937.89995930505825</v>
      </c>
      <c r="I14" s="1">
        <f t="shared" ref="I14" si="3">LN(F14*G14)</f>
        <v>8.5300928480960092</v>
      </c>
      <c r="J14" s="3">
        <f>H14*I14</f>
        <v>8000.3737350976153</v>
      </c>
      <c r="K14" s="2">
        <v>18</v>
      </c>
    </row>
    <row r="15" spans="2:11" x14ac:dyDescent="0.25">
      <c r="B15">
        <v>5</v>
      </c>
      <c r="C15">
        <v>4</v>
      </c>
      <c r="D15">
        <v>20</v>
      </c>
      <c r="E15">
        <v>6</v>
      </c>
      <c r="F15" s="1">
        <v>101.27</v>
      </c>
      <c r="G15" s="1">
        <v>46.88</v>
      </c>
      <c r="H15" s="2">
        <v>839</v>
      </c>
      <c r="I15" s="1">
        <f>LN(F15*G15)</f>
        <v>8.4653813626129502</v>
      </c>
      <c r="J15" s="3">
        <f>H15*I15</f>
        <v>7102.4549632322651</v>
      </c>
      <c r="K15" s="2">
        <v>19</v>
      </c>
    </row>
    <row r="16" spans="2:11" x14ac:dyDescent="0.25">
      <c r="B16">
        <v>5</v>
      </c>
      <c r="C16">
        <v>4</v>
      </c>
      <c r="D16">
        <v>20</v>
      </c>
      <c r="E16">
        <v>10</v>
      </c>
      <c r="F16" s="1">
        <v>93.6</v>
      </c>
      <c r="G16" s="1">
        <v>53.08</v>
      </c>
      <c r="H16" s="2">
        <v>1334</v>
      </c>
      <c r="I16" s="1">
        <f t="shared" ref="I16" si="4">LN(F16*G16)</f>
        <v>8.5108305929475527</v>
      </c>
      <c r="J16" s="3">
        <f>H16*I16</f>
        <v>11353.448010992035</v>
      </c>
      <c r="K16" s="2">
        <v>19</v>
      </c>
    </row>
    <row r="18" spans="6:7" x14ac:dyDescent="0.25">
      <c r="F18" s="1"/>
    </row>
    <row r="19" spans="6:7" x14ac:dyDescent="0.25">
      <c r="F19" s="1"/>
    </row>
    <row r="20" spans="6:7" x14ac:dyDescent="0.25">
      <c r="F20" s="1"/>
      <c r="G20" s="1"/>
    </row>
    <row r="21" spans="6:7" x14ac:dyDescent="0.25">
      <c r="F21" s="1"/>
      <c r="G21" s="1"/>
    </row>
    <row r="22" spans="6:7" x14ac:dyDescent="0.25">
      <c r="F22" s="2"/>
      <c r="G22" s="1"/>
    </row>
    <row r="23" spans="6:7" x14ac:dyDescent="0.25">
      <c r="G23" s="1"/>
    </row>
    <row r="24" spans="6:7" x14ac:dyDescent="0.25">
      <c r="G2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Gurrieri</dc:creator>
  <cp:lastModifiedBy>Sebastien Gurrieri</cp:lastModifiedBy>
  <dcterms:created xsi:type="dcterms:W3CDTF">2023-02-24T00:08:41Z</dcterms:created>
  <dcterms:modified xsi:type="dcterms:W3CDTF">2023-03-05T08:53:59Z</dcterms:modified>
</cp:coreProperties>
</file>