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20" yWindow="-20" windowWidth="23620" windowHeight="13440" activeTab="3"/>
  </bookViews>
  <sheets>
    <sheet name="T. Chart" sheetId="5" r:id="rId1"/>
    <sheet name="WD" sheetId="4" r:id="rId2"/>
    <sheet name="WS" sheetId="3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2" l="1"/>
  <c r="H54" i="2"/>
  <c r="I54" i="2"/>
  <c r="J54" i="2"/>
  <c r="K54" i="2"/>
  <c r="L54" i="2"/>
  <c r="M54" i="2"/>
  <c r="N54" i="2"/>
  <c r="O54" i="2"/>
  <c r="P54" i="2"/>
  <c r="G55" i="2"/>
  <c r="H55" i="2"/>
  <c r="I55" i="2"/>
  <c r="J55" i="2"/>
  <c r="K55" i="2"/>
  <c r="L55" i="2"/>
  <c r="M55" i="2"/>
  <c r="N55" i="2"/>
  <c r="O55" i="2"/>
  <c r="P55" i="2"/>
  <c r="G56" i="2"/>
  <c r="H56" i="2"/>
  <c r="I56" i="2"/>
  <c r="J56" i="2"/>
  <c r="K56" i="2"/>
  <c r="L56" i="2"/>
  <c r="M56" i="2"/>
  <c r="N56" i="2"/>
  <c r="O56" i="2"/>
  <c r="P56" i="2"/>
  <c r="G57" i="2"/>
  <c r="H57" i="2"/>
  <c r="I57" i="2"/>
  <c r="J57" i="2"/>
  <c r="K57" i="2"/>
  <c r="L57" i="2"/>
  <c r="M57" i="2"/>
  <c r="N57" i="2"/>
  <c r="O57" i="2"/>
  <c r="P57" i="2"/>
  <c r="G58" i="2"/>
  <c r="H58" i="2"/>
  <c r="I58" i="2"/>
  <c r="J58" i="2"/>
  <c r="K58" i="2"/>
  <c r="L58" i="2"/>
  <c r="M58" i="2"/>
  <c r="N58" i="2"/>
  <c r="O58" i="2"/>
  <c r="P58" i="2"/>
  <c r="G59" i="2"/>
  <c r="H59" i="2"/>
  <c r="I59" i="2"/>
  <c r="J59" i="2"/>
  <c r="K59" i="2"/>
  <c r="L59" i="2"/>
  <c r="M59" i="2"/>
  <c r="N59" i="2"/>
  <c r="O59" i="2"/>
  <c r="P59" i="2"/>
  <c r="G60" i="2"/>
  <c r="H60" i="2"/>
  <c r="I60" i="2"/>
  <c r="J60" i="2"/>
  <c r="K60" i="2"/>
  <c r="L60" i="2"/>
  <c r="M60" i="2"/>
  <c r="N60" i="2"/>
  <c r="O60" i="2"/>
  <c r="P60" i="2"/>
  <c r="G61" i="2"/>
  <c r="H61" i="2"/>
  <c r="I61" i="2"/>
  <c r="J61" i="2"/>
  <c r="K61" i="2"/>
  <c r="L61" i="2"/>
  <c r="M61" i="2"/>
  <c r="N61" i="2"/>
  <c r="O61" i="2"/>
  <c r="P61" i="2"/>
  <c r="G62" i="2"/>
  <c r="H62" i="2"/>
  <c r="I62" i="2"/>
  <c r="J62" i="2"/>
  <c r="K62" i="2"/>
  <c r="L62" i="2"/>
  <c r="M62" i="2"/>
  <c r="N62" i="2"/>
  <c r="O62" i="2"/>
  <c r="P62" i="2"/>
  <c r="G63" i="2"/>
  <c r="H63" i="2"/>
  <c r="I63" i="2"/>
  <c r="J63" i="2"/>
  <c r="K63" i="2"/>
  <c r="L63" i="2"/>
  <c r="M63" i="2"/>
  <c r="N63" i="2"/>
  <c r="O63" i="2"/>
  <c r="P63" i="2"/>
  <c r="G64" i="2"/>
  <c r="H64" i="2"/>
  <c r="I64" i="2"/>
  <c r="J64" i="2"/>
  <c r="K64" i="2"/>
  <c r="L64" i="2"/>
  <c r="M64" i="2"/>
  <c r="N64" i="2"/>
  <c r="O64" i="2"/>
  <c r="P64" i="2"/>
  <c r="G65" i="2"/>
  <c r="H65" i="2"/>
  <c r="I65" i="2"/>
  <c r="J65" i="2"/>
  <c r="K65" i="2"/>
  <c r="L65" i="2"/>
  <c r="M65" i="2"/>
  <c r="N65" i="2"/>
  <c r="O65" i="2"/>
  <c r="P65" i="2"/>
  <c r="G66" i="2"/>
  <c r="H66" i="2"/>
  <c r="I66" i="2"/>
  <c r="J66" i="2"/>
  <c r="K66" i="2"/>
  <c r="L66" i="2"/>
  <c r="M66" i="2"/>
  <c r="N66" i="2"/>
  <c r="O66" i="2"/>
  <c r="P66" i="2"/>
  <c r="G67" i="2"/>
  <c r="H67" i="2"/>
  <c r="I67" i="2"/>
  <c r="J67" i="2"/>
  <c r="K67" i="2"/>
  <c r="L67" i="2"/>
  <c r="M67" i="2"/>
  <c r="N67" i="2"/>
  <c r="O67" i="2"/>
  <c r="P67" i="2"/>
  <c r="G68" i="2"/>
  <c r="H68" i="2"/>
  <c r="I68" i="2"/>
  <c r="J68" i="2"/>
  <c r="K68" i="2"/>
  <c r="L68" i="2"/>
  <c r="M68" i="2"/>
  <c r="N68" i="2"/>
  <c r="O68" i="2"/>
  <c r="P68" i="2"/>
  <c r="G69" i="2"/>
  <c r="H69" i="2"/>
  <c r="I69" i="2"/>
  <c r="J69" i="2"/>
  <c r="K69" i="2"/>
  <c r="L69" i="2"/>
  <c r="M69" i="2"/>
  <c r="N69" i="2"/>
  <c r="O69" i="2"/>
  <c r="P69" i="2"/>
  <c r="G70" i="2"/>
  <c r="H70" i="2"/>
  <c r="I70" i="2"/>
  <c r="J70" i="2"/>
  <c r="K70" i="2"/>
  <c r="L70" i="2"/>
  <c r="M70" i="2"/>
  <c r="N70" i="2"/>
  <c r="O70" i="2"/>
  <c r="P70" i="2"/>
  <c r="G71" i="2"/>
  <c r="H71" i="2"/>
  <c r="I71" i="2"/>
  <c r="J71" i="2"/>
  <c r="K71" i="2"/>
  <c r="L71" i="2"/>
  <c r="M71" i="2"/>
  <c r="N71" i="2"/>
  <c r="O71" i="2"/>
  <c r="P71" i="2"/>
  <c r="G72" i="2"/>
  <c r="H72" i="2"/>
  <c r="I72" i="2"/>
  <c r="J72" i="2"/>
  <c r="K72" i="2"/>
  <c r="L72" i="2"/>
  <c r="M72" i="2"/>
  <c r="N72" i="2"/>
  <c r="O72" i="2"/>
  <c r="P72" i="2"/>
  <c r="G73" i="2"/>
  <c r="H73" i="2"/>
  <c r="I73" i="2"/>
  <c r="J73" i="2"/>
  <c r="K73" i="2"/>
  <c r="L73" i="2"/>
  <c r="M73" i="2"/>
  <c r="N73" i="2"/>
  <c r="O73" i="2"/>
  <c r="P73" i="2"/>
  <c r="G74" i="2"/>
  <c r="H74" i="2"/>
  <c r="I74" i="2"/>
  <c r="J74" i="2"/>
  <c r="K74" i="2"/>
  <c r="L74" i="2"/>
  <c r="M74" i="2"/>
  <c r="N74" i="2"/>
  <c r="O74" i="2"/>
  <c r="P74" i="2"/>
  <c r="G75" i="2"/>
  <c r="H75" i="2"/>
  <c r="I75" i="2"/>
  <c r="J75" i="2"/>
  <c r="K75" i="2"/>
  <c r="L75" i="2"/>
  <c r="M75" i="2"/>
  <c r="N75" i="2"/>
  <c r="O75" i="2"/>
  <c r="P75" i="2"/>
  <c r="G76" i="2"/>
  <c r="H76" i="2"/>
  <c r="I76" i="2"/>
  <c r="J76" i="2"/>
  <c r="K76" i="2"/>
  <c r="L76" i="2"/>
  <c r="M76" i="2"/>
  <c r="N76" i="2"/>
  <c r="O76" i="2"/>
  <c r="P76" i="2"/>
  <c r="I53" i="2"/>
  <c r="H53" i="2"/>
  <c r="G53" i="2"/>
  <c r="V53" i="2"/>
  <c r="G52" i="2"/>
  <c r="V52" i="2"/>
  <c r="I52" i="2"/>
  <c r="H52" i="2"/>
  <c r="X52" i="2"/>
  <c r="I51" i="2"/>
  <c r="H51" i="2"/>
  <c r="G51" i="2"/>
  <c r="K51" i="2"/>
  <c r="I50" i="2"/>
  <c r="H50" i="2"/>
  <c r="G50" i="2"/>
  <c r="V50" i="2"/>
  <c r="I49" i="2"/>
  <c r="H49" i="2"/>
  <c r="G49" i="2"/>
  <c r="V49" i="2"/>
  <c r="I48" i="2"/>
  <c r="H48" i="2"/>
  <c r="G48" i="2"/>
  <c r="V48" i="2"/>
  <c r="G47" i="2"/>
  <c r="X47" i="2"/>
  <c r="I47" i="2"/>
  <c r="H47" i="2"/>
  <c r="J47" i="2"/>
  <c r="G46" i="2"/>
  <c r="I46" i="2"/>
  <c r="H46" i="2"/>
  <c r="J46" i="2"/>
  <c r="L47" i="2"/>
  <c r="K47" i="2"/>
  <c r="X46" i="2"/>
  <c r="T46" i="2"/>
  <c r="K46" i="2"/>
  <c r="G45" i="2"/>
  <c r="V45" i="2"/>
  <c r="I45" i="2"/>
  <c r="H45" i="2"/>
  <c r="X45" i="2"/>
  <c r="G44" i="2"/>
  <c r="X44" i="2"/>
  <c r="V44" i="2"/>
  <c r="I44" i="2"/>
  <c r="H44" i="2"/>
  <c r="J44" i="2"/>
  <c r="G43" i="2"/>
  <c r="I43" i="2"/>
  <c r="H43" i="2"/>
  <c r="J43" i="2"/>
  <c r="L44" i="2"/>
  <c r="K44" i="2"/>
  <c r="V43" i="2"/>
  <c r="G42" i="2"/>
  <c r="X42" i="2"/>
  <c r="I42" i="2"/>
  <c r="H42" i="2"/>
  <c r="J42" i="2"/>
  <c r="G41" i="2"/>
  <c r="I41" i="2"/>
  <c r="H41" i="2"/>
  <c r="J41" i="2"/>
  <c r="L42" i="2"/>
  <c r="K42" i="2"/>
  <c r="X41" i="2"/>
  <c r="G40" i="2"/>
  <c r="I40" i="2"/>
  <c r="H40" i="2"/>
  <c r="J40" i="2"/>
  <c r="L41" i="2"/>
  <c r="K41" i="2"/>
  <c r="K40" i="2"/>
  <c r="G39" i="2"/>
  <c r="X39" i="2"/>
  <c r="I39" i="2"/>
  <c r="H39" i="2"/>
  <c r="J39" i="2"/>
  <c r="G38" i="2"/>
  <c r="I38" i="2"/>
  <c r="H38" i="2"/>
  <c r="J38" i="2"/>
  <c r="L39" i="2"/>
  <c r="K39" i="2"/>
  <c r="V38" i="2"/>
  <c r="I37" i="2"/>
  <c r="H37" i="2"/>
  <c r="G37" i="2"/>
  <c r="K37" i="2"/>
  <c r="I36" i="2"/>
  <c r="H36" i="2"/>
  <c r="G36" i="2"/>
  <c r="V36" i="2"/>
  <c r="G35" i="2"/>
  <c r="V35" i="2"/>
  <c r="I35" i="2"/>
  <c r="H35" i="2"/>
  <c r="X35" i="2"/>
  <c r="G34" i="2"/>
  <c r="V34" i="2"/>
  <c r="I34" i="2"/>
  <c r="H34" i="2"/>
  <c r="X34" i="2"/>
  <c r="G33" i="2"/>
  <c r="X33" i="2"/>
  <c r="V33" i="2"/>
  <c r="I33" i="2"/>
  <c r="H33" i="2"/>
  <c r="J33" i="2"/>
  <c r="G32" i="2"/>
  <c r="I32" i="2"/>
  <c r="H32" i="2"/>
  <c r="J32" i="2"/>
  <c r="L33" i="2"/>
  <c r="K33" i="2"/>
  <c r="V32" i="2"/>
  <c r="I31" i="2"/>
  <c r="H31" i="2"/>
  <c r="G31" i="2"/>
  <c r="V31" i="2"/>
  <c r="I30" i="2"/>
  <c r="H30" i="2"/>
  <c r="G30" i="2"/>
  <c r="V30" i="2"/>
  <c r="G29" i="2"/>
  <c r="V29" i="2"/>
  <c r="I29" i="2"/>
  <c r="H29" i="2"/>
  <c r="X29" i="2"/>
  <c r="I28" i="2"/>
  <c r="H28" i="2"/>
  <c r="G28" i="2"/>
  <c r="V28" i="2"/>
  <c r="I27" i="2"/>
  <c r="H27" i="2"/>
  <c r="G27" i="2"/>
  <c r="K27" i="2"/>
  <c r="I26" i="2"/>
  <c r="H26" i="2"/>
  <c r="G26" i="2"/>
  <c r="V26" i="2"/>
  <c r="G25" i="2"/>
  <c r="V25" i="2"/>
  <c r="I25" i="2"/>
  <c r="H25" i="2"/>
  <c r="X25" i="2"/>
  <c r="G24" i="2"/>
  <c r="V24" i="2"/>
  <c r="I24" i="2"/>
  <c r="H24" i="2"/>
  <c r="X24" i="2"/>
  <c r="G23" i="2"/>
  <c r="V23" i="2"/>
  <c r="I23" i="2"/>
  <c r="H23" i="2"/>
  <c r="X23" i="2"/>
  <c r="G22" i="2"/>
  <c r="V22" i="2"/>
  <c r="I22" i="2"/>
  <c r="H22" i="2"/>
  <c r="X22" i="2"/>
  <c r="I21" i="2"/>
  <c r="G21" i="2"/>
  <c r="H21" i="2"/>
  <c r="J21" i="2"/>
  <c r="K21" i="2"/>
  <c r="G20" i="2"/>
  <c r="V20" i="2"/>
  <c r="I20" i="2"/>
  <c r="H20" i="2"/>
  <c r="X20" i="2"/>
  <c r="I19" i="2"/>
  <c r="H19" i="2"/>
  <c r="G19" i="2"/>
  <c r="V19" i="2"/>
  <c r="I18" i="2"/>
  <c r="H18" i="2"/>
  <c r="G18" i="2"/>
  <c r="V18" i="2"/>
  <c r="G17" i="2"/>
  <c r="X17" i="2"/>
  <c r="I17" i="2"/>
  <c r="H17" i="2"/>
  <c r="J17" i="2"/>
  <c r="T17" i="2"/>
  <c r="K17" i="2"/>
  <c r="G16" i="2"/>
  <c r="X16" i="2"/>
  <c r="I16" i="2"/>
  <c r="H16" i="2"/>
  <c r="J16" i="2"/>
  <c r="G15" i="2"/>
  <c r="I15" i="2"/>
  <c r="H15" i="2"/>
  <c r="J15" i="2"/>
  <c r="L16" i="2"/>
  <c r="K16" i="2"/>
  <c r="X15" i="2"/>
  <c r="T15" i="2"/>
  <c r="K15" i="2"/>
  <c r="G14" i="2"/>
  <c r="X14" i="2"/>
  <c r="I14" i="2"/>
  <c r="H14" i="2"/>
  <c r="J14" i="2"/>
  <c r="G13" i="2"/>
  <c r="I13" i="2"/>
  <c r="H13" i="2"/>
  <c r="J13" i="2"/>
  <c r="L14" i="2"/>
  <c r="K14" i="2"/>
  <c r="X13" i="2"/>
  <c r="G12" i="2"/>
  <c r="I12" i="2"/>
  <c r="H12" i="2"/>
  <c r="J12" i="2"/>
  <c r="L13" i="2"/>
  <c r="K13" i="2"/>
  <c r="X12" i="2"/>
  <c r="G11" i="2"/>
  <c r="I11" i="2"/>
  <c r="H11" i="2"/>
  <c r="J11" i="2"/>
  <c r="L12" i="2"/>
  <c r="K12" i="2"/>
  <c r="X11" i="2"/>
  <c r="G10" i="2"/>
  <c r="I10" i="2"/>
  <c r="H10" i="2"/>
  <c r="J10" i="2"/>
  <c r="L11" i="2"/>
  <c r="K11" i="2"/>
  <c r="X10" i="2"/>
  <c r="T10" i="2"/>
  <c r="K10" i="2"/>
  <c r="I9" i="2"/>
  <c r="H9" i="2"/>
  <c r="G9" i="2"/>
  <c r="V9" i="2"/>
  <c r="G8" i="2"/>
  <c r="X8" i="2"/>
  <c r="I8" i="2"/>
  <c r="H8" i="2"/>
  <c r="J8" i="2"/>
  <c r="G7" i="2"/>
  <c r="I7" i="2"/>
  <c r="H7" i="2"/>
  <c r="J7" i="2"/>
  <c r="L8" i="2"/>
  <c r="K8" i="2"/>
  <c r="G6" i="2"/>
  <c r="K53" i="2"/>
  <c r="J53" i="2"/>
  <c r="X53" i="2"/>
  <c r="K52" i="2"/>
  <c r="J52" i="2"/>
  <c r="S51" i="2"/>
  <c r="K50" i="2"/>
  <c r="M51" i="2"/>
  <c r="J51" i="2"/>
  <c r="X51" i="2"/>
  <c r="V51" i="2"/>
  <c r="X50" i="2"/>
  <c r="J50" i="2"/>
  <c r="K49" i="2"/>
  <c r="J49" i="2"/>
  <c r="X49" i="2"/>
  <c r="K48" i="2"/>
  <c r="J48" i="2"/>
  <c r="X48" i="2"/>
  <c r="S47" i="2"/>
  <c r="M47" i="2"/>
  <c r="N47" i="2"/>
  <c r="P47" i="2"/>
  <c r="W47" i="2"/>
  <c r="T47" i="2"/>
  <c r="V47" i="2"/>
  <c r="S46" i="2"/>
  <c r="K45" i="2"/>
  <c r="M46" i="2"/>
  <c r="J45" i="2"/>
  <c r="L46" i="2"/>
  <c r="V46" i="2"/>
  <c r="S44" i="2"/>
  <c r="K43" i="2"/>
  <c r="M44" i="2"/>
  <c r="N44" i="2"/>
  <c r="O44" i="2"/>
  <c r="U44" i="2"/>
  <c r="T44" i="2"/>
  <c r="X43" i="2"/>
  <c r="S42" i="2"/>
  <c r="M42" i="2"/>
  <c r="N42" i="2"/>
  <c r="O42" i="2"/>
  <c r="U42" i="2"/>
  <c r="T42" i="2"/>
  <c r="V42" i="2"/>
  <c r="S41" i="2"/>
  <c r="M41" i="2"/>
  <c r="N41" i="2"/>
  <c r="O41" i="2"/>
  <c r="U41" i="2"/>
  <c r="T41" i="2"/>
  <c r="V41" i="2"/>
  <c r="S40" i="2"/>
  <c r="M40" i="2"/>
  <c r="X40" i="2"/>
  <c r="V40" i="2"/>
  <c r="S39" i="2"/>
  <c r="K38" i="2"/>
  <c r="M39" i="2"/>
  <c r="N39" i="2"/>
  <c r="O39" i="2"/>
  <c r="U39" i="2"/>
  <c r="P39" i="2"/>
  <c r="W39" i="2"/>
  <c r="T39" i="2"/>
  <c r="V39" i="2"/>
  <c r="X38" i="2"/>
  <c r="S37" i="2"/>
  <c r="K36" i="2"/>
  <c r="M37" i="2"/>
  <c r="J37" i="2"/>
  <c r="X37" i="2"/>
  <c r="V37" i="2"/>
  <c r="J36" i="2"/>
  <c r="X36" i="2"/>
  <c r="K35" i="2"/>
  <c r="J35" i="2"/>
  <c r="K34" i="2"/>
  <c r="J34" i="2"/>
  <c r="S33" i="2"/>
  <c r="K32" i="2"/>
  <c r="M33" i="2"/>
  <c r="N33" i="2"/>
  <c r="O33" i="2"/>
  <c r="U33" i="2"/>
  <c r="T33" i="2"/>
  <c r="X32" i="2"/>
  <c r="K31" i="2"/>
  <c r="J31" i="2"/>
  <c r="X31" i="2"/>
  <c r="K30" i="2"/>
  <c r="J30" i="2"/>
  <c r="X30" i="2"/>
  <c r="K29" i="2"/>
  <c r="J29" i="2"/>
  <c r="K28" i="2"/>
  <c r="J28" i="2"/>
  <c r="X28" i="2"/>
  <c r="S27" i="2"/>
  <c r="K26" i="2"/>
  <c r="M27" i="2"/>
  <c r="J27" i="2"/>
  <c r="X27" i="2"/>
  <c r="V27" i="2"/>
  <c r="J26" i="2"/>
  <c r="X26" i="2"/>
  <c r="K25" i="2"/>
  <c r="J25" i="2"/>
  <c r="K24" i="2"/>
  <c r="J24" i="2"/>
  <c r="K23" i="2"/>
  <c r="J23" i="2"/>
  <c r="K22" i="2"/>
  <c r="J22" i="2"/>
  <c r="J20" i="2"/>
  <c r="L21" i="2"/>
  <c r="T21" i="2"/>
  <c r="K20" i="2"/>
  <c r="M21" i="2"/>
  <c r="S21" i="2"/>
  <c r="X21" i="2"/>
  <c r="V21" i="2"/>
  <c r="K19" i="2"/>
  <c r="J19" i="2"/>
  <c r="X19" i="2"/>
  <c r="K18" i="2"/>
  <c r="X18" i="2"/>
  <c r="J18" i="2"/>
  <c r="S17" i="2"/>
  <c r="M17" i="2"/>
  <c r="L17" i="2"/>
  <c r="N17" i="2"/>
  <c r="V17" i="2"/>
  <c r="S16" i="2"/>
  <c r="M16" i="2"/>
  <c r="N16" i="2"/>
  <c r="O16" i="2"/>
  <c r="U16" i="2"/>
  <c r="T16" i="2"/>
  <c r="V16" i="2"/>
  <c r="S15" i="2"/>
  <c r="M15" i="2"/>
  <c r="L15" i="2"/>
  <c r="N15" i="2"/>
  <c r="V15" i="2"/>
  <c r="S14" i="2"/>
  <c r="M14" i="2"/>
  <c r="N14" i="2"/>
  <c r="O14" i="2"/>
  <c r="U14" i="2"/>
  <c r="T14" i="2"/>
  <c r="V14" i="2"/>
  <c r="S13" i="2"/>
  <c r="M13" i="2"/>
  <c r="N13" i="2"/>
  <c r="O13" i="2"/>
  <c r="U13" i="2"/>
  <c r="T13" i="2"/>
  <c r="V13" i="2"/>
  <c r="S12" i="2"/>
  <c r="M12" i="2"/>
  <c r="N12" i="2"/>
  <c r="O12" i="2"/>
  <c r="U12" i="2"/>
  <c r="T12" i="2"/>
  <c r="V12" i="2"/>
  <c r="S11" i="2"/>
  <c r="M11" i="2"/>
  <c r="N11" i="2"/>
  <c r="O11" i="2"/>
  <c r="U11" i="2"/>
  <c r="T11" i="2"/>
  <c r="V11" i="2"/>
  <c r="S10" i="2"/>
  <c r="K9" i="2"/>
  <c r="M10" i="2"/>
  <c r="J9" i="2"/>
  <c r="L10" i="2"/>
  <c r="N10" i="2"/>
  <c r="V10" i="2"/>
  <c r="X9" i="2"/>
  <c r="S8" i="2"/>
  <c r="K7" i="2"/>
  <c r="M8" i="2"/>
  <c r="N8" i="2"/>
  <c r="O8" i="2"/>
  <c r="U8" i="2"/>
  <c r="T8" i="2"/>
  <c r="V8" i="2"/>
  <c r="W6" i="2"/>
  <c r="U6" i="2"/>
  <c r="I6" i="2"/>
  <c r="H6" i="2"/>
  <c r="X6" i="2"/>
  <c r="S53" i="2"/>
  <c r="M53" i="2"/>
  <c r="L53" i="2"/>
  <c r="T53" i="2"/>
  <c r="S52" i="2"/>
  <c r="M52" i="2"/>
  <c r="L52" i="2"/>
  <c r="N52" i="2"/>
  <c r="T52" i="2"/>
  <c r="L51" i="2"/>
  <c r="T51" i="2"/>
  <c r="L50" i="2"/>
  <c r="T50" i="2"/>
  <c r="S50" i="2"/>
  <c r="M50" i="2"/>
  <c r="N50" i="2"/>
  <c r="S49" i="2"/>
  <c r="M49" i="2"/>
  <c r="L49" i="2"/>
  <c r="N49" i="2"/>
  <c r="T49" i="2"/>
  <c r="S48" i="2"/>
  <c r="M48" i="2"/>
  <c r="L48" i="2"/>
  <c r="N48" i="2"/>
  <c r="T48" i="2"/>
  <c r="O47" i="2"/>
  <c r="U47" i="2"/>
  <c r="P46" i="2"/>
  <c r="W46" i="2"/>
  <c r="N46" i="2"/>
  <c r="O46" i="2"/>
  <c r="U46" i="2"/>
  <c r="S45" i="2"/>
  <c r="M45" i="2"/>
  <c r="L45" i="2"/>
  <c r="N45" i="2"/>
  <c r="T45" i="2"/>
  <c r="P44" i="2"/>
  <c r="W44" i="2"/>
  <c r="S43" i="2"/>
  <c r="M43" i="2"/>
  <c r="L43" i="2"/>
  <c r="N43" i="2"/>
  <c r="T43" i="2"/>
  <c r="P42" i="2"/>
  <c r="W42" i="2"/>
  <c r="P41" i="2"/>
  <c r="W41" i="2"/>
  <c r="L40" i="2"/>
  <c r="N40" i="2"/>
  <c r="T40" i="2"/>
  <c r="S38" i="2"/>
  <c r="M38" i="2"/>
  <c r="L38" i="2"/>
  <c r="N38" i="2"/>
  <c r="T38" i="2"/>
  <c r="L37" i="2"/>
  <c r="T37" i="2"/>
  <c r="N37" i="2"/>
  <c r="S36" i="2"/>
  <c r="M36" i="2"/>
  <c r="L36" i="2"/>
  <c r="N36" i="2"/>
  <c r="T36" i="2"/>
  <c r="S35" i="2"/>
  <c r="M35" i="2"/>
  <c r="L35" i="2"/>
  <c r="N35" i="2"/>
  <c r="T35" i="2"/>
  <c r="L34" i="2"/>
  <c r="T34" i="2"/>
  <c r="S34" i="2"/>
  <c r="M34" i="2"/>
  <c r="N34" i="2"/>
  <c r="P33" i="2"/>
  <c r="W33" i="2"/>
  <c r="S32" i="2"/>
  <c r="M32" i="2"/>
  <c r="L32" i="2"/>
  <c r="N32" i="2"/>
  <c r="T32" i="2"/>
  <c r="L31" i="2"/>
  <c r="T31" i="2"/>
  <c r="S31" i="2"/>
  <c r="M31" i="2"/>
  <c r="N31" i="2"/>
  <c r="S30" i="2"/>
  <c r="M30" i="2"/>
  <c r="L30" i="2"/>
  <c r="N30" i="2"/>
  <c r="T30" i="2"/>
  <c r="S29" i="2"/>
  <c r="M29" i="2"/>
  <c r="T29" i="2"/>
  <c r="L29" i="2"/>
  <c r="L28" i="2"/>
  <c r="T28" i="2"/>
  <c r="S28" i="2"/>
  <c r="M28" i="2"/>
  <c r="N28" i="2"/>
  <c r="L27" i="2"/>
  <c r="N27" i="2"/>
  <c r="T27" i="2"/>
  <c r="L26" i="2"/>
  <c r="T26" i="2"/>
  <c r="S26" i="2"/>
  <c r="M26" i="2"/>
  <c r="N26" i="2"/>
  <c r="S25" i="2"/>
  <c r="M25" i="2"/>
  <c r="T25" i="2"/>
  <c r="L25" i="2"/>
  <c r="S24" i="2"/>
  <c r="M24" i="2"/>
  <c r="T24" i="2"/>
  <c r="L24" i="2"/>
  <c r="S23" i="2"/>
  <c r="M23" i="2"/>
  <c r="T23" i="2"/>
  <c r="L23" i="2"/>
  <c r="S22" i="2"/>
  <c r="M22" i="2"/>
  <c r="L22" i="2"/>
  <c r="N22" i="2"/>
  <c r="T22" i="2"/>
  <c r="N21" i="2"/>
  <c r="O21" i="2"/>
  <c r="U21" i="2"/>
  <c r="P21" i="2"/>
  <c r="W21" i="2"/>
  <c r="T20" i="2"/>
  <c r="L20" i="2"/>
  <c r="S20" i="2"/>
  <c r="M20" i="2"/>
  <c r="N20" i="2"/>
  <c r="L19" i="2"/>
  <c r="T19" i="2"/>
  <c r="S19" i="2"/>
  <c r="M19" i="2"/>
  <c r="N19" i="2"/>
  <c r="L18" i="2"/>
  <c r="T18" i="2"/>
  <c r="S18" i="2"/>
  <c r="M18" i="2"/>
  <c r="O17" i="2"/>
  <c r="U17" i="2"/>
  <c r="P17" i="2"/>
  <c r="W17" i="2"/>
  <c r="P16" i="2"/>
  <c r="W16" i="2"/>
  <c r="O15" i="2"/>
  <c r="U15" i="2"/>
  <c r="P15" i="2"/>
  <c r="W15" i="2"/>
  <c r="P14" i="2"/>
  <c r="W14" i="2"/>
  <c r="P13" i="2"/>
  <c r="W13" i="2"/>
  <c r="P12" i="2"/>
  <c r="W12" i="2"/>
  <c r="P11" i="2"/>
  <c r="W11" i="2"/>
  <c r="O10" i="2"/>
  <c r="U10" i="2"/>
  <c r="P10" i="2"/>
  <c r="W10" i="2"/>
  <c r="S9" i="2"/>
  <c r="M9" i="2"/>
  <c r="L9" i="2"/>
  <c r="N9" i="2"/>
  <c r="T9" i="2"/>
  <c r="P8" i="2"/>
  <c r="W8" i="2"/>
  <c r="J6" i="2"/>
  <c r="T6" i="2"/>
  <c r="K6" i="2"/>
  <c r="S6" i="2"/>
  <c r="S7" i="2"/>
  <c r="X7" i="2"/>
  <c r="V7" i="2"/>
  <c r="T7" i="2"/>
  <c r="V6" i="2"/>
  <c r="N53" i="2"/>
  <c r="O53" i="2"/>
  <c r="U53" i="2"/>
  <c r="P53" i="2"/>
  <c r="W53" i="2"/>
  <c r="O52" i="2"/>
  <c r="U52" i="2"/>
  <c r="P52" i="2"/>
  <c r="W52" i="2"/>
  <c r="N51" i="2"/>
  <c r="O51" i="2"/>
  <c r="U51" i="2"/>
  <c r="P51" i="2"/>
  <c r="W51" i="2"/>
  <c r="P50" i="2"/>
  <c r="W50" i="2"/>
  <c r="O50" i="2"/>
  <c r="U50" i="2"/>
  <c r="O49" i="2"/>
  <c r="U49" i="2"/>
  <c r="P49" i="2"/>
  <c r="W49" i="2"/>
  <c r="P48" i="2"/>
  <c r="W48" i="2"/>
  <c r="O48" i="2"/>
  <c r="U48" i="2"/>
  <c r="O45" i="2"/>
  <c r="U45" i="2"/>
  <c r="P45" i="2"/>
  <c r="W45" i="2"/>
  <c r="P43" i="2"/>
  <c r="W43" i="2"/>
  <c r="O43" i="2"/>
  <c r="U43" i="2"/>
  <c r="O40" i="2"/>
  <c r="U40" i="2"/>
  <c r="P40" i="2"/>
  <c r="W40" i="2"/>
  <c r="P38" i="2"/>
  <c r="W38" i="2"/>
  <c r="O38" i="2"/>
  <c r="U38" i="2"/>
  <c r="P37" i="2"/>
  <c r="W37" i="2"/>
  <c r="O37" i="2"/>
  <c r="U37" i="2"/>
  <c r="P36" i="2"/>
  <c r="W36" i="2"/>
  <c r="O36" i="2"/>
  <c r="U36" i="2"/>
  <c r="O35" i="2"/>
  <c r="U35" i="2"/>
  <c r="P35" i="2"/>
  <c r="W35" i="2"/>
  <c r="O34" i="2"/>
  <c r="U34" i="2"/>
  <c r="P34" i="2"/>
  <c r="W34" i="2"/>
  <c r="P32" i="2"/>
  <c r="W32" i="2"/>
  <c r="O32" i="2"/>
  <c r="U32" i="2"/>
  <c r="O31" i="2"/>
  <c r="U31" i="2"/>
  <c r="P31" i="2"/>
  <c r="W31" i="2"/>
  <c r="P30" i="2"/>
  <c r="W30" i="2"/>
  <c r="O30" i="2"/>
  <c r="U30" i="2"/>
  <c r="P29" i="2"/>
  <c r="W29" i="2"/>
  <c r="N29" i="2"/>
  <c r="O29" i="2"/>
  <c r="U29" i="2"/>
  <c r="P28" i="2"/>
  <c r="W28" i="2"/>
  <c r="O28" i="2"/>
  <c r="U28" i="2"/>
  <c r="O27" i="2"/>
  <c r="U27" i="2"/>
  <c r="P27" i="2"/>
  <c r="W27" i="2"/>
  <c r="O26" i="2"/>
  <c r="U26" i="2"/>
  <c r="P26" i="2"/>
  <c r="W26" i="2"/>
  <c r="P25" i="2"/>
  <c r="W25" i="2"/>
  <c r="N25" i="2"/>
  <c r="O25" i="2"/>
  <c r="U25" i="2"/>
  <c r="P24" i="2"/>
  <c r="W24" i="2"/>
  <c r="N24" i="2"/>
  <c r="O24" i="2"/>
  <c r="U24" i="2"/>
  <c r="P23" i="2"/>
  <c r="W23" i="2"/>
  <c r="N23" i="2"/>
  <c r="O23" i="2"/>
  <c r="U23" i="2"/>
  <c r="O22" i="2"/>
  <c r="U22" i="2"/>
  <c r="P22" i="2"/>
  <c r="W22" i="2"/>
  <c r="O20" i="2"/>
  <c r="U20" i="2"/>
  <c r="P20" i="2"/>
  <c r="W20" i="2"/>
  <c r="P19" i="2"/>
  <c r="W19" i="2"/>
  <c r="O19" i="2"/>
  <c r="U19" i="2"/>
  <c r="P18" i="2"/>
  <c r="W18" i="2"/>
  <c r="N18" i="2"/>
  <c r="O18" i="2"/>
  <c r="U18" i="2"/>
  <c r="P9" i="2"/>
  <c r="W9" i="2"/>
  <c r="O9" i="2"/>
  <c r="U9" i="2"/>
  <c r="M7" i="2"/>
  <c r="L7" i="2"/>
  <c r="N7" i="2"/>
  <c r="O7" i="2"/>
  <c r="U7" i="2"/>
  <c r="P7" i="2"/>
  <c r="W7" i="2"/>
</calcChain>
</file>

<file path=xl/sharedStrings.xml><?xml version="1.0" encoding="utf-8"?>
<sst xmlns="http://schemas.openxmlformats.org/spreadsheetml/2006/main" count="129" uniqueCount="32">
  <si>
    <t>Header</t>
  </si>
  <si>
    <t>Error</t>
  </si>
  <si>
    <t>Measure No.</t>
  </si>
  <si>
    <t>Date</t>
  </si>
  <si>
    <t>Time</t>
  </si>
  <si>
    <t>Height(m)</t>
  </si>
  <si>
    <t>EL(deg)</t>
  </si>
  <si>
    <t>AZ(deg)</t>
  </si>
  <si>
    <t>A speed(m/m)</t>
  </si>
  <si>
    <t>X(m)</t>
  </si>
  <si>
    <t>Height.R.P.(m)</t>
  </si>
  <si>
    <t>Y(m)</t>
  </si>
  <si>
    <t>dX</t>
  </si>
  <si>
    <t>dY</t>
  </si>
  <si>
    <t>A</t>
  </si>
  <si>
    <t>WD(deg)</t>
  </si>
  <si>
    <t>WS(m/s)</t>
  </si>
  <si>
    <t>Dist.R.P.(m)</t>
  </si>
  <si>
    <t>Y(m) for graph</t>
  </si>
  <si>
    <t>X(m) for graph</t>
  </si>
  <si>
    <t>WD(deg) for graph</t>
  </si>
  <si>
    <t>Height(m) for graph</t>
  </si>
  <si>
    <t>WS(m/s) for graph</t>
  </si>
  <si>
    <t>Com. line close.</t>
  </si>
  <si>
    <t>H</t>
  </si>
  <si>
    <t>170527164732</t>
  </si>
  <si>
    <t>S</t>
  </si>
  <si>
    <t>17/05/27</t>
  </si>
  <si>
    <t>16:47:32</t>
  </si>
  <si>
    <t>D</t>
  </si>
  <si>
    <t xml:space="preserve"> 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</si>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</sst>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 "/>
    <numFmt numFmtId="165" formatCode="0.0_ "/>
    <numFmt numFmtId="166" formatCode="0.000_ "/>
    <numFmt numFmtId="167" formatCode="#,000_ "/>
    <numFmt numFmtId="168" formatCode="#,#00_ "/>
  </numFmts>
  <fonts count="2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 applyAlignment="1">
      <alignment horizontal="right" vertical="center"/>
    </xf>
    <xf numFmtId="166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0" fillId="0" borderId="0" xfId="0" applyNumberFormat="1" applyAlignment="1">
      <alignment vertical="center" shrinkToFit="1"/>
    </xf>
    <xf numFmtId="167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Data!$S$6:$S$53</c:f>
              <c:numCache>
                <c:formatCode>0</c:formatCode>
                <c:ptCount val="48"/>
                <c:pt idx="0">
                  <c:v>-18.0</c:v>
                </c:pt>
                <c:pt idx="1">
                  <c:v>-55.0</c:v>
                </c:pt>
                <c:pt idx="2">
                  <c:v>-68.0</c:v>
                </c:pt>
                <c:pt idx="3">
                  <c:v>-73.0</c:v>
                </c:pt>
                <c:pt idx="4">
                  <c:v>-77.0</c:v>
                </c:pt>
                <c:pt idx="5">
                  <c:v>-84.0</c:v>
                </c:pt>
                <c:pt idx="6">
                  <c:v>-87.0</c:v>
                </c:pt>
                <c:pt idx="7">
                  <c:v>-83.0</c:v>
                </c:pt>
                <c:pt idx="8">
                  <c:v>-92.0</c:v>
                </c:pt>
                <c:pt idx="9">
                  <c:v>-111.0</c:v>
                </c:pt>
                <c:pt idx="10">
                  <c:v>-117.0</c:v>
                </c:pt>
                <c:pt idx="11">
                  <c:v>-128.0</c:v>
                </c:pt>
                <c:pt idx="12">
                  <c:v>-143.0</c:v>
                </c:pt>
                <c:pt idx="13">
                  <c:v>-165.0</c:v>
                </c:pt>
                <c:pt idx="14">
                  <c:v>-179.0</c:v>
                </c:pt>
                <c:pt idx="15">
                  <c:v>-194.0</c:v>
                </c:pt>
                <c:pt idx="16">
                  <c:v>-208.0</c:v>
                </c:pt>
                <c:pt idx="17">
                  <c:v>-218.0</c:v>
                </c:pt>
                <c:pt idx="18">
                  <c:v>-230.0</c:v>
                </c:pt>
                <c:pt idx="19">
                  <c:v>-238.0</c:v>
                </c:pt>
                <c:pt idx="20">
                  <c:v>-240.0</c:v>
                </c:pt>
                <c:pt idx="21">
                  <c:v>-242.0</c:v>
                </c:pt>
                <c:pt idx="22">
                  <c:v>-239.0</c:v>
                </c:pt>
                <c:pt idx="23">
                  <c:v>-243.0</c:v>
                </c:pt>
                <c:pt idx="24">
                  <c:v>-254.0</c:v>
                </c:pt>
                <c:pt idx="25">
                  <c:v>-265.0</c:v>
                </c:pt>
                <c:pt idx="26">
                  <c:v>-266.0</c:v>
                </c:pt>
                <c:pt idx="27">
                  <c:v>-260.0</c:v>
                </c:pt>
                <c:pt idx="28">
                  <c:v>-246.0</c:v>
                </c:pt>
                <c:pt idx="29">
                  <c:v>-221.0</c:v>
                </c:pt>
                <c:pt idx="30">
                  <c:v>-199.0</c:v>
                </c:pt>
                <c:pt idx="31">
                  <c:v>-182.0</c:v>
                </c:pt>
                <c:pt idx="32">
                  <c:v>-166.0</c:v>
                </c:pt>
                <c:pt idx="33">
                  <c:v>-144.0</c:v>
                </c:pt>
                <c:pt idx="34">
                  <c:v>-119.0</c:v>
                </c:pt>
                <c:pt idx="35">
                  <c:v>-92.0</c:v>
                </c:pt>
                <c:pt idx="36">
                  <c:v>-70.0</c:v>
                </c:pt>
                <c:pt idx="37">
                  <c:v>-43.0</c:v>
                </c:pt>
                <c:pt idx="38">
                  <c:v>-17.0</c:v>
                </c:pt>
                <c:pt idx="39">
                  <c:v>16.0</c:v>
                </c:pt>
                <c:pt idx="40">
                  <c:v>55.0</c:v>
                </c:pt>
                <c:pt idx="41">
                  <c:v>92.0</c:v>
                </c:pt>
                <c:pt idx="42">
                  <c:v>134.0</c:v>
                </c:pt>
                <c:pt idx="43">
                  <c:v>170.0</c:v>
                </c:pt>
                <c:pt idx="44">
                  <c:v>216.0</c:v>
                </c:pt>
                <c:pt idx="45">
                  <c:v>258.0</c:v>
                </c:pt>
                <c:pt idx="46">
                  <c:v>307.0</c:v>
                </c:pt>
                <c:pt idx="47">
                  <c:v>363.0</c:v>
                </c:pt>
              </c:numCache>
            </c:numRef>
          </c:xVal>
          <c:yVal>
            <c:numRef>
              <c:f>Data!$T$6:$T$53</c:f>
              <c:numCache>
                <c:formatCode>0</c:formatCode>
                <c:ptCount val="48"/>
                <c:pt idx="0">
                  <c:v>36.0</c:v>
                </c:pt>
                <c:pt idx="1">
                  <c:v>88.0</c:v>
                </c:pt>
                <c:pt idx="2">
                  <c:v>89.0</c:v>
                </c:pt>
                <c:pt idx="3">
                  <c:v>82.0</c:v>
                </c:pt>
                <c:pt idx="4">
                  <c:v>78.0</c:v>
                </c:pt>
                <c:pt idx="5">
                  <c:v>76.0</c:v>
                </c:pt>
                <c:pt idx="6">
                  <c:v>66.0</c:v>
                </c:pt>
                <c:pt idx="7">
                  <c:v>53.0</c:v>
                </c:pt>
                <c:pt idx="8">
                  <c:v>44.0</c:v>
                </c:pt>
                <c:pt idx="9">
                  <c:v>35.0</c:v>
                </c:pt>
                <c:pt idx="10">
                  <c:v>29.0</c:v>
                </c:pt>
                <c:pt idx="11">
                  <c:v>15.0</c:v>
                </c:pt>
                <c:pt idx="12">
                  <c:v>2.0</c:v>
                </c:pt>
                <c:pt idx="13">
                  <c:v>-14.0</c:v>
                </c:pt>
                <c:pt idx="14">
                  <c:v>-36.0</c:v>
                </c:pt>
                <c:pt idx="15">
                  <c:v>-60.0</c:v>
                </c:pt>
                <c:pt idx="16">
                  <c:v>-82.0</c:v>
                </c:pt>
                <c:pt idx="17">
                  <c:v>-106.0</c:v>
                </c:pt>
                <c:pt idx="18">
                  <c:v>-126.0</c:v>
                </c:pt>
                <c:pt idx="19">
                  <c:v>-147.0</c:v>
                </c:pt>
                <c:pt idx="20">
                  <c:v>-166.0</c:v>
                </c:pt>
                <c:pt idx="21">
                  <c:v>-184.0</c:v>
                </c:pt>
                <c:pt idx="22">
                  <c:v>-201.0</c:v>
                </c:pt>
                <c:pt idx="23">
                  <c:v>-213.0</c:v>
                </c:pt>
                <c:pt idx="24">
                  <c:v>-218.0</c:v>
                </c:pt>
                <c:pt idx="25">
                  <c:v>-222.0</c:v>
                </c:pt>
                <c:pt idx="26">
                  <c:v>-212.0</c:v>
                </c:pt>
                <c:pt idx="27">
                  <c:v>-194.0</c:v>
                </c:pt>
                <c:pt idx="28">
                  <c:v>-173.0</c:v>
                </c:pt>
                <c:pt idx="29">
                  <c:v>-148.0</c:v>
                </c:pt>
                <c:pt idx="30">
                  <c:v>-128.0</c:v>
                </c:pt>
                <c:pt idx="31">
                  <c:v>-111.0</c:v>
                </c:pt>
                <c:pt idx="32">
                  <c:v>-95.0</c:v>
                </c:pt>
                <c:pt idx="33">
                  <c:v>-75.0</c:v>
                </c:pt>
                <c:pt idx="34">
                  <c:v>-65.0</c:v>
                </c:pt>
                <c:pt idx="35">
                  <c:v>-62.0</c:v>
                </c:pt>
                <c:pt idx="36">
                  <c:v>-65.0</c:v>
                </c:pt>
                <c:pt idx="37">
                  <c:v>-68.0</c:v>
                </c:pt>
                <c:pt idx="38">
                  <c:v>-79.0</c:v>
                </c:pt>
                <c:pt idx="39">
                  <c:v>-91.0</c:v>
                </c:pt>
                <c:pt idx="40">
                  <c:v>-101.0</c:v>
                </c:pt>
                <c:pt idx="41">
                  <c:v>-116.0</c:v>
                </c:pt>
                <c:pt idx="42">
                  <c:v>-124.0</c:v>
                </c:pt>
                <c:pt idx="43">
                  <c:v>-124.0</c:v>
                </c:pt>
                <c:pt idx="44">
                  <c:v>-121.0</c:v>
                </c:pt>
                <c:pt idx="45">
                  <c:v>-126.0</c:v>
                </c:pt>
                <c:pt idx="46">
                  <c:v>-138.0</c:v>
                </c:pt>
                <c:pt idx="47">
                  <c:v>-151.0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99720"/>
        <c:axId val="2128005176"/>
      </c:scatterChart>
      <c:valAx>
        <c:axId val="2127999720"/>
        <c:scaling>
          <c:orientation val="minMax"/>
          <c:max val="3.5E12"/>
          <c:min val="-3.5E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X(m)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8005176"/>
        <c:crosses val="autoZero"/>
        <c:crossBetween val="midCat"/>
        <c:majorUnit val="5.0E11"/>
      </c:valAx>
      <c:valAx>
        <c:axId val="2128005176"/>
        <c:scaling>
          <c:orientation val="minMax"/>
          <c:max val="1.5E12"/>
          <c:min val="-1.5E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Y(m)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7999720"/>
        <c:crosses val="autoZero"/>
        <c:crossBetween val="midCat"/>
        <c:majorUnit val="5.0E11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 direction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Data!$U$6:$U$53</c:f>
              <c:numCache>
                <c:formatCode>0_ </c:formatCode>
                <c:ptCount val="48"/>
                <c:pt idx="0">
                  <c:v>0.0</c:v>
                </c:pt>
                <c:pt idx="1">
                  <c:v>144.7087929843906</c:v>
                </c:pt>
                <c:pt idx="2">
                  <c:v>95.59355704322535</c:v>
                </c:pt>
                <c:pt idx="3">
                  <c:v>39.38290146245992</c:v>
                </c:pt>
                <c:pt idx="4">
                  <c:v>42.39700362314521</c:v>
                </c:pt>
                <c:pt idx="5">
                  <c:v>73.51577182653709</c:v>
                </c:pt>
                <c:pt idx="6">
                  <c:v>15.99359042548981</c:v>
                </c:pt>
                <c:pt idx="7">
                  <c:v>341.6677163158328</c:v>
                </c:pt>
                <c:pt idx="8">
                  <c:v>48.34076354014396</c:v>
                </c:pt>
                <c:pt idx="9">
                  <c:v>64.27846925242244</c:v>
                </c:pt>
                <c:pt idx="10">
                  <c:v>40.05977932945894</c:v>
                </c:pt>
                <c:pt idx="11">
                  <c:v>38.53644913169528</c:v>
                </c:pt>
                <c:pt idx="12">
                  <c:v>48.32006418942565</c:v>
                </c:pt>
                <c:pt idx="13">
                  <c:v>55.60480870412007</c:v>
                </c:pt>
                <c:pt idx="14">
                  <c:v>32.71165910440778</c:v>
                </c:pt>
                <c:pt idx="15">
                  <c:v>32.23394837390241</c:v>
                </c:pt>
                <c:pt idx="16">
                  <c:v>31.84515468795252</c:v>
                </c:pt>
                <c:pt idx="17">
                  <c:v>22.92253110365411</c:v>
                </c:pt>
                <c:pt idx="18">
                  <c:v>31.23076705665504</c:v>
                </c:pt>
                <c:pt idx="19">
                  <c:v>20.84113263697067</c:v>
                </c:pt>
                <c:pt idx="20">
                  <c:v>5.687297624450363</c:v>
                </c:pt>
                <c:pt idx="21">
                  <c:v>7.721990160663932</c:v>
                </c:pt>
                <c:pt idx="22">
                  <c:v>347.511899165521</c:v>
                </c:pt>
                <c:pt idx="23">
                  <c:v>21.33809936292251</c:v>
                </c:pt>
                <c:pt idx="24">
                  <c:v>66.01242010477992</c:v>
                </c:pt>
                <c:pt idx="25">
                  <c:v>69.66804897452306</c:v>
                </c:pt>
                <c:pt idx="26">
                  <c:v>175.2217009913217</c:v>
                </c:pt>
                <c:pt idx="27">
                  <c:v>198.8689437640565</c:v>
                </c:pt>
                <c:pt idx="28">
                  <c:v>213.2878493165848</c:v>
                </c:pt>
                <c:pt idx="29">
                  <c:v>225.6537897332307</c:v>
                </c:pt>
                <c:pt idx="30">
                  <c:v>227.4650314061028</c:v>
                </c:pt>
                <c:pt idx="31">
                  <c:v>225.7525797568096</c:v>
                </c:pt>
                <c:pt idx="32">
                  <c:v>223.659018137289</c:v>
                </c:pt>
                <c:pt idx="33">
                  <c:v>228.035676702016</c:v>
                </c:pt>
                <c:pt idx="34">
                  <c:v>248.3415553606791</c:v>
                </c:pt>
                <c:pt idx="35">
                  <c:v>264.3130061391671</c:v>
                </c:pt>
                <c:pt idx="36">
                  <c:v>278.1795013843774</c:v>
                </c:pt>
                <c:pt idx="37">
                  <c:v>275.2516164300244</c:v>
                </c:pt>
                <c:pt idx="38">
                  <c:v>293.1351298999763</c:v>
                </c:pt>
                <c:pt idx="39">
                  <c:v>290.1758059718574</c:v>
                </c:pt>
                <c:pt idx="40">
                  <c:v>284.9507350243362</c:v>
                </c:pt>
                <c:pt idx="41">
                  <c:v>291.1072452203516</c:v>
                </c:pt>
                <c:pt idx="42">
                  <c:v>281.3613549408255</c:v>
                </c:pt>
                <c:pt idx="43">
                  <c:v>270.8439862098474</c:v>
                </c:pt>
                <c:pt idx="44">
                  <c:v>265.1319306973818</c:v>
                </c:pt>
                <c:pt idx="45">
                  <c:v>276.8359031505307</c:v>
                </c:pt>
                <c:pt idx="46">
                  <c:v>284.4373097916859</c:v>
                </c:pt>
                <c:pt idx="47">
                  <c:v>282.543214050674</c:v>
                </c:pt>
              </c:numCache>
            </c:numRef>
          </c:xVal>
          <c:yVal>
            <c:numRef>
              <c:f>Data!$V$6:$V$53</c:f>
              <c:numCache>
                <c:formatCode>General</c:formatCode>
                <c:ptCount val="48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</c:v>
                </c:pt>
                <c:pt idx="29">
                  <c:v>696.0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792.0</c:v>
                </c:pt>
                <c:pt idx="34">
                  <c:v>816.0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56936"/>
        <c:axId val="2104571432"/>
      </c:scatterChart>
      <c:valAx>
        <c:axId val="2102856936"/>
        <c:scaling>
          <c:orientation val="minMax"/>
          <c:max val="36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WD(deg)</a:t>
                </a:r>
              </a:p>
            </c:rich>
          </c:tx>
          <c:layout/>
          <c:overlay val="0"/>
        </c:title>
        <c:numFmt formatCode="0_ " sourceLinked="1"/>
        <c:majorTickMark val="out"/>
        <c:minorTickMark val="none"/>
        <c:tickLblPos val="nextTo"/>
        <c:crossAx val="2104571432"/>
        <c:crosses val="autoZero"/>
        <c:crossBetween val="midCat"/>
        <c:majorUnit val="45.0"/>
      </c:valAx>
      <c:valAx>
        <c:axId val="2104571432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856936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 speed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Data!$W$6:$W$53</c:f>
              <c:numCache>
                <c:formatCode>0.0_ </c:formatCode>
                <c:ptCount val="48"/>
                <c:pt idx="0">
                  <c:v>0.0</c:v>
                </c:pt>
                <c:pt idx="1">
                  <c:v>6.38747109734865</c:v>
                </c:pt>
                <c:pt idx="2">
                  <c:v>1.266994695691725</c:v>
                </c:pt>
                <c:pt idx="3">
                  <c:v>0.868473991730194</c:v>
                </c:pt>
                <c:pt idx="4">
                  <c:v>0.598331923943248</c:v>
                </c:pt>
                <c:pt idx="5">
                  <c:v>0.695138958578982</c:v>
                </c:pt>
                <c:pt idx="6">
                  <c:v>1.051075338020118</c:v>
                </c:pt>
                <c:pt idx="7">
                  <c:v>1.348996881944108</c:v>
                </c:pt>
                <c:pt idx="8">
                  <c:v>1.282610987121872</c:v>
                </c:pt>
                <c:pt idx="9">
                  <c:v>2.079972783912367</c:v>
                </c:pt>
                <c:pt idx="10">
                  <c:v>0.869169273664726</c:v>
                </c:pt>
                <c:pt idx="11">
                  <c:v>1.779404697655279</c:v>
                </c:pt>
                <c:pt idx="12">
                  <c:v>1.995040972230302</c:v>
                </c:pt>
                <c:pt idx="13">
                  <c:v>2.672569607300626</c:v>
                </c:pt>
                <c:pt idx="14">
                  <c:v>2.692137421849357</c:v>
                </c:pt>
                <c:pt idx="15">
                  <c:v>2.824403771706724</c:v>
                </c:pt>
                <c:pt idx="16">
                  <c:v>2.526203990699872</c:v>
                </c:pt>
                <c:pt idx="17">
                  <c:v>2.653128355157773</c:v>
                </c:pt>
                <c:pt idx="18">
                  <c:v>2.319013660503737</c:v>
                </c:pt>
                <c:pt idx="19">
                  <c:v>2.278473750783223</c:v>
                </c:pt>
                <c:pt idx="20">
                  <c:v>1.869418337388101</c:v>
                </c:pt>
                <c:pt idx="21">
                  <c:v>1.883844489643582</c:v>
                </c:pt>
                <c:pt idx="22">
                  <c:v>1.751896625345388</c:v>
                </c:pt>
                <c:pt idx="23">
                  <c:v>1.254313148565724</c:v>
                </c:pt>
                <c:pt idx="24">
                  <c:v>1.201951559152927</c:v>
                </c:pt>
                <c:pt idx="25">
                  <c:v>1.201565538034559</c:v>
                </c:pt>
                <c:pt idx="26">
                  <c:v>1.04579114461443</c:v>
                </c:pt>
                <c:pt idx="27">
                  <c:v>1.920042928257926</c:v>
                </c:pt>
                <c:pt idx="28">
                  <c:v>2.511457910066804</c:v>
                </c:pt>
                <c:pt idx="29">
                  <c:v>3.577776793944943</c:v>
                </c:pt>
                <c:pt idx="30">
                  <c:v>2.929688764868342</c:v>
                </c:pt>
                <c:pt idx="31">
                  <c:v>2.363647004166371</c:v>
                </c:pt>
                <c:pt idx="32">
                  <c:v>2.285513668520711</c:v>
                </c:pt>
                <c:pt idx="33">
                  <c:v>3.016069390542271</c:v>
                </c:pt>
                <c:pt idx="34">
                  <c:v>2.692341360636344</c:v>
                </c:pt>
                <c:pt idx="35">
                  <c:v>2.695550799759948</c:v>
                </c:pt>
                <c:pt idx="36">
                  <c:v>2.275900958581637</c:v>
                </c:pt>
                <c:pt idx="37">
                  <c:v>2.704513930905281</c:v>
                </c:pt>
                <c:pt idx="38">
                  <c:v>2.838053525054661</c:v>
                </c:pt>
                <c:pt idx="39">
                  <c:v>3.475212010865318</c:v>
                </c:pt>
                <c:pt idx="40">
                  <c:v>4.018331919325321</c:v>
                </c:pt>
                <c:pt idx="41">
                  <c:v>3.964119583238694</c:v>
                </c:pt>
                <c:pt idx="42">
                  <c:v>4.286146830512507</c:v>
                </c:pt>
                <c:pt idx="43">
                  <c:v>3.612300721938708</c:v>
                </c:pt>
                <c:pt idx="44">
                  <c:v>4.606094122804394</c:v>
                </c:pt>
                <c:pt idx="45">
                  <c:v>4.239879406266541</c:v>
                </c:pt>
                <c:pt idx="46">
                  <c:v>5.058984508640789</c:v>
                </c:pt>
                <c:pt idx="47">
                  <c:v>5.714284092372309</c:v>
                </c:pt>
              </c:numCache>
            </c:numRef>
          </c:xVal>
          <c:yVal>
            <c:numRef>
              <c:f>Data!$X$6:$X$53</c:f>
              <c:numCache>
                <c:formatCode>General</c:formatCode>
                <c:ptCount val="48"/>
                <c:pt idx="0">
                  <c:v>0.0</c:v>
                </c:pt>
                <c:pt idx="1">
                  <c:v>24.0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120.0</c:v>
                </c:pt>
                <c:pt idx="6">
                  <c:v>144.0</c:v>
                </c:pt>
                <c:pt idx="7">
                  <c:v>168.0</c:v>
                </c:pt>
                <c:pt idx="8">
                  <c:v>192.0</c:v>
                </c:pt>
                <c:pt idx="9">
                  <c:v>216.0</c:v>
                </c:pt>
                <c:pt idx="10">
                  <c:v>240.0</c:v>
                </c:pt>
                <c:pt idx="11">
                  <c:v>264.0</c:v>
                </c:pt>
                <c:pt idx="12">
                  <c:v>288.0</c:v>
                </c:pt>
                <c:pt idx="13">
                  <c:v>312.0</c:v>
                </c:pt>
                <c:pt idx="14">
                  <c:v>336.0</c:v>
                </c:pt>
                <c:pt idx="15">
                  <c:v>360.0</c:v>
                </c:pt>
                <c:pt idx="16">
                  <c:v>384.0</c:v>
                </c:pt>
                <c:pt idx="17">
                  <c:v>408.0</c:v>
                </c:pt>
                <c:pt idx="18">
                  <c:v>432.0</c:v>
                </c:pt>
                <c:pt idx="19">
                  <c:v>456.0</c:v>
                </c:pt>
                <c:pt idx="20">
                  <c:v>480.0</c:v>
                </c:pt>
                <c:pt idx="21">
                  <c:v>504.0</c:v>
                </c:pt>
                <c:pt idx="22">
                  <c:v>528.0</c:v>
                </c:pt>
                <c:pt idx="23">
                  <c:v>552.0</c:v>
                </c:pt>
                <c:pt idx="24">
                  <c:v>576.0</c:v>
                </c:pt>
                <c:pt idx="25">
                  <c:v>600.0</c:v>
                </c:pt>
                <c:pt idx="26">
                  <c:v>624.0</c:v>
                </c:pt>
                <c:pt idx="27">
                  <c:v>648.0</c:v>
                </c:pt>
                <c:pt idx="28">
                  <c:v>672.0</c:v>
                </c:pt>
                <c:pt idx="29">
                  <c:v>696.0</c:v>
                </c:pt>
                <c:pt idx="30">
                  <c:v>720.0</c:v>
                </c:pt>
                <c:pt idx="31">
                  <c:v>744.0</c:v>
                </c:pt>
                <c:pt idx="32">
                  <c:v>768.0</c:v>
                </c:pt>
                <c:pt idx="33">
                  <c:v>792.0</c:v>
                </c:pt>
                <c:pt idx="34">
                  <c:v>816.0</c:v>
                </c:pt>
                <c:pt idx="35">
                  <c:v>840.0</c:v>
                </c:pt>
                <c:pt idx="36">
                  <c:v>864.0</c:v>
                </c:pt>
                <c:pt idx="37">
                  <c:v>888.0</c:v>
                </c:pt>
                <c:pt idx="38">
                  <c:v>912.0</c:v>
                </c:pt>
                <c:pt idx="39">
                  <c:v>936.0</c:v>
                </c:pt>
                <c:pt idx="40">
                  <c:v>960.0</c:v>
                </c:pt>
                <c:pt idx="41">
                  <c:v>984.0</c:v>
                </c:pt>
                <c:pt idx="42">
                  <c:v>1008.0</c:v>
                </c:pt>
                <c:pt idx="43">
                  <c:v>1032.0</c:v>
                </c:pt>
                <c:pt idx="44">
                  <c:v>1056.0</c:v>
                </c:pt>
                <c:pt idx="45">
                  <c:v>1080.0</c:v>
                </c:pt>
                <c:pt idx="46">
                  <c:v>1104.0</c:v>
                </c:pt>
                <c:pt idx="47">
                  <c:v>1128.0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04712"/>
        <c:axId val="2128986280"/>
      </c:scatterChart>
      <c:valAx>
        <c:axId val="2125404712"/>
        <c:scaling>
          <c:orientation val="minMax"/>
          <c:max val="6.0E1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WS(m/s)</a:t>
                </a: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2128986280"/>
        <c:crosses val="autoZero"/>
        <c:crossBetween val="midCat"/>
        <c:majorUnit val="6.0E9"/>
      </c:valAx>
      <c:valAx>
        <c:axId val="2128986280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40471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1000" cy="57150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227" cy="561680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227" cy="561680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abSelected="1" topLeftCell="A45" workbookViewId="0">
      <selection activeCell="L86" sqref="L86"/>
    </sheetView>
  </sheetViews>
  <sheetFormatPr baseColWidth="10" defaultColWidth="9.1640625" defaultRowHeight="14" x14ac:dyDescent="0"/>
  <cols>
    <col min="1" max="2" width="5.6640625" customWidth="1"/>
    <col min="3" max="3" width="12.6640625" customWidth="1"/>
    <col min="6" max="6" width="3.6640625" customWidth="1"/>
    <col min="7" max="7" width="12.6640625" customWidth="1"/>
    <col min="8" max="9" width="10.6640625" style="8" customWidth="1"/>
    <col min="10" max="11" width="13.33203125" style="6" customWidth="1"/>
    <col min="12" max="13" width="10.6640625" style="6" customWidth="1"/>
    <col min="14" max="14" width="10.6640625" customWidth="1"/>
    <col min="15" max="15" width="13.33203125" style="2" customWidth="1"/>
    <col min="16" max="16" width="13.33203125" style="9" customWidth="1"/>
    <col min="17" max="17" width="11.83203125" bestFit="1" customWidth="1"/>
    <col min="19" max="20" width="14.6640625" style="6" customWidth="1"/>
    <col min="21" max="24" width="14.6640625" customWidth="1"/>
  </cols>
  <sheetData>
    <row r="1" spans="1:24">
      <c r="C1" s="1"/>
      <c r="D1" s="1"/>
      <c r="E1" s="1"/>
      <c r="F1" s="1"/>
      <c r="G1" s="1" t="s">
        <v>2</v>
      </c>
      <c r="H1" s="1" t="s">
        <v>25</v>
      </c>
      <c r="O1" s="4"/>
      <c r="P1" s="9">
        <v>1</v>
      </c>
      <c r="Q1" s="5">
        <v>1</v>
      </c>
    </row>
    <row r="2" spans="1:24">
      <c r="C2" s="1"/>
      <c r="D2" s="1"/>
      <c r="E2" s="1"/>
      <c r="F2" s="1"/>
      <c r="G2" s="1" t="s">
        <v>3</v>
      </c>
      <c r="H2" s="1" t="s">
        <v>27</v>
      </c>
      <c r="J2" s="6" t="s">
        <v>8</v>
      </c>
      <c r="K2" s="6" t="s">
        <v>10</v>
      </c>
      <c r="L2" s="6" t="s">
        <v>23</v>
      </c>
      <c r="O2" s="2" t="s">
        <v>17</v>
      </c>
    </row>
    <row r="3" spans="1:24">
      <c r="A3" t="s">
        <v>0</v>
      </c>
      <c r="B3" t="s">
        <v>1</v>
      </c>
      <c r="C3" s="1"/>
      <c r="D3" s="1"/>
      <c r="E3" s="1"/>
      <c r="F3" s="1"/>
      <c r="G3" s="1" t="s">
        <v>4</v>
      </c>
      <c r="H3" s="1" t="s">
        <v>28</v>
      </c>
      <c r="J3" s="6">
        <v>144</v>
      </c>
      <c r="K3" s="6">
        <v>0</v>
      </c>
      <c r="L3" s="7">
        <v>1</v>
      </c>
      <c r="M3" s="7">
        <v>60</v>
      </c>
      <c r="O3" s="2">
        <v>40</v>
      </c>
    </row>
    <row r="4" spans="1:24">
      <c r="A4" t="s">
        <v>24</v>
      </c>
      <c r="C4" s="1" t="s">
        <v>25</v>
      </c>
      <c r="D4" s="1"/>
      <c r="E4" s="1"/>
      <c r="F4" s="1"/>
      <c r="G4" s="1"/>
      <c r="H4" s="1"/>
    </row>
    <row r="5" spans="1:24">
      <c r="A5" t="s">
        <v>26</v>
      </c>
      <c r="C5" s="1" t="s">
        <v>27</v>
      </c>
      <c r="D5" s="1" t="s">
        <v>28</v>
      </c>
      <c r="E5" s="1"/>
      <c r="F5" s="1"/>
      <c r="G5" s="1" t="s">
        <v>5</v>
      </c>
      <c r="H5" s="1" t="s">
        <v>6</v>
      </c>
      <c r="I5" s="8" t="s">
        <v>7</v>
      </c>
      <c r="J5" s="6" t="s">
        <v>9</v>
      </c>
      <c r="K5" s="6" t="s">
        <v>11</v>
      </c>
      <c r="L5" s="6" t="s">
        <v>12</v>
      </c>
      <c r="M5" s="6" t="s">
        <v>13</v>
      </c>
      <c r="N5" t="s">
        <v>14</v>
      </c>
      <c r="O5" s="2" t="s">
        <v>15</v>
      </c>
      <c r="P5" s="9" t="s">
        <v>16</v>
      </c>
      <c r="S5" s="6" t="s">
        <v>18</v>
      </c>
      <c r="T5" s="6" t="s">
        <v>19</v>
      </c>
      <c r="U5" t="s">
        <v>20</v>
      </c>
      <c r="V5" t="s">
        <v>21</v>
      </c>
      <c r="W5" t="s">
        <v>22</v>
      </c>
      <c r="X5" t="s">
        <v>21</v>
      </c>
    </row>
    <row r="6" spans="1:24">
      <c r="A6" t="s">
        <v>29</v>
      </c>
      <c r="B6" t="s">
        <v>30</v>
      </c>
      <c r="C6">
        <v>0</v>
      </c>
      <c r="D6">
        <v>1.91</v>
      </c>
      <c r="E6">
        <v>332.87</v>
      </c>
      <c r="G6">
        <f>+J3*(C6-C6)/M$3+K3</f>
        <v>0</v>
      </c>
      <c r="H6" s="8">
        <f t="shared" ref="H6:I7" si="0">+D6</f>
        <v>1.91</v>
      </c>
      <c r="I6" s="8">
        <f t="shared" si="0"/>
        <v>332.87</v>
      </c>
      <c r="J6" s="6">
        <f>+O3*COS(I6*PI()/180)/Q$1</f>
        <v>35.598966393516925</v>
      </c>
      <c r="K6" s="6">
        <f>+O3*SIN(I6*PI()/180)/Q$1</f>
        <v>-18.240438364064961</v>
      </c>
      <c r="L6" s="7"/>
      <c r="M6" s="7"/>
      <c r="S6" s="6">
        <f t="shared" ref="S6:S53" si="1">ROUND(K6,0)</f>
        <v>-18</v>
      </c>
      <c r="T6" s="6">
        <f t="shared" ref="T6:T53" si="2">ROUND(J6,0)</f>
        <v>36</v>
      </c>
      <c r="U6" s="2">
        <f t="shared" ref="U6:U7" si="3">+O6</f>
        <v>0</v>
      </c>
      <c r="V6">
        <f t="shared" ref="V6:V7" si="4">+G6</f>
        <v>0</v>
      </c>
      <c r="W6" s="3">
        <f t="shared" ref="W6:W7" si="5">+P6</f>
        <v>0</v>
      </c>
      <c r="X6">
        <f t="shared" ref="X6:X7" si="6">+G6</f>
        <v>0</v>
      </c>
    </row>
    <row r="7" spans="1:24">
      <c r="A7" t="s">
        <v>29</v>
      </c>
      <c r="B7" t="s">
        <v>30</v>
      </c>
      <c r="C7">
        <v>10</v>
      </c>
      <c r="D7">
        <v>13.04</v>
      </c>
      <c r="E7">
        <v>327.85</v>
      </c>
      <c r="G7">
        <f t="shared" ref="G7:G53" si="7">+J$3*L$3*(C7-C$6)/M$3+K$3</f>
        <v>24</v>
      </c>
      <c r="H7" s="8">
        <f t="shared" si="0"/>
        <v>13.04</v>
      </c>
      <c r="I7" s="8">
        <f t="shared" si="0"/>
        <v>327.85</v>
      </c>
      <c r="J7" s="6">
        <f t="shared" ref="J7" si="8">G7*COS(I7*PI()/180)/TAN(H7*PI()/180)</f>
        <v>87.735182985153457</v>
      </c>
      <c r="K7" s="6">
        <f t="shared" ref="K7" si="9">G7*SIN(I7*PI()/180)/TAN(H7*PI()/180)</f>
        <v>-55.142926375802055</v>
      </c>
      <c r="L7" s="6">
        <f t="shared" ref="L7:M7" si="10">J7-J6</f>
        <v>52.136216591636533</v>
      </c>
      <c r="M7" s="6">
        <f t="shared" si="10"/>
        <v>-36.902488011737091</v>
      </c>
      <c r="N7">
        <f t="shared" ref="N7" si="11">ATAN(M7/L7)*180/PI()</f>
        <v>-35.291207015609388</v>
      </c>
      <c r="O7" s="2">
        <f t="shared" ref="O7" si="12">IF(L7=0,IF(M7&gt;0,270,90),IF(L7&lt;0,IF(M7&gt;0,N7+360,N7),N7+180))</f>
        <v>144.70879298439061</v>
      </c>
      <c r="P7" s="9">
        <f t="shared" ref="P7:P53" si="13">(SQRT(L7*L7+M7*M7))/(C7-C6)*(P$1)</f>
        <v>6.3874710973486497</v>
      </c>
      <c r="S7" s="6">
        <f t="shared" si="1"/>
        <v>-55</v>
      </c>
      <c r="T7" s="6">
        <f t="shared" si="2"/>
        <v>88</v>
      </c>
      <c r="U7" s="2">
        <f t="shared" si="3"/>
        <v>144.70879298439061</v>
      </c>
      <c r="V7">
        <f t="shared" si="4"/>
        <v>24</v>
      </c>
      <c r="W7" s="3">
        <f t="shared" si="5"/>
        <v>6.3874710973486497</v>
      </c>
      <c r="X7">
        <f t="shared" si="6"/>
        <v>24</v>
      </c>
    </row>
    <row r="8" spans="1:24">
      <c r="A8" t="s">
        <v>29</v>
      </c>
      <c r="B8" t="s">
        <v>30</v>
      </c>
      <c r="C8">
        <v>20</v>
      </c>
      <c r="D8">
        <v>23.23</v>
      </c>
      <c r="E8">
        <v>322.70999999999998</v>
      </c>
      <c r="G8">
        <f t="shared" si="7"/>
        <v>48</v>
      </c>
      <c r="H8" s="8">
        <f t="shared" ref="H8:H53" si="14">+D8</f>
        <v>23.23</v>
      </c>
      <c r="I8" s="8">
        <f t="shared" ref="I8:I53" si="15">+E8</f>
        <v>322.70999999999998</v>
      </c>
      <c r="J8" s="6">
        <f t="shared" ref="J8:J53" si="16">G8*COS(I8*PI()/180)/TAN(H8*PI()/180)</f>
        <v>88.970135195142902</v>
      </c>
      <c r="K8" s="6">
        <f t="shared" ref="K8:K53" si="17">G8*SIN(I8*PI()/180)/TAN(H8*PI()/180)</f>
        <v>-67.752543694743139</v>
      </c>
      <c r="L8" s="6">
        <f t="shared" ref="L8:L53" si="18">J8-J7</f>
        <v>1.2349522099894443</v>
      </c>
      <c r="M8" s="6">
        <f t="shared" ref="M8:M53" si="19">K8-K7</f>
        <v>-12.609617318941083</v>
      </c>
      <c r="N8">
        <f t="shared" ref="N8:N53" si="20">ATAN(M8/L8)*180/PI()</f>
        <v>-84.40644295677464</v>
      </c>
      <c r="O8" s="2">
        <f t="shared" ref="O8:O53" si="21">IF(L8=0,IF(M8&gt;0,270,90),IF(L8&lt;0,IF(M8&gt;0,N8+360,N8),N8+180))</f>
        <v>95.59355704322536</v>
      </c>
      <c r="P8" s="9">
        <f t="shared" si="13"/>
        <v>1.2669946956917251</v>
      </c>
      <c r="S8" s="6">
        <f t="shared" si="1"/>
        <v>-68</v>
      </c>
      <c r="T8" s="6">
        <f t="shared" si="2"/>
        <v>89</v>
      </c>
      <c r="U8" s="2">
        <f t="shared" ref="U8:U53" si="22">+O8</f>
        <v>95.59355704322536</v>
      </c>
      <c r="V8">
        <f t="shared" ref="V8:V53" si="23">+G8</f>
        <v>48</v>
      </c>
      <c r="W8" s="3">
        <f t="shared" ref="W8:W53" si="24">+P8</f>
        <v>1.2669946956917251</v>
      </c>
      <c r="X8">
        <f t="shared" ref="X8:X53" si="25">+G8</f>
        <v>48</v>
      </c>
    </row>
    <row r="9" spans="1:24">
      <c r="A9" t="s">
        <v>29</v>
      </c>
      <c r="B9" t="s">
        <v>30</v>
      </c>
      <c r="C9">
        <v>30</v>
      </c>
      <c r="D9">
        <v>33.17</v>
      </c>
      <c r="E9">
        <v>318.31</v>
      </c>
      <c r="G9">
        <f t="shared" si="7"/>
        <v>72</v>
      </c>
      <c r="H9" s="8">
        <f t="shared" si="14"/>
        <v>33.17</v>
      </c>
      <c r="I9" s="8">
        <f t="shared" si="15"/>
        <v>318.31</v>
      </c>
      <c r="J9" s="6">
        <f t="shared" si="16"/>
        <v>82.257500319835799</v>
      </c>
      <c r="K9" s="6">
        <f t="shared" si="17"/>
        <v>-73.263010141604823</v>
      </c>
      <c r="L9" s="6">
        <f t="shared" si="18"/>
        <v>-6.7126348753071028</v>
      </c>
      <c r="M9" s="6">
        <f t="shared" si="19"/>
        <v>-5.5104664468616846</v>
      </c>
      <c r="N9">
        <f t="shared" si="20"/>
        <v>39.38290146245992</v>
      </c>
      <c r="O9" s="2">
        <f t="shared" si="21"/>
        <v>39.38290146245992</v>
      </c>
      <c r="P9" s="9">
        <f t="shared" si="13"/>
        <v>0.86847399173019357</v>
      </c>
      <c r="S9" s="6">
        <f t="shared" si="1"/>
        <v>-73</v>
      </c>
      <c r="T9" s="6">
        <f t="shared" si="2"/>
        <v>82</v>
      </c>
      <c r="U9" s="2">
        <f t="shared" si="22"/>
        <v>39.38290146245992</v>
      </c>
      <c r="V9">
        <f t="shared" si="23"/>
        <v>72</v>
      </c>
      <c r="W9" s="3">
        <f t="shared" si="24"/>
        <v>0.86847399173019357</v>
      </c>
      <c r="X9">
        <f t="shared" si="25"/>
        <v>72</v>
      </c>
    </row>
    <row r="10" spans="1:24">
      <c r="A10" t="s">
        <v>29</v>
      </c>
      <c r="B10" t="s">
        <v>30</v>
      </c>
      <c r="C10">
        <v>40</v>
      </c>
      <c r="D10">
        <v>41.19</v>
      </c>
      <c r="E10">
        <v>315.2</v>
      </c>
      <c r="G10">
        <f t="shared" si="7"/>
        <v>96</v>
      </c>
      <c r="H10" s="8">
        <f t="shared" si="14"/>
        <v>41.19</v>
      </c>
      <c r="I10" s="8">
        <f t="shared" si="15"/>
        <v>315.2</v>
      </c>
      <c r="J10" s="6">
        <f t="shared" si="16"/>
        <v>77.838875284573248</v>
      </c>
      <c r="K10" s="6">
        <f t="shared" si="17"/>
        <v>-77.297345516696225</v>
      </c>
      <c r="L10" s="6">
        <f t="shared" si="18"/>
        <v>-4.4186250352625507</v>
      </c>
      <c r="M10" s="6">
        <f t="shared" si="19"/>
        <v>-4.0343353750914019</v>
      </c>
      <c r="N10">
        <f t="shared" si="20"/>
        <v>42.39700362314521</v>
      </c>
      <c r="O10" s="2">
        <f t="shared" si="21"/>
        <v>42.39700362314521</v>
      </c>
      <c r="P10" s="9">
        <f t="shared" si="13"/>
        <v>0.59833192394324786</v>
      </c>
      <c r="S10" s="6">
        <f t="shared" si="1"/>
        <v>-77</v>
      </c>
      <c r="T10" s="6">
        <f t="shared" si="2"/>
        <v>78</v>
      </c>
      <c r="U10" s="2">
        <f t="shared" si="22"/>
        <v>42.39700362314521</v>
      </c>
      <c r="V10">
        <f t="shared" si="23"/>
        <v>96</v>
      </c>
      <c r="W10" s="3">
        <f t="shared" si="24"/>
        <v>0.59833192394324786</v>
      </c>
      <c r="X10">
        <f t="shared" si="25"/>
        <v>96</v>
      </c>
    </row>
    <row r="11" spans="1:24">
      <c r="A11" t="s">
        <v>29</v>
      </c>
      <c r="B11" t="s">
        <v>30</v>
      </c>
      <c r="C11">
        <v>50</v>
      </c>
      <c r="D11">
        <v>46.68</v>
      </c>
      <c r="E11">
        <v>312.10000000000002</v>
      </c>
      <c r="G11">
        <f t="shared" si="7"/>
        <v>120</v>
      </c>
      <c r="H11" s="8">
        <f t="shared" si="14"/>
        <v>46.68</v>
      </c>
      <c r="I11" s="8">
        <f t="shared" si="15"/>
        <v>312.10000000000002</v>
      </c>
      <c r="J11" s="6">
        <f t="shared" si="16"/>
        <v>75.86640876218739</v>
      </c>
      <c r="K11" s="6">
        <f t="shared" si="17"/>
        <v>-83.963018250298902</v>
      </c>
      <c r="L11" s="6">
        <f t="shared" si="18"/>
        <v>-1.972466522385858</v>
      </c>
      <c r="M11" s="6">
        <f t="shared" si="19"/>
        <v>-6.6656727336026762</v>
      </c>
      <c r="N11">
        <f t="shared" si="20"/>
        <v>73.51577182653709</v>
      </c>
      <c r="O11" s="2">
        <f t="shared" si="21"/>
        <v>73.51577182653709</v>
      </c>
      <c r="P11" s="9">
        <f t="shared" si="13"/>
        <v>0.69513895857898178</v>
      </c>
      <c r="S11" s="6">
        <f t="shared" si="1"/>
        <v>-84</v>
      </c>
      <c r="T11" s="6">
        <f t="shared" si="2"/>
        <v>76</v>
      </c>
      <c r="U11" s="2">
        <f t="shared" si="22"/>
        <v>73.51577182653709</v>
      </c>
      <c r="V11">
        <f t="shared" si="23"/>
        <v>120</v>
      </c>
      <c r="W11" s="3">
        <f t="shared" si="24"/>
        <v>0.69513895857898178</v>
      </c>
      <c r="X11">
        <f t="shared" si="25"/>
        <v>120</v>
      </c>
    </row>
    <row r="12" spans="1:24">
      <c r="A12" t="s">
        <v>29</v>
      </c>
      <c r="B12" t="s">
        <v>30</v>
      </c>
      <c r="C12">
        <v>60</v>
      </c>
      <c r="D12">
        <v>52.89</v>
      </c>
      <c r="E12">
        <v>307.13</v>
      </c>
      <c r="G12">
        <f t="shared" si="7"/>
        <v>144</v>
      </c>
      <c r="H12" s="8">
        <f t="shared" si="14"/>
        <v>52.89</v>
      </c>
      <c r="I12" s="8">
        <f t="shared" si="15"/>
        <v>307.13</v>
      </c>
      <c r="J12" s="6">
        <f t="shared" si="16"/>
        <v>65.762500105971355</v>
      </c>
      <c r="K12" s="6">
        <f t="shared" si="17"/>
        <v>-86.859044231924955</v>
      </c>
      <c r="L12" s="6">
        <f t="shared" si="18"/>
        <v>-10.103908656216035</v>
      </c>
      <c r="M12" s="6">
        <f t="shared" si="19"/>
        <v>-2.8960259816260532</v>
      </c>
      <c r="N12">
        <f t="shared" si="20"/>
        <v>15.993590425489806</v>
      </c>
      <c r="O12" s="2">
        <f t="shared" si="21"/>
        <v>15.993590425489806</v>
      </c>
      <c r="P12" s="9">
        <f t="shared" si="13"/>
        <v>1.0510753380201177</v>
      </c>
      <c r="S12" s="6">
        <f t="shared" si="1"/>
        <v>-87</v>
      </c>
      <c r="T12" s="6">
        <f t="shared" si="2"/>
        <v>66</v>
      </c>
      <c r="U12" s="2">
        <f t="shared" si="22"/>
        <v>15.993590425489806</v>
      </c>
      <c r="V12">
        <f t="shared" si="23"/>
        <v>144</v>
      </c>
      <c r="W12" s="3">
        <f t="shared" si="24"/>
        <v>1.0510753380201177</v>
      </c>
      <c r="X12">
        <f t="shared" si="25"/>
        <v>144</v>
      </c>
    </row>
    <row r="13" spans="1:24">
      <c r="A13" t="s">
        <v>29</v>
      </c>
      <c r="B13" t="s">
        <v>30</v>
      </c>
      <c r="C13">
        <v>70</v>
      </c>
      <c r="D13">
        <v>59.71</v>
      </c>
      <c r="E13">
        <v>302.66000000000003</v>
      </c>
      <c r="G13">
        <f t="shared" si="7"/>
        <v>168</v>
      </c>
      <c r="H13" s="8">
        <f t="shared" si="14"/>
        <v>59.71</v>
      </c>
      <c r="I13" s="8">
        <f t="shared" si="15"/>
        <v>302.66000000000003</v>
      </c>
      <c r="J13" s="6">
        <f t="shared" si="16"/>
        <v>52.957168709535942</v>
      </c>
      <c r="K13" s="6">
        <f t="shared" si="17"/>
        <v>-82.616079869953694</v>
      </c>
      <c r="L13" s="6">
        <f t="shared" si="18"/>
        <v>-12.805331396435413</v>
      </c>
      <c r="M13" s="6">
        <f t="shared" si="19"/>
        <v>4.2429643619712607</v>
      </c>
      <c r="N13">
        <f t="shared" si="20"/>
        <v>-18.332283684167216</v>
      </c>
      <c r="O13" s="2">
        <f t="shared" si="21"/>
        <v>341.66771631583276</v>
      </c>
      <c r="P13" s="9">
        <f t="shared" si="13"/>
        <v>1.3489968819441085</v>
      </c>
      <c r="S13" s="6">
        <f t="shared" si="1"/>
        <v>-83</v>
      </c>
      <c r="T13" s="6">
        <f t="shared" si="2"/>
        <v>53</v>
      </c>
      <c r="U13" s="2">
        <f t="shared" si="22"/>
        <v>341.66771631583276</v>
      </c>
      <c r="V13">
        <f t="shared" si="23"/>
        <v>168</v>
      </c>
      <c r="W13" s="3">
        <f t="shared" si="24"/>
        <v>1.3489968819441085</v>
      </c>
      <c r="X13">
        <f t="shared" si="25"/>
        <v>168</v>
      </c>
    </row>
    <row r="14" spans="1:24">
      <c r="A14" t="s">
        <v>29</v>
      </c>
      <c r="B14" t="s">
        <v>30</v>
      </c>
      <c r="C14">
        <v>80</v>
      </c>
      <c r="D14">
        <v>61.94</v>
      </c>
      <c r="E14">
        <v>295.73</v>
      </c>
      <c r="G14">
        <f t="shared" si="7"/>
        <v>192</v>
      </c>
      <c r="H14" s="8">
        <f t="shared" si="14"/>
        <v>61.94</v>
      </c>
      <c r="I14" s="8">
        <f t="shared" si="15"/>
        <v>295.73</v>
      </c>
      <c r="J14" s="6">
        <f t="shared" si="16"/>
        <v>44.431666501282727</v>
      </c>
      <c r="K14" s="6">
        <f t="shared" si="17"/>
        <v>-92.198611191355354</v>
      </c>
      <c r="L14" s="6">
        <f t="shared" si="18"/>
        <v>-8.525502208253215</v>
      </c>
      <c r="M14" s="6">
        <f t="shared" si="19"/>
        <v>-9.5825313214016603</v>
      </c>
      <c r="N14">
        <f t="shared" si="20"/>
        <v>48.340763540143961</v>
      </c>
      <c r="O14" s="2">
        <f t="shared" si="21"/>
        <v>48.340763540143961</v>
      </c>
      <c r="P14" s="9">
        <f t="shared" si="13"/>
        <v>1.282610987121872</v>
      </c>
      <c r="S14" s="6">
        <f t="shared" si="1"/>
        <v>-92</v>
      </c>
      <c r="T14" s="6">
        <f t="shared" si="2"/>
        <v>44</v>
      </c>
      <c r="U14" s="2">
        <f t="shared" si="22"/>
        <v>48.340763540143961</v>
      </c>
      <c r="V14">
        <f t="shared" si="23"/>
        <v>192</v>
      </c>
      <c r="W14" s="3">
        <f t="shared" si="24"/>
        <v>1.282610987121872</v>
      </c>
      <c r="X14">
        <f t="shared" si="25"/>
        <v>192</v>
      </c>
    </row>
    <row r="15" spans="1:24">
      <c r="A15" t="s">
        <v>29</v>
      </c>
      <c r="B15" t="s">
        <v>30</v>
      </c>
      <c r="C15">
        <v>90</v>
      </c>
      <c r="D15">
        <v>61.67</v>
      </c>
      <c r="E15">
        <v>287.7</v>
      </c>
      <c r="G15">
        <f t="shared" si="7"/>
        <v>216</v>
      </c>
      <c r="H15" s="8">
        <f t="shared" si="14"/>
        <v>61.67</v>
      </c>
      <c r="I15" s="8">
        <f t="shared" si="15"/>
        <v>287.7</v>
      </c>
      <c r="J15" s="6">
        <f t="shared" si="16"/>
        <v>35.404633230597874</v>
      </c>
      <c r="K15" s="6">
        <f t="shared" si="17"/>
        <v>-110.93737711954724</v>
      </c>
      <c r="L15" s="6">
        <f t="shared" si="18"/>
        <v>-9.0270332706848535</v>
      </c>
      <c r="M15" s="6">
        <f t="shared" si="19"/>
        <v>-18.738765928191881</v>
      </c>
      <c r="N15">
        <f t="shared" si="20"/>
        <v>64.27846925242244</v>
      </c>
      <c r="O15" s="2">
        <f t="shared" si="21"/>
        <v>64.27846925242244</v>
      </c>
      <c r="P15" s="9">
        <f t="shared" si="13"/>
        <v>2.0799727839123667</v>
      </c>
      <c r="S15" s="6">
        <f t="shared" si="1"/>
        <v>-111</v>
      </c>
      <c r="T15" s="6">
        <f t="shared" si="2"/>
        <v>35</v>
      </c>
      <c r="U15" s="2">
        <f t="shared" si="22"/>
        <v>64.27846925242244</v>
      </c>
      <c r="V15">
        <f t="shared" si="23"/>
        <v>216</v>
      </c>
      <c r="W15" s="3">
        <f t="shared" si="24"/>
        <v>2.0799727839123667</v>
      </c>
      <c r="X15">
        <f t="shared" si="25"/>
        <v>216</v>
      </c>
    </row>
    <row r="16" spans="1:24">
      <c r="A16" t="s">
        <v>29</v>
      </c>
      <c r="B16" t="s">
        <v>30</v>
      </c>
      <c r="C16">
        <v>100</v>
      </c>
      <c r="D16">
        <v>63.43</v>
      </c>
      <c r="E16">
        <v>283.86</v>
      </c>
      <c r="G16">
        <f t="shared" si="7"/>
        <v>240</v>
      </c>
      <c r="H16" s="8">
        <f t="shared" si="14"/>
        <v>63.43</v>
      </c>
      <c r="I16" s="8">
        <f t="shared" si="15"/>
        <v>283.86</v>
      </c>
      <c r="J16" s="6">
        <f t="shared" si="16"/>
        <v>28.7522430147026</v>
      </c>
      <c r="K16" s="6">
        <f t="shared" si="17"/>
        <v>-116.53123330680729</v>
      </c>
      <c r="L16" s="6">
        <f t="shared" si="18"/>
        <v>-6.6523902158952737</v>
      </c>
      <c r="M16" s="6">
        <f t="shared" si="19"/>
        <v>-5.5938561872600587</v>
      </c>
      <c r="N16">
        <f t="shared" si="20"/>
        <v>40.059779329458941</v>
      </c>
      <c r="O16" s="2">
        <f t="shared" si="21"/>
        <v>40.059779329458941</v>
      </c>
      <c r="P16" s="9">
        <f t="shared" si="13"/>
        <v>0.86916927366472641</v>
      </c>
      <c r="S16" s="6">
        <f t="shared" si="1"/>
        <v>-117</v>
      </c>
      <c r="T16" s="6">
        <f t="shared" si="2"/>
        <v>29</v>
      </c>
      <c r="U16" s="2">
        <f t="shared" si="22"/>
        <v>40.059779329458941</v>
      </c>
      <c r="V16">
        <f t="shared" si="23"/>
        <v>240</v>
      </c>
      <c r="W16" s="3">
        <f t="shared" si="24"/>
        <v>0.86916927366472641</v>
      </c>
      <c r="X16">
        <f t="shared" si="25"/>
        <v>240</v>
      </c>
    </row>
    <row r="17" spans="1:24">
      <c r="A17" t="s">
        <v>29</v>
      </c>
      <c r="B17" t="s">
        <v>30</v>
      </c>
      <c r="C17">
        <v>110</v>
      </c>
      <c r="D17">
        <v>64.05</v>
      </c>
      <c r="E17">
        <v>276.63</v>
      </c>
      <c r="G17">
        <f t="shared" si="7"/>
        <v>264</v>
      </c>
      <c r="H17" s="8">
        <f t="shared" si="14"/>
        <v>64.05</v>
      </c>
      <c r="I17" s="8">
        <f t="shared" si="15"/>
        <v>276.63</v>
      </c>
      <c r="J17" s="6">
        <f t="shared" si="16"/>
        <v>14.833526274654188</v>
      </c>
      <c r="K17" s="6">
        <f t="shared" si="17"/>
        <v>-127.6171447314067</v>
      </c>
      <c r="L17" s="6">
        <f t="shared" si="18"/>
        <v>-13.918716740048412</v>
      </c>
      <c r="M17" s="6">
        <f t="shared" si="19"/>
        <v>-11.085911424599402</v>
      </c>
      <c r="N17">
        <f t="shared" si="20"/>
        <v>38.536449131695278</v>
      </c>
      <c r="O17" s="2">
        <f t="shared" si="21"/>
        <v>38.536449131695278</v>
      </c>
      <c r="P17" s="9">
        <f t="shared" si="13"/>
        <v>1.7794046976552789</v>
      </c>
      <c r="S17" s="6">
        <f t="shared" si="1"/>
        <v>-128</v>
      </c>
      <c r="T17" s="6">
        <f t="shared" si="2"/>
        <v>15</v>
      </c>
      <c r="U17" s="2">
        <f t="shared" si="22"/>
        <v>38.536449131695278</v>
      </c>
      <c r="V17">
        <f t="shared" si="23"/>
        <v>264</v>
      </c>
      <c r="W17" s="3">
        <f t="shared" si="24"/>
        <v>1.7794046976552789</v>
      </c>
      <c r="X17">
        <f t="shared" si="25"/>
        <v>264</v>
      </c>
    </row>
    <row r="18" spans="1:24">
      <c r="A18" t="s">
        <v>29</v>
      </c>
      <c r="B18" t="s">
        <v>30</v>
      </c>
      <c r="C18">
        <v>120</v>
      </c>
      <c r="D18">
        <v>63.67</v>
      </c>
      <c r="E18">
        <v>270.63</v>
      </c>
      <c r="G18">
        <f t="shared" si="7"/>
        <v>288</v>
      </c>
      <c r="H18" s="8">
        <f t="shared" si="14"/>
        <v>63.67</v>
      </c>
      <c r="I18" s="8">
        <f t="shared" si="15"/>
        <v>270.63</v>
      </c>
      <c r="J18" s="6">
        <f t="shared" si="16"/>
        <v>1.5671252345076301</v>
      </c>
      <c r="K18" s="6">
        <f t="shared" si="17"/>
        <v>-142.51752900597361</v>
      </c>
      <c r="L18" s="6">
        <f t="shared" si="18"/>
        <v>-13.266401040146558</v>
      </c>
      <c r="M18" s="6">
        <f t="shared" si="19"/>
        <v>-14.900384274566917</v>
      </c>
      <c r="N18">
        <f t="shared" si="20"/>
        <v>48.320064189425651</v>
      </c>
      <c r="O18" s="2">
        <f t="shared" si="21"/>
        <v>48.320064189425651</v>
      </c>
      <c r="P18" s="9">
        <f t="shared" si="13"/>
        <v>1.9950409722303017</v>
      </c>
      <c r="S18" s="6">
        <f t="shared" si="1"/>
        <v>-143</v>
      </c>
      <c r="T18" s="6">
        <f t="shared" si="2"/>
        <v>2</v>
      </c>
      <c r="U18" s="2">
        <f t="shared" si="22"/>
        <v>48.320064189425651</v>
      </c>
      <c r="V18">
        <f t="shared" si="23"/>
        <v>288</v>
      </c>
      <c r="W18" s="3">
        <f t="shared" si="24"/>
        <v>1.9950409722303017</v>
      </c>
      <c r="X18">
        <f t="shared" si="25"/>
        <v>288</v>
      </c>
    </row>
    <row r="19" spans="1:24">
      <c r="A19" t="s">
        <v>29</v>
      </c>
      <c r="B19" t="s">
        <v>30</v>
      </c>
      <c r="C19">
        <v>130</v>
      </c>
      <c r="D19">
        <v>62.11</v>
      </c>
      <c r="E19">
        <v>265.3</v>
      </c>
      <c r="G19">
        <f t="shared" si="7"/>
        <v>312</v>
      </c>
      <c r="H19" s="8">
        <f t="shared" si="14"/>
        <v>62.11</v>
      </c>
      <c r="I19" s="8">
        <f t="shared" si="15"/>
        <v>265.3</v>
      </c>
      <c r="J19" s="6">
        <f t="shared" si="16"/>
        <v>-13.530160385498586</v>
      </c>
      <c r="K19" s="6">
        <f t="shared" si="17"/>
        <v>-164.57052874511695</v>
      </c>
      <c r="L19" s="6">
        <f t="shared" si="18"/>
        <v>-15.097285620006216</v>
      </c>
      <c r="M19" s="6">
        <f t="shared" si="19"/>
        <v>-22.052999739143331</v>
      </c>
      <c r="N19">
        <f t="shared" si="20"/>
        <v>55.604808704120067</v>
      </c>
      <c r="O19" s="2">
        <f t="shared" si="21"/>
        <v>55.604808704120067</v>
      </c>
      <c r="P19" s="9">
        <f t="shared" si="13"/>
        <v>2.672569607300626</v>
      </c>
      <c r="S19" s="6">
        <f t="shared" si="1"/>
        <v>-165</v>
      </c>
      <c r="T19" s="6">
        <f t="shared" si="2"/>
        <v>-14</v>
      </c>
      <c r="U19" s="2">
        <f t="shared" si="22"/>
        <v>55.604808704120067</v>
      </c>
      <c r="V19">
        <f t="shared" si="23"/>
        <v>312</v>
      </c>
      <c r="W19" s="3">
        <f t="shared" si="24"/>
        <v>2.672569607300626</v>
      </c>
      <c r="X19">
        <f t="shared" si="25"/>
        <v>312</v>
      </c>
    </row>
    <row r="20" spans="1:24">
      <c r="A20" t="s">
        <v>29</v>
      </c>
      <c r="B20" t="s">
        <v>30</v>
      </c>
      <c r="C20">
        <v>140</v>
      </c>
      <c r="D20">
        <v>61.46</v>
      </c>
      <c r="E20">
        <v>258.58</v>
      </c>
      <c r="G20">
        <f t="shared" si="7"/>
        <v>336</v>
      </c>
      <c r="H20" s="8">
        <f t="shared" si="14"/>
        <v>61.46</v>
      </c>
      <c r="I20" s="8">
        <f t="shared" si="15"/>
        <v>258.58</v>
      </c>
      <c r="J20" s="6">
        <f t="shared" si="16"/>
        <v>-36.181827028649217</v>
      </c>
      <c r="K20" s="6">
        <f t="shared" si="17"/>
        <v>-179.11915026400138</v>
      </c>
      <c r="L20" s="6">
        <f t="shared" si="18"/>
        <v>-22.65166664315063</v>
      </c>
      <c r="M20" s="6">
        <f t="shared" si="19"/>
        <v>-14.548621518884431</v>
      </c>
      <c r="N20">
        <f t="shared" si="20"/>
        <v>32.711659104407779</v>
      </c>
      <c r="O20" s="2">
        <f t="shared" si="21"/>
        <v>32.711659104407779</v>
      </c>
      <c r="P20" s="9">
        <f t="shared" si="13"/>
        <v>2.692137421849357</v>
      </c>
      <c r="S20" s="6">
        <f t="shared" si="1"/>
        <v>-179</v>
      </c>
      <c r="T20" s="6">
        <f t="shared" si="2"/>
        <v>-36</v>
      </c>
      <c r="U20" s="2">
        <f t="shared" si="22"/>
        <v>32.711659104407779</v>
      </c>
      <c r="V20">
        <f t="shared" si="23"/>
        <v>336</v>
      </c>
      <c r="W20" s="3">
        <f t="shared" si="24"/>
        <v>2.692137421849357</v>
      </c>
      <c r="X20">
        <f t="shared" si="25"/>
        <v>336</v>
      </c>
    </row>
    <row r="21" spans="1:24">
      <c r="A21" t="s">
        <v>29</v>
      </c>
      <c r="B21" t="s">
        <v>30</v>
      </c>
      <c r="C21">
        <v>150</v>
      </c>
      <c r="D21">
        <v>60.55</v>
      </c>
      <c r="E21">
        <v>252.81</v>
      </c>
      <c r="G21">
        <f t="shared" si="7"/>
        <v>360</v>
      </c>
      <c r="H21" s="8">
        <f t="shared" si="14"/>
        <v>60.55</v>
      </c>
      <c r="I21" s="8">
        <f t="shared" si="15"/>
        <v>252.81</v>
      </c>
      <c r="J21" s="6">
        <f t="shared" si="16"/>
        <v>-60.07281690263418</v>
      </c>
      <c r="K21" s="6">
        <f t="shared" si="17"/>
        <v>-194.18388621934639</v>
      </c>
      <c r="L21" s="6">
        <f t="shared" si="18"/>
        <v>-23.890989873984964</v>
      </c>
      <c r="M21" s="6">
        <f t="shared" si="19"/>
        <v>-15.064735955345014</v>
      </c>
      <c r="N21">
        <f t="shared" si="20"/>
        <v>32.233948373902408</v>
      </c>
      <c r="O21" s="2">
        <f t="shared" si="21"/>
        <v>32.233948373902408</v>
      </c>
      <c r="P21" s="9">
        <f t="shared" si="13"/>
        <v>2.8244037717067241</v>
      </c>
      <c r="S21" s="6">
        <f t="shared" si="1"/>
        <v>-194</v>
      </c>
      <c r="T21" s="6">
        <f t="shared" si="2"/>
        <v>-60</v>
      </c>
      <c r="U21" s="2">
        <f t="shared" si="22"/>
        <v>32.233948373902408</v>
      </c>
      <c r="V21">
        <f t="shared" si="23"/>
        <v>360</v>
      </c>
      <c r="W21" s="3">
        <f t="shared" si="24"/>
        <v>2.8244037717067241</v>
      </c>
      <c r="X21">
        <f t="shared" si="25"/>
        <v>360</v>
      </c>
    </row>
    <row r="22" spans="1:24">
      <c r="A22" t="s">
        <v>29</v>
      </c>
      <c r="B22" t="s">
        <v>30</v>
      </c>
      <c r="C22">
        <v>160</v>
      </c>
      <c r="D22">
        <v>59.86</v>
      </c>
      <c r="E22">
        <v>248.55</v>
      </c>
      <c r="G22">
        <f t="shared" si="7"/>
        <v>384</v>
      </c>
      <c r="H22" s="8">
        <f t="shared" si="14"/>
        <v>59.86</v>
      </c>
      <c r="I22" s="8">
        <f t="shared" si="15"/>
        <v>248.55</v>
      </c>
      <c r="J22" s="6">
        <f t="shared" si="16"/>
        <v>-81.532342219920409</v>
      </c>
      <c r="K22" s="6">
        <f t="shared" si="17"/>
        <v>-207.51278090043482</v>
      </c>
      <c r="L22" s="6">
        <f t="shared" si="18"/>
        <v>-21.459525317286229</v>
      </c>
      <c r="M22" s="6">
        <f t="shared" si="19"/>
        <v>-13.328894681088428</v>
      </c>
      <c r="N22">
        <f t="shared" si="20"/>
        <v>31.845154687952522</v>
      </c>
      <c r="O22" s="2">
        <f t="shared" si="21"/>
        <v>31.845154687952522</v>
      </c>
      <c r="P22" s="9">
        <f t="shared" si="13"/>
        <v>2.5262039906998721</v>
      </c>
      <c r="S22" s="6">
        <f t="shared" si="1"/>
        <v>-208</v>
      </c>
      <c r="T22" s="6">
        <f t="shared" si="2"/>
        <v>-82</v>
      </c>
      <c r="U22" s="2">
        <f t="shared" si="22"/>
        <v>31.845154687952522</v>
      </c>
      <c r="V22">
        <f t="shared" si="23"/>
        <v>384</v>
      </c>
      <c r="W22" s="3">
        <f t="shared" si="24"/>
        <v>2.5262039906998721</v>
      </c>
      <c r="X22">
        <f t="shared" si="25"/>
        <v>384</v>
      </c>
    </row>
    <row r="23" spans="1:24">
      <c r="A23" t="s">
        <v>29</v>
      </c>
      <c r="B23" t="s">
        <v>30</v>
      </c>
      <c r="C23">
        <v>170</v>
      </c>
      <c r="D23">
        <v>59.3</v>
      </c>
      <c r="E23">
        <v>244.06</v>
      </c>
      <c r="G23">
        <f t="shared" si="7"/>
        <v>408</v>
      </c>
      <c r="H23" s="8">
        <f t="shared" si="14"/>
        <v>59.3</v>
      </c>
      <c r="I23" s="8">
        <f t="shared" si="15"/>
        <v>244.06</v>
      </c>
      <c r="J23" s="6">
        <f t="shared" si="16"/>
        <v>-105.96851171570897</v>
      </c>
      <c r="K23" s="6">
        <f t="shared" si="17"/>
        <v>-217.84634888382331</v>
      </c>
      <c r="L23" s="6">
        <f t="shared" si="18"/>
        <v>-24.436169495788562</v>
      </c>
      <c r="M23" s="6">
        <f t="shared" si="19"/>
        <v>-10.333567983388491</v>
      </c>
      <c r="N23">
        <f t="shared" si="20"/>
        <v>22.922531103654109</v>
      </c>
      <c r="O23" s="2">
        <f t="shared" si="21"/>
        <v>22.922531103654109</v>
      </c>
      <c r="P23" s="9">
        <f t="shared" si="13"/>
        <v>2.6531283551577731</v>
      </c>
      <c r="S23" s="6">
        <f t="shared" si="1"/>
        <v>-218</v>
      </c>
      <c r="T23" s="6">
        <f t="shared" si="2"/>
        <v>-106</v>
      </c>
      <c r="U23" s="2">
        <f t="shared" si="22"/>
        <v>22.922531103654109</v>
      </c>
      <c r="V23">
        <f t="shared" si="23"/>
        <v>408</v>
      </c>
      <c r="W23" s="3">
        <f t="shared" si="24"/>
        <v>2.6531283551577731</v>
      </c>
      <c r="X23">
        <f t="shared" si="25"/>
        <v>408</v>
      </c>
    </row>
    <row r="24" spans="1:24">
      <c r="A24" t="s">
        <v>29</v>
      </c>
      <c r="B24" t="s">
        <v>30</v>
      </c>
      <c r="C24">
        <v>180</v>
      </c>
      <c r="D24">
        <v>58.76</v>
      </c>
      <c r="E24">
        <v>241.31</v>
      </c>
      <c r="G24">
        <f t="shared" si="7"/>
        <v>432</v>
      </c>
      <c r="H24" s="8">
        <f t="shared" si="14"/>
        <v>58.76</v>
      </c>
      <c r="I24" s="8">
        <f t="shared" si="15"/>
        <v>241.31</v>
      </c>
      <c r="J24" s="6">
        <f t="shared" si="16"/>
        <v>-125.79807201531776</v>
      </c>
      <c r="K24" s="6">
        <f t="shared" si="17"/>
        <v>-229.87011593431433</v>
      </c>
      <c r="L24" s="6">
        <f t="shared" si="18"/>
        <v>-19.829560299608787</v>
      </c>
      <c r="M24" s="6">
        <f t="shared" si="19"/>
        <v>-12.023767050491017</v>
      </c>
      <c r="N24">
        <f t="shared" si="20"/>
        <v>31.23076705665504</v>
      </c>
      <c r="O24" s="2">
        <f t="shared" si="21"/>
        <v>31.23076705665504</v>
      </c>
      <c r="P24" s="9">
        <f t="shared" si="13"/>
        <v>2.3190136605037375</v>
      </c>
      <c r="S24" s="6">
        <f t="shared" si="1"/>
        <v>-230</v>
      </c>
      <c r="T24" s="6">
        <f t="shared" si="2"/>
        <v>-126</v>
      </c>
      <c r="U24" s="2">
        <f t="shared" si="22"/>
        <v>31.23076705665504</v>
      </c>
      <c r="V24">
        <f t="shared" si="23"/>
        <v>432</v>
      </c>
      <c r="W24" s="3">
        <f t="shared" si="24"/>
        <v>2.3190136605037375</v>
      </c>
      <c r="X24">
        <f t="shared" si="25"/>
        <v>432</v>
      </c>
    </row>
    <row r="25" spans="1:24">
      <c r="A25" t="s">
        <v>29</v>
      </c>
      <c r="B25" t="s">
        <v>30</v>
      </c>
      <c r="C25">
        <v>190</v>
      </c>
      <c r="D25">
        <v>58.47</v>
      </c>
      <c r="E25">
        <v>238.28</v>
      </c>
      <c r="G25">
        <f t="shared" si="7"/>
        <v>456</v>
      </c>
      <c r="H25" s="8">
        <f t="shared" si="14"/>
        <v>58.47</v>
      </c>
      <c r="I25" s="8">
        <f t="shared" si="15"/>
        <v>238.28</v>
      </c>
      <c r="J25" s="6">
        <f t="shared" si="16"/>
        <v>-147.09201563730068</v>
      </c>
      <c r="K25" s="6">
        <f t="shared" si="17"/>
        <v>-237.97642386854861</v>
      </c>
      <c r="L25" s="6">
        <f t="shared" si="18"/>
        <v>-21.293943621982919</v>
      </c>
      <c r="M25" s="6">
        <f t="shared" si="19"/>
        <v>-8.1063079342342803</v>
      </c>
      <c r="N25">
        <f t="shared" si="20"/>
        <v>20.84113263697067</v>
      </c>
      <c r="O25" s="2">
        <f t="shared" si="21"/>
        <v>20.84113263697067</v>
      </c>
      <c r="P25" s="9">
        <f t="shared" si="13"/>
        <v>2.2784737507832227</v>
      </c>
      <c r="S25" s="6">
        <f t="shared" si="1"/>
        <v>-238</v>
      </c>
      <c r="T25" s="6">
        <f t="shared" si="2"/>
        <v>-147</v>
      </c>
      <c r="U25" s="2">
        <f t="shared" si="22"/>
        <v>20.84113263697067</v>
      </c>
      <c r="V25">
        <f t="shared" si="23"/>
        <v>456</v>
      </c>
      <c r="W25" s="3">
        <f t="shared" si="24"/>
        <v>2.2784737507832227</v>
      </c>
      <c r="X25">
        <f t="shared" si="25"/>
        <v>456</v>
      </c>
    </row>
    <row r="26" spans="1:24">
      <c r="A26" t="s">
        <v>29</v>
      </c>
      <c r="B26" t="s">
        <v>30</v>
      </c>
      <c r="C26">
        <v>200</v>
      </c>
      <c r="D26">
        <v>58.73</v>
      </c>
      <c r="E26">
        <v>235.36</v>
      </c>
      <c r="G26">
        <f t="shared" si="7"/>
        <v>480</v>
      </c>
      <c r="H26" s="8">
        <f t="shared" si="14"/>
        <v>58.73</v>
      </c>
      <c r="I26" s="8">
        <f t="shared" si="15"/>
        <v>235.36</v>
      </c>
      <c r="J26" s="6">
        <f t="shared" si="16"/>
        <v>-165.69417809976221</v>
      </c>
      <c r="K26" s="6">
        <f t="shared" si="17"/>
        <v>-239.82900146111427</v>
      </c>
      <c r="L26" s="6">
        <f t="shared" si="18"/>
        <v>-18.602162462461536</v>
      </c>
      <c r="M26" s="6">
        <f t="shared" si="19"/>
        <v>-1.852577592565666</v>
      </c>
      <c r="N26">
        <f t="shared" si="20"/>
        <v>5.6872976244503635</v>
      </c>
      <c r="O26" s="2">
        <f t="shared" si="21"/>
        <v>5.6872976244503635</v>
      </c>
      <c r="P26" s="9">
        <f t="shared" si="13"/>
        <v>1.8694183373881015</v>
      </c>
      <c r="S26" s="6">
        <f t="shared" si="1"/>
        <v>-240</v>
      </c>
      <c r="T26" s="6">
        <f t="shared" si="2"/>
        <v>-166</v>
      </c>
      <c r="U26" s="2">
        <f t="shared" si="22"/>
        <v>5.6872976244503635</v>
      </c>
      <c r="V26">
        <f t="shared" si="23"/>
        <v>480</v>
      </c>
      <c r="W26" s="3">
        <f t="shared" si="24"/>
        <v>1.8694183373881015</v>
      </c>
      <c r="X26">
        <f t="shared" si="25"/>
        <v>480</v>
      </c>
    </row>
    <row r="27" spans="1:24">
      <c r="A27" t="s">
        <v>29</v>
      </c>
      <c r="B27" t="s">
        <v>30</v>
      </c>
      <c r="C27">
        <v>210</v>
      </c>
      <c r="D27">
        <v>58.86</v>
      </c>
      <c r="E27">
        <v>232.74</v>
      </c>
      <c r="G27">
        <f t="shared" si="7"/>
        <v>504</v>
      </c>
      <c r="H27" s="8">
        <f t="shared" si="14"/>
        <v>58.86</v>
      </c>
      <c r="I27" s="8">
        <f t="shared" si="15"/>
        <v>232.74</v>
      </c>
      <c r="J27" s="6">
        <f t="shared" si="16"/>
        <v>-184.36179037788693</v>
      </c>
      <c r="K27" s="6">
        <f t="shared" si="17"/>
        <v>-242.3602576610387</v>
      </c>
      <c r="L27" s="6">
        <f t="shared" si="18"/>
        <v>-18.667612278124722</v>
      </c>
      <c r="M27" s="6">
        <f t="shared" si="19"/>
        <v>-2.5312561999244281</v>
      </c>
      <c r="N27">
        <f t="shared" si="20"/>
        <v>7.7219901606639318</v>
      </c>
      <c r="O27" s="2">
        <f t="shared" si="21"/>
        <v>7.7219901606639318</v>
      </c>
      <c r="P27" s="9">
        <f t="shared" si="13"/>
        <v>1.8838444896435818</v>
      </c>
      <c r="S27" s="6">
        <f t="shared" si="1"/>
        <v>-242</v>
      </c>
      <c r="T27" s="6">
        <f t="shared" si="2"/>
        <v>-184</v>
      </c>
      <c r="U27" s="2">
        <f t="shared" si="22"/>
        <v>7.7219901606639318</v>
      </c>
      <c r="V27">
        <f t="shared" si="23"/>
        <v>504</v>
      </c>
      <c r="W27" s="3">
        <f t="shared" si="24"/>
        <v>1.8838444896435818</v>
      </c>
      <c r="X27">
        <f t="shared" si="25"/>
        <v>504</v>
      </c>
    </row>
    <row r="28" spans="1:24">
      <c r="A28" t="s">
        <v>29</v>
      </c>
      <c r="B28" t="s">
        <v>30</v>
      </c>
      <c r="C28">
        <v>220</v>
      </c>
      <c r="D28">
        <v>59.4</v>
      </c>
      <c r="E28">
        <v>229.82</v>
      </c>
      <c r="G28">
        <f t="shared" si="7"/>
        <v>528</v>
      </c>
      <c r="H28" s="8">
        <f t="shared" si="14"/>
        <v>59.4</v>
      </c>
      <c r="I28" s="8">
        <f t="shared" si="15"/>
        <v>229.82</v>
      </c>
      <c r="J28" s="6">
        <f t="shared" si="16"/>
        <v>-201.46627429036442</v>
      </c>
      <c r="K28" s="6">
        <f t="shared" si="17"/>
        <v>-238.5720115394866</v>
      </c>
      <c r="L28" s="6">
        <f t="shared" si="18"/>
        <v>-17.104483912477491</v>
      </c>
      <c r="M28" s="6">
        <f t="shared" si="19"/>
        <v>3.7882461215521062</v>
      </c>
      <c r="N28">
        <f t="shared" si="20"/>
        <v>-12.488100834479125</v>
      </c>
      <c r="O28" s="2">
        <f t="shared" si="21"/>
        <v>347.5118991655209</v>
      </c>
      <c r="P28" s="9">
        <f t="shared" si="13"/>
        <v>1.7518966253453878</v>
      </c>
      <c r="S28" s="6">
        <f t="shared" si="1"/>
        <v>-239</v>
      </c>
      <c r="T28" s="6">
        <f t="shared" si="2"/>
        <v>-201</v>
      </c>
      <c r="U28" s="2">
        <f t="shared" si="22"/>
        <v>347.5118991655209</v>
      </c>
      <c r="V28">
        <f t="shared" si="23"/>
        <v>528</v>
      </c>
      <c r="W28" s="3">
        <f t="shared" si="24"/>
        <v>1.7518966253453878</v>
      </c>
      <c r="X28">
        <f t="shared" si="25"/>
        <v>528</v>
      </c>
    </row>
    <row r="29" spans="1:24">
      <c r="A29" t="s">
        <v>29</v>
      </c>
      <c r="B29" t="s">
        <v>30</v>
      </c>
      <c r="C29">
        <v>230</v>
      </c>
      <c r="D29">
        <v>59.64</v>
      </c>
      <c r="E29">
        <v>228.76</v>
      </c>
      <c r="G29">
        <f t="shared" si="7"/>
        <v>552</v>
      </c>
      <c r="H29" s="8">
        <f t="shared" si="14"/>
        <v>59.64</v>
      </c>
      <c r="I29" s="8">
        <f t="shared" si="15"/>
        <v>228.76</v>
      </c>
      <c r="J29" s="6">
        <f t="shared" si="16"/>
        <v>-213.14956751908966</v>
      </c>
      <c r="K29" s="6">
        <f t="shared" si="17"/>
        <v>-243.13608940890438</v>
      </c>
      <c r="L29" s="6">
        <f t="shared" si="18"/>
        <v>-11.683293228725233</v>
      </c>
      <c r="M29" s="6">
        <f t="shared" si="19"/>
        <v>-4.5640778694177868</v>
      </c>
      <c r="N29">
        <f t="shared" si="20"/>
        <v>21.338099362922513</v>
      </c>
      <c r="O29" s="2">
        <f t="shared" si="21"/>
        <v>21.338099362922513</v>
      </c>
      <c r="P29" s="9">
        <f t="shared" si="13"/>
        <v>1.2543131485657244</v>
      </c>
      <c r="S29" s="6">
        <f t="shared" si="1"/>
        <v>-243</v>
      </c>
      <c r="T29" s="6">
        <f t="shared" si="2"/>
        <v>-213</v>
      </c>
      <c r="U29" s="2">
        <f t="shared" si="22"/>
        <v>21.338099362922513</v>
      </c>
      <c r="V29">
        <f t="shared" si="23"/>
        <v>552</v>
      </c>
      <c r="W29" s="3">
        <f t="shared" si="24"/>
        <v>1.2543131485657244</v>
      </c>
      <c r="X29">
        <f t="shared" si="25"/>
        <v>552</v>
      </c>
    </row>
    <row r="30" spans="1:24">
      <c r="A30" t="s">
        <v>29</v>
      </c>
      <c r="B30" t="s">
        <v>30</v>
      </c>
      <c r="C30">
        <v>240</v>
      </c>
      <c r="D30">
        <v>59.83</v>
      </c>
      <c r="E30">
        <v>229.37</v>
      </c>
      <c r="G30">
        <f t="shared" si="7"/>
        <v>576</v>
      </c>
      <c r="H30" s="8">
        <f t="shared" si="14"/>
        <v>59.83</v>
      </c>
      <c r="I30" s="8">
        <f t="shared" si="15"/>
        <v>229.37</v>
      </c>
      <c r="J30" s="6">
        <f t="shared" si="16"/>
        <v>-218.03596459279163</v>
      </c>
      <c r="K30" s="6">
        <f t="shared" si="17"/>
        <v>-254.11752277131805</v>
      </c>
      <c r="L30" s="6">
        <f t="shared" si="18"/>
        <v>-4.8863970737019713</v>
      </c>
      <c r="M30" s="6">
        <f t="shared" si="19"/>
        <v>-10.981433362413668</v>
      </c>
      <c r="N30">
        <f t="shared" si="20"/>
        <v>66.01242010477992</v>
      </c>
      <c r="O30" s="2">
        <f t="shared" si="21"/>
        <v>66.01242010477992</v>
      </c>
      <c r="P30" s="9">
        <f t="shared" si="13"/>
        <v>1.2019515591529266</v>
      </c>
      <c r="S30" s="6">
        <f t="shared" si="1"/>
        <v>-254</v>
      </c>
      <c r="T30" s="6">
        <f t="shared" si="2"/>
        <v>-218</v>
      </c>
      <c r="U30" s="2">
        <f t="shared" si="22"/>
        <v>66.01242010477992</v>
      </c>
      <c r="V30">
        <f t="shared" si="23"/>
        <v>576</v>
      </c>
      <c r="W30" s="3">
        <f t="shared" si="24"/>
        <v>1.2019515591529266</v>
      </c>
      <c r="X30">
        <f t="shared" si="25"/>
        <v>576</v>
      </c>
    </row>
    <row r="31" spans="1:24">
      <c r="A31" t="s">
        <v>29</v>
      </c>
      <c r="B31" t="s">
        <v>30</v>
      </c>
      <c r="C31">
        <v>250</v>
      </c>
      <c r="D31">
        <v>60.02</v>
      </c>
      <c r="E31">
        <v>230.06</v>
      </c>
      <c r="G31">
        <f t="shared" si="7"/>
        <v>600</v>
      </c>
      <c r="H31" s="8">
        <f t="shared" si="14"/>
        <v>60.02</v>
      </c>
      <c r="I31" s="8">
        <f t="shared" si="15"/>
        <v>230.06</v>
      </c>
      <c r="J31" s="6">
        <f t="shared" si="16"/>
        <v>-222.21090753259872</v>
      </c>
      <c r="K31" s="6">
        <f t="shared" si="17"/>
        <v>-265.38454658724135</v>
      </c>
      <c r="L31" s="6">
        <f t="shared" si="18"/>
        <v>-4.1749429398070959</v>
      </c>
      <c r="M31" s="6">
        <f t="shared" si="19"/>
        <v>-11.267023815923295</v>
      </c>
      <c r="N31">
        <f t="shared" si="20"/>
        <v>69.66804897452306</v>
      </c>
      <c r="O31" s="2">
        <f t="shared" si="21"/>
        <v>69.66804897452306</v>
      </c>
      <c r="P31" s="9">
        <f t="shared" si="13"/>
        <v>1.2015655380345587</v>
      </c>
      <c r="S31" s="6">
        <f t="shared" si="1"/>
        <v>-265</v>
      </c>
      <c r="T31" s="6">
        <f t="shared" si="2"/>
        <v>-222</v>
      </c>
      <c r="U31" s="2">
        <f t="shared" si="22"/>
        <v>69.66804897452306</v>
      </c>
      <c r="V31">
        <f t="shared" si="23"/>
        <v>600</v>
      </c>
      <c r="W31" s="3">
        <f t="shared" si="24"/>
        <v>1.2015655380345587</v>
      </c>
      <c r="X31">
        <f t="shared" si="25"/>
        <v>600</v>
      </c>
    </row>
    <row r="32" spans="1:24">
      <c r="A32" t="s">
        <v>29</v>
      </c>
      <c r="B32" t="s">
        <v>30</v>
      </c>
      <c r="C32">
        <v>260</v>
      </c>
      <c r="D32">
        <v>61.4</v>
      </c>
      <c r="E32">
        <v>231.5</v>
      </c>
      <c r="G32">
        <f t="shared" si="7"/>
        <v>624</v>
      </c>
      <c r="H32" s="8">
        <f t="shared" si="14"/>
        <v>61.4</v>
      </c>
      <c r="I32" s="8">
        <f t="shared" si="15"/>
        <v>231.5</v>
      </c>
      <c r="J32" s="6">
        <f t="shared" si="16"/>
        <v>-211.78934275565359</v>
      </c>
      <c r="K32" s="6">
        <f t="shared" si="17"/>
        <v>-266.2556949186594</v>
      </c>
      <c r="L32" s="6">
        <f t="shared" si="18"/>
        <v>10.421564776945132</v>
      </c>
      <c r="M32" s="6">
        <f t="shared" si="19"/>
        <v>-0.87114833141805548</v>
      </c>
      <c r="N32">
        <f t="shared" si="20"/>
        <v>-4.7782990086782569</v>
      </c>
      <c r="O32" s="2">
        <f t="shared" si="21"/>
        <v>175.22170099132174</v>
      </c>
      <c r="P32" s="9">
        <f t="shared" si="13"/>
        <v>1.0457911446144297</v>
      </c>
      <c r="S32" s="6">
        <f t="shared" si="1"/>
        <v>-266</v>
      </c>
      <c r="T32" s="6">
        <f t="shared" si="2"/>
        <v>-212</v>
      </c>
      <c r="U32" s="2">
        <f t="shared" si="22"/>
        <v>175.22170099132174</v>
      </c>
      <c r="V32">
        <f t="shared" si="23"/>
        <v>624</v>
      </c>
      <c r="W32" s="3">
        <f t="shared" si="24"/>
        <v>1.0457911446144297</v>
      </c>
      <c r="X32">
        <f t="shared" si="25"/>
        <v>624</v>
      </c>
    </row>
    <row r="33" spans="1:24">
      <c r="A33" t="s">
        <v>29</v>
      </c>
      <c r="B33" t="s">
        <v>30</v>
      </c>
      <c r="C33">
        <v>270</v>
      </c>
      <c r="D33">
        <v>63.42</v>
      </c>
      <c r="E33">
        <v>233.33</v>
      </c>
      <c r="G33">
        <f t="shared" si="7"/>
        <v>648</v>
      </c>
      <c r="H33" s="8">
        <f t="shared" si="14"/>
        <v>63.42</v>
      </c>
      <c r="I33" s="8">
        <f t="shared" si="15"/>
        <v>233.33</v>
      </c>
      <c r="J33" s="6">
        <f t="shared" si="16"/>
        <v>-193.62072929847102</v>
      </c>
      <c r="K33" s="6">
        <f t="shared" si="17"/>
        <v>-260.04618852291333</v>
      </c>
      <c r="L33" s="6">
        <f t="shared" si="18"/>
        <v>18.168613457182573</v>
      </c>
      <c r="M33" s="6">
        <f t="shared" si="19"/>
        <v>6.2095063957460752</v>
      </c>
      <c r="N33">
        <f t="shared" si="20"/>
        <v>18.868943764056507</v>
      </c>
      <c r="O33" s="2">
        <f t="shared" si="21"/>
        <v>198.8689437640565</v>
      </c>
      <c r="P33" s="9">
        <f t="shared" si="13"/>
        <v>1.9200429282579261</v>
      </c>
      <c r="S33" s="6">
        <f t="shared" si="1"/>
        <v>-260</v>
      </c>
      <c r="T33" s="6">
        <f t="shared" si="2"/>
        <v>-194</v>
      </c>
      <c r="U33" s="2">
        <f t="shared" si="22"/>
        <v>198.8689437640565</v>
      </c>
      <c r="V33">
        <f t="shared" si="23"/>
        <v>648</v>
      </c>
      <c r="W33" s="3">
        <f t="shared" si="24"/>
        <v>1.9200429282579261</v>
      </c>
      <c r="X33">
        <f t="shared" si="25"/>
        <v>648</v>
      </c>
    </row>
    <row r="34" spans="1:24">
      <c r="A34" t="s">
        <v>29</v>
      </c>
      <c r="B34" t="s">
        <v>30</v>
      </c>
      <c r="C34">
        <v>280</v>
      </c>
      <c r="D34">
        <v>65.89</v>
      </c>
      <c r="E34">
        <v>234.97</v>
      </c>
      <c r="G34">
        <f t="shared" si="7"/>
        <v>672</v>
      </c>
      <c r="H34" s="8">
        <f t="shared" si="14"/>
        <v>65.89</v>
      </c>
      <c r="I34" s="8">
        <f t="shared" si="15"/>
        <v>234.97</v>
      </c>
      <c r="J34" s="6">
        <f t="shared" si="16"/>
        <v>-172.62685556602349</v>
      </c>
      <c r="K34" s="6">
        <f t="shared" si="17"/>
        <v>-246.26216338111379</v>
      </c>
      <c r="L34" s="6">
        <f t="shared" si="18"/>
        <v>20.993873732447526</v>
      </c>
      <c r="M34" s="6">
        <f t="shared" si="19"/>
        <v>13.784025141799532</v>
      </c>
      <c r="N34">
        <f t="shared" si="20"/>
        <v>33.287849316584811</v>
      </c>
      <c r="O34" s="2">
        <f t="shared" si="21"/>
        <v>213.28784931658481</v>
      </c>
      <c r="P34" s="9">
        <f t="shared" si="13"/>
        <v>2.5114579100668037</v>
      </c>
      <c r="S34" s="6">
        <f t="shared" si="1"/>
        <v>-246</v>
      </c>
      <c r="T34" s="6">
        <f t="shared" si="2"/>
        <v>-173</v>
      </c>
      <c r="U34" s="2">
        <f t="shared" si="22"/>
        <v>213.28784931658481</v>
      </c>
      <c r="V34">
        <f t="shared" si="23"/>
        <v>672</v>
      </c>
      <c r="W34" s="3">
        <f t="shared" si="24"/>
        <v>2.5114579100668037</v>
      </c>
      <c r="X34">
        <f t="shared" si="25"/>
        <v>672</v>
      </c>
    </row>
    <row r="35" spans="1:24">
      <c r="A35" t="s">
        <v>29</v>
      </c>
      <c r="B35" t="s">
        <v>30</v>
      </c>
      <c r="C35">
        <v>290</v>
      </c>
      <c r="D35">
        <v>69.12</v>
      </c>
      <c r="E35">
        <v>236.22</v>
      </c>
      <c r="G35">
        <f t="shared" si="7"/>
        <v>696</v>
      </c>
      <c r="H35" s="8">
        <f t="shared" si="14"/>
        <v>69.12</v>
      </c>
      <c r="I35" s="8">
        <f t="shared" si="15"/>
        <v>236.22</v>
      </c>
      <c r="J35" s="6">
        <f t="shared" si="16"/>
        <v>-147.61847199311671</v>
      </c>
      <c r="K35" s="6">
        <f t="shared" si="17"/>
        <v>-220.67643630918047</v>
      </c>
      <c r="L35" s="6">
        <f t="shared" si="18"/>
        <v>25.00838357290678</v>
      </c>
      <c r="M35" s="6">
        <f t="shared" si="19"/>
        <v>25.58572707193332</v>
      </c>
      <c r="N35">
        <f t="shared" si="20"/>
        <v>45.653789733230717</v>
      </c>
      <c r="O35" s="2">
        <f t="shared" si="21"/>
        <v>225.65378973323072</v>
      </c>
      <c r="P35" s="9">
        <f t="shared" si="13"/>
        <v>3.5777767939449427</v>
      </c>
      <c r="S35" s="6">
        <f t="shared" si="1"/>
        <v>-221</v>
      </c>
      <c r="T35" s="6">
        <f t="shared" si="2"/>
        <v>-148</v>
      </c>
      <c r="U35" s="2">
        <f t="shared" si="22"/>
        <v>225.65378973323072</v>
      </c>
      <c r="V35">
        <f t="shared" si="23"/>
        <v>696</v>
      </c>
      <c r="W35" s="3">
        <f t="shared" si="24"/>
        <v>3.5777767939449427</v>
      </c>
      <c r="X35">
        <f t="shared" si="25"/>
        <v>696</v>
      </c>
    </row>
    <row r="36" spans="1:24">
      <c r="A36" t="s">
        <v>29</v>
      </c>
      <c r="B36" t="s">
        <v>30</v>
      </c>
      <c r="C36">
        <v>300</v>
      </c>
      <c r="D36">
        <v>71.81</v>
      </c>
      <c r="E36">
        <v>237.3</v>
      </c>
      <c r="G36">
        <f t="shared" si="7"/>
        <v>720</v>
      </c>
      <c r="H36" s="8">
        <f t="shared" si="14"/>
        <v>71.81</v>
      </c>
      <c r="I36" s="8">
        <f t="shared" si="15"/>
        <v>237.3</v>
      </c>
      <c r="J36" s="6">
        <f t="shared" si="16"/>
        <v>-127.81260246373188</v>
      </c>
      <c r="K36" s="6">
        <f t="shared" si="17"/>
        <v>-199.08858884620807</v>
      </c>
      <c r="L36" s="6">
        <f t="shared" si="18"/>
        <v>19.805869529384836</v>
      </c>
      <c r="M36" s="6">
        <f t="shared" si="19"/>
        <v>21.587847462972405</v>
      </c>
      <c r="N36">
        <f t="shared" si="20"/>
        <v>47.465031406102788</v>
      </c>
      <c r="O36" s="2">
        <f t="shared" si="21"/>
        <v>227.46503140610278</v>
      </c>
      <c r="P36" s="9">
        <f t="shared" si="13"/>
        <v>2.9296887648683416</v>
      </c>
      <c r="S36" s="6">
        <f t="shared" si="1"/>
        <v>-199</v>
      </c>
      <c r="T36" s="6">
        <f t="shared" si="2"/>
        <v>-128</v>
      </c>
      <c r="U36" s="2">
        <f t="shared" si="22"/>
        <v>227.46503140610278</v>
      </c>
      <c r="V36">
        <f t="shared" si="23"/>
        <v>720</v>
      </c>
      <c r="W36" s="3">
        <f t="shared" si="24"/>
        <v>2.9296887648683416</v>
      </c>
      <c r="X36">
        <f t="shared" si="25"/>
        <v>720</v>
      </c>
    </row>
    <row r="37" spans="1:24">
      <c r="A37" t="s">
        <v>29</v>
      </c>
      <c r="B37" t="s">
        <v>30</v>
      </c>
      <c r="C37">
        <v>310</v>
      </c>
      <c r="D37">
        <v>73.989999999999995</v>
      </c>
      <c r="E37">
        <v>238.57</v>
      </c>
      <c r="G37">
        <f t="shared" si="7"/>
        <v>744</v>
      </c>
      <c r="H37" s="8">
        <f t="shared" si="14"/>
        <v>73.989999999999995</v>
      </c>
      <c r="I37" s="8">
        <f t="shared" si="15"/>
        <v>238.57</v>
      </c>
      <c r="J37" s="6">
        <f t="shared" si="16"/>
        <v>-111.32006149677521</v>
      </c>
      <c r="K37" s="6">
        <f t="shared" si="17"/>
        <v>-182.15699682171959</v>
      </c>
      <c r="L37" s="6">
        <f t="shared" si="18"/>
        <v>16.492540966956668</v>
      </c>
      <c r="M37" s="6">
        <f t="shared" si="19"/>
        <v>16.931592024488481</v>
      </c>
      <c r="N37">
        <f t="shared" si="20"/>
        <v>45.752579756809538</v>
      </c>
      <c r="O37" s="2">
        <f t="shared" si="21"/>
        <v>225.75257975680955</v>
      </c>
      <c r="P37" s="9">
        <f t="shared" si="13"/>
        <v>2.3636470041663706</v>
      </c>
      <c r="S37" s="6">
        <f t="shared" si="1"/>
        <v>-182</v>
      </c>
      <c r="T37" s="6">
        <f t="shared" si="2"/>
        <v>-111</v>
      </c>
      <c r="U37" s="2">
        <f t="shared" si="22"/>
        <v>225.75257975680955</v>
      </c>
      <c r="V37">
        <f t="shared" si="23"/>
        <v>744</v>
      </c>
      <c r="W37" s="3">
        <f t="shared" si="24"/>
        <v>2.3636470041663706</v>
      </c>
      <c r="X37">
        <f t="shared" si="25"/>
        <v>744</v>
      </c>
    </row>
    <row r="38" spans="1:24">
      <c r="A38" t="s">
        <v>29</v>
      </c>
      <c r="B38" t="s">
        <v>30</v>
      </c>
      <c r="C38">
        <v>320</v>
      </c>
      <c r="D38">
        <v>76</v>
      </c>
      <c r="E38">
        <v>240.33</v>
      </c>
      <c r="G38">
        <f t="shared" si="7"/>
        <v>768</v>
      </c>
      <c r="H38" s="8">
        <f t="shared" si="14"/>
        <v>76</v>
      </c>
      <c r="I38" s="8">
        <f t="shared" si="15"/>
        <v>240.33</v>
      </c>
      <c r="J38" s="6">
        <f t="shared" si="16"/>
        <v>-94.785258545621716</v>
      </c>
      <c r="K38" s="6">
        <f t="shared" si="17"/>
        <v>-166.3786076686398</v>
      </c>
      <c r="L38" s="6">
        <f t="shared" si="18"/>
        <v>16.534802951153495</v>
      </c>
      <c r="M38" s="6">
        <f t="shared" si="19"/>
        <v>15.778389153079786</v>
      </c>
      <c r="N38">
        <f t="shared" si="20"/>
        <v>43.659018137288903</v>
      </c>
      <c r="O38" s="2">
        <f t="shared" si="21"/>
        <v>223.65901813728891</v>
      </c>
      <c r="P38" s="9">
        <f t="shared" si="13"/>
        <v>2.2855136685207116</v>
      </c>
      <c r="S38" s="6">
        <f t="shared" si="1"/>
        <v>-166</v>
      </c>
      <c r="T38" s="6">
        <f t="shared" si="2"/>
        <v>-95</v>
      </c>
      <c r="U38" s="2">
        <f t="shared" si="22"/>
        <v>223.65901813728891</v>
      </c>
      <c r="V38">
        <f t="shared" si="23"/>
        <v>768</v>
      </c>
      <c r="W38" s="3">
        <f t="shared" si="24"/>
        <v>2.2855136685207116</v>
      </c>
      <c r="X38">
        <f t="shared" si="25"/>
        <v>768</v>
      </c>
    </row>
    <row r="39" spans="1:24">
      <c r="A39" t="s">
        <v>29</v>
      </c>
      <c r="B39" t="s">
        <v>30</v>
      </c>
      <c r="C39">
        <v>330</v>
      </c>
      <c r="D39">
        <v>78.430000000000007</v>
      </c>
      <c r="E39">
        <v>242.6</v>
      </c>
      <c r="G39">
        <f t="shared" si="7"/>
        <v>792</v>
      </c>
      <c r="H39" s="8">
        <f t="shared" si="14"/>
        <v>78.430000000000007</v>
      </c>
      <c r="I39" s="8">
        <f t="shared" si="15"/>
        <v>242.6</v>
      </c>
      <c r="J39" s="6">
        <f t="shared" si="16"/>
        <v>-74.617775566804056</v>
      </c>
      <c r="K39" s="6">
        <f t="shared" si="17"/>
        <v>-143.95228190725609</v>
      </c>
      <c r="L39" s="6">
        <f t="shared" si="18"/>
        <v>20.16748297881766</v>
      </c>
      <c r="M39" s="6">
        <f t="shared" si="19"/>
        <v>22.426325761383708</v>
      </c>
      <c r="N39">
        <f t="shared" si="20"/>
        <v>48.035676702016026</v>
      </c>
      <c r="O39" s="2">
        <f t="shared" si="21"/>
        <v>228.03567670201602</v>
      </c>
      <c r="P39" s="9">
        <f t="shared" si="13"/>
        <v>3.0160693905422709</v>
      </c>
      <c r="S39" s="6">
        <f t="shared" si="1"/>
        <v>-144</v>
      </c>
      <c r="T39" s="6">
        <f t="shared" si="2"/>
        <v>-75</v>
      </c>
      <c r="U39" s="2">
        <f t="shared" si="22"/>
        <v>228.03567670201602</v>
      </c>
      <c r="V39">
        <f t="shared" si="23"/>
        <v>792</v>
      </c>
      <c r="W39" s="3">
        <f t="shared" si="24"/>
        <v>3.0160693905422709</v>
      </c>
      <c r="X39">
        <f t="shared" si="25"/>
        <v>792</v>
      </c>
    </row>
    <row r="40" spans="1:24">
      <c r="A40" t="s">
        <v>29</v>
      </c>
      <c r="B40" t="s">
        <v>30</v>
      </c>
      <c r="C40">
        <v>340</v>
      </c>
      <c r="D40">
        <v>80.58</v>
      </c>
      <c r="E40">
        <v>241.46</v>
      </c>
      <c r="G40">
        <f t="shared" si="7"/>
        <v>816</v>
      </c>
      <c r="H40" s="8">
        <f t="shared" si="14"/>
        <v>80.58</v>
      </c>
      <c r="I40" s="8">
        <f t="shared" si="15"/>
        <v>241.46</v>
      </c>
      <c r="J40" s="6">
        <f t="shared" si="16"/>
        <v>-64.681076438585194</v>
      </c>
      <c r="K40" s="6">
        <f t="shared" si="17"/>
        <v>-118.92964794009407</v>
      </c>
      <c r="L40" s="6">
        <f t="shared" si="18"/>
        <v>9.9366991282188621</v>
      </c>
      <c r="M40" s="6">
        <f t="shared" si="19"/>
        <v>25.022633967162022</v>
      </c>
      <c r="N40">
        <f t="shared" si="20"/>
        <v>68.341555360679081</v>
      </c>
      <c r="O40" s="2">
        <f t="shared" si="21"/>
        <v>248.34155536067908</v>
      </c>
      <c r="P40" s="9">
        <f t="shared" si="13"/>
        <v>2.6923413606363438</v>
      </c>
      <c r="S40" s="6">
        <f t="shared" si="1"/>
        <v>-119</v>
      </c>
      <c r="T40" s="6">
        <f t="shared" si="2"/>
        <v>-65</v>
      </c>
      <c r="U40" s="2">
        <f t="shared" si="22"/>
        <v>248.34155536067908</v>
      </c>
      <c r="V40">
        <f t="shared" si="23"/>
        <v>816</v>
      </c>
      <c r="W40" s="3">
        <f t="shared" si="24"/>
        <v>2.6923413606363438</v>
      </c>
      <c r="X40">
        <f t="shared" si="25"/>
        <v>816</v>
      </c>
    </row>
    <row r="41" spans="1:24">
      <c r="A41" t="s">
        <v>29</v>
      </c>
      <c r="B41" t="s">
        <v>30</v>
      </c>
      <c r="C41">
        <v>350</v>
      </c>
      <c r="D41">
        <v>82.47</v>
      </c>
      <c r="E41">
        <v>236.05</v>
      </c>
      <c r="G41">
        <f t="shared" si="7"/>
        <v>840</v>
      </c>
      <c r="H41" s="8">
        <f t="shared" si="14"/>
        <v>82.47</v>
      </c>
      <c r="I41" s="8">
        <f t="shared" si="15"/>
        <v>236.05</v>
      </c>
      <c r="J41" s="6">
        <f t="shared" si="16"/>
        <v>-62.009950843514126</v>
      </c>
      <c r="K41" s="6">
        <f t="shared" si="17"/>
        <v>-92.106812529496523</v>
      </c>
      <c r="L41" s="6">
        <f t="shared" si="18"/>
        <v>2.6711255950710679</v>
      </c>
      <c r="M41" s="6">
        <f t="shared" si="19"/>
        <v>26.822835410597548</v>
      </c>
      <c r="N41">
        <f t="shared" si="20"/>
        <v>84.313006139167101</v>
      </c>
      <c r="O41" s="2">
        <f t="shared" si="21"/>
        <v>264.3130061391671</v>
      </c>
      <c r="P41" s="9">
        <f t="shared" si="13"/>
        <v>2.6955507997599479</v>
      </c>
      <c r="S41" s="6">
        <f t="shared" si="1"/>
        <v>-92</v>
      </c>
      <c r="T41" s="6">
        <f t="shared" si="2"/>
        <v>-62</v>
      </c>
      <c r="U41" s="2">
        <f t="shared" si="22"/>
        <v>264.3130061391671</v>
      </c>
      <c r="V41">
        <f t="shared" si="23"/>
        <v>840</v>
      </c>
      <c r="W41" s="3">
        <f t="shared" si="24"/>
        <v>2.6955507997599479</v>
      </c>
      <c r="X41">
        <f t="shared" si="25"/>
        <v>840</v>
      </c>
    </row>
    <row r="42" spans="1:24">
      <c r="A42" t="s">
        <v>29</v>
      </c>
      <c r="B42" t="s">
        <v>30</v>
      </c>
      <c r="C42">
        <v>360</v>
      </c>
      <c r="D42">
        <v>83.7</v>
      </c>
      <c r="E42">
        <v>226.84</v>
      </c>
      <c r="G42">
        <f t="shared" si="7"/>
        <v>864</v>
      </c>
      <c r="H42" s="8">
        <f t="shared" si="14"/>
        <v>83.7</v>
      </c>
      <c r="I42" s="8">
        <f t="shared" si="15"/>
        <v>226.84</v>
      </c>
      <c r="J42" s="6">
        <f t="shared" si="16"/>
        <v>-65.247984698957183</v>
      </c>
      <c r="K42" s="6">
        <f t="shared" si="17"/>
        <v>-69.57932589475881</v>
      </c>
      <c r="L42" s="6">
        <f t="shared" si="18"/>
        <v>-3.2380338554430566</v>
      </c>
      <c r="M42" s="6">
        <f t="shared" si="19"/>
        <v>22.527486634737713</v>
      </c>
      <c r="N42">
        <f t="shared" si="20"/>
        <v>-81.820498615622554</v>
      </c>
      <c r="O42" s="2">
        <f t="shared" si="21"/>
        <v>278.17950138437743</v>
      </c>
      <c r="P42" s="9">
        <f t="shared" si="13"/>
        <v>2.2759009585816377</v>
      </c>
      <c r="S42" s="6">
        <f t="shared" si="1"/>
        <v>-70</v>
      </c>
      <c r="T42" s="6">
        <f t="shared" si="2"/>
        <v>-65</v>
      </c>
      <c r="U42" s="2">
        <f t="shared" si="22"/>
        <v>278.17950138437743</v>
      </c>
      <c r="V42">
        <f t="shared" si="23"/>
        <v>864</v>
      </c>
      <c r="W42" s="3">
        <f t="shared" si="24"/>
        <v>2.2759009585816377</v>
      </c>
      <c r="X42">
        <f t="shared" si="25"/>
        <v>864</v>
      </c>
    </row>
    <row r="43" spans="1:24">
      <c r="A43" t="s">
        <v>29</v>
      </c>
      <c r="B43" t="s">
        <v>30</v>
      </c>
      <c r="C43">
        <v>370</v>
      </c>
      <c r="D43">
        <v>84.85</v>
      </c>
      <c r="E43">
        <v>212.2</v>
      </c>
      <c r="G43">
        <f t="shared" si="7"/>
        <v>888</v>
      </c>
      <c r="H43" s="8">
        <f t="shared" si="14"/>
        <v>84.85</v>
      </c>
      <c r="I43" s="8">
        <f t="shared" si="15"/>
        <v>212.2</v>
      </c>
      <c r="J43" s="6">
        <f t="shared" si="16"/>
        <v>-67.723418519070023</v>
      </c>
      <c r="K43" s="6">
        <f t="shared" si="17"/>
        <v>-42.647712730146573</v>
      </c>
      <c r="L43" s="6">
        <f t="shared" si="18"/>
        <v>-2.4754338201128405</v>
      </c>
      <c r="M43" s="6">
        <f t="shared" si="19"/>
        <v>26.931613164612237</v>
      </c>
      <c r="N43">
        <f t="shared" si="20"/>
        <v>-84.748383569975601</v>
      </c>
      <c r="O43" s="2">
        <f t="shared" si="21"/>
        <v>275.2516164300244</v>
      </c>
      <c r="P43" s="9">
        <f t="shared" si="13"/>
        <v>2.7045139309052812</v>
      </c>
      <c r="S43" s="6">
        <f t="shared" si="1"/>
        <v>-43</v>
      </c>
      <c r="T43" s="6">
        <f t="shared" si="2"/>
        <v>-68</v>
      </c>
      <c r="U43" s="2">
        <f t="shared" si="22"/>
        <v>275.2516164300244</v>
      </c>
      <c r="V43">
        <f t="shared" si="23"/>
        <v>888</v>
      </c>
      <c r="W43" s="3">
        <f t="shared" si="24"/>
        <v>2.7045139309052812</v>
      </c>
      <c r="X43">
        <f t="shared" si="25"/>
        <v>888</v>
      </c>
    </row>
    <row r="44" spans="1:24">
      <c r="A44" t="s">
        <v>29</v>
      </c>
      <c r="B44" t="s">
        <v>30</v>
      </c>
      <c r="C44">
        <v>380</v>
      </c>
      <c r="D44">
        <v>84.95</v>
      </c>
      <c r="E44">
        <v>191.85</v>
      </c>
      <c r="G44">
        <f t="shared" si="7"/>
        <v>912</v>
      </c>
      <c r="H44" s="8">
        <f t="shared" si="14"/>
        <v>84.95</v>
      </c>
      <c r="I44" s="8">
        <f t="shared" si="15"/>
        <v>191.85</v>
      </c>
      <c r="J44" s="6">
        <f t="shared" si="16"/>
        <v>-78.874159631025066</v>
      </c>
      <c r="K44" s="6">
        <f t="shared" si="17"/>
        <v>-16.549518276091444</v>
      </c>
      <c r="L44" s="6">
        <f t="shared" si="18"/>
        <v>-11.150741111955043</v>
      </c>
      <c r="M44" s="6">
        <f t="shared" si="19"/>
        <v>26.098194454055129</v>
      </c>
      <c r="N44">
        <f t="shared" si="20"/>
        <v>-66.864870100023708</v>
      </c>
      <c r="O44" s="2">
        <f t="shared" si="21"/>
        <v>293.13512989997628</v>
      </c>
      <c r="P44" s="9">
        <f t="shared" si="13"/>
        <v>2.8380535250546606</v>
      </c>
      <c r="S44" s="6">
        <f t="shared" si="1"/>
        <v>-17</v>
      </c>
      <c r="T44" s="6">
        <f t="shared" si="2"/>
        <v>-79</v>
      </c>
      <c r="U44" s="2">
        <f t="shared" si="22"/>
        <v>293.13512989997628</v>
      </c>
      <c r="V44">
        <f t="shared" si="23"/>
        <v>912</v>
      </c>
      <c r="W44" s="3">
        <f t="shared" si="24"/>
        <v>2.8380535250546606</v>
      </c>
      <c r="X44">
        <f t="shared" si="25"/>
        <v>912</v>
      </c>
    </row>
    <row r="45" spans="1:24">
      <c r="A45" t="s">
        <v>29</v>
      </c>
      <c r="B45" t="s">
        <v>30</v>
      </c>
      <c r="C45">
        <v>390</v>
      </c>
      <c r="D45">
        <v>84.37</v>
      </c>
      <c r="E45">
        <v>169.97</v>
      </c>
      <c r="G45">
        <f t="shared" si="7"/>
        <v>936</v>
      </c>
      <c r="H45" s="8">
        <f t="shared" si="14"/>
        <v>84.37</v>
      </c>
      <c r="I45" s="8">
        <f t="shared" si="15"/>
        <v>169.97</v>
      </c>
      <c r="J45" s="6">
        <f t="shared" si="16"/>
        <v>-90.860231018344791</v>
      </c>
      <c r="K45" s="6">
        <f t="shared" si="17"/>
        <v>16.070168183841492</v>
      </c>
      <c r="L45" s="6">
        <f t="shared" si="18"/>
        <v>-11.986071387319726</v>
      </c>
      <c r="M45" s="6">
        <f t="shared" si="19"/>
        <v>32.619686459932936</v>
      </c>
      <c r="N45">
        <f t="shared" si="20"/>
        <v>-69.824194028142585</v>
      </c>
      <c r="O45" s="2">
        <f t="shared" si="21"/>
        <v>290.17580597185741</v>
      </c>
      <c r="P45" s="9">
        <f t="shared" si="13"/>
        <v>3.4752120108653179</v>
      </c>
      <c r="S45" s="6">
        <f t="shared" si="1"/>
        <v>16</v>
      </c>
      <c r="T45" s="6">
        <f t="shared" si="2"/>
        <v>-91</v>
      </c>
      <c r="U45" s="2">
        <f t="shared" si="22"/>
        <v>290.17580597185741</v>
      </c>
      <c r="V45">
        <f t="shared" si="23"/>
        <v>936</v>
      </c>
      <c r="W45" s="3">
        <f t="shared" si="24"/>
        <v>3.4752120108653179</v>
      </c>
      <c r="X45">
        <f t="shared" si="25"/>
        <v>936</v>
      </c>
    </row>
    <row r="46" spans="1:24">
      <c r="A46" t="s">
        <v>29</v>
      </c>
      <c r="B46" t="s">
        <v>30</v>
      </c>
      <c r="C46">
        <v>400</v>
      </c>
      <c r="D46">
        <v>83.16</v>
      </c>
      <c r="E46">
        <v>151.53</v>
      </c>
      <c r="G46">
        <f t="shared" si="7"/>
        <v>960</v>
      </c>
      <c r="H46" s="8">
        <f t="shared" si="14"/>
        <v>83.16</v>
      </c>
      <c r="I46" s="8">
        <f t="shared" si="15"/>
        <v>151.53</v>
      </c>
      <c r="J46" s="6">
        <f t="shared" si="16"/>
        <v>-101.22706171389132</v>
      </c>
      <c r="K46" s="6">
        <f t="shared" si="17"/>
        <v>54.893202103368509</v>
      </c>
      <c r="L46" s="6">
        <f t="shared" si="18"/>
        <v>-10.366830695546525</v>
      </c>
      <c r="M46" s="6">
        <f t="shared" si="19"/>
        <v>38.82303391952702</v>
      </c>
      <c r="N46">
        <f t="shared" si="20"/>
        <v>-75.04926497566376</v>
      </c>
      <c r="O46" s="2">
        <f t="shared" si="21"/>
        <v>284.95073502433627</v>
      </c>
      <c r="P46" s="9">
        <f t="shared" si="13"/>
        <v>4.0183319193253206</v>
      </c>
      <c r="S46" s="6">
        <f t="shared" si="1"/>
        <v>55</v>
      </c>
      <c r="T46" s="6">
        <f t="shared" si="2"/>
        <v>-101</v>
      </c>
      <c r="U46" s="2">
        <f t="shared" si="22"/>
        <v>284.95073502433627</v>
      </c>
      <c r="V46">
        <f t="shared" si="23"/>
        <v>960</v>
      </c>
      <c r="W46" s="3">
        <f t="shared" si="24"/>
        <v>4.0183319193253206</v>
      </c>
      <c r="X46">
        <f t="shared" si="25"/>
        <v>960</v>
      </c>
    </row>
    <row r="47" spans="1:24">
      <c r="A47" t="s">
        <v>29</v>
      </c>
      <c r="B47" t="s">
        <v>30</v>
      </c>
      <c r="C47">
        <v>410</v>
      </c>
      <c r="D47">
        <v>81.47</v>
      </c>
      <c r="E47">
        <v>141.5</v>
      </c>
      <c r="G47">
        <f t="shared" si="7"/>
        <v>984</v>
      </c>
      <c r="H47" s="8">
        <f t="shared" si="14"/>
        <v>81.47</v>
      </c>
      <c r="I47" s="8">
        <f t="shared" si="15"/>
        <v>141.5</v>
      </c>
      <c r="J47" s="6">
        <f t="shared" si="16"/>
        <v>-115.50244222875358</v>
      </c>
      <c r="K47" s="6">
        <f t="shared" si="17"/>
        <v>91.874791011601516</v>
      </c>
      <c r="L47" s="6">
        <f t="shared" si="18"/>
        <v>-14.275380514862263</v>
      </c>
      <c r="M47" s="6">
        <f t="shared" si="19"/>
        <v>36.981588908233007</v>
      </c>
      <c r="N47">
        <f t="shared" si="20"/>
        <v>-68.892754779648314</v>
      </c>
      <c r="O47" s="2">
        <f t="shared" si="21"/>
        <v>291.10724522035167</v>
      </c>
      <c r="P47" s="9">
        <f t="shared" si="13"/>
        <v>3.964119583238694</v>
      </c>
      <c r="S47" s="6">
        <f t="shared" si="1"/>
        <v>92</v>
      </c>
      <c r="T47" s="6">
        <f t="shared" si="2"/>
        <v>-116</v>
      </c>
      <c r="U47" s="2">
        <f t="shared" si="22"/>
        <v>291.10724522035167</v>
      </c>
      <c r="V47">
        <f t="shared" si="23"/>
        <v>984</v>
      </c>
      <c r="W47" s="3">
        <f t="shared" si="24"/>
        <v>3.964119583238694</v>
      </c>
      <c r="X47">
        <f t="shared" si="25"/>
        <v>984</v>
      </c>
    </row>
    <row r="48" spans="1:24">
      <c r="A48" t="s">
        <v>29</v>
      </c>
      <c r="B48" t="s">
        <v>30</v>
      </c>
      <c r="C48">
        <v>420</v>
      </c>
      <c r="D48">
        <v>79.739999999999995</v>
      </c>
      <c r="E48">
        <v>132.79</v>
      </c>
      <c r="G48">
        <f t="shared" si="7"/>
        <v>1008</v>
      </c>
      <c r="H48" s="8">
        <f t="shared" si="14"/>
        <v>79.739999999999995</v>
      </c>
      <c r="I48" s="8">
        <f t="shared" si="15"/>
        <v>132.79</v>
      </c>
      <c r="J48" s="6">
        <f t="shared" si="16"/>
        <v>-123.94598512727788</v>
      </c>
      <c r="K48" s="6">
        <f t="shared" si="17"/>
        <v>133.89635748159429</v>
      </c>
      <c r="L48" s="6">
        <f t="shared" si="18"/>
        <v>-8.4435428985242993</v>
      </c>
      <c r="M48" s="6">
        <f t="shared" si="19"/>
        <v>42.021566469992777</v>
      </c>
      <c r="N48">
        <f t="shared" si="20"/>
        <v>-78.638645059174465</v>
      </c>
      <c r="O48" s="2">
        <f t="shared" si="21"/>
        <v>281.36135494082555</v>
      </c>
      <c r="P48" s="9">
        <f t="shared" si="13"/>
        <v>4.2861468305125072</v>
      </c>
      <c r="S48" s="6">
        <f t="shared" si="1"/>
        <v>134</v>
      </c>
      <c r="T48" s="6">
        <f t="shared" si="2"/>
        <v>-124</v>
      </c>
      <c r="U48" s="2">
        <f t="shared" si="22"/>
        <v>281.36135494082555</v>
      </c>
      <c r="V48">
        <f t="shared" si="23"/>
        <v>1008</v>
      </c>
      <c r="W48" s="3">
        <f t="shared" si="24"/>
        <v>4.2861468305125072</v>
      </c>
      <c r="X48">
        <f t="shared" si="25"/>
        <v>1008</v>
      </c>
    </row>
    <row r="49" spans="1:24">
      <c r="A49" t="s">
        <v>29</v>
      </c>
      <c r="B49" t="s">
        <v>30</v>
      </c>
      <c r="C49">
        <v>430</v>
      </c>
      <c r="D49">
        <v>78.459999999999994</v>
      </c>
      <c r="E49">
        <v>126.21</v>
      </c>
      <c r="G49">
        <f t="shared" si="7"/>
        <v>1032</v>
      </c>
      <c r="H49" s="8">
        <f t="shared" si="14"/>
        <v>78.459999999999994</v>
      </c>
      <c r="I49" s="8">
        <f t="shared" si="15"/>
        <v>126.21</v>
      </c>
      <c r="J49" s="6">
        <f t="shared" si="16"/>
        <v>-124.47806999783485</v>
      </c>
      <c r="K49" s="6">
        <f t="shared" si="17"/>
        <v>170.01544573507067</v>
      </c>
      <c r="L49" s="6">
        <f t="shared" si="18"/>
        <v>-0.53208487055697162</v>
      </c>
      <c r="M49" s="6">
        <f t="shared" si="19"/>
        <v>36.119088253476377</v>
      </c>
      <c r="N49">
        <f t="shared" si="20"/>
        <v>-89.156013790152571</v>
      </c>
      <c r="O49" s="2">
        <f t="shared" si="21"/>
        <v>270.84398620984746</v>
      </c>
      <c r="P49" s="9">
        <f t="shared" si="13"/>
        <v>3.6123007219387078</v>
      </c>
      <c r="S49" s="6">
        <f t="shared" si="1"/>
        <v>170</v>
      </c>
      <c r="T49" s="6">
        <f t="shared" si="2"/>
        <v>-124</v>
      </c>
      <c r="U49" s="2">
        <f t="shared" si="22"/>
        <v>270.84398620984746</v>
      </c>
      <c r="V49">
        <f t="shared" si="23"/>
        <v>1032</v>
      </c>
      <c r="W49" s="3">
        <f t="shared" si="24"/>
        <v>3.6123007219387078</v>
      </c>
      <c r="X49">
        <f t="shared" si="25"/>
        <v>1032</v>
      </c>
    </row>
    <row r="50" spans="1:24">
      <c r="A50" t="s">
        <v>29</v>
      </c>
      <c r="B50" t="s">
        <v>30</v>
      </c>
      <c r="C50">
        <v>440</v>
      </c>
      <c r="D50">
        <v>76.819999999999993</v>
      </c>
      <c r="E50">
        <v>119.18</v>
      </c>
      <c r="G50">
        <f t="shared" si="7"/>
        <v>1056</v>
      </c>
      <c r="H50" s="8">
        <f t="shared" si="14"/>
        <v>76.819999999999993</v>
      </c>
      <c r="I50" s="8">
        <f t="shared" si="15"/>
        <v>119.18</v>
      </c>
      <c r="J50" s="6">
        <f t="shared" si="16"/>
        <v>-120.56926248546785</v>
      </c>
      <c r="K50" s="6">
        <f t="shared" si="17"/>
        <v>215.91023335463137</v>
      </c>
      <c r="L50" s="6">
        <f t="shared" si="18"/>
        <v>3.9088075123670052</v>
      </c>
      <c r="M50" s="6">
        <f t="shared" si="19"/>
        <v>45.894787619560702</v>
      </c>
      <c r="N50">
        <f t="shared" si="20"/>
        <v>85.131930697381847</v>
      </c>
      <c r="O50" s="2">
        <f t="shared" si="21"/>
        <v>265.13193069738185</v>
      </c>
      <c r="P50" s="9">
        <f t="shared" si="13"/>
        <v>4.6060941228043948</v>
      </c>
      <c r="S50" s="6">
        <f t="shared" si="1"/>
        <v>216</v>
      </c>
      <c r="T50" s="6">
        <f t="shared" si="2"/>
        <v>-121</v>
      </c>
      <c r="U50" s="2">
        <f t="shared" si="22"/>
        <v>265.13193069738185</v>
      </c>
      <c r="V50">
        <f t="shared" si="23"/>
        <v>1056</v>
      </c>
      <c r="W50" s="3">
        <f t="shared" si="24"/>
        <v>4.6060941228043948</v>
      </c>
      <c r="X50">
        <f t="shared" si="25"/>
        <v>1056</v>
      </c>
    </row>
    <row r="51" spans="1:24">
      <c r="A51" t="s">
        <v>29</v>
      </c>
      <c r="B51" t="s">
        <v>30</v>
      </c>
      <c r="C51">
        <v>450</v>
      </c>
      <c r="D51">
        <v>75.12</v>
      </c>
      <c r="E51">
        <v>115.96</v>
      </c>
      <c r="G51">
        <f t="shared" si="7"/>
        <v>1080</v>
      </c>
      <c r="H51" s="8">
        <f t="shared" si="14"/>
        <v>75.12</v>
      </c>
      <c r="I51" s="8">
        <f t="shared" si="15"/>
        <v>115.96</v>
      </c>
      <c r="J51" s="6">
        <f t="shared" si="16"/>
        <v>-125.61582835172624</v>
      </c>
      <c r="K51" s="6">
        <f t="shared" si="17"/>
        <v>258.00761938899018</v>
      </c>
      <c r="L51" s="6">
        <f t="shared" si="18"/>
        <v>-5.0465658662583905</v>
      </c>
      <c r="M51" s="6">
        <f t="shared" si="19"/>
        <v>42.097386034358806</v>
      </c>
      <c r="N51">
        <f t="shared" si="20"/>
        <v>-83.164096849469246</v>
      </c>
      <c r="O51" s="2">
        <f t="shared" si="21"/>
        <v>276.83590315053073</v>
      </c>
      <c r="P51" s="9">
        <f t="shared" si="13"/>
        <v>4.2398794062665415</v>
      </c>
      <c r="S51" s="6">
        <f t="shared" si="1"/>
        <v>258</v>
      </c>
      <c r="T51" s="6">
        <f t="shared" si="2"/>
        <v>-126</v>
      </c>
      <c r="U51" s="2">
        <f t="shared" si="22"/>
        <v>276.83590315053073</v>
      </c>
      <c r="V51">
        <f t="shared" si="23"/>
        <v>1080</v>
      </c>
      <c r="W51" s="3">
        <f t="shared" si="24"/>
        <v>4.2398794062665415</v>
      </c>
      <c r="X51">
        <f t="shared" si="25"/>
        <v>1080</v>
      </c>
    </row>
    <row r="52" spans="1:24">
      <c r="A52" t="s">
        <v>29</v>
      </c>
      <c r="B52" t="s">
        <v>30</v>
      </c>
      <c r="C52">
        <v>460</v>
      </c>
      <c r="D52">
        <v>73.040000000000006</v>
      </c>
      <c r="E52">
        <v>114.24</v>
      </c>
      <c r="G52">
        <f t="shared" si="7"/>
        <v>1104</v>
      </c>
      <c r="H52" s="8">
        <f t="shared" si="14"/>
        <v>73.040000000000006</v>
      </c>
      <c r="I52" s="8">
        <f t="shared" si="15"/>
        <v>114.24</v>
      </c>
      <c r="J52" s="6">
        <f t="shared" si="16"/>
        <v>-138.22891661237929</v>
      </c>
      <c r="K52" s="6">
        <f t="shared" si="17"/>
        <v>306.99988847703838</v>
      </c>
      <c r="L52" s="6">
        <f t="shared" si="18"/>
        <v>-12.613088260653058</v>
      </c>
      <c r="M52" s="6">
        <f t="shared" si="19"/>
        <v>48.992269088048204</v>
      </c>
      <c r="N52">
        <f t="shared" si="20"/>
        <v>-75.562690208314081</v>
      </c>
      <c r="O52" s="2">
        <f t="shared" si="21"/>
        <v>284.43730979168595</v>
      </c>
      <c r="P52" s="9">
        <f t="shared" si="13"/>
        <v>5.0589845086407887</v>
      </c>
      <c r="S52" s="6">
        <f t="shared" si="1"/>
        <v>307</v>
      </c>
      <c r="T52" s="6">
        <f t="shared" si="2"/>
        <v>-138</v>
      </c>
      <c r="U52" s="2">
        <f t="shared" si="22"/>
        <v>284.43730979168595</v>
      </c>
      <c r="V52">
        <f t="shared" si="23"/>
        <v>1104</v>
      </c>
      <c r="W52" s="3">
        <f t="shared" si="24"/>
        <v>5.0589845086407887</v>
      </c>
      <c r="X52">
        <f t="shared" si="25"/>
        <v>1104</v>
      </c>
    </row>
    <row r="53" spans="1:24">
      <c r="A53" t="s">
        <v>31</v>
      </c>
      <c r="B53" t="s">
        <v>30</v>
      </c>
      <c r="C53">
        <v>470</v>
      </c>
      <c r="D53">
        <v>70.8</v>
      </c>
      <c r="E53">
        <v>112.55</v>
      </c>
      <c r="G53">
        <f t="shared" si="7"/>
        <v>1128</v>
      </c>
      <c r="H53" s="8">
        <f t="shared" si="14"/>
        <v>70.8</v>
      </c>
      <c r="I53" s="8">
        <f t="shared" si="15"/>
        <v>112.55</v>
      </c>
      <c r="J53" s="6">
        <f t="shared" si="16"/>
        <v>-150.63896460833661</v>
      </c>
      <c r="K53" s="6">
        <f t="shared" si="17"/>
        <v>362.77887177336567</v>
      </c>
      <c r="L53" s="6">
        <f t="shared" si="18"/>
        <v>-12.410047995957314</v>
      </c>
      <c r="M53" s="6">
        <f t="shared" si="19"/>
        <v>55.778983296327283</v>
      </c>
      <c r="N53">
        <f t="shared" si="20"/>
        <v>-77.456785949326019</v>
      </c>
      <c r="O53" s="2">
        <f t="shared" si="21"/>
        <v>282.54321405067401</v>
      </c>
      <c r="P53" s="9">
        <f t="shared" si="13"/>
        <v>5.7142840923723091</v>
      </c>
      <c r="S53" s="6">
        <f t="shared" si="1"/>
        <v>363</v>
      </c>
      <c r="T53" s="6">
        <f t="shared" si="2"/>
        <v>-151</v>
      </c>
      <c r="U53" s="2">
        <f t="shared" si="22"/>
        <v>282.54321405067401</v>
      </c>
      <c r="V53">
        <f t="shared" si="23"/>
        <v>1128</v>
      </c>
      <c r="W53" s="3">
        <f t="shared" si="24"/>
        <v>5.7142840923723091</v>
      </c>
      <c r="X53">
        <f t="shared" si="25"/>
        <v>1128</v>
      </c>
    </row>
    <row r="54" spans="1:24">
      <c r="C54">
        <v>480</v>
      </c>
      <c r="D54">
        <v>68.849999999999994</v>
      </c>
      <c r="E54">
        <v>110.98</v>
      </c>
      <c r="G54">
        <f t="shared" ref="G54:G76" si="26">+J$3*L$3*(C54-C$6)/M$3+K$3</f>
        <v>1152</v>
      </c>
      <c r="H54" s="8">
        <f t="shared" ref="H54:H76" si="27">+D54</f>
        <v>68.849999999999994</v>
      </c>
      <c r="I54" s="8">
        <f t="shared" ref="I54:I76" si="28">+E54</f>
        <v>110.98</v>
      </c>
      <c r="J54" s="6">
        <f t="shared" ref="J54:J76" si="29">G54*COS(I54*PI()/180)/TAN(H54*PI()/180)</f>
        <v>-159.57045651617855</v>
      </c>
      <c r="K54" s="6">
        <f t="shared" ref="K54:K76" si="30">G54*SIN(I54*PI()/180)/TAN(H54*PI()/180)</f>
        <v>416.12935817875018</v>
      </c>
      <c r="L54" s="6">
        <f t="shared" ref="L54:L76" si="31">J54-J53</f>
        <v>-8.931491907841945</v>
      </c>
      <c r="M54" s="6">
        <f t="shared" ref="M54:M76" si="32">K54-K53</f>
        <v>53.350486405384515</v>
      </c>
      <c r="N54">
        <f t="shared" ref="N54:N76" si="33">ATAN(M54/L54)*180/PI()</f>
        <v>-80.496153144012368</v>
      </c>
      <c r="O54" s="2">
        <f t="shared" ref="O54:O76" si="34">IF(L54=0,IF(M54&gt;0,270,90),IF(L54&lt;0,IF(M54&gt;0,N54+360,N54),N54+180))</f>
        <v>279.5038468559876</v>
      </c>
      <c r="P54" s="9">
        <f t="shared" ref="P54:P76" si="35">(SQRT(L54*L54+M54*M54))/(C54-C53)*(P$1)</f>
        <v>5.4092938054712505</v>
      </c>
    </row>
    <row r="55" spans="1:24">
      <c r="C55">
        <v>490</v>
      </c>
      <c r="D55">
        <v>66.900000000000006</v>
      </c>
      <c r="E55">
        <v>109.94</v>
      </c>
      <c r="G55">
        <f t="shared" si="26"/>
        <v>1176</v>
      </c>
      <c r="H55" s="8">
        <f t="shared" si="27"/>
        <v>66.900000000000006</v>
      </c>
      <c r="I55" s="8">
        <f t="shared" si="28"/>
        <v>109.94</v>
      </c>
      <c r="J55" s="6">
        <f t="shared" si="29"/>
        <v>-171.06583295363137</v>
      </c>
      <c r="K55" s="6">
        <f t="shared" si="30"/>
        <v>471.53533221067369</v>
      </c>
      <c r="L55" s="6">
        <f t="shared" si="31"/>
        <v>-11.495376437452819</v>
      </c>
      <c r="M55" s="6">
        <f t="shared" si="32"/>
        <v>55.405974031923506</v>
      </c>
      <c r="N55">
        <f t="shared" si="33"/>
        <v>-78.278830516618541</v>
      </c>
      <c r="O55" s="2">
        <f t="shared" si="34"/>
        <v>281.72116948338146</v>
      </c>
      <c r="P55" s="9">
        <f t="shared" si="35"/>
        <v>5.6585913776000183</v>
      </c>
    </row>
    <row r="56" spans="1:24">
      <c r="C56">
        <v>500</v>
      </c>
      <c r="D56">
        <v>64.95</v>
      </c>
      <c r="E56">
        <v>108.75</v>
      </c>
      <c r="G56">
        <f t="shared" si="26"/>
        <v>1200</v>
      </c>
      <c r="H56" s="8">
        <f t="shared" si="27"/>
        <v>64.95</v>
      </c>
      <c r="I56" s="8">
        <f t="shared" si="28"/>
        <v>108.75</v>
      </c>
      <c r="J56" s="6">
        <f t="shared" si="29"/>
        <v>-180.2775922862711</v>
      </c>
      <c r="K56" s="6">
        <f t="shared" si="30"/>
        <v>531.08066132359102</v>
      </c>
      <c r="L56" s="6">
        <f t="shared" si="31"/>
        <v>-9.2117593326397298</v>
      </c>
      <c r="M56" s="6">
        <f t="shared" si="32"/>
        <v>59.545329112917329</v>
      </c>
      <c r="N56">
        <f t="shared" si="33"/>
        <v>-81.205962161191508</v>
      </c>
      <c r="O56" s="2">
        <f t="shared" si="34"/>
        <v>278.79403783880849</v>
      </c>
      <c r="P56" s="9">
        <f t="shared" si="35"/>
        <v>6.025365324333551</v>
      </c>
    </row>
    <row r="57" spans="1:24">
      <c r="C57">
        <v>510</v>
      </c>
      <c r="D57">
        <v>63.29</v>
      </c>
      <c r="E57">
        <v>107.62</v>
      </c>
      <c r="G57">
        <f t="shared" si="26"/>
        <v>1224</v>
      </c>
      <c r="H57" s="8">
        <f t="shared" si="27"/>
        <v>63.29</v>
      </c>
      <c r="I57" s="8">
        <f t="shared" si="28"/>
        <v>107.62</v>
      </c>
      <c r="J57" s="6">
        <f t="shared" si="29"/>
        <v>-186.42713149705045</v>
      </c>
      <c r="K57" s="6">
        <f t="shared" si="30"/>
        <v>586.98179374034089</v>
      </c>
      <c r="L57" s="6">
        <f t="shared" si="31"/>
        <v>-6.1495392107793521</v>
      </c>
      <c r="M57" s="6">
        <f t="shared" si="32"/>
        <v>55.901132416749874</v>
      </c>
      <c r="N57">
        <f t="shared" si="33"/>
        <v>-83.722281601948396</v>
      </c>
      <c r="O57" s="2">
        <f t="shared" si="34"/>
        <v>276.2777183980516</v>
      </c>
      <c r="P57" s="9">
        <f t="shared" si="35"/>
        <v>5.6238362689359267</v>
      </c>
    </row>
    <row r="58" spans="1:24">
      <c r="C58">
        <v>520</v>
      </c>
      <c r="D58">
        <v>61.7</v>
      </c>
      <c r="E58">
        <v>106.37</v>
      </c>
      <c r="G58">
        <f t="shared" si="26"/>
        <v>1248</v>
      </c>
      <c r="H58" s="8">
        <f t="shared" si="27"/>
        <v>61.7</v>
      </c>
      <c r="I58" s="8">
        <f t="shared" si="28"/>
        <v>106.37</v>
      </c>
      <c r="J58" s="6">
        <f t="shared" si="29"/>
        <v>-189.38990557969328</v>
      </c>
      <c r="K58" s="6">
        <f t="shared" si="30"/>
        <v>644.7378728494366</v>
      </c>
      <c r="L58" s="6">
        <f t="shared" si="31"/>
        <v>-2.9627740826428237</v>
      </c>
      <c r="M58" s="6">
        <f t="shared" si="32"/>
        <v>57.756079109095708</v>
      </c>
      <c r="N58">
        <f t="shared" si="33"/>
        <v>-87.063412449362247</v>
      </c>
      <c r="O58" s="2">
        <f t="shared" si="34"/>
        <v>272.93658755063774</v>
      </c>
      <c r="P58" s="9">
        <f t="shared" si="35"/>
        <v>5.7832021444186967</v>
      </c>
    </row>
    <row r="59" spans="1:24">
      <c r="C59">
        <v>530</v>
      </c>
      <c r="D59">
        <v>60.03</v>
      </c>
      <c r="E59">
        <v>105.08</v>
      </c>
      <c r="G59">
        <f t="shared" si="26"/>
        <v>1272</v>
      </c>
      <c r="H59" s="8">
        <f t="shared" si="27"/>
        <v>60.03</v>
      </c>
      <c r="I59" s="8">
        <f t="shared" si="28"/>
        <v>105.08</v>
      </c>
      <c r="J59" s="6">
        <f t="shared" si="29"/>
        <v>-190.83331099688817</v>
      </c>
      <c r="K59" s="6">
        <f t="shared" si="30"/>
        <v>708.2425567557442</v>
      </c>
      <c r="L59" s="6">
        <f t="shared" si="31"/>
        <v>-1.4434054171948958</v>
      </c>
      <c r="M59" s="6">
        <f t="shared" si="32"/>
        <v>63.504683906307605</v>
      </c>
      <c r="N59">
        <f t="shared" si="33"/>
        <v>-88.697941688911584</v>
      </c>
      <c r="O59" s="2">
        <f t="shared" si="34"/>
        <v>271.30205831108844</v>
      </c>
      <c r="P59" s="9">
        <f t="shared" si="35"/>
        <v>6.3521085453874537</v>
      </c>
    </row>
    <row r="60" spans="1:24">
      <c r="C60">
        <v>540</v>
      </c>
      <c r="D60">
        <v>58.51</v>
      </c>
      <c r="E60">
        <v>104.06</v>
      </c>
      <c r="G60">
        <f t="shared" si="26"/>
        <v>1296</v>
      </c>
      <c r="H60" s="8">
        <f t="shared" si="27"/>
        <v>58.51</v>
      </c>
      <c r="I60" s="8">
        <f t="shared" si="28"/>
        <v>104.06</v>
      </c>
      <c r="J60" s="6">
        <f t="shared" si="29"/>
        <v>-192.86319222335621</v>
      </c>
      <c r="K60" s="6">
        <f t="shared" si="30"/>
        <v>770.0955839926861</v>
      </c>
      <c r="L60" s="6">
        <f t="shared" si="31"/>
        <v>-2.029881226468035</v>
      </c>
      <c r="M60" s="6">
        <f t="shared" si="32"/>
        <v>61.853027236941898</v>
      </c>
      <c r="N60">
        <f t="shared" si="33"/>
        <v>-88.120352293294218</v>
      </c>
      <c r="O60" s="2">
        <f t="shared" si="34"/>
        <v>271.87964770670578</v>
      </c>
      <c r="P60" s="9">
        <f t="shared" si="35"/>
        <v>6.1886326407110674</v>
      </c>
    </row>
    <row r="61" spans="1:24">
      <c r="C61">
        <v>550</v>
      </c>
      <c r="D61">
        <v>57.18</v>
      </c>
      <c r="E61">
        <v>103</v>
      </c>
      <c r="G61">
        <f t="shared" si="26"/>
        <v>1320</v>
      </c>
      <c r="H61" s="8">
        <f t="shared" si="27"/>
        <v>57.18</v>
      </c>
      <c r="I61" s="8">
        <f t="shared" si="28"/>
        <v>103</v>
      </c>
      <c r="J61" s="6">
        <f t="shared" si="29"/>
        <v>-191.50853292805311</v>
      </c>
      <c r="K61" s="6">
        <f t="shared" si="30"/>
        <v>829.51459009741552</v>
      </c>
      <c r="L61" s="6">
        <f t="shared" si="31"/>
        <v>1.3546592953030938</v>
      </c>
      <c r="M61" s="6">
        <f t="shared" si="32"/>
        <v>59.419006104729419</v>
      </c>
      <c r="N61">
        <f t="shared" si="33"/>
        <v>88.693973156063322</v>
      </c>
      <c r="O61" s="2">
        <f t="shared" si="34"/>
        <v>268.69397315606329</v>
      </c>
      <c r="P61" s="9">
        <f t="shared" si="35"/>
        <v>5.9434446142621891</v>
      </c>
    </row>
    <row r="62" spans="1:24">
      <c r="C62">
        <v>560</v>
      </c>
      <c r="D62">
        <v>55.99</v>
      </c>
      <c r="E62">
        <v>102.08</v>
      </c>
      <c r="G62">
        <f t="shared" si="26"/>
        <v>1344</v>
      </c>
      <c r="H62" s="8">
        <f t="shared" si="27"/>
        <v>55.99</v>
      </c>
      <c r="I62" s="8">
        <f t="shared" si="28"/>
        <v>102.08</v>
      </c>
      <c r="J62" s="6">
        <f t="shared" si="29"/>
        <v>-189.78950620521672</v>
      </c>
      <c r="K62" s="6">
        <f t="shared" si="30"/>
        <v>886.79912794680808</v>
      </c>
      <c r="L62" s="6">
        <f t="shared" si="31"/>
        <v>1.7190267228363894</v>
      </c>
      <c r="M62" s="6">
        <f t="shared" si="32"/>
        <v>57.284537849392564</v>
      </c>
      <c r="N62">
        <f t="shared" si="33"/>
        <v>88.281151756059856</v>
      </c>
      <c r="O62" s="2">
        <f t="shared" si="34"/>
        <v>268.28115175605984</v>
      </c>
      <c r="P62" s="9">
        <f t="shared" si="35"/>
        <v>5.7310324807073938</v>
      </c>
    </row>
    <row r="63" spans="1:24">
      <c r="C63">
        <v>570</v>
      </c>
      <c r="D63">
        <v>54.87</v>
      </c>
      <c r="E63">
        <v>100.9</v>
      </c>
      <c r="G63">
        <f t="shared" si="26"/>
        <v>1368</v>
      </c>
      <c r="H63" s="8">
        <f t="shared" si="27"/>
        <v>54.87</v>
      </c>
      <c r="I63" s="8">
        <f t="shared" si="28"/>
        <v>100.9</v>
      </c>
      <c r="J63" s="6">
        <f t="shared" si="29"/>
        <v>-182.00757551935246</v>
      </c>
      <c r="K63" s="6">
        <f t="shared" si="30"/>
        <v>945.15193878859509</v>
      </c>
      <c r="L63" s="6">
        <f t="shared" si="31"/>
        <v>7.7819306858642676</v>
      </c>
      <c r="M63" s="6">
        <f t="shared" si="32"/>
        <v>58.352810841787004</v>
      </c>
      <c r="N63">
        <f t="shared" si="33"/>
        <v>82.403855599260908</v>
      </c>
      <c r="O63" s="2">
        <f t="shared" si="34"/>
        <v>262.40385559926091</v>
      </c>
      <c r="P63" s="9">
        <f t="shared" si="35"/>
        <v>5.8869423118771689</v>
      </c>
    </row>
    <row r="64" spans="1:24">
      <c r="C64">
        <v>580</v>
      </c>
      <c r="D64">
        <v>53.83</v>
      </c>
      <c r="E64">
        <v>99.82</v>
      </c>
      <c r="G64">
        <f t="shared" si="26"/>
        <v>1392</v>
      </c>
      <c r="H64" s="8">
        <f t="shared" si="27"/>
        <v>53.83</v>
      </c>
      <c r="I64" s="8">
        <f t="shared" si="28"/>
        <v>99.82</v>
      </c>
      <c r="J64" s="6">
        <f t="shared" si="29"/>
        <v>-173.56733740430687</v>
      </c>
      <c r="K64" s="6">
        <f t="shared" si="30"/>
        <v>1002.7606672592131</v>
      </c>
      <c r="L64" s="6">
        <f t="shared" si="31"/>
        <v>8.4402381150455881</v>
      </c>
      <c r="M64" s="6">
        <f t="shared" si="32"/>
        <v>57.608728470617962</v>
      </c>
      <c r="N64">
        <f t="shared" si="33"/>
        <v>81.664912181083949</v>
      </c>
      <c r="O64" s="2">
        <f t="shared" si="34"/>
        <v>261.66491218108393</v>
      </c>
      <c r="P64" s="9">
        <f t="shared" si="35"/>
        <v>5.8223734124839996</v>
      </c>
    </row>
    <row r="65" spans="3:16">
      <c r="C65">
        <v>590</v>
      </c>
      <c r="D65">
        <v>52.86</v>
      </c>
      <c r="E65">
        <v>98.99</v>
      </c>
      <c r="G65">
        <f t="shared" si="26"/>
        <v>1416</v>
      </c>
      <c r="H65" s="8">
        <f t="shared" si="27"/>
        <v>52.86</v>
      </c>
      <c r="I65" s="8">
        <f t="shared" si="28"/>
        <v>98.99</v>
      </c>
      <c r="J65" s="6">
        <f t="shared" si="29"/>
        <v>-167.58595362684218</v>
      </c>
      <c r="K65" s="6">
        <f t="shared" si="30"/>
        <v>1059.2926132905809</v>
      </c>
      <c r="L65" s="6">
        <f t="shared" si="31"/>
        <v>5.9813837774646856</v>
      </c>
      <c r="M65" s="6">
        <f t="shared" si="32"/>
        <v>56.531946031367852</v>
      </c>
      <c r="N65">
        <f t="shared" si="33"/>
        <v>83.960269457493013</v>
      </c>
      <c r="O65" s="2">
        <f t="shared" si="34"/>
        <v>263.96026945749304</v>
      </c>
      <c r="P65" s="9">
        <f t="shared" si="35"/>
        <v>5.6847496637818669</v>
      </c>
    </row>
    <row r="66" spans="3:16">
      <c r="C66">
        <v>600</v>
      </c>
      <c r="D66">
        <v>52.03</v>
      </c>
      <c r="E66">
        <v>97.91</v>
      </c>
      <c r="G66">
        <f t="shared" si="26"/>
        <v>1440</v>
      </c>
      <c r="H66" s="8">
        <f t="shared" si="27"/>
        <v>52.03</v>
      </c>
      <c r="I66" s="8">
        <f t="shared" si="28"/>
        <v>97.91</v>
      </c>
      <c r="J66" s="6">
        <f t="shared" si="29"/>
        <v>-154.65962878904432</v>
      </c>
      <c r="K66" s="6">
        <f t="shared" si="30"/>
        <v>1113.1447820112917</v>
      </c>
      <c r="L66" s="6">
        <f t="shared" si="31"/>
        <v>12.926324837797864</v>
      </c>
      <c r="M66" s="6">
        <f t="shared" si="32"/>
        <v>53.852168720710779</v>
      </c>
      <c r="N66">
        <f t="shared" si="33"/>
        <v>76.502451562060685</v>
      </c>
      <c r="O66" s="2">
        <f t="shared" si="34"/>
        <v>256.50245156206068</v>
      </c>
      <c r="P66" s="9">
        <f t="shared" si="35"/>
        <v>5.5381819667975609</v>
      </c>
    </row>
    <row r="67" spans="3:16">
      <c r="C67">
        <v>610</v>
      </c>
      <c r="D67">
        <v>50.96</v>
      </c>
      <c r="E67">
        <v>96.84</v>
      </c>
      <c r="G67">
        <f t="shared" si="26"/>
        <v>1464</v>
      </c>
      <c r="H67" s="8">
        <f t="shared" si="27"/>
        <v>50.96</v>
      </c>
      <c r="I67" s="8">
        <f t="shared" si="28"/>
        <v>96.84</v>
      </c>
      <c r="J67" s="6">
        <f t="shared" si="29"/>
        <v>-141.39418099061547</v>
      </c>
      <c r="K67" s="6">
        <f t="shared" si="30"/>
        <v>1178.7671727952918</v>
      </c>
      <c r="L67" s="6">
        <f t="shared" si="31"/>
        <v>13.265447798428852</v>
      </c>
      <c r="M67" s="6">
        <f t="shared" si="32"/>
        <v>65.622390784000117</v>
      </c>
      <c r="N67">
        <f t="shared" si="33"/>
        <v>78.571768042964223</v>
      </c>
      <c r="O67" s="2">
        <f t="shared" si="34"/>
        <v>258.57176804296421</v>
      </c>
      <c r="P67" s="9">
        <f t="shared" si="35"/>
        <v>6.6949759353569487</v>
      </c>
    </row>
    <row r="68" spans="3:16">
      <c r="C68">
        <v>620</v>
      </c>
      <c r="D68">
        <v>49.97</v>
      </c>
      <c r="E68">
        <v>95.82</v>
      </c>
      <c r="G68">
        <f t="shared" si="26"/>
        <v>1488</v>
      </c>
      <c r="H68" s="8">
        <f t="shared" si="27"/>
        <v>49.97</v>
      </c>
      <c r="I68" s="8">
        <f t="shared" si="28"/>
        <v>95.82</v>
      </c>
      <c r="J68" s="6">
        <f t="shared" si="29"/>
        <v>-126.7451855221493</v>
      </c>
      <c r="K68" s="6">
        <f t="shared" si="30"/>
        <v>1243.4657032346415</v>
      </c>
      <c r="L68" s="6">
        <f t="shared" si="31"/>
        <v>14.648995468466168</v>
      </c>
      <c r="M68" s="6">
        <f t="shared" si="32"/>
        <v>64.698530439349724</v>
      </c>
      <c r="N68">
        <f t="shared" si="33"/>
        <v>77.242239048334767</v>
      </c>
      <c r="O68" s="2">
        <f t="shared" si="34"/>
        <v>257.2422390483348</v>
      </c>
      <c r="P68" s="9">
        <f t="shared" si="35"/>
        <v>6.633621114630083</v>
      </c>
    </row>
    <row r="69" spans="3:16">
      <c r="C69">
        <v>630</v>
      </c>
      <c r="D69">
        <v>49.12</v>
      </c>
      <c r="E69">
        <v>94.76</v>
      </c>
      <c r="G69">
        <f t="shared" si="26"/>
        <v>1512</v>
      </c>
      <c r="H69" s="8">
        <f t="shared" si="27"/>
        <v>49.12</v>
      </c>
      <c r="I69" s="8">
        <f t="shared" si="28"/>
        <v>94.76</v>
      </c>
      <c r="J69" s="6">
        <f t="shared" si="29"/>
        <v>-108.60801629020939</v>
      </c>
      <c r="K69" s="6">
        <f t="shared" si="30"/>
        <v>1304.2979047249105</v>
      </c>
      <c r="L69" s="6">
        <f t="shared" si="31"/>
        <v>18.137169231939907</v>
      </c>
      <c r="M69" s="6">
        <f t="shared" si="32"/>
        <v>60.832201490268972</v>
      </c>
      <c r="N69">
        <f t="shared" si="33"/>
        <v>73.398008514664184</v>
      </c>
      <c r="O69" s="2">
        <f t="shared" si="34"/>
        <v>253.39800851466418</v>
      </c>
      <c r="P69" s="9">
        <f t="shared" si="35"/>
        <v>6.3478450248101606</v>
      </c>
    </row>
    <row r="70" spans="3:16">
      <c r="C70">
        <v>640</v>
      </c>
      <c r="D70">
        <v>48.11</v>
      </c>
      <c r="E70">
        <v>93.96</v>
      </c>
      <c r="G70">
        <f t="shared" si="26"/>
        <v>1536</v>
      </c>
      <c r="H70" s="8">
        <f t="shared" si="27"/>
        <v>48.11</v>
      </c>
      <c r="I70" s="8">
        <f t="shared" si="28"/>
        <v>93.96</v>
      </c>
      <c r="J70" s="6">
        <f t="shared" si="29"/>
        <v>-95.143317241410571</v>
      </c>
      <c r="K70" s="6">
        <f t="shared" si="30"/>
        <v>1374.4009243385779</v>
      </c>
      <c r="L70" s="6">
        <f t="shared" si="31"/>
        <v>13.464699048798821</v>
      </c>
      <c r="M70" s="6">
        <f t="shared" si="32"/>
        <v>70.103019613667357</v>
      </c>
      <c r="N70">
        <f t="shared" si="33"/>
        <v>79.127597084240662</v>
      </c>
      <c r="O70" s="2">
        <f t="shared" si="34"/>
        <v>259.12759708424068</v>
      </c>
      <c r="P70" s="9">
        <f t="shared" si="35"/>
        <v>7.1384392407787249</v>
      </c>
    </row>
    <row r="71" spans="3:16">
      <c r="C71">
        <v>650</v>
      </c>
      <c r="D71">
        <v>47.18</v>
      </c>
      <c r="E71">
        <v>93</v>
      </c>
      <c r="G71">
        <f t="shared" si="26"/>
        <v>1560</v>
      </c>
      <c r="H71" s="8">
        <f t="shared" si="27"/>
        <v>47.18</v>
      </c>
      <c r="I71" s="8">
        <f t="shared" si="28"/>
        <v>93</v>
      </c>
      <c r="J71" s="6">
        <f t="shared" si="29"/>
        <v>-75.656212070573417</v>
      </c>
      <c r="K71" s="6">
        <f t="shared" si="30"/>
        <v>1443.6065237943703</v>
      </c>
      <c r="L71" s="6">
        <f t="shared" si="31"/>
        <v>19.487105170837154</v>
      </c>
      <c r="M71" s="6">
        <f t="shared" si="32"/>
        <v>69.205599455792481</v>
      </c>
      <c r="N71">
        <f t="shared" si="33"/>
        <v>74.273694412989101</v>
      </c>
      <c r="O71" s="2">
        <f t="shared" si="34"/>
        <v>254.2736944129891</v>
      </c>
      <c r="P71" s="9">
        <f t="shared" si="35"/>
        <v>7.1896886330180205</v>
      </c>
    </row>
    <row r="72" spans="3:16">
      <c r="C72">
        <v>660</v>
      </c>
      <c r="D72">
        <v>46.31</v>
      </c>
      <c r="E72">
        <v>92.08</v>
      </c>
      <c r="G72">
        <f t="shared" si="26"/>
        <v>1584</v>
      </c>
      <c r="H72" s="8">
        <f t="shared" si="27"/>
        <v>46.31</v>
      </c>
      <c r="I72" s="8">
        <f t="shared" si="28"/>
        <v>92.08</v>
      </c>
      <c r="J72" s="6">
        <f t="shared" si="29"/>
        <v>-54.920477261990477</v>
      </c>
      <c r="K72" s="6">
        <f t="shared" si="30"/>
        <v>1512.1774458908928</v>
      </c>
      <c r="L72" s="6">
        <f t="shared" si="31"/>
        <v>20.73573480858294</v>
      </c>
      <c r="M72" s="6">
        <f t="shared" si="32"/>
        <v>68.570922096522509</v>
      </c>
      <c r="N72">
        <f t="shared" si="33"/>
        <v>73.174769170546</v>
      </c>
      <c r="O72" s="2">
        <f t="shared" si="34"/>
        <v>253.174769170546</v>
      </c>
      <c r="P72" s="9">
        <f t="shared" si="35"/>
        <v>7.1637574325344362</v>
      </c>
    </row>
    <row r="73" spans="3:16">
      <c r="C73">
        <v>670</v>
      </c>
      <c r="D73">
        <v>45.48</v>
      </c>
      <c r="E73">
        <v>91.23</v>
      </c>
      <c r="G73">
        <f t="shared" si="26"/>
        <v>1608</v>
      </c>
      <c r="H73" s="8">
        <f t="shared" si="27"/>
        <v>45.48</v>
      </c>
      <c r="I73" s="8">
        <f t="shared" si="28"/>
        <v>91.23</v>
      </c>
      <c r="J73" s="6">
        <f t="shared" si="29"/>
        <v>-33.943619519922493</v>
      </c>
      <c r="K73" s="6">
        <f t="shared" si="30"/>
        <v>1580.9165604142988</v>
      </c>
      <c r="L73" s="6">
        <f t="shared" si="31"/>
        <v>20.976857742067985</v>
      </c>
      <c r="M73" s="6">
        <f t="shared" si="32"/>
        <v>68.739114523405988</v>
      </c>
      <c r="N73">
        <f t="shared" si="33"/>
        <v>73.02957983252648</v>
      </c>
      <c r="O73" s="2">
        <f t="shared" si="34"/>
        <v>253.02957983252648</v>
      </c>
      <c r="P73" s="9">
        <f t="shared" si="35"/>
        <v>7.1868591374764552</v>
      </c>
    </row>
    <row r="74" spans="3:16">
      <c r="C74">
        <v>680</v>
      </c>
      <c r="D74">
        <v>44.81</v>
      </c>
      <c r="E74">
        <v>90.42</v>
      </c>
      <c r="G74">
        <f t="shared" si="26"/>
        <v>1632</v>
      </c>
      <c r="H74" s="8">
        <f t="shared" si="27"/>
        <v>44.81</v>
      </c>
      <c r="I74" s="8">
        <f t="shared" si="28"/>
        <v>90.42</v>
      </c>
      <c r="J74" s="6">
        <f t="shared" si="29"/>
        <v>-12.042684098332893</v>
      </c>
      <c r="K74" s="6">
        <f t="shared" si="30"/>
        <v>1642.8157475038236</v>
      </c>
      <c r="L74" s="6">
        <f t="shared" si="31"/>
        <v>21.900935421589601</v>
      </c>
      <c r="M74" s="6">
        <f t="shared" si="32"/>
        <v>61.89918708952473</v>
      </c>
      <c r="N74">
        <f t="shared" si="33"/>
        <v>70.515395482043132</v>
      </c>
      <c r="O74" s="2">
        <f t="shared" si="34"/>
        <v>250.51539548204312</v>
      </c>
      <c r="P74" s="9">
        <f t="shared" si="35"/>
        <v>6.5659426853153562</v>
      </c>
    </row>
    <row r="75" spans="3:16">
      <c r="C75">
        <v>690</v>
      </c>
      <c r="D75">
        <v>44.05</v>
      </c>
      <c r="E75">
        <v>89.84</v>
      </c>
      <c r="G75">
        <f t="shared" si="26"/>
        <v>1656</v>
      </c>
      <c r="H75" s="8">
        <f t="shared" si="27"/>
        <v>44.05</v>
      </c>
      <c r="I75" s="8">
        <f t="shared" si="28"/>
        <v>89.84</v>
      </c>
      <c r="J75" s="6">
        <f t="shared" si="29"/>
        <v>4.7803699631056826</v>
      </c>
      <c r="K75" s="6">
        <f t="shared" si="30"/>
        <v>1711.8394464589928</v>
      </c>
      <c r="L75" s="6">
        <f t="shared" si="31"/>
        <v>16.823054061438576</v>
      </c>
      <c r="M75" s="6">
        <f t="shared" si="32"/>
        <v>69.023698955169266</v>
      </c>
      <c r="N75">
        <f t="shared" si="33"/>
        <v>76.302436800718326</v>
      </c>
      <c r="O75" s="2">
        <f t="shared" si="34"/>
        <v>256.30243680071834</v>
      </c>
      <c r="P75" s="9">
        <f t="shared" si="35"/>
        <v>7.1044254978202988</v>
      </c>
    </row>
    <row r="76" spans="3:16">
      <c r="C76">
        <v>700</v>
      </c>
      <c r="D76">
        <v>43.31</v>
      </c>
      <c r="E76">
        <v>88.74</v>
      </c>
      <c r="G76">
        <f t="shared" si="26"/>
        <v>1680</v>
      </c>
      <c r="H76" s="8">
        <f t="shared" si="27"/>
        <v>43.31</v>
      </c>
      <c r="I76" s="8">
        <f t="shared" si="28"/>
        <v>88.74</v>
      </c>
      <c r="J76" s="6">
        <f t="shared" si="29"/>
        <v>39.188353572198473</v>
      </c>
      <c r="K76" s="6">
        <f t="shared" si="30"/>
        <v>1781.7184915735995</v>
      </c>
      <c r="L76" s="6">
        <f t="shared" si="31"/>
        <v>34.407983609092788</v>
      </c>
      <c r="M76" s="6">
        <f t="shared" si="32"/>
        <v>69.879045114606697</v>
      </c>
      <c r="N76">
        <f t="shared" si="33"/>
        <v>63.784667450676594</v>
      </c>
      <c r="O76" s="2">
        <f t="shared" si="34"/>
        <v>243.78466745067658</v>
      </c>
      <c r="P76" s="9">
        <f t="shared" si="35"/>
        <v>7.7890887029053903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3</vt:i4>
      </vt:variant>
    </vt:vector>
  </HeadingPairs>
  <TitlesOfParts>
    <vt:vector size="4" baseType="lpstr">
      <vt:lpstr>Data</vt:lpstr>
      <vt:lpstr>T. Chart</vt:lpstr>
      <vt:lpstr>WD</vt:lpstr>
      <vt:lpstr>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emiemi</dc:creator>
  <cp:lastModifiedBy>Mr. X</cp:lastModifiedBy>
  <dcterms:created xsi:type="dcterms:W3CDTF">2013-05-10T08:50:31Z</dcterms:created>
  <dcterms:modified xsi:type="dcterms:W3CDTF">2019-04-17T23:51:37Z</dcterms:modified>
</cp:coreProperties>
</file>