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20" yWindow="-20" windowWidth="25700" windowHeight="13460" activeTab="3"/>
  </bookViews>
  <sheets>
    <sheet name="T. Chart" sheetId="5" r:id="rId1"/>
    <sheet name="WD" sheetId="4" r:id="rId2"/>
    <sheet name="WS" sheetId="3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2" l="1"/>
  <c r="M20" i="2"/>
  <c r="N20" i="2"/>
  <c r="O20" i="2"/>
  <c r="P20" i="2"/>
  <c r="G7" i="2"/>
  <c r="I7" i="2"/>
  <c r="H7" i="2"/>
  <c r="J7" i="2"/>
  <c r="I6" i="2"/>
  <c r="J6" i="2"/>
  <c r="L7" i="2"/>
  <c r="K7" i="2"/>
  <c r="K6" i="2"/>
  <c r="M7" i="2"/>
  <c r="N7" i="2"/>
  <c r="O7" i="2"/>
  <c r="P7" i="2"/>
  <c r="G73" i="2"/>
  <c r="V73" i="2"/>
  <c r="I73" i="2"/>
  <c r="H73" i="2"/>
  <c r="K73" i="2"/>
  <c r="G72" i="2"/>
  <c r="X72" i="2"/>
  <c r="V72" i="2"/>
  <c r="I72" i="2"/>
  <c r="H72" i="2"/>
  <c r="J72" i="2"/>
  <c r="G71" i="2"/>
  <c r="I71" i="2"/>
  <c r="H71" i="2"/>
  <c r="J71" i="2"/>
  <c r="L72" i="2"/>
  <c r="K72" i="2"/>
  <c r="V71" i="2"/>
  <c r="K71" i="2"/>
  <c r="G70" i="2"/>
  <c r="V70" i="2"/>
  <c r="I70" i="2"/>
  <c r="H70" i="2"/>
  <c r="K70" i="2"/>
  <c r="G69" i="2"/>
  <c r="V69" i="2"/>
  <c r="I69" i="2"/>
  <c r="H69" i="2"/>
  <c r="K69" i="2"/>
  <c r="G68" i="2"/>
  <c r="V68" i="2"/>
  <c r="I68" i="2"/>
  <c r="H68" i="2"/>
  <c r="K68" i="2"/>
  <c r="G67" i="2"/>
  <c r="V67" i="2"/>
  <c r="I67" i="2"/>
  <c r="H67" i="2"/>
  <c r="K67" i="2"/>
  <c r="G66" i="2"/>
  <c r="V66" i="2"/>
  <c r="I66" i="2"/>
  <c r="H66" i="2"/>
  <c r="K66" i="2"/>
  <c r="G65" i="2"/>
  <c r="V65" i="2"/>
  <c r="I65" i="2"/>
  <c r="H65" i="2"/>
  <c r="K65" i="2"/>
  <c r="G64" i="2"/>
  <c r="V64" i="2"/>
  <c r="I64" i="2"/>
  <c r="H64" i="2"/>
  <c r="K64" i="2"/>
  <c r="G63" i="2"/>
  <c r="V63" i="2"/>
  <c r="I63" i="2"/>
  <c r="H63" i="2"/>
  <c r="K63" i="2"/>
  <c r="G62" i="2"/>
  <c r="V62" i="2"/>
  <c r="I62" i="2"/>
  <c r="H62" i="2"/>
  <c r="K62" i="2"/>
  <c r="G61" i="2"/>
  <c r="V61" i="2"/>
  <c r="I61" i="2"/>
  <c r="H61" i="2"/>
  <c r="K61" i="2"/>
  <c r="G60" i="2"/>
  <c r="V60" i="2"/>
  <c r="I60" i="2"/>
  <c r="H60" i="2"/>
  <c r="K60" i="2"/>
  <c r="G59" i="2"/>
  <c r="V59" i="2"/>
  <c r="I59" i="2"/>
  <c r="H59" i="2"/>
  <c r="K59" i="2"/>
  <c r="G58" i="2"/>
  <c r="X58" i="2"/>
  <c r="V58" i="2"/>
  <c r="I58" i="2"/>
  <c r="H58" i="2"/>
  <c r="J58" i="2"/>
  <c r="G57" i="2"/>
  <c r="I57" i="2"/>
  <c r="H57" i="2"/>
  <c r="J57" i="2"/>
  <c r="L58" i="2"/>
  <c r="K58" i="2"/>
  <c r="V57" i="2"/>
  <c r="K57" i="2"/>
  <c r="G56" i="2"/>
  <c r="V56" i="2"/>
  <c r="I56" i="2"/>
  <c r="H56" i="2"/>
  <c r="K56" i="2"/>
  <c r="G55" i="2"/>
  <c r="V55" i="2"/>
  <c r="I55" i="2"/>
  <c r="H55" i="2"/>
  <c r="K55" i="2"/>
  <c r="G54" i="2"/>
  <c r="V54" i="2"/>
  <c r="I54" i="2"/>
  <c r="H54" i="2"/>
  <c r="K54" i="2"/>
  <c r="G53" i="2"/>
  <c r="V53" i="2"/>
  <c r="I53" i="2"/>
  <c r="H53" i="2"/>
  <c r="K53" i="2"/>
  <c r="G52" i="2"/>
  <c r="V52" i="2"/>
  <c r="I52" i="2"/>
  <c r="H52" i="2"/>
  <c r="K52" i="2"/>
  <c r="G51" i="2"/>
  <c r="V51" i="2"/>
  <c r="I51" i="2"/>
  <c r="H51" i="2"/>
  <c r="K51" i="2"/>
  <c r="G50" i="2"/>
  <c r="V50" i="2"/>
  <c r="I50" i="2"/>
  <c r="H50" i="2"/>
  <c r="K50" i="2"/>
  <c r="G49" i="2"/>
  <c r="X49" i="2"/>
  <c r="I49" i="2"/>
  <c r="H49" i="2"/>
  <c r="J49" i="2"/>
  <c r="T49" i="2"/>
  <c r="K49" i="2"/>
  <c r="G48" i="2"/>
  <c r="V48" i="2"/>
  <c r="I48" i="2"/>
  <c r="H48" i="2"/>
  <c r="X48" i="2"/>
  <c r="G47" i="2"/>
  <c r="V47" i="2"/>
  <c r="I47" i="2"/>
  <c r="H47" i="2"/>
  <c r="K47" i="2"/>
  <c r="G46" i="2"/>
  <c r="X46" i="2"/>
  <c r="V46" i="2"/>
  <c r="I46" i="2"/>
  <c r="H46" i="2"/>
  <c r="J46" i="2"/>
  <c r="G45" i="2"/>
  <c r="I45" i="2"/>
  <c r="H45" i="2"/>
  <c r="J45" i="2"/>
  <c r="L46" i="2"/>
  <c r="K46" i="2"/>
  <c r="V45" i="2"/>
  <c r="K45" i="2"/>
  <c r="G44" i="2"/>
  <c r="V44" i="2"/>
  <c r="I44" i="2"/>
  <c r="H44" i="2"/>
  <c r="K44" i="2"/>
  <c r="I43" i="2"/>
  <c r="H43" i="2"/>
  <c r="G43" i="2"/>
  <c r="K43" i="2"/>
  <c r="G42" i="2"/>
  <c r="V42" i="2"/>
  <c r="I42" i="2"/>
  <c r="H42" i="2"/>
  <c r="X42" i="2"/>
  <c r="G41" i="2"/>
  <c r="V41" i="2"/>
  <c r="I41" i="2"/>
  <c r="H41" i="2"/>
  <c r="K41" i="2"/>
  <c r="G40" i="2"/>
  <c r="V40" i="2"/>
  <c r="I40" i="2"/>
  <c r="H40" i="2"/>
  <c r="K40" i="2"/>
  <c r="X40" i="2"/>
  <c r="G39" i="2"/>
  <c r="V39" i="2"/>
  <c r="I39" i="2"/>
  <c r="H39" i="2"/>
  <c r="X39" i="2"/>
  <c r="G38" i="2"/>
  <c r="V38" i="2"/>
  <c r="I38" i="2"/>
  <c r="H38" i="2"/>
  <c r="K38" i="2"/>
  <c r="G37" i="2"/>
  <c r="V37" i="2"/>
  <c r="I37" i="2"/>
  <c r="H37" i="2"/>
  <c r="X37" i="2"/>
  <c r="G36" i="2"/>
  <c r="I36" i="2"/>
  <c r="H36" i="2"/>
  <c r="J36" i="2"/>
  <c r="G35" i="2"/>
  <c r="I35" i="2"/>
  <c r="H35" i="2"/>
  <c r="J35" i="2"/>
  <c r="L36" i="2"/>
  <c r="K36" i="2"/>
  <c r="X35" i="2"/>
  <c r="V35" i="2"/>
  <c r="G34" i="2"/>
  <c r="I34" i="2"/>
  <c r="H34" i="2"/>
  <c r="J34" i="2"/>
  <c r="L35" i="2"/>
  <c r="K35" i="2"/>
  <c r="X34" i="2"/>
  <c r="G33" i="2"/>
  <c r="I33" i="2"/>
  <c r="H33" i="2"/>
  <c r="J33" i="2"/>
  <c r="L34" i="2"/>
  <c r="K34" i="2"/>
  <c r="K33" i="2"/>
  <c r="G32" i="2"/>
  <c r="X32" i="2"/>
  <c r="I32" i="2"/>
  <c r="H32" i="2"/>
  <c r="J32" i="2"/>
  <c r="K32" i="2"/>
  <c r="G31" i="2"/>
  <c r="X31" i="2"/>
  <c r="I31" i="2"/>
  <c r="H31" i="2"/>
  <c r="J31" i="2"/>
  <c r="G30" i="2"/>
  <c r="I30" i="2"/>
  <c r="H30" i="2"/>
  <c r="J30" i="2"/>
  <c r="L31" i="2"/>
  <c r="K31" i="2"/>
  <c r="X30" i="2"/>
  <c r="G29" i="2"/>
  <c r="I29" i="2"/>
  <c r="H29" i="2"/>
  <c r="J29" i="2"/>
  <c r="L30" i="2"/>
  <c r="K30" i="2"/>
  <c r="V29" i="2"/>
  <c r="G28" i="2"/>
  <c r="X28" i="2"/>
  <c r="I28" i="2"/>
  <c r="H28" i="2"/>
  <c r="J28" i="2"/>
  <c r="G27" i="2"/>
  <c r="I27" i="2"/>
  <c r="H27" i="2"/>
  <c r="J27" i="2"/>
  <c r="L28" i="2"/>
  <c r="K28" i="2"/>
  <c r="V27" i="2"/>
  <c r="G26" i="2"/>
  <c r="X26" i="2"/>
  <c r="I26" i="2"/>
  <c r="H26" i="2"/>
  <c r="J26" i="2"/>
  <c r="G25" i="2"/>
  <c r="I25" i="2"/>
  <c r="H25" i="2"/>
  <c r="J25" i="2"/>
  <c r="L26" i="2"/>
  <c r="K26" i="2"/>
  <c r="V25" i="2"/>
  <c r="G24" i="2"/>
  <c r="X24" i="2"/>
  <c r="I24" i="2"/>
  <c r="H24" i="2"/>
  <c r="J24" i="2"/>
  <c r="G23" i="2"/>
  <c r="I23" i="2"/>
  <c r="H23" i="2"/>
  <c r="J23" i="2"/>
  <c r="L24" i="2"/>
  <c r="K24" i="2"/>
  <c r="X23" i="2"/>
  <c r="G22" i="2"/>
  <c r="I22" i="2"/>
  <c r="H22" i="2"/>
  <c r="J22" i="2"/>
  <c r="L23" i="2"/>
  <c r="K23" i="2"/>
  <c r="X22" i="2"/>
  <c r="V22" i="2"/>
  <c r="K22" i="2"/>
  <c r="G21" i="2"/>
  <c r="X21" i="2"/>
  <c r="I21" i="2"/>
  <c r="H21" i="2"/>
  <c r="J21" i="2"/>
  <c r="G20" i="2"/>
  <c r="I20" i="2"/>
  <c r="H20" i="2"/>
  <c r="J20" i="2"/>
  <c r="L21" i="2"/>
  <c r="K21" i="2"/>
  <c r="X20" i="2"/>
  <c r="K20" i="2"/>
  <c r="G19" i="2"/>
  <c r="X19" i="2"/>
  <c r="I19" i="2"/>
  <c r="H19" i="2"/>
  <c r="J19" i="2"/>
  <c r="G18" i="2"/>
  <c r="I18" i="2"/>
  <c r="H18" i="2"/>
  <c r="J18" i="2"/>
  <c r="L19" i="2"/>
  <c r="K19" i="2"/>
  <c r="V18" i="2"/>
  <c r="G17" i="2"/>
  <c r="X17" i="2"/>
  <c r="I17" i="2"/>
  <c r="H17" i="2"/>
  <c r="J17" i="2"/>
  <c r="T17" i="2"/>
  <c r="K17" i="2"/>
  <c r="I16" i="2"/>
  <c r="H16" i="2"/>
  <c r="G16" i="2"/>
  <c r="V16" i="2"/>
  <c r="I15" i="2"/>
  <c r="H15" i="2"/>
  <c r="G15" i="2"/>
  <c r="V15" i="2"/>
  <c r="G14" i="2"/>
  <c r="V14" i="2"/>
  <c r="I14" i="2"/>
  <c r="H14" i="2"/>
  <c r="X14" i="2"/>
  <c r="G13" i="2"/>
  <c r="X13" i="2"/>
  <c r="I13" i="2"/>
  <c r="H13" i="2"/>
  <c r="J13" i="2"/>
  <c r="G12" i="2"/>
  <c r="I12" i="2"/>
  <c r="H12" i="2"/>
  <c r="J12" i="2"/>
  <c r="L13" i="2"/>
  <c r="K13" i="2"/>
  <c r="V12" i="2"/>
  <c r="X12" i="2"/>
  <c r="G11" i="2"/>
  <c r="X11" i="2"/>
  <c r="I11" i="2"/>
  <c r="H11" i="2"/>
  <c r="J11" i="2"/>
  <c r="T11" i="2"/>
  <c r="K11" i="2"/>
  <c r="G10" i="2"/>
  <c r="X10" i="2"/>
  <c r="I10" i="2"/>
  <c r="H10" i="2"/>
  <c r="J10" i="2"/>
  <c r="T10" i="2"/>
  <c r="K10" i="2"/>
  <c r="I9" i="2"/>
  <c r="H9" i="2"/>
  <c r="G9" i="2"/>
  <c r="V9" i="2"/>
  <c r="G8" i="2"/>
  <c r="X8" i="2"/>
  <c r="I8" i="2"/>
  <c r="H8" i="2"/>
  <c r="J8" i="2"/>
  <c r="T8" i="2"/>
  <c r="K8" i="2"/>
  <c r="X7" i="2"/>
  <c r="T7" i="2"/>
  <c r="G6" i="2"/>
  <c r="M73" i="2"/>
  <c r="S73" i="2"/>
  <c r="J73" i="2"/>
  <c r="X73" i="2"/>
  <c r="S72" i="2"/>
  <c r="M72" i="2"/>
  <c r="N72" i="2"/>
  <c r="O72" i="2"/>
  <c r="U72" i="2"/>
  <c r="T72" i="2"/>
  <c r="S71" i="2"/>
  <c r="M71" i="2"/>
  <c r="X71" i="2"/>
  <c r="S70" i="2"/>
  <c r="M70" i="2"/>
  <c r="J70" i="2"/>
  <c r="X70" i="2"/>
  <c r="M69" i="2"/>
  <c r="S69" i="2"/>
  <c r="J69" i="2"/>
  <c r="X69" i="2"/>
  <c r="S68" i="2"/>
  <c r="M68" i="2"/>
  <c r="J68" i="2"/>
  <c r="X68" i="2"/>
  <c r="M67" i="2"/>
  <c r="S67" i="2"/>
  <c r="J67" i="2"/>
  <c r="X67" i="2"/>
  <c r="M66" i="2"/>
  <c r="S66" i="2"/>
  <c r="J66" i="2"/>
  <c r="X66" i="2"/>
  <c r="S65" i="2"/>
  <c r="M65" i="2"/>
  <c r="J65" i="2"/>
  <c r="X65" i="2"/>
  <c r="S64" i="2"/>
  <c r="M64" i="2"/>
  <c r="J64" i="2"/>
  <c r="X64" i="2"/>
  <c r="S63" i="2"/>
  <c r="M63" i="2"/>
  <c r="J63" i="2"/>
  <c r="X63" i="2"/>
  <c r="S62" i="2"/>
  <c r="M62" i="2"/>
  <c r="J62" i="2"/>
  <c r="X62" i="2"/>
  <c r="M61" i="2"/>
  <c r="S61" i="2"/>
  <c r="J61" i="2"/>
  <c r="X61" i="2"/>
  <c r="S60" i="2"/>
  <c r="M60" i="2"/>
  <c r="J60" i="2"/>
  <c r="X60" i="2"/>
  <c r="M59" i="2"/>
  <c r="S59" i="2"/>
  <c r="J59" i="2"/>
  <c r="X59" i="2"/>
  <c r="M58" i="2"/>
  <c r="P58" i="2"/>
  <c r="W58" i="2"/>
  <c r="S58" i="2"/>
  <c r="N58" i="2"/>
  <c r="O58" i="2"/>
  <c r="U58" i="2"/>
  <c r="T58" i="2"/>
  <c r="S57" i="2"/>
  <c r="M57" i="2"/>
  <c r="X57" i="2"/>
  <c r="S56" i="2"/>
  <c r="M56" i="2"/>
  <c r="J56" i="2"/>
  <c r="X56" i="2"/>
  <c r="S55" i="2"/>
  <c r="M55" i="2"/>
  <c r="J55" i="2"/>
  <c r="X55" i="2"/>
  <c r="S54" i="2"/>
  <c r="M54" i="2"/>
  <c r="J54" i="2"/>
  <c r="X54" i="2"/>
  <c r="M53" i="2"/>
  <c r="S53" i="2"/>
  <c r="J53" i="2"/>
  <c r="X53" i="2"/>
  <c r="S52" i="2"/>
  <c r="M52" i="2"/>
  <c r="J52" i="2"/>
  <c r="X52" i="2"/>
  <c r="S51" i="2"/>
  <c r="M51" i="2"/>
  <c r="J51" i="2"/>
  <c r="X51" i="2"/>
  <c r="S50" i="2"/>
  <c r="M50" i="2"/>
  <c r="J50" i="2"/>
  <c r="X50" i="2"/>
  <c r="S49" i="2"/>
  <c r="K48" i="2"/>
  <c r="M49" i="2"/>
  <c r="J48" i="2"/>
  <c r="L49" i="2"/>
  <c r="N49" i="2"/>
  <c r="V49" i="2"/>
  <c r="S47" i="2"/>
  <c r="M47" i="2"/>
  <c r="J47" i="2"/>
  <c r="X47" i="2"/>
  <c r="S46" i="2"/>
  <c r="M46" i="2"/>
  <c r="N46" i="2"/>
  <c r="O46" i="2"/>
  <c r="U46" i="2"/>
  <c r="T46" i="2"/>
  <c r="S45" i="2"/>
  <c r="M45" i="2"/>
  <c r="X45" i="2"/>
  <c r="S44" i="2"/>
  <c r="M44" i="2"/>
  <c r="J44" i="2"/>
  <c r="X44" i="2"/>
  <c r="S43" i="2"/>
  <c r="K42" i="2"/>
  <c r="M43" i="2"/>
  <c r="J43" i="2"/>
  <c r="X43" i="2"/>
  <c r="V43" i="2"/>
  <c r="J42" i="2"/>
  <c r="S41" i="2"/>
  <c r="M41" i="2"/>
  <c r="J41" i="2"/>
  <c r="X41" i="2"/>
  <c r="S40" i="2"/>
  <c r="K39" i="2"/>
  <c r="M40" i="2"/>
  <c r="J40" i="2"/>
  <c r="J39" i="2"/>
  <c r="S38" i="2"/>
  <c r="K37" i="2"/>
  <c r="M38" i="2"/>
  <c r="J38" i="2"/>
  <c r="X38" i="2"/>
  <c r="J37" i="2"/>
  <c r="S36" i="2"/>
  <c r="M36" i="2"/>
  <c r="N36" i="2"/>
  <c r="O36" i="2"/>
  <c r="U36" i="2"/>
  <c r="T36" i="2"/>
  <c r="X36" i="2"/>
  <c r="V36" i="2"/>
  <c r="S35" i="2"/>
  <c r="M35" i="2"/>
  <c r="N35" i="2"/>
  <c r="O35" i="2"/>
  <c r="U35" i="2"/>
  <c r="T35" i="2"/>
  <c r="S34" i="2"/>
  <c r="M34" i="2"/>
  <c r="N34" i="2"/>
  <c r="O34" i="2"/>
  <c r="U34" i="2"/>
  <c r="T34" i="2"/>
  <c r="V34" i="2"/>
  <c r="L33" i="2"/>
  <c r="T33" i="2"/>
  <c r="M33" i="2"/>
  <c r="N33" i="2"/>
  <c r="S33" i="2"/>
  <c r="X33" i="2"/>
  <c r="V33" i="2"/>
  <c r="L32" i="2"/>
  <c r="T32" i="2"/>
  <c r="S32" i="2"/>
  <c r="M32" i="2"/>
  <c r="V32" i="2"/>
  <c r="S31" i="2"/>
  <c r="M31" i="2"/>
  <c r="N31" i="2"/>
  <c r="T31" i="2"/>
  <c r="V31" i="2"/>
  <c r="K29" i="2"/>
  <c r="M30" i="2"/>
  <c r="N30" i="2"/>
  <c r="O30" i="2"/>
  <c r="U30" i="2"/>
  <c r="P30" i="2"/>
  <c r="W30" i="2"/>
  <c r="S30" i="2"/>
  <c r="T30" i="2"/>
  <c r="V30" i="2"/>
  <c r="X29" i="2"/>
  <c r="S28" i="2"/>
  <c r="K27" i="2"/>
  <c r="M28" i="2"/>
  <c r="N28" i="2"/>
  <c r="O28" i="2"/>
  <c r="U28" i="2"/>
  <c r="P28" i="2"/>
  <c r="W28" i="2"/>
  <c r="T28" i="2"/>
  <c r="V28" i="2"/>
  <c r="X27" i="2"/>
  <c r="S26" i="2"/>
  <c r="K25" i="2"/>
  <c r="M26" i="2"/>
  <c r="N26" i="2"/>
  <c r="O26" i="2"/>
  <c r="U26" i="2"/>
  <c r="P26" i="2"/>
  <c r="W26" i="2"/>
  <c r="T26" i="2"/>
  <c r="V26" i="2"/>
  <c r="X25" i="2"/>
  <c r="S24" i="2"/>
  <c r="M24" i="2"/>
  <c r="N24" i="2"/>
  <c r="O24" i="2"/>
  <c r="U24" i="2"/>
  <c r="P24" i="2"/>
  <c r="W24" i="2"/>
  <c r="T24" i="2"/>
  <c r="V24" i="2"/>
  <c r="S23" i="2"/>
  <c r="M23" i="2"/>
  <c r="N23" i="2"/>
  <c r="O23" i="2"/>
  <c r="U23" i="2"/>
  <c r="T23" i="2"/>
  <c r="V23" i="2"/>
  <c r="S22" i="2"/>
  <c r="M22" i="2"/>
  <c r="L22" i="2"/>
  <c r="N22" i="2"/>
  <c r="T22" i="2"/>
  <c r="S21" i="2"/>
  <c r="M21" i="2"/>
  <c r="N21" i="2"/>
  <c r="T21" i="2"/>
  <c r="V21" i="2"/>
  <c r="S20" i="2"/>
  <c r="U20" i="2"/>
  <c r="T20" i="2"/>
  <c r="V20" i="2"/>
  <c r="S19" i="2"/>
  <c r="K18" i="2"/>
  <c r="M19" i="2"/>
  <c r="N19" i="2"/>
  <c r="O19" i="2"/>
  <c r="U19" i="2"/>
  <c r="P19" i="2"/>
  <c r="W19" i="2"/>
  <c r="T19" i="2"/>
  <c r="V19" i="2"/>
  <c r="X18" i="2"/>
  <c r="S17" i="2"/>
  <c r="K16" i="2"/>
  <c r="M17" i="2"/>
  <c r="J16" i="2"/>
  <c r="L17" i="2"/>
  <c r="V17" i="2"/>
  <c r="X16" i="2"/>
  <c r="K15" i="2"/>
  <c r="J15" i="2"/>
  <c r="X15" i="2"/>
  <c r="K14" i="2"/>
  <c r="J14" i="2"/>
  <c r="S13" i="2"/>
  <c r="K12" i="2"/>
  <c r="M13" i="2"/>
  <c r="N13" i="2"/>
  <c r="O13" i="2"/>
  <c r="U13" i="2"/>
  <c r="T13" i="2"/>
  <c r="V13" i="2"/>
  <c r="S11" i="2"/>
  <c r="M11" i="2"/>
  <c r="L11" i="2"/>
  <c r="N11" i="2"/>
  <c r="V11" i="2"/>
  <c r="S10" i="2"/>
  <c r="K9" i="2"/>
  <c r="M10" i="2"/>
  <c r="J9" i="2"/>
  <c r="L10" i="2"/>
  <c r="N10" i="2"/>
  <c r="V10" i="2"/>
  <c r="X9" i="2"/>
  <c r="M8" i="2"/>
  <c r="L8" i="2"/>
  <c r="N8" i="2"/>
  <c r="S8" i="2"/>
  <c r="V8" i="2"/>
  <c r="S7" i="2"/>
  <c r="V7" i="2"/>
  <c r="W6" i="2"/>
  <c r="U6" i="2"/>
  <c r="H6" i="2"/>
  <c r="X6" i="2"/>
  <c r="L73" i="2"/>
  <c r="T73" i="2"/>
  <c r="N73" i="2"/>
  <c r="P72" i="2"/>
  <c r="W72" i="2"/>
  <c r="T71" i="2"/>
  <c r="L71" i="2"/>
  <c r="T70" i="2"/>
  <c r="L70" i="2"/>
  <c r="T69" i="2"/>
  <c r="L69" i="2"/>
  <c r="T68" i="2"/>
  <c r="L68" i="2"/>
  <c r="T67" i="2"/>
  <c r="L67" i="2"/>
  <c r="N67" i="2"/>
  <c r="T66" i="2"/>
  <c r="L66" i="2"/>
  <c r="T65" i="2"/>
  <c r="L65" i="2"/>
  <c r="T64" i="2"/>
  <c r="L64" i="2"/>
  <c r="L63" i="2"/>
  <c r="T63" i="2"/>
  <c r="N63" i="2"/>
  <c r="T62" i="2"/>
  <c r="L62" i="2"/>
  <c r="T61" i="2"/>
  <c r="L61" i="2"/>
  <c r="T60" i="2"/>
  <c r="L60" i="2"/>
  <c r="T59" i="2"/>
  <c r="L59" i="2"/>
  <c r="N59" i="2"/>
  <c r="T57" i="2"/>
  <c r="L57" i="2"/>
  <c r="T56" i="2"/>
  <c r="L56" i="2"/>
  <c r="T55" i="2"/>
  <c r="L55" i="2"/>
  <c r="T54" i="2"/>
  <c r="L54" i="2"/>
  <c r="T53" i="2"/>
  <c r="L53" i="2"/>
  <c r="T52" i="2"/>
  <c r="L52" i="2"/>
  <c r="T51" i="2"/>
  <c r="L51" i="2"/>
  <c r="T50" i="2"/>
  <c r="L50" i="2"/>
  <c r="O49" i="2"/>
  <c r="U49" i="2"/>
  <c r="P49" i="2"/>
  <c r="W49" i="2"/>
  <c r="S48" i="2"/>
  <c r="M48" i="2"/>
  <c r="L48" i="2"/>
  <c r="N48" i="2"/>
  <c r="T48" i="2"/>
  <c r="T47" i="2"/>
  <c r="L47" i="2"/>
  <c r="P46" i="2"/>
  <c r="W46" i="2"/>
  <c r="T45" i="2"/>
  <c r="L45" i="2"/>
  <c r="T44" i="2"/>
  <c r="L44" i="2"/>
  <c r="L43" i="2"/>
  <c r="T43" i="2"/>
  <c r="N43" i="2"/>
  <c r="M42" i="2"/>
  <c r="S42" i="2"/>
  <c r="T42" i="2"/>
  <c r="L42" i="2"/>
  <c r="T41" i="2"/>
  <c r="L41" i="2"/>
  <c r="T40" i="2"/>
  <c r="L40" i="2"/>
  <c r="S39" i="2"/>
  <c r="M39" i="2"/>
  <c r="T39" i="2"/>
  <c r="L39" i="2"/>
  <c r="T38" i="2"/>
  <c r="L38" i="2"/>
  <c r="T37" i="2"/>
  <c r="L37" i="2"/>
  <c r="S37" i="2"/>
  <c r="M37" i="2"/>
  <c r="P36" i="2"/>
  <c r="W36" i="2"/>
  <c r="P35" i="2"/>
  <c r="W35" i="2"/>
  <c r="P34" i="2"/>
  <c r="W34" i="2"/>
  <c r="O33" i="2"/>
  <c r="U33" i="2"/>
  <c r="P33" i="2"/>
  <c r="W33" i="2"/>
  <c r="P32" i="2"/>
  <c r="W32" i="2"/>
  <c r="N32" i="2"/>
  <c r="O32" i="2"/>
  <c r="U32" i="2"/>
  <c r="O31" i="2"/>
  <c r="U31" i="2"/>
  <c r="P31" i="2"/>
  <c r="W31" i="2"/>
  <c r="S29" i="2"/>
  <c r="M29" i="2"/>
  <c r="L29" i="2"/>
  <c r="N29" i="2"/>
  <c r="T29" i="2"/>
  <c r="S27" i="2"/>
  <c r="M27" i="2"/>
  <c r="L27" i="2"/>
  <c r="N27" i="2"/>
  <c r="T27" i="2"/>
  <c r="S25" i="2"/>
  <c r="M25" i="2"/>
  <c r="L25" i="2"/>
  <c r="T25" i="2"/>
  <c r="P23" i="2"/>
  <c r="W23" i="2"/>
  <c r="O22" i="2"/>
  <c r="U22" i="2"/>
  <c r="P22" i="2"/>
  <c r="W22" i="2"/>
  <c r="O21" i="2"/>
  <c r="U21" i="2"/>
  <c r="P21" i="2"/>
  <c r="W21" i="2"/>
  <c r="W20" i="2"/>
  <c r="L18" i="2"/>
  <c r="T18" i="2"/>
  <c r="S18" i="2"/>
  <c r="M18" i="2"/>
  <c r="N18" i="2"/>
  <c r="P17" i="2"/>
  <c r="W17" i="2"/>
  <c r="N17" i="2"/>
  <c r="O17" i="2"/>
  <c r="U17" i="2"/>
  <c r="L16" i="2"/>
  <c r="T16" i="2"/>
  <c r="S16" i="2"/>
  <c r="M16" i="2"/>
  <c r="N16" i="2"/>
  <c r="L15" i="2"/>
  <c r="T15" i="2"/>
  <c r="S15" i="2"/>
  <c r="M15" i="2"/>
  <c r="N15" i="2"/>
  <c r="S14" i="2"/>
  <c r="M14" i="2"/>
  <c r="T14" i="2"/>
  <c r="L14" i="2"/>
  <c r="P13" i="2"/>
  <c r="W13" i="2"/>
  <c r="S12" i="2"/>
  <c r="M12" i="2"/>
  <c r="T12" i="2"/>
  <c r="L12" i="2"/>
  <c r="O11" i="2"/>
  <c r="U11" i="2"/>
  <c r="P11" i="2"/>
  <c r="W11" i="2"/>
  <c r="O10" i="2"/>
  <c r="U10" i="2"/>
  <c r="P10" i="2"/>
  <c r="W10" i="2"/>
  <c r="S9" i="2"/>
  <c r="M9" i="2"/>
  <c r="L9" i="2"/>
  <c r="N9" i="2"/>
  <c r="T9" i="2"/>
  <c r="O8" i="2"/>
  <c r="U8" i="2"/>
  <c r="P8" i="2"/>
  <c r="W8" i="2"/>
  <c r="U7" i="2"/>
  <c r="W7" i="2"/>
  <c r="T6" i="2"/>
  <c r="S6" i="2"/>
  <c r="V6" i="2"/>
  <c r="O73" i="2"/>
  <c r="U73" i="2"/>
  <c r="P73" i="2"/>
  <c r="W73" i="2"/>
  <c r="P71" i="2"/>
  <c r="W71" i="2"/>
  <c r="N71" i="2"/>
  <c r="O71" i="2"/>
  <c r="U71" i="2"/>
  <c r="N70" i="2"/>
  <c r="O70" i="2"/>
  <c r="U70" i="2"/>
  <c r="P70" i="2"/>
  <c r="W70" i="2"/>
  <c r="P69" i="2"/>
  <c r="W69" i="2"/>
  <c r="N69" i="2"/>
  <c r="O69" i="2"/>
  <c r="U69" i="2"/>
  <c r="P68" i="2"/>
  <c r="W68" i="2"/>
  <c r="N68" i="2"/>
  <c r="O68" i="2"/>
  <c r="U68" i="2"/>
  <c r="O67" i="2"/>
  <c r="U67" i="2"/>
  <c r="P67" i="2"/>
  <c r="W67" i="2"/>
  <c r="P66" i="2"/>
  <c r="W66" i="2"/>
  <c r="N66" i="2"/>
  <c r="O66" i="2"/>
  <c r="U66" i="2"/>
  <c r="P65" i="2"/>
  <c r="W65" i="2"/>
  <c r="N65" i="2"/>
  <c r="O65" i="2"/>
  <c r="U65" i="2"/>
  <c r="P64" i="2"/>
  <c r="W64" i="2"/>
  <c r="N64" i="2"/>
  <c r="O64" i="2"/>
  <c r="U64" i="2"/>
  <c r="O63" i="2"/>
  <c r="U63" i="2"/>
  <c r="P63" i="2"/>
  <c r="W63" i="2"/>
  <c r="P62" i="2"/>
  <c r="W62" i="2"/>
  <c r="N62" i="2"/>
  <c r="O62" i="2"/>
  <c r="U62" i="2"/>
  <c r="N61" i="2"/>
  <c r="O61" i="2"/>
  <c r="U61" i="2"/>
  <c r="P61" i="2"/>
  <c r="W61" i="2"/>
  <c r="P60" i="2"/>
  <c r="W60" i="2"/>
  <c r="N60" i="2"/>
  <c r="O60" i="2"/>
  <c r="U60" i="2"/>
  <c r="O59" i="2"/>
  <c r="U59" i="2"/>
  <c r="P59" i="2"/>
  <c r="W59" i="2"/>
  <c r="P57" i="2"/>
  <c r="W57" i="2"/>
  <c r="N57" i="2"/>
  <c r="O57" i="2"/>
  <c r="U57" i="2"/>
  <c r="P56" i="2"/>
  <c r="W56" i="2"/>
  <c r="N56" i="2"/>
  <c r="O56" i="2"/>
  <c r="U56" i="2"/>
  <c r="P55" i="2"/>
  <c r="W55" i="2"/>
  <c r="N55" i="2"/>
  <c r="O55" i="2"/>
  <c r="U55" i="2"/>
  <c r="P54" i="2"/>
  <c r="W54" i="2"/>
  <c r="N54" i="2"/>
  <c r="O54" i="2"/>
  <c r="U54" i="2"/>
  <c r="N53" i="2"/>
  <c r="O53" i="2"/>
  <c r="U53" i="2"/>
  <c r="P53" i="2"/>
  <c r="W53" i="2"/>
  <c r="P52" i="2"/>
  <c r="W52" i="2"/>
  <c r="N52" i="2"/>
  <c r="O52" i="2"/>
  <c r="U52" i="2"/>
  <c r="P51" i="2"/>
  <c r="W51" i="2"/>
  <c r="N51" i="2"/>
  <c r="O51" i="2"/>
  <c r="U51" i="2"/>
  <c r="P50" i="2"/>
  <c r="W50" i="2"/>
  <c r="N50" i="2"/>
  <c r="O50" i="2"/>
  <c r="U50" i="2"/>
  <c r="O48" i="2"/>
  <c r="U48" i="2"/>
  <c r="P48" i="2"/>
  <c r="W48" i="2"/>
  <c r="P47" i="2"/>
  <c r="W47" i="2"/>
  <c r="N47" i="2"/>
  <c r="O47" i="2"/>
  <c r="U47" i="2"/>
  <c r="P45" i="2"/>
  <c r="W45" i="2"/>
  <c r="N45" i="2"/>
  <c r="O45" i="2"/>
  <c r="U45" i="2"/>
  <c r="P44" i="2"/>
  <c r="W44" i="2"/>
  <c r="N44" i="2"/>
  <c r="O44" i="2"/>
  <c r="U44" i="2"/>
  <c r="O43" i="2"/>
  <c r="U43" i="2"/>
  <c r="P43" i="2"/>
  <c r="W43" i="2"/>
  <c r="N42" i="2"/>
  <c r="O42" i="2"/>
  <c r="U42" i="2"/>
  <c r="P42" i="2"/>
  <c r="W42" i="2"/>
  <c r="P41" i="2"/>
  <c r="W41" i="2"/>
  <c r="N41" i="2"/>
  <c r="O41" i="2"/>
  <c r="U41" i="2"/>
  <c r="N40" i="2"/>
  <c r="O40" i="2"/>
  <c r="U40" i="2"/>
  <c r="P40" i="2"/>
  <c r="W40" i="2"/>
  <c r="N39" i="2"/>
  <c r="O39" i="2"/>
  <c r="U39" i="2"/>
  <c r="P39" i="2"/>
  <c r="W39" i="2"/>
  <c r="P38" i="2"/>
  <c r="W38" i="2"/>
  <c r="N38" i="2"/>
  <c r="O38" i="2"/>
  <c r="U38" i="2"/>
  <c r="P37" i="2"/>
  <c r="W37" i="2"/>
  <c r="N37" i="2"/>
  <c r="O37" i="2"/>
  <c r="U37" i="2"/>
  <c r="P29" i="2"/>
  <c r="W29" i="2"/>
  <c r="O29" i="2"/>
  <c r="U29" i="2"/>
  <c r="P27" i="2"/>
  <c r="W27" i="2"/>
  <c r="O27" i="2"/>
  <c r="U27" i="2"/>
  <c r="P25" i="2"/>
  <c r="W25" i="2"/>
  <c r="N25" i="2"/>
  <c r="O25" i="2"/>
  <c r="U25" i="2"/>
  <c r="P18" i="2"/>
  <c r="W18" i="2"/>
  <c r="O18" i="2"/>
  <c r="U18" i="2"/>
  <c r="O16" i="2"/>
  <c r="U16" i="2"/>
  <c r="P16" i="2"/>
  <c r="W16" i="2"/>
  <c r="O15" i="2"/>
  <c r="U15" i="2"/>
  <c r="P15" i="2"/>
  <c r="W15" i="2"/>
  <c r="N14" i="2"/>
  <c r="O14" i="2"/>
  <c r="U14" i="2"/>
  <c r="P14" i="2"/>
  <c r="W14" i="2"/>
  <c r="P12" i="2"/>
  <c r="W12" i="2"/>
  <c r="N12" i="2"/>
  <c r="O12" i="2"/>
  <c r="U12" i="2"/>
  <c r="P9" i="2"/>
  <c r="W9" i="2"/>
  <c r="O9" i="2"/>
  <c r="U9" i="2"/>
</calcChain>
</file>

<file path=xl/sharedStrings.xml><?xml version="1.0" encoding="utf-8"?>
<sst xmlns="http://schemas.openxmlformats.org/spreadsheetml/2006/main" count="169" uniqueCount="32">
  <si>
    <t>Header</t>
  </si>
  <si>
    <t>Error</t>
  </si>
  <si>
    <t>Measure No.</t>
  </si>
  <si>
    <t>Date</t>
  </si>
  <si>
    <t>Time</t>
  </si>
  <si>
    <t>Height(m)</t>
  </si>
  <si>
    <t>EL(deg)</t>
  </si>
  <si>
    <t>AZ(deg)</t>
  </si>
  <si>
    <t>A speed(m/m)</t>
  </si>
  <si>
    <t>X(m)</t>
  </si>
  <si>
    <t>Height.R.P.(m)</t>
  </si>
  <si>
    <t>Y(m)</t>
  </si>
  <si>
    <t>dX</t>
  </si>
  <si>
    <t>dY</t>
  </si>
  <si>
    <t>A</t>
  </si>
  <si>
    <t>WD(deg)</t>
  </si>
  <si>
    <t>WS(m/s)</t>
  </si>
  <si>
    <t>Dist.R.P.(m)</t>
  </si>
  <si>
    <t>Y(m) for graph</t>
  </si>
  <si>
    <t>X(m) for graph</t>
  </si>
  <si>
    <t>WD(deg) for graph</t>
  </si>
  <si>
    <t>Height(m) for graph</t>
  </si>
  <si>
    <t>WS(m/s) for graph</t>
  </si>
  <si>
    <t>Com. line close.</t>
  </si>
  <si>
    <t>H</t>
  </si>
  <si>
    <t>190519135628</t>
  </si>
  <si>
    <t>S</t>
  </si>
  <si>
    <t>19/05/19</t>
  </si>
  <si>
    <t>13:56:28</t>
  </si>
  <si>
    <t>D</t>
  </si>
  <si>
    <t xml:space="preserve">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</si>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</sst>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 "/>
    <numFmt numFmtId="165" formatCode="0.0_ "/>
    <numFmt numFmtId="166" formatCode="0.000_ "/>
    <numFmt numFmtId="167" formatCode="#,000_ "/>
    <numFmt numFmtId="168" formatCode="#,#00_ "/>
  </numFmts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vertical="center" shrinkToFit="1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Data!$S$6:$S$73</c:f>
              <c:numCache>
                <c:formatCode>0</c:formatCode>
                <c:ptCount val="68"/>
                <c:pt idx="0">
                  <c:v>-15.0</c:v>
                </c:pt>
                <c:pt idx="1">
                  <c:v>-23.0</c:v>
                </c:pt>
                <c:pt idx="2">
                  <c:v>-18.0</c:v>
                </c:pt>
                <c:pt idx="3">
                  <c:v>-8.0</c:v>
                </c:pt>
                <c:pt idx="4">
                  <c:v>4.0</c:v>
                </c:pt>
                <c:pt idx="5">
                  <c:v>19.0</c:v>
                </c:pt>
                <c:pt idx="6">
                  <c:v>27.0</c:v>
                </c:pt>
                <c:pt idx="7">
                  <c:v>36.0</c:v>
                </c:pt>
                <c:pt idx="8">
                  <c:v>34.0</c:v>
                </c:pt>
                <c:pt idx="9">
                  <c:v>-51.0</c:v>
                </c:pt>
                <c:pt idx="10">
                  <c:v>-56.0</c:v>
                </c:pt>
                <c:pt idx="11">
                  <c:v>-39.0</c:v>
                </c:pt>
                <c:pt idx="12">
                  <c:v>-72.0</c:v>
                </c:pt>
                <c:pt idx="13">
                  <c:v>-93.0</c:v>
                </c:pt>
                <c:pt idx="14">
                  <c:v>-261.0</c:v>
                </c:pt>
                <c:pt idx="15">
                  <c:v>-275.0</c:v>
                </c:pt>
                <c:pt idx="16">
                  <c:v>-276.0</c:v>
                </c:pt>
                <c:pt idx="17">
                  <c:v>-285.0</c:v>
                </c:pt>
                <c:pt idx="18">
                  <c:v>-297.0</c:v>
                </c:pt>
                <c:pt idx="19">
                  <c:v>-310.0</c:v>
                </c:pt>
                <c:pt idx="20">
                  <c:v>-322.0</c:v>
                </c:pt>
                <c:pt idx="21">
                  <c:v>-325.0</c:v>
                </c:pt>
                <c:pt idx="22">
                  <c:v>-330.0</c:v>
                </c:pt>
                <c:pt idx="23">
                  <c:v>-338.0</c:v>
                </c:pt>
                <c:pt idx="24">
                  <c:v>-365.0</c:v>
                </c:pt>
                <c:pt idx="25">
                  <c:v>-387.0</c:v>
                </c:pt>
                <c:pt idx="26">
                  <c:v>-415.0</c:v>
                </c:pt>
                <c:pt idx="27">
                  <c:v>-449.0</c:v>
                </c:pt>
                <c:pt idx="28">
                  <c:v>-502.0</c:v>
                </c:pt>
                <c:pt idx="29">
                  <c:v>-555.0</c:v>
                </c:pt>
                <c:pt idx="30">
                  <c:v>-591.0</c:v>
                </c:pt>
                <c:pt idx="31">
                  <c:v>-605.0</c:v>
                </c:pt>
                <c:pt idx="32">
                  <c:v>-696.0</c:v>
                </c:pt>
                <c:pt idx="33">
                  <c:v>-732.0</c:v>
                </c:pt>
                <c:pt idx="34">
                  <c:v>-764.0</c:v>
                </c:pt>
                <c:pt idx="35">
                  <c:v>-800.0</c:v>
                </c:pt>
                <c:pt idx="36">
                  <c:v>-843.0</c:v>
                </c:pt>
                <c:pt idx="37">
                  <c:v>-881.0</c:v>
                </c:pt>
                <c:pt idx="38">
                  <c:v>-922.0</c:v>
                </c:pt>
                <c:pt idx="39">
                  <c:v>-970.0</c:v>
                </c:pt>
                <c:pt idx="40">
                  <c:v>-1011.0</c:v>
                </c:pt>
                <c:pt idx="41">
                  <c:v>-1054.0</c:v>
                </c:pt>
                <c:pt idx="42">
                  <c:v>-1098.0</c:v>
                </c:pt>
                <c:pt idx="43">
                  <c:v>-1147.0</c:v>
                </c:pt>
                <c:pt idx="44">
                  <c:v>-1196.0</c:v>
                </c:pt>
                <c:pt idx="45">
                  <c:v>-1253.0</c:v>
                </c:pt>
                <c:pt idx="46">
                  <c:v>-1283.0</c:v>
                </c:pt>
                <c:pt idx="47">
                  <c:v>-1308.0</c:v>
                </c:pt>
                <c:pt idx="48">
                  <c:v>-1337.0</c:v>
                </c:pt>
                <c:pt idx="49">
                  <c:v>-1363.0</c:v>
                </c:pt>
                <c:pt idx="50">
                  <c:v>-1399.0</c:v>
                </c:pt>
                <c:pt idx="51">
                  <c:v>-1425.0</c:v>
                </c:pt>
                <c:pt idx="52">
                  <c:v>-1468.0</c:v>
                </c:pt>
                <c:pt idx="53">
                  <c:v>-1514.0</c:v>
                </c:pt>
                <c:pt idx="54">
                  <c:v>-1554.0</c:v>
                </c:pt>
                <c:pt idx="55">
                  <c:v>-1593.0</c:v>
                </c:pt>
                <c:pt idx="56">
                  <c:v>-1671.0</c:v>
                </c:pt>
                <c:pt idx="57">
                  <c:v>-1730.0</c:v>
                </c:pt>
                <c:pt idx="58">
                  <c:v>-1780.0</c:v>
                </c:pt>
                <c:pt idx="59">
                  <c:v>-1824.0</c:v>
                </c:pt>
                <c:pt idx="60">
                  <c:v>-1865.0</c:v>
                </c:pt>
                <c:pt idx="61">
                  <c:v>-1905.0</c:v>
                </c:pt>
                <c:pt idx="62">
                  <c:v>-1953.0</c:v>
                </c:pt>
                <c:pt idx="63">
                  <c:v>-1998.0</c:v>
                </c:pt>
                <c:pt idx="64">
                  <c:v>-2050.0</c:v>
                </c:pt>
                <c:pt idx="65">
                  <c:v>-2096.0</c:v>
                </c:pt>
                <c:pt idx="66">
                  <c:v>-2139.0</c:v>
                </c:pt>
                <c:pt idx="67">
                  <c:v>-2184.0</c:v>
                </c:pt>
              </c:numCache>
            </c:numRef>
          </c:xVal>
          <c:yVal>
            <c:numRef>
              <c:f>Data!$T$6:$T$73</c:f>
              <c:numCache>
                <c:formatCode>0</c:formatCode>
                <c:ptCount val="68"/>
                <c:pt idx="0">
                  <c:v>109.0</c:v>
                </c:pt>
                <c:pt idx="1">
                  <c:v>298.0</c:v>
                </c:pt>
                <c:pt idx="2">
                  <c:v>399.0</c:v>
                </c:pt>
                <c:pt idx="3">
                  <c:v>471.0</c:v>
                </c:pt>
                <c:pt idx="4">
                  <c:v>574.0</c:v>
                </c:pt>
                <c:pt idx="5">
                  <c:v>664.0</c:v>
                </c:pt>
                <c:pt idx="6">
                  <c:v>752.0</c:v>
                </c:pt>
                <c:pt idx="7">
                  <c:v>838.0</c:v>
                </c:pt>
                <c:pt idx="8">
                  <c:v>924.0</c:v>
                </c:pt>
                <c:pt idx="9">
                  <c:v>1034.0</c:v>
                </c:pt>
                <c:pt idx="10">
                  <c:v>1153.0</c:v>
                </c:pt>
                <c:pt idx="11">
                  <c:v>1242.0</c:v>
                </c:pt>
                <c:pt idx="12">
                  <c:v>1336.0</c:v>
                </c:pt>
                <c:pt idx="13">
                  <c:v>1349.0</c:v>
                </c:pt>
                <c:pt idx="14">
                  <c:v>1275.0</c:v>
                </c:pt>
                <c:pt idx="15">
                  <c:v>1258.0</c:v>
                </c:pt>
                <c:pt idx="16">
                  <c:v>1246.0</c:v>
                </c:pt>
                <c:pt idx="17">
                  <c:v>1259.0</c:v>
                </c:pt>
                <c:pt idx="18">
                  <c:v>1279.0</c:v>
                </c:pt>
                <c:pt idx="19">
                  <c:v>1287.0</c:v>
                </c:pt>
                <c:pt idx="20">
                  <c:v>1294.0</c:v>
                </c:pt>
                <c:pt idx="21">
                  <c:v>1276.0</c:v>
                </c:pt>
                <c:pt idx="22">
                  <c:v>1277.0</c:v>
                </c:pt>
                <c:pt idx="23">
                  <c:v>1258.0</c:v>
                </c:pt>
                <c:pt idx="24">
                  <c:v>1265.0</c:v>
                </c:pt>
                <c:pt idx="25">
                  <c:v>1248.0</c:v>
                </c:pt>
                <c:pt idx="26">
                  <c:v>1236.0</c:v>
                </c:pt>
                <c:pt idx="27">
                  <c:v>1266.0</c:v>
                </c:pt>
                <c:pt idx="28">
                  <c:v>1330.0</c:v>
                </c:pt>
                <c:pt idx="29">
                  <c:v>1373.0</c:v>
                </c:pt>
                <c:pt idx="30">
                  <c:v>1413.0</c:v>
                </c:pt>
                <c:pt idx="31">
                  <c:v>1448.0</c:v>
                </c:pt>
                <c:pt idx="32">
                  <c:v>1531.0</c:v>
                </c:pt>
                <c:pt idx="33">
                  <c:v>1559.0</c:v>
                </c:pt>
                <c:pt idx="34">
                  <c:v>1584.0</c:v>
                </c:pt>
                <c:pt idx="35">
                  <c:v>1612.0</c:v>
                </c:pt>
                <c:pt idx="36">
                  <c:v>1660.0</c:v>
                </c:pt>
                <c:pt idx="37">
                  <c:v>1709.0</c:v>
                </c:pt>
                <c:pt idx="38">
                  <c:v>1761.0</c:v>
                </c:pt>
                <c:pt idx="39">
                  <c:v>1814.0</c:v>
                </c:pt>
                <c:pt idx="40">
                  <c:v>1851.0</c:v>
                </c:pt>
                <c:pt idx="41">
                  <c:v>1903.0</c:v>
                </c:pt>
                <c:pt idx="42">
                  <c:v>1957.0</c:v>
                </c:pt>
                <c:pt idx="43">
                  <c:v>2021.0</c:v>
                </c:pt>
                <c:pt idx="44">
                  <c:v>2081.0</c:v>
                </c:pt>
                <c:pt idx="45">
                  <c:v>2152.0</c:v>
                </c:pt>
                <c:pt idx="46">
                  <c:v>2210.0</c:v>
                </c:pt>
                <c:pt idx="47">
                  <c:v>2265.0</c:v>
                </c:pt>
                <c:pt idx="48">
                  <c:v>2316.0</c:v>
                </c:pt>
                <c:pt idx="49">
                  <c:v>2359.0</c:v>
                </c:pt>
                <c:pt idx="50">
                  <c:v>2404.0</c:v>
                </c:pt>
                <c:pt idx="51">
                  <c:v>2459.0</c:v>
                </c:pt>
                <c:pt idx="52">
                  <c:v>2514.0</c:v>
                </c:pt>
                <c:pt idx="53">
                  <c:v>2577.0</c:v>
                </c:pt>
                <c:pt idx="54">
                  <c:v>2628.0</c:v>
                </c:pt>
                <c:pt idx="55">
                  <c:v>2654.0</c:v>
                </c:pt>
                <c:pt idx="56">
                  <c:v>2777.0</c:v>
                </c:pt>
                <c:pt idx="57">
                  <c:v>2843.0</c:v>
                </c:pt>
                <c:pt idx="58">
                  <c:v>2914.0</c:v>
                </c:pt>
                <c:pt idx="59">
                  <c:v>2963.0</c:v>
                </c:pt>
                <c:pt idx="60">
                  <c:v>3007.0</c:v>
                </c:pt>
                <c:pt idx="61">
                  <c:v>3049.0</c:v>
                </c:pt>
                <c:pt idx="62">
                  <c:v>3097.0</c:v>
                </c:pt>
                <c:pt idx="63">
                  <c:v>3127.0</c:v>
                </c:pt>
                <c:pt idx="64">
                  <c:v>3175.0</c:v>
                </c:pt>
                <c:pt idx="65">
                  <c:v>3213.0</c:v>
                </c:pt>
                <c:pt idx="66">
                  <c:v>3261.0</c:v>
                </c:pt>
                <c:pt idx="67">
                  <c:v>3325.0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22904"/>
        <c:axId val="2134828280"/>
      </c:scatterChart>
      <c:valAx>
        <c:axId val="2134822904"/>
        <c:scaling>
          <c:orientation val="minMax"/>
          <c:max val="2.5E12"/>
          <c:min val="-2.5E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34828280"/>
        <c:crosses val="autoZero"/>
        <c:crossBetween val="midCat"/>
        <c:majorUnit val="5.0E11"/>
      </c:valAx>
      <c:valAx>
        <c:axId val="2134828280"/>
        <c:scaling>
          <c:orientation val="minMax"/>
          <c:max val="3.5E12"/>
          <c:min val="-3.5E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Y(m)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34822904"/>
        <c:crosses val="autoZero"/>
        <c:crossBetween val="midCat"/>
        <c:majorUnit val="5.0E11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 direction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Data!$U$6:$U$73</c:f>
              <c:numCache>
                <c:formatCode>0_ </c:formatCode>
                <c:ptCount val="68"/>
                <c:pt idx="0">
                  <c:v>0.0</c:v>
                </c:pt>
                <c:pt idx="1">
                  <c:v>177.4480187344797</c:v>
                </c:pt>
                <c:pt idx="2">
                  <c:v>182.7187457104912</c:v>
                </c:pt>
                <c:pt idx="3">
                  <c:v>188.4552387305008</c:v>
                </c:pt>
                <c:pt idx="4">
                  <c:v>186.651602442332</c:v>
                </c:pt>
                <c:pt idx="5">
                  <c:v>189.575143261213</c:v>
                </c:pt>
                <c:pt idx="6">
                  <c:v>184.8952826250637</c:v>
                </c:pt>
                <c:pt idx="7">
                  <c:v>185.8431275458768</c:v>
                </c:pt>
                <c:pt idx="8">
                  <c:v>178.4646022067323</c:v>
                </c:pt>
                <c:pt idx="9">
                  <c:v>142.3638489177058</c:v>
                </c:pt>
                <c:pt idx="10">
                  <c:v>177.5503781876803</c:v>
                </c:pt>
                <c:pt idx="11">
                  <c:v>190.9585055856201</c:v>
                </c:pt>
                <c:pt idx="12">
                  <c:v>160.5925164376144</c:v>
                </c:pt>
                <c:pt idx="13">
                  <c:v>122.3279662741336</c:v>
                </c:pt>
                <c:pt idx="14">
                  <c:v>66.13885297528377</c:v>
                </c:pt>
                <c:pt idx="15">
                  <c:v>37.3906115466247</c:v>
                </c:pt>
                <c:pt idx="16">
                  <c:v>5.577945832464498</c:v>
                </c:pt>
                <c:pt idx="17">
                  <c:v>145.4679327344654</c:v>
                </c:pt>
                <c:pt idx="18">
                  <c:v>147.6520809384114</c:v>
                </c:pt>
                <c:pt idx="19">
                  <c:v>121.5065766552075</c:v>
                </c:pt>
                <c:pt idx="20">
                  <c:v>121.0539062873394</c:v>
                </c:pt>
                <c:pt idx="21">
                  <c:v>9.083831800966704</c:v>
                </c:pt>
                <c:pt idx="22">
                  <c:v>93.34563113755964</c:v>
                </c:pt>
                <c:pt idx="23">
                  <c:v>23.15382487763561</c:v>
                </c:pt>
                <c:pt idx="24">
                  <c:v>104.0493459240969</c:v>
                </c:pt>
                <c:pt idx="25">
                  <c:v>51.9583125032251</c:v>
                </c:pt>
                <c:pt idx="26">
                  <c:v>67.20783724325493</c:v>
                </c:pt>
                <c:pt idx="27">
                  <c:v>132.0600105892332</c:v>
                </c:pt>
                <c:pt idx="28">
                  <c:v>140.0148403723068</c:v>
                </c:pt>
                <c:pt idx="29">
                  <c:v>129.1139803698767</c:v>
                </c:pt>
                <c:pt idx="30">
                  <c:v>137.845425784267</c:v>
                </c:pt>
                <c:pt idx="31">
                  <c:v>158.9738027180336</c:v>
                </c:pt>
                <c:pt idx="32">
                  <c:v>132.5001717706974</c:v>
                </c:pt>
                <c:pt idx="33">
                  <c:v>127.9488850654185</c:v>
                </c:pt>
                <c:pt idx="34">
                  <c:v>127.1961793986877</c:v>
                </c:pt>
                <c:pt idx="35">
                  <c:v>128.1721233738259</c:v>
                </c:pt>
                <c:pt idx="36">
                  <c:v>138.1075397332306</c:v>
                </c:pt>
                <c:pt idx="37">
                  <c:v>141.9789694201553</c:v>
                </c:pt>
                <c:pt idx="38">
                  <c:v>141.7250287405209</c:v>
                </c:pt>
                <c:pt idx="39">
                  <c:v>138.0427881713096</c:v>
                </c:pt>
                <c:pt idx="40">
                  <c:v>132.3590538549303</c:v>
                </c:pt>
                <c:pt idx="41">
                  <c:v>139.8968123538196</c:v>
                </c:pt>
                <c:pt idx="42">
                  <c:v>141.2865920148178</c:v>
                </c:pt>
                <c:pt idx="43">
                  <c:v>142.3422114238652</c:v>
                </c:pt>
                <c:pt idx="44">
                  <c:v>141.1181211094469</c:v>
                </c:pt>
                <c:pt idx="45">
                  <c:v>141.2900257638573</c:v>
                </c:pt>
                <c:pt idx="46">
                  <c:v>152.1310314374318</c:v>
                </c:pt>
                <c:pt idx="47">
                  <c:v>155.9928219155747</c:v>
                </c:pt>
                <c:pt idx="48">
                  <c:v>150.0000000000001</c:v>
                </c:pt>
                <c:pt idx="49">
                  <c:v>149.4600155465552</c:v>
                </c:pt>
                <c:pt idx="50">
                  <c:v>140.7499908959874</c:v>
                </c:pt>
                <c:pt idx="51">
                  <c:v>154.4639952438631</c:v>
                </c:pt>
                <c:pt idx="52">
                  <c:v>142.36268864928</c:v>
                </c:pt>
                <c:pt idx="53">
                  <c:v>143.6210976636847</c:v>
                </c:pt>
                <c:pt idx="54">
                  <c:v>142.4463959331985</c:v>
                </c:pt>
                <c:pt idx="55">
                  <c:v>123.2383150895061</c:v>
                </c:pt>
                <c:pt idx="56">
                  <c:v>147.4738753464277</c:v>
                </c:pt>
                <c:pt idx="57">
                  <c:v>138.0131365956454</c:v>
                </c:pt>
                <c:pt idx="58">
                  <c:v>145.1500123401536</c:v>
                </c:pt>
                <c:pt idx="59">
                  <c:v>137.8394748136114</c:v>
                </c:pt>
                <c:pt idx="60">
                  <c:v>137.7724779719686</c:v>
                </c:pt>
                <c:pt idx="61">
                  <c:v>135.5959323162288</c:v>
                </c:pt>
                <c:pt idx="62">
                  <c:v>135.0226856499833</c:v>
                </c:pt>
                <c:pt idx="63">
                  <c:v>124.3256901757593</c:v>
                </c:pt>
                <c:pt idx="64">
                  <c:v>132.4097712704803</c:v>
                </c:pt>
                <c:pt idx="65">
                  <c:v>129.4238911732913</c:v>
                </c:pt>
                <c:pt idx="66">
                  <c:v>138.4169759646962</c:v>
                </c:pt>
                <c:pt idx="67">
                  <c:v>144.6909709256971</c:v>
                </c:pt>
              </c:numCache>
            </c:numRef>
          </c:xVal>
          <c:yVal>
            <c:numRef>
              <c:f>Data!$V$6:$V$73</c:f>
              <c:numCache>
                <c:formatCode>General</c:formatCode>
                <c:ptCount val="68"/>
                <c:pt idx="0">
                  <c:v>0.0</c:v>
                </c:pt>
                <c:pt idx="1">
                  <c:v>96.0</c:v>
                </c:pt>
                <c:pt idx="2">
                  <c:v>120.0</c:v>
                </c:pt>
                <c:pt idx="3">
                  <c:v>144.0</c:v>
                </c:pt>
                <c:pt idx="4">
                  <c:v>168.0</c:v>
                </c:pt>
                <c:pt idx="5">
                  <c:v>192.0</c:v>
                </c:pt>
                <c:pt idx="6">
                  <c:v>216.0</c:v>
                </c:pt>
                <c:pt idx="7">
                  <c:v>240.0</c:v>
                </c:pt>
                <c:pt idx="8">
                  <c:v>264.0</c:v>
                </c:pt>
                <c:pt idx="9">
                  <c:v>288.0</c:v>
                </c:pt>
                <c:pt idx="10">
                  <c:v>312.0</c:v>
                </c:pt>
                <c:pt idx="11">
                  <c:v>336.0</c:v>
                </c:pt>
                <c:pt idx="12">
                  <c:v>360.0</c:v>
                </c:pt>
                <c:pt idx="13">
                  <c:v>384.0</c:v>
                </c:pt>
                <c:pt idx="14">
                  <c:v>456.0</c:v>
                </c:pt>
                <c:pt idx="15">
                  <c:v>480.0</c:v>
                </c:pt>
                <c:pt idx="16">
                  <c:v>504.0</c:v>
                </c:pt>
                <c:pt idx="17">
                  <c:v>528.0</c:v>
                </c:pt>
                <c:pt idx="18">
                  <c:v>552.0</c:v>
                </c:pt>
                <c:pt idx="19">
                  <c:v>576.0</c:v>
                </c:pt>
                <c:pt idx="20">
                  <c:v>600.0</c:v>
                </c:pt>
                <c:pt idx="21">
                  <c:v>624.0</c:v>
                </c:pt>
                <c:pt idx="22">
                  <c:v>648.0</c:v>
                </c:pt>
                <c:pt idx="23">
                  <c:v>672.0</c:v>
                </c:pt>
                <c:pt idx="24">
                  <c:v>696.0</c:v>
                </c:pt>
                <c:pt idx="25">
                  <c:v>720.0</c:v>
                </c:pt>
                <c:pt idx="26">
                  <c:v>744.0</c:v>
                </c:pt>
                <c:pt idx="27">
                  <c:v>768.0</c:v>
                </c:pt>
                <c:pt idx="28">
                  <c:v>792.0</c:v>
                </c:pt>
                <c:pt idx="29">
                  <c:v>816.0</c:v>
                </c:pt>
                <c:pt idx="30">
                  <c:v>840.0</c:v>
                </c:pt>
                <c:pt idx="31">
                  <c:v>864.0</c:v>
                </c:pt>
                <c:pt idx="32">
                  <c:v>888.0</c:v>
                </c:pt>
                <c:pt idx="33">
                  <c:v>912.0</c:v>
                </c:pt>
                <c:pt idx="34">
                  <c:v>936.0</c:v>
                </c:pt>
                <c:pt idx="35">
                  <c:v>960.0</c:v>
                </c:pt>
                <c:pt idx="36">
                  <c:v>984.0</c:v>
                </c:pt>
                <c:pt idx="37">
                  <c:v>1008.0</c:v>
                </c:pt>
                <c:pt idx="38">
                  <c:v>1032.0</c:v>
                </c:pt>
                <c:pt idx="39">
                  <c:v>1056.0</c:v>
                </c:pt>
                <c:pt idx="40">
                  <c:v>1080.0</c:v>
                </c:pt>
                <c:pt idx="41">
                  <c:v>1104.0</c:v>
                </c:pt>
                <c:pt idx="42">
                  <c:v>1128.0</c:v>
                </c:pt>
                <c:pt idx="43">
                  <c:v>1152.0</c:v>
                </c:pt>
                <c:pt idx="44">
                  <c:v>1176.0</c:v>
                </c:pt>
                <c:pt idx="45">
                  <c:v>1200.0</c:v>
                </c:pt>
                <c:pt idx="46">
                  <c:v>1224.0</c:v>
                </c:pt>
                <c:pt idx="47">
                  <c:v>1248.0</c:v>
                </c:pt>
                <c:pt idx="48">
                  <c:v>1272.0</c:v>
                </c:pt>
                <c:pt idx="49">
                  <c:v>1296.0</c:v>
                </c:pt>
                <c:pt idx="50">
                  <c:v>1320.0</c:v>
                </c:pt>
                <c:pt idx="51">
                  <c:v>1344.0</c:v>
                </c:pt>
                <c:pt idx="52">
                  <c:v>1368.0</c:v>
                </c:pt>
                <c:pt idx="53">
                  <c:v>1392.0</c:v>
                </c:pt>
                <c:pt idx="54">
                  <c:v>1416.0</c:v>
                </c:pt>
                <c:pt idx="55">
                  <c:v>1440.0</c:v>
                </c:pt>
                <c:pt idx="56">
                  <c:v>1464.0</c:v>
                </c:pt>
                <c:pt idx="57">
                  <c:v>1488.0</c:v>
                </c:pt>
                <c:pt idx="58">
                  <c:v>1512.0</c:v>
                </c:pt>
                <c:pt idx="59">
                  <c:v>1536.0</c:v>
                </c:pt>
                <c:pt idx="60">
                  <c:v>1560.0</c:v>
                </c:pt>
                <c:pt idx="61">
                  <c:v>1584.0</c:v>
                </c:pt>
                <c:pt idx="62">
                  <c:v>1608.0</c:v>
                </c:pt>
                <c:pt idx="63">
                  <c:v>1632.0</c:v>
                </c:pt>
                <c:pt idx="64">
                  <c:v>1656.0</c:v>
                </c:pt>
                <c:pt idx="65">
                  <c:v>1680.0</c:v>
                </c:pt>
                <c:pt idx="66">
                  <c:v>1704.0</c:v>
                </c:pt>
                <c:pt idx="67">
                  <c:v>1728.0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63128"/>
        <c:axId val="2135957896"/>
      </c:scatterChart>
      <c:valAx>
        <c:axId val="2135963128"/>
        <c:scaling>
          <c:orientation val="minMax"/>
          <c:max val="36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WD(deg)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2135957896"/>
        <c:crosses val="autoZero"/>
        <c:crossBetween val="midCat"/>
        <c:majorUnit val="45.0"/>
      </c:valAx>
      <c:valAx>
        <c:axId val="2135957896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96312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 speed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Data!$W$6:$W$73</c:f>
              <c:numCache>
                <c:formatCode>0.0_ </c:formatCode>
                <c:ptCount val="68"/>
                <c:pt idx="0">
                  <c:v>0.0</c:v>
                </c:pt>
                <c:pt idx="1">
                  <c:v>4.732116601259691</c:v>
                </c:pt>
                <c:pt idx="2">
                  <c:v>10.13126806882605</c:v>
                </c:pt>
                <c:pt idx="3">
                  <c:v>7.271895082242513</c:v>
                </c:pt>
                <c:pt idx="4">
                  <c:v>10.32153575528372</c:v>
                </c:pt>
                <c:pt idx="5">
                  <c:v>9.112339123345943</c:v>
                </c:pt>
                <c:pt idx="6">
                  <c:v>8.901445610004028</c:v>
                </c:pt>
                <c:pt idx="7">
                  <c:v>8.657375828388868</c:v>
                </c:pt>
                <c:pt idx="8">
                  <c:v>8.593918861462942</c:v>
                </c:pt>
                <c:pt idx="9">
                  <c:v>13.90100970313125</c:v>
                </c:pt>
                <c:pt idx="10">
                  <c:v>11.82371024562544</c:v>
                </c:pt>
                <c:pt idx="11">
                  <c:v>9.119041972792452</c:v>
                </c:pt>
                <c:pt idx="12">
                  <c:v>9.957429385860475</c:v>
                </c:pt>
                <c:pt idx="13">
                  <c:v>2.491005297938075</c:v>
                </c:pt>
                <c:pt idx="14">
                  <c:v>6.133993364408118</c:v>
                </c:pt>
                <c:pt idx="15">
                  <c:v>2.173684477935695</c:v>
                </c:pt>
                <c:pt idx="16">
                  <c:v>1.159644975587163</c:v>
                </c:pt>
                <c:pt idx="17">
                  <c:v>1.620682190315271</c:v>
                </c:pt>
                <c:pt idx="18">
                  <c:v>2.32318911733417</c:v>
                </c:pt>
                <c:pt idx="19">
                  <c:v>1.459721836274781</c:v>
                </c:pt>
                <c:pt idx="20">
                  <c:v>1.47109130748659</c:v>
                </c:pt>
                <c:pt idx="21">
                  <c:v>1.818292018525986</c:v>
                </c:pt>
                <c:pt idx="22">
                  <c:v>0.507172961058092</c:v>
                </c:pt>
                <c:pt idx="23">
                  <c:v>1.972701919246371</c:v>
                </c:pt>
                <c:pt idx="24">
                  <c:v>2.761202966090397</c:v>
                </c:pt>
                <c:pt idx="25">
                  <c:v>2.826958424211875</c:v>
                </c:pt>
                <c:pt idx="26">
                  <c:v>3.040585787143176</c:v>
                </c:pt>
                <c:pt idx="27">
                  <c:v>4.492898608877602</c:v>
                </c:pt>
                <c:pt idx="28">
                  <c:v>8.295914871720123</c:v>
                </c:pt>
                <c:pt idx="29">
                  <c:v>6.830792353570977</c:v>
                </c:pt>
                <c:pt idx="30">
                  <c:v>5.433782227261991</c:v>
                </c:pt>
                <c:pt idx="31">
                  <c:v>3.727848203574227</c:v>
                </c:pt>
                <c:pt idx="32">
                  <c:v>12.3726774333468</c:v>
                </c:pt>
                <c:pt idx="33">
                  <c:v>4.540421086959928</c:v>
                </c:pt>
                <c:pt idx="34">
                  <c:v>4.099338405200685</c:v>
                </c:pt>
                <c:pt idx="35">
                  <c:v>4.502453973447542</c:v>
                </c:pt>
                <c:pt idx="36">
                  <c:v>6.442671479910527</c:v>
                </c:pt>
                <c:pt idx="37">
                  <c:v>6.276036540264996</c:v>
                </c:pt>
                <c:pt idx="38">
                  <c:v>6.547696524855797</c:v>
                </c:pt>
                <c:pt idx="39">
                  <c:v>7.112040085844673</c:v>
                </c:pt>
                <c:pt idx="40">
                  <c:v>5.622271714994197</c:v>
                </c:pt>
                <c:pt idx="41">
                  <c:v>6.685790080740526</c:v>
                </c:pt>
                <c:pt idx="42">
                  <c:v>6.95604830674655</c:v>
                </c:pt>
                <c:pt idx="43">
                  <c:v>8.081994251854744</c:v>
                </c:pt>
                <c:pt idx="44">
                  <c:v>7.776110364891513</c:v>
                </c:pt>
                <c:pt idx="45">
                  <c:v>9.059866362359745</c:v>
                </c:pt>
                <c:pt idx="46">
                  <c:v>6.580437562542039</c:v>
                </c:pt>
                <c:pt idx="47">
                  <c:v>5.981640420906677</c:v>
                </c:pt>
                <c:pt idx="48">
                  <c:v>5.86946537134606</c:v>
                </c:pt>
                <c:pt idx="49">
                  <c:v>5.045514761528426</c:v>
                </c:pt>
                <c:pt idx="50">
                  <c:v>5.743696333684935</c:v>
                </c:pt>
                <c:pt idx="51">
                  <c:v>6.100155628009839</c:v>
                </c:pt>
                <c:pt idx="52">
                  <c:v>6.972143596864198</c:v>
                </c:pt>
                <c:pt idx="53">
                  <c:v>7.856856708242216</c:v>
                </c:pt>
                <c:pt idx="54">
                  <c:v>6.454863305273174</c:v>
                </c:pt>
                <c:pt idx="55">
                  <c:v>4.654123612323387</c:v>
                </c:pt>
                <c:pt idx="56">
                  <c:v>14.58047062683754</c:v>
                </c:pt>
                <c:pt idx="57">
                  <c:v>8.870300022893788</c:v>
                </c:pt>
                <c:pt idx="58">
                  <c:v>8.737670013477352</c:v>
                </c:pt>
                <c:pt idx="59">
                  <c:v>6.516892408756106</c:v>
                </c:pt>
                <c:pt idx="60">
                  <c:v>6.03922496297352</c:v>
                </c:pt>
                <c:pt idx="61">
                  <c:v>5.750456919812437</c:v>
                </c:pt>
                <c:pt idx="62">
                  <c:v>6.829529217699802</c:v>
                </c:pt>
                <c:pt idx="63">
                  <c:v>5.374015335591057</c:v>
                </c:pt>
                <c:pt idx="64">
                  <c:v>7.127153263767875</c:v>
                </c:pt>
                <c:pt idx="65">
                  <c:v>5.937515845422011</c:v>
                </c:pt>
                <c:pt idx="66">
                  <c:v>6.475608882806177</c:v>
                </c:pt>
                <c:pt idx="67">
                  <c:v>7.767136830645727</c:v>
                </c:pt>
              </c:numCache>
            </c:numRef>
          </c:xVal>
          <c:yVal>
            <c:numRef>
              <c:f>Data!$X$6:$X$73</c:f>
              <c:numCache>
                <c:formatCode>General</c:formatCode>
                <c:ptCount val="68"/>
                <c:pt idx="0">
                  <c:v>0.0</c:v>
                </c:pt>
                <c:pt idx="1">
                  <c:v>96.0</c:v>
                </c:pt>
                <c:pt idx="2">
                  <c:v>120.0</c:v>
                </c:pt>
                <c:pt idx="3">
                  <c:v>144.0</c:v>
                </c:pt>
                <c:pt idx="4">
                  <c:v>168.0</c:v>
                </c:pt>
                <c:pt idx="5">
                  <c:v>192.0</c:v>
                </c:pt>
                <c:pt idx="6">
                  <c:v>216.0</c:v>
                </c:pt>
                <c:pt idx="7">
                  <c:v>240.0</c:v>
                </c:pt>
                <c:pt idx="8">
                  <c:v>264.0</c:v>
                </c:pt>
                <c:pt idx="9">
                  <c:v>288.0</c:v>
                </c:pt>
                <c:pt idx="10">
                  <c:v>312.0</c:v>
                </c:pt>
                <c:pt idx="11">
                  <c:v>336.0</c:v>
                </c:pt>
                <c:pt idx="12">
                  <c:v>360.0</c:v>
                </c:pt>
                <c:pt idx="13">
                  <c:v>384.0</c:v>
                </c:pt>
                <c:pt idx="14">
                  <c:v>456.0</c:v>
                </c:pt>
                <c:pt idx="15">
                  <c:v>480.0</c:v>
                </c:pt>
                <c:pt idx="16">
                  <c:v>504.0</c:v>
                </c:pt>
                <c:pt idx="17">
                  <c:v>528.0</c:v>
                </c:pt>
                <c:pt idx="18">
                  <c:v>552.0</c:v>
                </c:pt>
                <c:pt idx="19">
                  <c:v>576.0</c:v>
                </c:pt>
                <c:pt idx="20">
                  <c:v>600.0</c:v>
                </c:pt>
                <c:pt idx="21">
                  <c:v>624.0</c:v>
                </c:pt>
                <c:pt idx="22">
                  <c:v>648.0</c:v>
                </c:pt>
                <c:pt idx="23">
                  <c:v>672.0</c:v>
                </c:pt>
                <c:pt idx="24">
                  <c:v>696.0</c:v>
                </c:pt>
                <c:pt idx="25">
                  <c:v>720.0</c:v>
                </c:pt>
                <c:pt idx="26">
                  <c:v>744.0</c:v>
                </c:pt>
                <c:pt idx="27">
                  <c:v>768.0</c:v>
                </c:pt>
                <c:pt idx="28">
                  <c:v>792.0</c:v>
                </c:pt>
                <c:pt idx="29">
                  <c:v>816.0</c:v>
                </c:pt>
                <c:pt idx="30">
                  <c:v>840.0</c:v>
                </c:pt>
                <c:pt idx="31">
                  <c:v>864.0</c:v>
                </c:pt>
                <c:pt idx="32">
                  <c:v>888.0</c:v>
                </c:pt>
                <c:pt idx="33">
                  <c:v>912.0</c:v>
                </c:pt>
                <c:pt idx="34">
                  <c:v>936.0</c:v>
                </c:pt>
                <c:pt idx="35">
                  <c:v>960.0</c:v>
                </c:pt>
                <c:pt idx="36">
                  <c:v>984.0</c:v>
                </c:pt>
                <c:pt idx="37">
                  <c:v>1008.0</c:v>
                </c:pt>
                <c:pt idx="38">
                  <c:v>1032.0</c:v>
                </c:pt>
                <c:pt idx="39">
                  <c:v>1056.0</c:v>
                </c:pt>
                <c:pt idx="40">
                  <c:v>1080.0</c:v>
                </c:pt>
                <c:pt idx="41">
                  <c:v>1104.0</c:v>
                </c:pt>
                <c:pt idx="42">
                  <c:v>1128.0</c:v>
                </c:pt>
                <c:pt idx="43">
                  <c:v>1152.0</c:v>
                </c:pt>
                <c:pt idx="44">
                  <c:v>1176.0</c:v>
                </c:pt>
                <c:pt idx="45">
                  <c:v>1200.0</c:v>
                </c:pt>
                <c:pt idx="46">
                  <c:v>1224.0</c:v>
                </c:pt>
                <c:pt idx="47">
                  <c:v>1248.0</c:v>
                </c:pt>
                <c:pt idx="48">
                  <c:v>1272.0</c:v>
                </c:pt>
                <c:pt idx="49">
                  <c:v>1296.0</c:v>
                </c:pt>
                <c:pt idx="50">
                  <c:v>1320.0</c:v>
                </c:pt>
                <c:pt idx="51">
                  <c:v>1344.0</c:v>
                </c:pt>
                <c:pt idx="52">
                  <c:v>1368.0</c:v>
                </c:pt>
                <c:pt idx="53">
                  <c:v>1392.0</c:v>
                </c:pt>
                <c:pt idx="54">
                  <c:v>1416.0</c:v>
                </c:pt>
                <c:pt idx="55">
                  <c:v>1440.0</c:v>
                </c:pt>
                <c:pt idx="56">
                  <c:v>1464.0</c:v>
                </c:pt>
                <c:pt idx="57">
                  <c:v>1488.0</c:v>
                </c:pt>
                <c:pt idx="58">
                  <c:v>1512.0</c:v>
                </c:pt>
                <c:pt idx="59">
                  <c:v>1536.0</c:v>
                </c:pt>
                <c:pt idx="60">
                  <c:v>1560.0</c:v>
                </c:pt>
                <c:pt idx="61">
                  <c:v>1584.0</c:v>
                </c:pt>
                <c:pt idx="62">
                  <c:v>1608.0</c:v>
                </c:pt>
                <c:pt idx="63">
                  <c:v>1632.0</c:v>
                </c:pt>
                <c:pt idx="64">
                  <c:v>1656.0</c:v>
                </c:pt>
                <c:pt idx="65">
                  <c:v>1680.0</c:v>
                </c:pt>
                <c:pt idx="66">
                  <c:v>1704.0</c:v>
                </c:pt>
                <c:pt idx="67">
                  <c:v>1728.0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70424"/>
        <c:axId val="2138575576"/>
      </c:scatterChart>
      <c:valAx>
        <c:axId val="2138570424"/>
        <c:scaling>
          <c:orientation val="minMax"/>
          <c:max val="7.0E1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WS(m/s)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2138575576"/>
        <c:crosses val="autoZero"/>
        <c:crossBetween val="midCat"/>
        <c:majorUnit val="7.0E9"/>
      </c:valAx>
      <c:valAx>
        <c:axId val="2138575576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57042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000" cy="57150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36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36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topLeftCell="A48" workbookViewId="0">
      <selection activeCell="Q66" sqref="Q66"/>
    </sheetView>
  </sheetViews>
  <sheetFormatPr baseColWidth="10" defaultColWidth="9.1640625" defaultRowHeight="14" x14ac:dyDescent="0"/>
  <cols>
    <col min="1" max="2" width="5.6640625" customWidth="1"/>
    <col min="3" max="3" width="12.6640625" customWidth="1"/>
    <col min="6" max="6" width="3.6640625" customWidth="1"/>
    <col min="7" max="7" width="12.6640625" customWidth="1"/>
    <col min="8" max="9" width="10.6640625" style="8" customWidth="1"/>
    <col min="10" max="11" width="13.33203125" style="6" customWidth="1"/>
    <col min="12" max="13" width="10.6640625" style="6" customWidth="1"/>
    <col min="14" max="14" width="10.6640625" customWidth="1"/>
    <col min="15" max="15" width="13.33203125" style="2" customWidth="1"/>
    <col min="16" max="16" width="13.33203125" style="9" customWidth="1"/>
    <col min="17" max="17" width="11.83203125" bestFit="1" customWidth="1"/>
    <col min="19" max="20" width="14.6640625" style="6" customWidth="1"/>
    <col min="21" max="24" width="14.6640625" customWidth="1"/>
  </cols>
  <sheetData>
    <row r="1" spans="1:24">
      <c r="C1" s="1"/>
      <c r="D1" s="1"/>
      <c r="E1" s="1"/>
      <c r="F1" s="1"/>
      <c r="G1" s="1" t="s">
        <v>2</v>
      </c>
      <c r="H1" s="1" t="s">
        <v>25</v>
      </c>
      <c r="O1" s="4"/>
      <c r="P1" s="9">
        <v>1</v>
      </c>
      <c r="Q1" s="5">
        <v>1</v>
      </c>
    </row>
    <row r="2" spans="1:24">
      <c r="C2" s="1"/>
      <c r="D2" s="1"/>
      <c r="E2" s="1"/>
      <c r="F2" s="1"/>
      <c r="G2" s="1" t="s">
        <v>3</v>
      </c>
      <c r="H2" s="1" t="s">
        <v>27</v>
      </c>
      <c r="J2" s="6" t="s">
        <v>8</v>
      </c>
      <c r="K2" s="6" t="s">
        <v>10</v>
      </c>
      <c r="L2" s="6" t="s">
        <v>23</v>
      </c>
      <c r="O2" s="2" t="s">
        <v>17</v>
      </c>
    </row>
    <row r="3" spans="1:24">
      <c r="A3" t="s">
        <v>0</v>
      </c>
      <c r="B3" t="s">
        <v>1</v>
      </c>
      <c r="C3" s="1"/>
      <c r="D3" s="1"/>
      <c r="E3" s="1"/>
      <c r="F3" s="1"/>
      <c r="G3" s="1" t="s">
        <v>4</v>
      </c>
      <c r="H3" s="1" t="s">
        <v>28</v>
      </c>
      <c r="J3" s="6">
        <v>144</v>
      </c>
      <c r="K3" s="6">
        <v>0</v>
      </c>
      <c r="L3" s="7">
        <v>1</v>
      </c>
      <c r="M3" s="7">
        <v>60</v>
      </c>
      <c r="O3" s="2">
        <v>110</v>
      </c>
    </row>
    <row r="4" spans="1:24">
      <c r="A4" t="s">
        <v>24</v>
      </c>
      <c r="C4" s="1" t="s">
        <v>25</v>
      </c>
      <c r="D4" s="1"/>
      <c r="E4" s="1"/>
      <c r="F4" s="1"/>
      <c r="G4" s="1"/>
      <c r="H4" s="1"/>
    </row>
    <row r="5" spans="1:24">
      <c r="A5" t="s">
        <v>26</v>
      </c>
      <c r="C5" s="1" t="s">
        <v>27</v>
      </c>
      <c r="D5" s="1" t="s">
        <v>28</v>
      </c>
      <c r="E5" s="1"/>
      <c r="F5" s="1"/>
      <c r="G5" s="1" t="s">
        <v>5</v>
      </c>
      <c r="H5" s="1" t="s">
        <v>6</v>
      </c>
      <c r="I5" s="8" t="s">
        <v>7</v>
      </c>
      <c r="J5" s="6" t="s">
        <v>9</v>
      </c>
      <c r="K5" s="6" t="s">
        <v>11</v>
      </c>
      <c r="L5" s="6" t="s">
        <v>12</v>
      </c>
      <c r="M5" s="6" t="s">
        <v>13</v>
      </c>
      <c r="N5" t="s">
        <v>14</v>
      </c>
      <c r="O5" s="2" t="s">
        <v>15</v>
      </c>
      <c r="P5" s="9" t="s">
        <v>16</v>
      </c>
      <c r="S5" s="6" t="s">
        <v>18</v>
      </c>
      <c r="T5" s="6" t="s">
        <v>19</v>
      </c>
      <c r="U5" t="s">
        <v>20</v>
      </c>
      <c r="V5" t="s">
        <v>21</v>
      </c>
      <c r="W5" t="s">
        <v>22</v>
      </c>
      <c r="X5" t="s">
        <v>21</v>
      </c>
    </row>
    <row r="6" spans="1:24">
      <c r="A6" t="s">
        <v>29</v>
      </c>
      <c r="B6" t="s">
        <v>30</v>
      </c>
      <c r="C6">
        <v>0</v>
      </c>
      <c r="D6">
        <v>1.83</v>
      </c>
      <c r="E6">
        <v>352.31</v>
      </c>
      <c r="G6">
        <f>+J3*(C6-C6)/M$3+K3</f>
        <v>0</v>
      </c>
      <c r="H6" s="8">
        <f t="shared" ref="H6:I6" si="0">+D6</f>
        <v>1.83</v>
      </c>
      <c r="I6" s="8">
        <f t="shared" si="0"/>
        <v>352.31</v>
      </c>
      <c r="J6" s="6">
        <f>+O3*COS(I6*PI()/180)/Q$1</f>
        <v>109.01072265842635</v>
      </c>
      <c r="K6" s="6">
        <f>+O3*SIN(I6*PI()/180)/Q$1</f>
        <v>-14.719454659995142</v>
      </c>
      <c r="L6" s="7"/>
      <c r="M6" s="7"/>
      <c r="S6" s="6">
        <f t="shared" ref="S6:S32" si="1">ROUND(K6,0)</f>
        <v>-15</v>
      </c>
      <c r="T6" s="6">
        <f t="shared" ref="T6:T32" si="2">ROUND(J6,0)</f>
        <v>109</v>
      </c>
      <c r="U6" s="2">
        <f t="shared" ref="U6" si="3">+O6</f>
        <v>0</v>
      </c>
      <c r="V6">
        <f t="shared" ref="V6" si="4">+G6</f>
        <v>0</v>
      </c>
      <c r="W6" s="3">
        <f t="shared" ref="W6" si="5">+P6</f>
        <v>0</v>
      </c>
      <c r="X6">
        <f t="shared" ref="X6" si="6">+G6</f>
        <v>0</v>
      </c>
    </row>
    <row r="7" spans="1:24">
      <c r="A7" t="s">
        <v>29</v>
      </c>
      <c r="B7" t="s">
        <v>30</v>
      </c>
      <c r="C7">
        <v>40</v>
      </c>
      <c r="D7">
        <v>17.8</v>
      </c>
      <c r="E7">
        <v>355.56</v>
      </c>
      <c r="G7">
        <f t="shared" ref="G7:G33" si="7">+J$3*L$3*(C7-C$6)/M$3+K$3</f>
        <v>96</v>
      </c>
      <c r="H7" s="8">
        <f t="shared" ref="H7:H66" si="8">+D7</f>
        <v>17.8</v>
      </c>
      <c r="I7" s="8">
        <f t="shared" ref="I7:I66" si="9">+E7</f>
        <v>355.56</v>
      </c>
      <c r="J7" s="6">
        <f t="shared" ref="J7:J66" si="10">G7*COS(I7*PI()/180)/TAN(H7*PI()/180)</f>
        <v>298.10766118166049</v>
      </c>
      <c r="K7" s="6">
        <f t="shared" ref="K7:K66" si="11">G7*SIN(I7*PI()/180)/TAN(H7*PI()/180)</f>
        <v>-23.147496295411976</v>
      </c>
      <c r="L7" s="6">
        <f t="shared" ref="L7" si="12">J7-J6</f>
        <v>189.09693852323414</v>
      </c>
      <c r="M7" s="6">
        <f t="shared" ref="M7" si="13">K7-K6</f>
        <v>-8.4280416354168342</v>
      </c>
      <c r="N7">
        <f t="shared" ref="N7" si="14">ATAN(M7/L7)*180/PI()</f>
        <v>-2.5519812655202672</v>
      </c>
      <c r="O7" s="2">
        <f t="shared" ref="O7" si="15">IF(L7=0,IF(M7&gt;0,270,90),IF(L7&lt;0,IF(M7&gt;0,N7+360,N7),N7+180))</f>
        <v>177.44801873447975</v>
      </c>
      <c r="P7" s="9">
        <f t="shared" ref="P7" si="16">(SQRT(L7*L7+M7*M7))/(C7-C6)*(P$1)</f>
        <v>4.7321166012596914</v>
      </c>
      <c r="S7" s="6">
        <f t="shared" si="1"/>
        <v>-23</v>
      </c>
      <c r="T7" s="6">
        <f t="shared" si="2"/>
        <v>298</v>
      </c>
      <c r="U7" s="2">
        <f t="shared" ref="U7:U66" si="17">+O7</f>
        <v>177.44801873447975</v>
      </c>
      <c r="V7">
        <f t="shared" ref="V7:V66" si="18">+G7</f>
        <v>96</v>
      </c>
      <c r="W7" s="3">
        <f t="shared" ref="W7:W66" si="19">+P7</f>
        <v>4.7321166012596914</v>
      </c>
      <c r="X7">
        <f t="shared" ref="X7:X66" si="20">+G7</f>
        <v>96</v>
      </c>
    </row>
    <row r="8" spans="1:24">
      <c r="A8" t="s">
        <v>29</v>
      </c>
      <c r="B8" t="s">
        <v>30</v>
      </c>
      <c r="C8">
        <v>50</v>
      </c>
      <c r="D8">
        <v>16.71</v>
      </c>
      <c r="E8">
        <v>357.37</v>
      </c>
      <c r="G8">
        <f t="shared" si="7"/>
        <v>120</v>
      </c>
      <c r="H8" s="8">
        <f t="shared" si="8"/>
        <v>16.71</v>
      </c>
      <c r="I8" s="8">
        <f t="shared" si="9"/>
        <v>357.37</v>
      </c>
      <c r="J8" s="6">
        <f t="shared" si="10"/>
        <v>399.30630527666386</v>
      </c>
      <c r="K8" s="6">
        <f t="shared" si="11"/>
        <v>-18.341905637202075</v>
      </c>
      <c r="L8" s="6">
        <f t="shared" ref="L8:L66" si="21">J8-J7</f>
        <v>101.19864409500337</v>
      </c>
      <c r="M8" s="6">
        <f t="shared" ref="M8:M66" si="22">K8-K7</f>
        <v>4.8055906582099013</v>
      </c>
      <c r="N8">
        <f t="shared" ref="N8:N66" si="23">ATAN(M8/L8)*180/PI()</f>
        <v>2.7187457104911545</v>
      </c>
      <c r="O8" s="2">
        <f t="shared" ref="O8:O66" si="24">IF(L8=0,IF(M8&gt;0,270,90),IF(L8&lt;0,IF(M8&gt;0,N8+360,N8),N8+180))</f>
        <v>182.71874571049116</v>
      </c>
      <c r="P8" s="9">
        <f t="shared" ref="P8:P33" si="25">(SQRT(L8*L8+M8*M8))/(C8-C7)*(P$1)</f>
        <v>10.131268068826051</v>
      </c>
      <c r="S8" s="6">
        <f t="shared" si="1"/>
        <v>-18</v>
      </c>
      <c r="T8" s="6">
        <f t="shared" si="2"/>
        <v>399</v>
      </c>
      <c r="U8" s="2">
        <f t="shared" si="17"/>
        <v>182.71874571049116</v>
      </c>
      <c r="V8">
        <f t="shared" si="18"/>
        <v>120</v>
      </c>
      <c r="W8" s="3">
        <f t="shared" si="19"/>
        <v>10.131268068826051</v>
      </c>
      <c r="X8">
        <f t="shared" si="20"/>
        <v>120</v>
      </c>
    </row>
    <row r="9" spans="1:24">
      <c r="A9" t="s">
        <v>29</v>
      </c>
      <c r="B9" t="s">
        <v>30</v>
      </c>
      <c r="C9">
        <v>60</v>
      </c>
      <c r="D9">
        <v>16.989999999999998</v>
      </c>
      <c r="E9">
        <v>359.07</v>
      </c>
      <c r="G9">
        <f t="shared" si="7"/>
        <v>144</v>
      </c>
      <c r="H9" s="8">
        <f t="shared" si="8"/>
        <v>16.989999999999998</v>
      </c>
      <c r="I9" s="8">
        <f t="shared" si="9"/>
        <v>359.07</v>
      </c>
      <c r="J9" s="6">
        <f t="shared" si="10"/>
        <v>471.23487636145086</v>
      </c>
      <c r="K9" s="6">
        <f t="shared" si="11"/>
        <v>-7.6495499372157143</v>
      </c>
      <c r="L9" s="6">
        <f t="shared" si="21"/>
        <v>71.928571084786995</v>
      </c>
      <c r="M9" s="6">
        <f t="shared" si="22"/>
        <v>10.692355699986361</v>
      </c>
      <c r="N9">
        <f t="shared" si="23"/>
        <v>8.455238730500767</v>
      </c>
      <c r="O9" s="2">
        <f t="shared" si="24"/>
        <v>188.45523873050075</v>
      </c>
      <c r="P9" s="9">
        <f t="shared" si="25"/>
        <v>7.2718950822425139</v>
      </c>
      <c r="S9" s="6">
        <f t="shared" si="1"/>
        <v>-8</v>
      </c>
      <c r="T9" s="6">
        <f t="shared" si="2"/>
        <v>471</v>
      </c>
      <c r="U9" s="2">
        <f t="shared" si="17"/>
        <v>188.45523873050075</v>
      </c>
      <c r="V9">
        <f t="shared" si="18"/>
        <v>144</v>
      </c>
      <c r="W9" s="3">
        <f t="shared" si="19"/>
        <v>7.2718950822425139</v>
      </c>
      <c r="X9">
        <f t="shared" si="20"/>
        <v>144</v>
      </c>
    </row>
    <row r="10" spans="1:24">
      <c r="A10" t="s">
        <v>29</v>
      </c>
      <c r="B10" t="s">
        <v>30</v>
      </c>
      <c r="C10">
        <v>70</v>
      </c>
      <c r="D10">
        <v>16.32</v>
      </c>
      <c r="E10">
        <v>0.43</v>
      </c>
      <c r="G10">
        <f t="shared" si="7"/>
        <v>168</v>
      </c>
      <c r="H10" s="8">
        <f t="shared" si="8"/>
        <v>16.32</v>
      </c>
      <c r="I10" s="8">
        <f t="shared" si="9"/>
        <v>0.43</v>
      </c>
      <c r="J10" s="6">
        <f t="shared" si="10"/>
        <v>573.75547550907254</v>
      </c>
      <c r="K10" s="6">
        <f t="shared" si="11"/>
        <v>4.3060673690008677</v>
      </c>
      <c r="L10" s="6">
        <f t="shared" si="21"/>
        <v>102.52059914762168</v>
      </c>
      <c r="M10" s="6">
        <f t="shared" si="22"/>
        <v>11.955617306216581</v>
      </c>
      <c r="N10">
        <f t="shared" si="23"/>
        <v>6.6516024423320257</v>
      </c>
      <c r="O10" s="2">
        <f t="shared" si="24"/>
        <v>186.65160244233203</v>
      </c>
      <c r="P10" s="9">
        <f t="shared" si="25"/>
        <v>10.321535755283723</v>
      </c>
      <c r="S10" s="6">
        <f t="shared" si="1"/>
        <v>4</v>
      </c>
      <c r="T10" s="6">
        <f t="shared" si="2"/>
        <v>574</v>
      </c>
      <c r="U10" s="2">
        <f t="shared" si="17"/>
        <v>186.65160244233203</v>
      </c>
      <c r="V10">
        <f t="shared" si="18"/>
        <v>168</v>
      </c>
      <c r="W10" s="3">
        <f t="shared" si="19"/>
        <v>10.321535755283723</v>
      </c>
      <c r="X10">
        <f t="shared" si="20"/>
        <v>168</v>
      </c>
    </row>
    <row r="11" spans="1:24">
      <c r="A11" t="s">
        <v>29</v>
      </c>
      <c r="B11" t="s">
        <v>30</v>
      </c>
      <c r="C11">
        <v>80</v>
      </c>
      <c r="D11">
        <v>16.13</v>
      </c>
      <c r="E11">
        <v>1.68</v>
      </c>
      <c r="G11">
        <f t="shared" si="7"/>
        <v>192</v>
      </c>
      <c r="H11" s="8">
        <f t="shared" si="8"/>
        <v>16.13</v>
      </c>
      <c r="I11" s="8">
        <f t="shared" si="9"/>
        <v>1.68</v>
      </c>
      <c r="J11" s="6">
        <f t="shared" si="10"/>
        <v>663.60936243600997</v>
      </c>
      <c r="K11" s="6">
        <f t="shared" si="11"/>
        <v>19.463621063685647</v>
      </c>
      <c r="L11" s="6">
        <f t="shared" si="21"/>
        <v>89.853886926937435</v>
      </c>
      <c r="M11" s="6">
        <f t="shared" si="22"/>
        <v>15.157553694684779</v>
      </c>
      <c r="N11">
        <f t="shared" si="23"/>
        <v>9.5751432612130039</v>
      </c>
      <c r="O11" s="2">
        <f t="shared" si="24"/>
        <v>189.57514326121301</v>
      </c>
      <c r="P11" s="9">
        <f t="shared" si="25"/>
        <v>9.1123391233459436</v>
      </c>
      <c r="S11" s="6">
        <f t="shared" si="1"/>
        <v>19</v>
      </c>
      <c r="T11" s="6">
        <f t="shared" si="2"/>
        <v>664</v>
      </c>
      <c r="U11" s="2">
        <f t="shared" si="17"/>
        <v>189.57514326121301</v>
      </c>
      <c r="V11">
        <f t="shared" si="18"/>
        <v>192</v>
      </c>
      <c r="W11" s="3">
        <f t="shared" si="19"/>
        <v>9.1123391233459436</v>
      </c>
      <c r="X11">
        <f t="shared" si="20"/>
        <v>192</v>
      </c>
    </row>
    <row r="12" spans="1:24">
      <c r="A12" t="s">
        <v>29</v>
      </c>
      <c r="B12" t="s">
        <v>30</v>
      </c>
      <c r="C12">
        <v>90</v>
      </c>
      <c r="D12">
        <v>16.010000000000002</v>
      </c>
      <c r="E12">
        <v>2.06</v>
      </c>
      <c r="G12">
        <f t="shared" si="7"/>
        <v>216</v>
      </c>
      <c r="H12" s="8">
        <f t="shared" si="8"/>
        <v>16.010000000000002</v>
      </c>
      <c r="I12" s="8">
        <f t="shared" si="9"/>
        <v>2.06</v>
      </c>
      <c r="J12" s="6">
        <f t="shared" si="10"/>
        <v>752.29912277505241</v>
      </c>
      <c r="K12" s="6">
        <f t="shared" si="11"/>
        <v>27.059659885941183</v>
      </c>
      <c r="L12" s="6">
        <f t="shared" si="21"/>
        <v>88.689760339042436</v>
      </c>
      <c r="M12" s="6">
        <f t="shared" si="22"/>
        <v>7.5960388222555366</v>
      </c>
      <c r="N12">
        <f t="shared" si="23"/>
        <v>4.8952826250636567</v>
      </c>
      <c r="O12" s="2">
        <f t="shared" si="24"/>
        <v>184.89528262506366</v>
      </c>
      <c r="P12" s="9">
        <f t="shared" si="25"/>
        <v>8.9014456100040285</v>
      </c>
      <c r="S12" s="6">
        <f t="shared" si="1"/>
        <v>27</v>
      </c>
      <c r="T12" s="6">
        <f t="shared" si="2"/>
        <v>752</v>
      </c>
      <c r="U12" s="2">
        <f t="shared" si="17"/>
        <v>184.89528262506366</v>
      </c>
      <c r="V12">
        <f t="shared" si="18"/>
        <v>216</v>
      </c>
      <c r="W12" s="3">
        <f t="shared" si="19"/>
        <v>8.9014456100040285</v>
      </c>
      <c r="X12">
        <f t="shared" si="20"/>
        <v>216</v>
      </c>
    </row>
    <row r="13" spans="1:24">
      <c r="A13" t="s">
        <v>29</v>
      </c>
      <c r="B13" t="s">
        <v>30</v>
      </c>
      <c r="C13">
        <v>100</v>
      </c>
      <c r="D13">
        <v>15.96</v>
      </c>
      <c r="E13">
        <v>2.4500000000000002</v>
      </c>
      <c r="G13">
        <f t="shared" si="7"/>
        <v>240</v>
      </c>
      <c r="H13" s="8">
        <f t="shared" si="8"/>
        <v>15.96</v>
      </c>
      <c r="I13" s="8">
        <f t="shared" si="9"/>
        <v>2.4500000000000002</v>
      </c>
      <c r="J13" s="6">
        <f t="shared" si="10"/>
        <v>838.42307498899527</v>
      </c>
      <c r="K13" s="6">
        <f t="shared" si="11"/>
        <v>35.873312843011227</v>
      </c>
      <c r="L13" s="6">
        <f t="shared" si="21"/>
        <v>86.123952213942857</v>
      </c>
      <c r="M13" s="6">
        <f t="shared" si="22"/>
        <v>8.8136529570700439</v>
      </c>
      <c r="N13">
        <f t="shared" si="23"/>
        <v>5.8431275458768015</v>
      </c>
      <c r="O13" s="2">
        <f t="shared" si="24"/>
        <v>185.8431275458768</v>
      </c>
      <c r="P13" s="9">
        <f t="shared" si="25"/>
        <v>8.6573758283888687</v>
      </c>
      <c r="S13" s="6">
        <f t="shared" si="1"/>
        <v>36</v>
      </c>
      <c r="T13" s="6">
        <f t="shared" si="2"/>
        <v>838</v>
      </c>
      <c r="U13" s="2">
        <f t="shared" si="17"/>
        <v>185.8431275458768</v>
      </c>
      <c r="V13">
        <f t="shared" si="18"/>
        <v>240</v>
      </c>
      <c r="W13" s="3">
        <f t="shared" si="19"/>
        <v>8.6573758283888687</v>
      </c>
      <c r="X13">
        <f t="shared" si="20"/>
        <v>240</v>
      </c>
    </row>
    <row r="14" spans="1:24">
      <c r="A14" t="s">
        <v>29</v>
      </c>
      <c r="B14" t="s">
        <v>30</v>
      </c>
      <c r="C14">
        <v>110</v>
      </c>
      <c r="D14">
        <v>15.93</v>
      </c>
      <c r="E14">
        <v>2.08</v>
      </c>
      <c r="G14">
        <f t="shared" si="7"/>
        <v>264</v>
      </c>
      <c r="H14" s="8">
        <f t="shared" si="8"/>
        <v>15.93</v>
      </c>
      <c r="I14" s="8">
        <f t="shared" si="9"/>
        <v>2.08</v>
      </c>
      <c r="J14" s="6">
        <f t="shared" si="10"/>
        <v>924.33140815800459</v>
      </c>
      <c r="K14" s="6">
        <f t="shared" si="11"/>
        <v>33.570611849972188</v>
      </c>
      <c r="L14" s="6">
        <f t="shared" si="21"/>
        <v>85.908333169009325</v>
      </c>
      <c r="M14" s="6">
        <f t="shared" si="22"/>
        <v>-2.3027009930390392</v>
      </c>
      <c r="N14">
        <f t="shared" si="23"/>
        <v>-1.5353977932676579</v>
      </c>
      <c r="O14" s="2">
        <f t="shared" si="24"/>
        <v>178.46460220673234</v>
      </c>
      <c r="P14" s="9">
        <f t="shared" si="25"/>
        <v>8.5939188614629423</v>
      </c>
      <c r="S14" s="6">
        <f t="shared" si="1"/>
        <v>34</v>
      </c>
      <c r="T14" s="6">
        <f t="shared" si="2"/>
        <v>924</v>
      </c>
      <c r="U14" s="2">
        <f t="shared" si="17"/>
        <v>178.46460220673234</v>
      </c>
      <c r="V14">
        <f t="shared" si="18"/>
        <v>264</v>
      </c>
      <c r="W14" s="3">
        <f t="shared" si="19"/>
        <v>8.5939188614629423</v>
      </c>
      <c r="X14">
        <f t="shared" si="20"/>
        <v>264</v>
      </c>
    </row>
    <row r="15" spans="1:24">
      <c r="A15" t="s">
        <v>29</v>
      </c>
      <c r="B15" t="s">
        <v>30</v>
      </c>
      <c r="C15">
        <v>120</v>
      </c>
      <c r="D15">
        <v>15.54</v>
      </c>
      <c r="E15">
        <v>357.16</v>
      </c>
      <c r="G15">
        <f t="shared" si="7"/>
        <v>288</v>
      </c>
      <c r="H15" s="8">
        <f t="shared" si="8"/>
        <v>15.54</v>
      </c>
      <c r="I15" s="8">
        <f t="shared" si="9"/>
        <v>357.16</v>
      </c>
      <c r="J15" s="6">
        <f t="shared" si="10"/>
        <v>1034.4141311104329</v>
      </c>
      <c r="K15" s="6">
        <f t="shared" si="11"/>
        <v>-51.315200769297853</v>
      </c>
      <c r="L15" s="6">
        <f t="shared" si="21"/>
        <v>110.0827229524283</v>
      </c>
      <c r="M15" s="6">
        <f t="shared" si="22"/>
        <v>-84.885812619270041</v>
      </c>
      <c r="N15">
        <f t="shared" si="23"/>
        <v>-37.636151082294177</v>
      </c>
      <c r="O15" s="2">
        <f t="shared" si="24"/>
        <v>142.36384891770581</v>
      </c>
      <c r="P15" s="9">
        <f t="shared" si="25"/>
        <v>13.901009703131248</v>
      </c>
      <c r="S15" s="6">
        <f t="shared" si="1"/>
        <v>-51</v>
      </c>
      <c r="T15" s="6">
        <f t="shared" si="2"/>
        <v>1034</v>
      </c>
      <c r="U15" s="2">
        <f t="shared" si="17"/>
        <v>142.36384891770581</v>
      </c>
      <c r="V15">
        <f t="shared" si="18"/>
        <v>288</v>
      </c>
      <c r="W15" s="3">
        <f t="shared" si="19"/>
        <v>13.901009703131248</v>
      </c>
      <c r="X15">
        <f t="shared" si="20"/>
        <v>288</v>
      </c>
    </row>
    <row r="16" spans="1:24">
      <c r="A16" t="s">
        <v>29</v>
      </c>
      <c r="B16" t="s">
        <v>30</v>
      </c>
      <c r="C16">
        <v>130</v>
      </c>
      <c r="D16">
        <v>15.13</v>
      </c>
      <c r="E16">
        <v>357.2</v>
      </c>
      <c r="G16">
        <f t="shared" si="7"/>
        <v>312</v>
      </c>
      <c r="H16" s="8">
        <f t="shared" si="8"/>
        <v>15.13</v>
      </c>
      <c r="I16" s="8">
        <f t="shared" si="9"/>
        <v>357.2</v>
      </c>
      <c r="J16" s="6">
        <f t="shared" si="10"/>
        <v>1152.5431871312126</v>
      </c>
      <c r="K16" s="6">
        <f t="shared" si="11"/>
        <v>-56.368765935623017</v>
      </c>
      <c r="L16" s="6">
        <f t="shared" si="21"/>
        <v>118.12905602077967</v>
      </c>
      <c r="M16" s="6">
        <f t="shared" si="22"/>
        <v>-5.0535651663251642</v>
      </c>
      <c r="N16">
        <f t="shared" si="23"/>
        <v>-2.4496218123196694</v>
      </c>
      <c r="O16" s="2">
        <f t="shared" si="24"/>
        <v>177.55037818768034</v>
      </c>
      <c r="P16" s="9">
        <f t="shared" si="25"/>
        <v>11.823710245625438</v>
      </c>
      <c r="S16" s="6">
        <f t="shared" si="1"/>
        <v>-56</v>
      </c>
      <c r="T16" s="6">
        <f t="shared" si="2"/>
        <v>1153</v>
      </c>
      <c r="U16" s="2">
        <f t="shared" si="17"/>
        <v>177.55037818768034</v>
      </c>
      <c r="V16">
        <f t="shared" si="18"/>
        <v>312</v>
      </c>
      <c r="W16" s="3">
        <f t="shared" si="19"/>
        <v>11.823710245625438</v>
      </c>
      <c r="X16">
        <f t="shared" si="20"/>
        <v>312</v>
      </c>
    </row>
    <row r="17" spans="1:24">
      <c r="A17" t="s">
        <v>29</v>
      </c>
      <c r="B17" t="s">
        <v>30</v>
      </c>
      <c r="C17">
        <v>140</v>
      </c>
      <c r="D17">
        <v>15.13</v>
      </c>
      <c r="E17">
        <v>358.2</v>
      </c>
      <c r="G17">
        <f t="shared" si="7"/>
        <v>336</v>
      </c>
      <c r="H17" s="8">
        <f t="shared" si="8"/>
        <v>15.13</v>
      </c>
      <c r="I17" s="8">
        <f t="shared" si="9"/>
        <v>358.2</v>
      </c>
      <c r="J17" s="6">
        <f t="shared" si="10"/>
        <v>1242.070759822115</v>
      </c>
      <c r="K17" s="6">
        <f t="shared" si="11"/>
        <v>-39.033646142837171</v>
      </c>
      <c r="L17" s="6">
        <f t="shared" si="21"/>
        <v>89.527572690902389</v>
      </c>
      <c r="M17" s="6">
        <f t="shared" si="22"/>
        <v>17.335119792785846</v>
      </c>
      <c r="N17">
        <f t="shared" si="23"/>
        <v>10.958505585620072</v>
      </c>
      <c r="O17" s="2">
        <f t="shared" si="24"/>
        <v>190.95850558562006</v>
      </c>
      <c r="P17" s="9">
        <f t="shared" si="25"/>
        <v>9.1190419727924521</v>
      </c>
      <c r="S17" s="6">
        <f t="shared" si="1"/>
        <v>-39</v>
      </c>
      <c r="T17" s="6">
        <f t="shared" si="2"/>
        <v>1242</v>
      </c>
      <c r="U17" s="2">
        <f t="shared" si="17"/>
        <v>190.95850558562006</v>
      </c>
      <c r="V17">
        <f t="shared" si="18"/>
        <v>336</v>
      </c>
      <c r="W17" s="3">
        <f t="shared" si="19"/>
        <v>9.1190419727924521</v>
      </c>
      <c r="X17">
        <f t="shared" si="20"/>
        <v>336</v>
      </c>
    </row>
    <row r="18" spans="1:24">
      <c r="A18" t="s">
        <v>29</v>
      </c>
      <c r="B18" t="s">
        <v>30</v>
      </c>
      <c r="C18">
        <v>150</v>
      </c>
      <c r="D18">
        <v>15.06</v>
      </c>
      <c r="E18">
        <v>356.91</v>
      </c>
      <c r="G18">
        <f t="shared" si="7"/>
        <v>360</v>
      </c>
      <c r="H18" s="8">
        <f t="shared" si="8"/>
        <v>15.06</v>
      </c>
      <c r="I18" s="8">
        <f t="shared" si="9"/>
        <v>356.91</v>
      </c>
      <c r="J18" s="6">
        <f t="shared" si="10"/>
        <v>1335.9871691569508</v>
      </c>
      <c r="K18" s="6">
        <f t="shared" si="11"/>
        <v>-72.120623265133034</v>
      </c>
      <c r="L18" s="6">
        <f t="shared" si="21"/>
        <v>93.916409334835862</v>
      </c>
      <c r="M18" s="6">
        <f t="shared" si="22"/>
        <v>-33.086977122295863</v>
      </c>
      <c r="N18">
        <f t="shared" si="23"/>
        <v>-19.407483562385554</v>
      </c>
      <c r="O18" s="2">
        <f t="shared" si="24"/>
        <v>160.59251643761445</v>
      </c>
      <c r="P18" s="9">
        <f t="shared" si="25"/>
        <v>9.9574293858604754</v>
      </c>
      <c r="S18" s="6">
        <f t="shared" si="1"/>
        <v>-72</v>
      </c>
      <c r="T18" s="6">
        <f t="shared" si="2"/>
        <v>1336</v>
      </c>
      <c r="U18" s="2">
        <f t="shared" si="17"/>
        <v>160.59251643761445</v>
      </c>
      <c r="V18">
        <f t="shared" si="18"/>
        <v>360</v>
      </c>
      <c r="W18" s="3">
        <f t="shared" si="19"/>
        <v>9.9574293858604754</v>
      </c>
      <c r="X18">
        <f t="shared" si="20"/>
        <v>360</v>
      </c>
    </row>
    <row r="19" spans="1:24">
      <c r="A19" t="s">
        <v>29</v>
      </c>
      <c r="B19" t="s">
        <v>30</v>
      </c>
      <c r="C19">
        <v>160</v>
      </c>
      <c r="D19">
        <v>15.85</v>
      </c>
      <c r="E19">
        <v>356.05</v>
      </c>
      <c r="G19">
        <f t="shared" si="7"/>
        <v>384</v>
      </c>
      <c r="H19" s="8">
        <f t="shared" si="8"/>
        <v>15.85</v>
      </c>
      <c r="I19" s="8">
        <f t="shared" si="9"/>
        <v>356.05</v>
      </c>
      <c r="J19" s="6">
        <f t="shared" si="10"/>
        <v>1349.3081901767846</v>
      </c>
      <c r="K19" s="6">
        <f t="shared" si="11"/>
        <v>-93.169640781984086</v>
      </c>
      <c r="L19" s="6">
        <f t="shared" si="21"/>
        <v>13.321021019833779</v>
      </c>
      <c r="M19" s="6">
        <f t="shared" si="22"/>
        <v>-21.049017516851052</v>
      </c>
      <c r="N19">
        <f t="shared" si="23"/>
        <v>-57.67203372586642</v>
      </c>
      <c r="O19" s="2">
        <f t="shared" si="24"/>
        <v>122.32796627413359</v>
      </c>
      <c r="P19" s="9">
        <f t="shared" si="25"/>
        <v>2.4910052979380746</v>
      </c>
      <c r="S19" s="6">
        <f t="shared" si="1"/>
        <v>-93</v>
      </c>
      <c r="T19" s="6">
        <f t="shared" si="2"/>
        <v>1349</v>
      </c>
      <c r="U19" s="2">
        <f t="shared" si="17"/>
        <v>122.32796627413359</v>
      </c>
      <c r="V19">
        <f t="shared" si="18"/>
        <v>384</v>
      </c>
      <c r="W19" s="3">
        <f t="shared" si="19"/>
        <v>2.4910052979380746</v>
      </c>
      <c r="X19">
        <f t="shared" si="20"/>
        <v>384</v>
      </c>
    </row>
    <row r="20" spans="1:24">
      <c r="A20" t="s">
        <v>29</v>
      </c>
      <c r="B20" t="s">
        <v>30</v>
      </c>
      <c r="C20">
        <v>190</v>
      </c>
      <c r="D20">
        <v>19.309999999999999</v>
      </c>
      <c r="E20">
        <v>348.41</v>
      </c>
      <c r="G20">
        <f t="shared" si="7"/>
        <v>456</v>
      </c>
      <c r="H20" s="8">
        <f t="shared" si="8"/>
        <v>19.309999999999999</v>
      </c>
      <c r="I20" s="8">
        <f t="shared" si="9"/>
        <v>348.41</v>
      </c>
      <c r="J20" s="6">
        <f t="shared" si="10"/>
        <v>1274.868219344748</v>
      </c>
      <c r="K20" s="6">
        <f t="shared" si="11"/>
        <v>-261.46098897810521</v>
      </c>
      <c r="L20" s="6">
        <f t="shared" ref="L20" si="26">J20-J19</f>
        <v>-74.439970832036579</v>
      </c>
      <c r="M20" s="6">
        <f t="shared" ref="M20" si="27">K20-K19</f>
        <v>-168.29134819612113</v>
      </c>
      <c r="N20">
        <f t="shared" ref="N20" si="28">ATAN(M20/L20)*180/PI()</f>
        <v>66.138852975283768</v>
      </c>
      <c r="O20" s="2">
        <f t="shared" ref="O20" si="29">IF(L20=0,IF(M20&gt;0,270,90),IF(L20&lt;0,IF(M20&gt;0,N20+360,N20),N20+180))</f>
        <v>66.138852975283768</v>
      </c>
      <c r="P20" s="9">
        <f t="shared" ref="P20" si="30">(SQRT(L20*L20+M20*M20))/(C20-C19)*(P$1)</f>
        <v>6.1339933644081182</v>
      </c>
      <c r="S20" s="6">
        <f t="shared" si="1"/>
        <v>-261</v>
      </c>
      <c r="T20" s="6">
        <f t="shared" si="2"/>
        <v>1275</v>
      </c>
      <c r="U20" s="2">
        <f t="shared" si="17"/>
        <v>66.138852975283768</v>
      </c>
      <c r="V20">
        <f t="shared" si="18"/>
        <v>456</v>
      </c>
      <c r="W20" s="3">
        <f t="shared" si="19"/>
        <v>6.1339933644081182</v>
      </c>
      <c r="X20">
        <f t="shared" si="20"/>
        <v>456</v>
      </c>
    </row>
    <row r="21" spans="1:24">
      <c r="A21" t="s">
        <v>29</v>
      </c>
      <c r="B21" t="s">
        <v>30</v>
      </c>
      <c r="C21">
        <v>200</v>
      </c>
      <c r="D21">
        <v>20.45</v>
      </c>
      <c r="E21">
        <v>347.68</v>
      </c>
      <c r="G21">
        <f t="shared" si="7"/>
        <v>480</v>
      </c>
      <c r="H21" s="8">
        <f t="shared" si="8"/>
        <v>20.45</v>
      </c>
      <c r="I21" s="8">
        <f t="shared" si="9"/>
        <v>347.68</v>
      </c>
      <c r="J21" s="6">
        <f t="shared" si="10"/>
        <v>1257.5979889362748</v>
      </c>
      <c r="K21" s="6">
        <f t="shared" si="11"/>
        <v>-274.66059361612764</v>
      </c>
      <c r="L21" s="6">
        <f t="shared" si="21"/>
        <v>-17.270230408473253</v>
      </c>
      <c r="M21" s="6">
        <f t="shared" si="22"/>
        <v>-13.199604638022436</v>
      </c>
      <c r="N21">
        <f t="shared" si="23"/>
        <v>37.390611546624704</v>
      </c>
      <c r="O21" s="2">
        <f t="shared" si="24"/>
        <v>37.390611546624704</v>
      </c>
      <c r="P21" s="9">
        <f t="shared" si="25"/>
        <v>2.1736844779356952</v>
      </c>
      <c r="S21" s="6">
        <f t="shared" si="1"/>
        <v>-275</v>
      </c>
      <c r="T21" s="6">
        <f t="shared" si="2"/>
        <v>1258</v>
      </c>
      <c r="U21" s="2">
        <f t="shared" si="17"/>
        <v>37.390611546624704</v>
      </c>
      <c r="V21">
        <f t="shared" si="18"/>
        <v>480</v>
      </c>
      <c r="W21" s="3">
        <f t="shared" si="19"/>
        <v>2.1736844779356952</v>
      </c>
      <c r="X21">
        <f t="shared" si="20"/>
        <v>480</v>
      </c>
    </row>
    <row r="22" spans="1:24">
      <c r="A22" t="s">
        <v>29</v>
      </c>
      <c r="B22" t="s">
        <v>30</v>
      </c>
      <c r="C22">
        <v>210</v>
      </c>
      <c r="D22">
        <v>21.55</v>
      </c>
      <c r="E22">
        <v>347.52</v>
      </c>
      <c r="G22">
        <f t="shared" si="7"/>
        <v>504</v>
      </c>
      <c r="H22" s="8">
        <f t="shared" si="8"/>
        <v>21.55</v>
      </c>
      <c r="I22" s="8">
        <f t="shared" si="9"/>
        <v>347.52</v>
      </c>
      <c r="J22" s="6">
        <f t="shared" si="10"/>
        <v>1246.0564496728314</v>
      </c>
      <c r="K22" s="6">
        <f t="shared" si="11"/>
        <v>-275.78776634949634</v>
      </c>
      <c r="L22" s="6">
        <f t="shared" si="21"/>
        <v>-11.541539263443383</v>
      </c>
      <c r="M22" s="6">
        <f t="shared" si="22"/>
        <v>-1.1271727333686954</v>
      </c>
      <c r="N22">
        <f t="shared" si="23"/>
        <v>5.5779458324644979</v>
      </c>
      <c r="O22" s="2">
        <f t="shared" si="24"/>
        <v>5.5779458324644979</v>
      </c>
      <c r="P22" s="9">
        <f t="shared" si="25"/>
        <v>1.1596449755871627</v>
      </c>
      <c r="S22" s="6">
        <f t="shared" si="1"/>
        <v>-276</v>
      </c>
      <c r="T22" s="6">
        <f t="shared" si="2"/>
        <v>1246</v>
      </c>
      <c r="U22" s="2">
        <f t="shared" si="17"/>
        <v>5.5779458324644979</v>
      </c>
      <c r="V22">
        <f t="shared" si="18"/>
        <v>504</v>
      </c>
      <c r="W22" s="3">
        <f t="shared" si="19"/>
        <v>1.1596449755871627</v>
      </c>
      <c r="X22">
        <f t="shared" si="20"/>
        <v>504</v>
      </c>
    </row>
    <row r="23" spans="1:24">
      <c r="A23" t="s">
        <v>29</v>
      </c>
      <c r="B23" t="s">
        <v>30</v>
      </c>
      <c r="C23">
        <v>220</v>
      </c>
      <c r="D23">
        <v>22.24</v>
      </c>
      <c r="E23">
        <v>347.25</v>
      </c>
      <c r="G23">
        <f t="shared" si="7"/>
        <v>528</v>
      </c>
      <c r="H23" s="8">
        <f t="shared" si="8"/>
        <v>22.24</v>
      </c>
      <c r="I23" s="8">
        <f t="shared" si="9"/>
        <v>347.25</v>
      </c>
      <c r="J23" s="6">
        <f t="shared" si="10"/>
        <v>1259.4077762880297</v>
      </c>
      <c r="K23" s="6">
        <f t="shared" si="11"/>
        <v>-284.9748852566841</v>
      </c>
      <c r="L23" s="6">
        <f t="shared" si="21"/>
        <v>13.351326615198332</v>
      </c>
      <c r="M23" s="6">
        <f t="shared" si="22"/>
        <v>-9.1871189071877666</v>
      </c>
      <c r="N23">
        <f t="shared" si="23"/>
        <v>-34.5320672655346</v>
      </c>
      <c r="O23" s="2">
        <f t="shared" si="24"/>
        <v>145.46793273446539</v>
      </c>
      <c r="P23" s="9">
        <f t="shared" si="25"/>
        <v>1.6206821903152708</v>
      </c>
      <c r="S23" s="6">
        <f t="shared" si="1"/>
        <v>-285</v>
      </c>
      <c r="T23" s="6">
        <f t="shared" si="2"/>
        <v>1259</v>
      </c>
      <c r="U23" s="2">
        <f t="shared" si="17"/>
        <v>145.46793273446539</v>
      </c>
      <c r="V23">
        <f t="shared" si="18"/>
        <v>528</v>
      </c>
      <c r="W23" s="3">
        <f t="shared" si="19"/>
        <v>1.6206821903152708</v>
      </c>
      <c r="X23">
        <f t="shared" si="20"/>
        <v>528</v>
      </c>
    </row>
    <row r="24" spans="1:24">
      <c r="A24" t="s">
        <v>29</v>
      </c>
      <c r="B24" t="s">
        <v>30</v>
      </c>
      <c r="C24">
        <v>230</v>
      </c>
      <c r="D24">
        <v>22.8</v>
      </c>
      <c r="E24">
        <v>346.91</v>
      </c>
      <c r="G24">
        <f t="shared" si="7"/>
        <v>552</v>
      </c>
      <c r="H24" s="8">
        <f t="shared" si="8"/>
        <v>22.8</v>
      </c>
      <c r="I24" s="8">
        <f t="shared" si="9"/>
        <v>346.91</v>
      </c>
      <c r="J24" s="6">
        <f t="shared" si="10"/>
        <v>1279.0344179389804</v>
      </c>
      <c r="K24" s="6">
        <f t="shared" si="11"/>
        <v>-297.40531988284101</v>
      </c>
      <c r="L24" s="6">
        <f t="shared" si="21"/>
        <v>19.62664165095066</v>
      </c>
      <c r="M24" s="6">
        <f t="shared" si="22"/>
        <v>-12.430434626156909</v>
      </c>
      <c r="N24">
        <f t="shared" si="23"/>
        <v>-32.347919061588598</v>
      </c>
      <c r="O24" s="2">
        <f t="shared" si="24"/>
        <v>147.65208093841142</v>
      </c>
      <c r="P24" s="9">
        <f t="shared" si="25"/>
        <v>2.3231891173341697</v>
      </c>
      <c r="S24" s="6">
        <f t="shared" si="1"/>
        <v>-297</v>
      </c>
      <c r="T24" s="6">
        <f t="shared" si="2"/>
        <v>1279</v>
      </c>
      <c r="U24" s="2">
        <f t="shared" si="17"/>
        <v>147.65208093841142</v>
      </c>
      <c r="V24">
        <f t="shared" si="18"/>
        <v>552</v>
      </c>
      <c r="W24" s="3">
        <f t="shared" si="19"/>
        <v>2.3231891173341697</v>
      </c>
      <c r="X24">
        <f t="shared" si="20"/>
        <v>552</v>
      </c>
    </row>
    <row r="25" spans="1:24">
      <c r="A25" t="s">
        <v>29</v>
      </c>
      <c r="B25" t="s">
        <v>30</v>
      </c>
      <c r="C25">
        <v>240</v>
      </c>
      <c r="D25">
        <v>23.52</v>
      </c>
      <c r="E25">
        <v>346.46</v>
      </c>
      <c r="G25">
        <f t="shared" si="7"/>
        <v>576</v>
      </c>
      <c r="H25" s="8">
        <f t="shared" si="8"/>
        <v>23.52</v>
      </c>
      <c r="I25" s="8">
        <f t="shared" si="9"/>
        <v>346.46</v>
      </c>
      <c r="J25" s="6">
        <f t="shared" si="10"/>
        <v>1286.6628721574</v>
      </c>
      <c r="K25" s="6">
        <f t="shared" si="11"/>
        <v>-309.85061900207546</v>
      </c>
      <c r="L25" s="6">
        <f t="shared" si="21"/>
        <v>7.6284542184196198</v>
      </c>
      <c r="M25" s="6">
        <f t="shared" si="22"/>
        <v>-12.445299119234448</v>
      </c>
      <c r="N25">
        <f t="shared" si="23"/>
        <v>-58.493423344792483</v>
      </c>
      <c r="O25" s="2">
        <f t="shared" si="24"/>
        <v>121.50657665520751</v>
      </c>
      <c r="P25" s="9">
        <f t="shared" si="25"/>
        <v>1.4597218362747808</v>
      </c>
      <c r="S25" s="6">
        <f t="shared" si="1"/>
        <v>-310</v>
      </c>
      <c r="T25" s="6">
        <f t="shared" si="2"/>
        <v>1287</v>
      </c>
      <c r="U25" s="2">
        <f t="shared" si="17"/>
        <v>121.50657665520751</v>
      </c>
      <c r="V25">
        <f t="shared" si="18"/>
        <v>576</v>
      </c>
      <c r="W25" s="3">
        <f t="shared" si="19"/>
        <v>1.4597218362747808</v>
      </c>
      <c r="X25">
        <f t="shared" si="20"/>
        <v>576</v>
      </c>
    </row>
    <row r="26" spans="1:24">
      <c r="A26" t="s">
        <v>29</v>
      </c>
      <c r="B26" t="s">
        <v>30</v>
      </c>
      <c r="C26">
        <v>250</v>
      </c>
      <c r="D26">
        <v>24.22</v>
      </c>
      <c r="E26">
        <v>346.01</v>
      </c>
      <c r="G26">
        <f t="shared" si="7"/>
        <v>600</v>
      </c>
      <c r="H26" s="8">
        <f t="shared" si="8"/>
        <v>24.22</v>
      </c>
      <c r="I26" s="8">
        <f t="shared" si="9"/>
        <v>346.01</v>
      </c>
      <c r="J26" s="6">
        <f t="shared" si="10"/>
        <v>1294.2514129032729</v>
      </c>
      <c r="K26" s="6">
        <f t="shared" si="11"/>
        <v>-322.45319861279353</v>
      </c>
      <c r="L26" s="6">
        <f t="shared" si="21"/>
        <v>7.5885407458729333</v>
      </c>
      <c r="M26" s="6">
        <f t="shared" si="22"/>
        <v>-12.602579610718067</v>
      </c>
      <c r="N26">
        <f t="shared" si="23"/>
        <v>-58.946093712660613</v>
      </c>
      <c r="O26" s="2">
        <f t="shared" si="24"/>
        <v>121.05390628733939</v>
      </c>
      <c r="P26" s="9">
        <f t="shared" si="25"/>
        <v>1.4710913074865899</v>
      </c>
      <c r="S26" s="6">
        <f t="shared" si="1"/>
        <v>-322</v>
      </c>
      <c r="T26" s="6">
        <f t="shared" si="2"/>
        <v>1294</v>
      </c>
      <c r="U26" s="2">
        <f t="shared" si="17"/>
        <v>121.05390628733939</v>
      </c>
      <c r="V26">
        <f t="shared" si="18"/>
        <v>600</v>
      </c>
      <c r="W26" s="3">
        <f t="shared" si="19"/>
        <v>1.4710913074865899</v>
      </c>
      <c r="X26">
        <f t="shared" si="20"/>
        <v>600</v>
      </c>
    </row>
    <row r="27" spans="1:24">
      <c r="A27" t="s">
        <v>29</v>
      </c>
      <c r="B27" t="s">
        <v>30</v>
      </c>
      <c r="C27">
        <v>260</v>
      </c>
      <c r="D27">
        <v>25.35</v>
      </c>
      <c r="E27">
        <v>345.7</v>
      </c>
      <c r="G27">
        <f t="shared" si="7"/>
        <v>624</v>
      </c>
      <c r="H27" s="8">
        <f t="shared" si="8"/>
        <v>25.35</v>
      </c>
      <c r="I27" s="8">
        <f t="shared" si="9"/>
        <v>345.7</v>
      </c>
      <c r="J27" s="6">
        <f t="shared" si="10"/>
        <v>1276.2965356699274</v>
      </c>
      <c r="K27" s="6">
        <f t="shared" si="11"/>
        <v>-325.32390758428829</v>
      </c>
      <c r="L27" s="6">
        <f t="shared" si="21"/>
        <v>-17.954877233345542</v>
      </c>
      <c r="M27" s="6">
        <f t="shared" si="22"/>
        <v>-2.8707089714947642</v>
      </c>
      <c r="N27">
        <f t="shared" si="23"/>
        <v>9.0838318009667045</v>
      </c>
      <c r="O27" s="2">
        <f t="shared" si="24"/>
        <v>9.0838318009667045</v>
      </c>
      <c r="P27" s="9">
        <f t="shared" si="25"/>
        <v>1.8182920185259863</v>
      </c>
      <c r="S27" s="6">
        <f t="shared" si="1"/>
        <v>-325</v>
      </c>
      <c r="T27" s="6">
        <f t="shared" si="2"/>
        <v>1276</v>
      </c>
      <c r="U27" s="2">
        <f t="shared" si="17"/>
        <v>9.0838318009667045</v>
      </c>
      <c r="V27">
        <f t="shared" si="18"/>
        <v>624</v>
      </c>
      <c r="W27" s="3">
        <f t="shared" si="19"/>
        <v>1.8182920185259863</v>
      </c>
      <c r="X27">
        <f t="shared" si="20"/>
        <v>624</v>
      </c>
    </row>
    <row r="28" spans="1:24">
      <c r="A28" t="s">
        <v>29</v>
      </c>
      <c r="B28" t="s">
        <v>30</v>
      </c>
      <c r="C28">
        <v>270</v>
      </c>
      <c r="D28">
        <v>26.17</v>
      </c>
      <c r="E28">
        <v>345.49</v>
      </c>
      <c r="G28">
        <f t="shared" si="7"/>
        <v>648</v>
      </c>
      <c r="H28" s="8">
        <f t="shared" si="8"/>
        <v>26.17</v>
      </c>
      <c r="I28" s="8">
        <f t="shared" si="9"/>
        <v>345.49</v>
      </c>
      <c r="J28" s="6">
        <f t="shared" si="10"/>
        <v>1276.5925172536192</v>
      </c>
      <c r="K28" s="6">
        <f t="shared" si="11"/>
        <v>-330.38699321905278</v>
      </c>
      <c r="L28" s="6">
        <f t="shared" si="21"/>
        <v>0.29598158369185512</v>
      </c>
      <c r="M28" s="6">
        <f t="shared" si="22"/>
        <v>-5.0630856347644908</v>
      </c>
      <c r="N28">
        <f t="shared" si="23"/>
        <v>-86.654368862440364</v>
      </c>
      <c r="O28" s="2">
        <f t="shared" si="24"/>
        <v>93.345631137559636</v>
      </c>
      <c r="P28" s="9">
        <f t="shared" si="25"/>
        <v>0.50717296105809195</v>
      </c>
      <c r="S28" s="6">
        <f t="shared" si="1"/>
        <v>-330</v>
      </c>
      <c r="T28" s="6">
        <f t="shared" si="2"/>
        <v>1277</v>
      </c>
      <c r="U28" s="2">
        <f t="shared" si="17"/>
        <v>93.345631137559636</v>
      </c>
      <c r="V28">
        <f t="shared" si="18"/>
        <v>648</v>
      </c>
      <c r="W28" s="3">
        <f t="shared" si="19"/>
        <v>0.50717296105809195</v>
      </c>
      <c r="X28">
        <f t="shared" si="20"/>
        <v>648</v>
      </c>
    </row>
    <row r="29" spans="1:24">
      <c r="A29" t="s">
        <v>29</v>
      </c>
      <c r="B29" t="s">
        <v>30</v>
      </c>
      <c r="C29">
        <v>280</v>
      </c>
      <c r="D29">
        <v>27.28</v>
      </c>
      <c r="E29">
        <v>344.96</v>
      </c>
      <c r="G29">
        <f t="shared" si="7"/>
        <v>672</v>
      </c>
      <c r="H29" s="8">
        <f t="shared" si="8"/>
        <v>27.28</v>
      </c>
      <c r="I29" s="8">
        <f t="shared" si="9"/>
        <v>344.96</v>
      </c>
      <c r="J29" s="6">
        <f t="shared" si="10"/>
        <v>1258.4544597126387</v>
      </c>
      <c r="K29" s="6">
        <f t="shared" si="11"/>
        <v>-338.14367774660133</v>
      </c>
      <c r="L29" s="6">
        <f t="shared" si="21"/>
        <v>-18.138057540980526</v>
      </c>
      <c r="M29" s="6">
        <f t="shared" si="22"/>
        <v>-7.7566845275485434</v>
      </c>
      <c r="N29">
        <f t="shared" si="23"/>
        <v>23.153824877635611</v>
      </c>
      <c r="O29" s="2">
        <f t="shared" si="24"/>
        <v>23.153824877635611</v>
      </c>
      <c r="P29" s="9">
        <f t="shared" si="25"/>
        <v>1.9727019192463708</v>
      </c>
      <c r="S29" s="6">
        <f t="shared" si="1"/>
        <v>-338</v>
      </c>
      <c r="T29" s="6">
        <f t="shared" si="2"/>
        <v>1258</v>
      </c>
      <c r="U29" s="2">
        <f t="shared" si="17"/>
        <v>23.153824877635611</v>
      </c>
      <c r="V29">
        <f t="shared" si="18"/>
        <v>672</v>
      </c>
      <c r="W29" s="3">
        <f t="shared" si="19"/>
        <v>1.9727019192463708</v>
      </c>
      <c r="X29">
        <f t="shared" si="20"/>
        <v>672</v>
      </c>
    </row>
    <row r="30" spans="1:24">
      <c r="A30" t="s">
        <v>29</v>
      </c>
      <c r="B30" t="s">
        <v>30</v>
      </c>
      <c r="C30">
        <v>290</v>
      </c>
      <c r="D30">
        <v>27.86</v>
      </c>
      <c r="E30">
        <v>343.91</v>
      </c>
      <c r="G30">
        <f t="shared" si="7"/>
        <v>696</v>
      </c>
      <c r="H30" s="8">
        <f t="shared" si="8"/>
        <v>27.86</v>
      </c>
      <c r="I30" s="8">
        <f t="shared" si="9"/>
        <v>343.91</v>
      </c>
      <c r="J30" s="6">
        <f t="shared" si="10"/>
        <v>1265.157486225768</v>
      </c>
      <c r="K30" s="6">
        <f t="shared" si="11"/>
        <v>-364.92974908151206</v>
      </c>
      <c r="L30" s="6">
        <f t="shared" si="21"/>
        <v>6.7030265131293163</v>
      </c>
      <c r="M30" s="6">
        <f t="shared" si="22"/>
        <v>-26.78607133491073</v>
      </c>
      <c r="N30">
        <f t="shared" si="23"/>
        <v>-75.950654075903131</v>
      </c>
      <c r="O30" s="2">
        <f t="shared" si="24"/>
        <v>104.04934592409687</v>
      </c>
      <c r="P30" s="9">
        <f t="shared" si="25"/>
        <v>2.7612029660903974</v>
      </c>
      <c r="S30" s="6">
        <f t="shared" si="1"/>
        <v>-365</v>
      </c>
      <c r="T30" s="6">
        <f t="shared" si="2"/>
        <v>1265</v>
      </c>
      <c r="U30" s="2">
        <f t="shared" si="17"/>
        <v>104.04934592409687</v>
      </c>
      <c r="V30">
        <f t="shared" si="18"/>
        <v>696</v>
      </c>
      <c r="W30" s="3">
        <f t="shared" si="19"/>
        <v>2.7612029660903974</v>
      </c>
      <c r="X30">
        <f t="shared" si="20"/>
        <v>696</v>
      </c>
    </row>
    <row r="31" spans="1:24">
      <c r="A31" t="s">
        <v>29</v>
      </c>
      <c r="B31" t="s">
        <v>30</v>
      </c>
      <c r="C31">
        <v>300</v>
      </c>
      <c r="D31">
        <v>28.86</v>
      </c>
      <c r="E31">
        <v>342.76</v>
      </c>
      <c r="G31">
        <f t="shared" si="7"/>
        <v>720</v>
      </c>
      <c r="H31" s="8">
        <f t="shared" si="8"/>
        <v>28.86</v>
      </c>
      <c r="I31" s="8">
        <f t="shared" si="9"/>
        <v>342.76</v>
      </c>
      <c r="J31" s="6">
        <f t="shared" si="10"/>
        <v>1247.736788693986</v>
      </c>
      <c r="K31" s="6">
        <f t="shared" si="11"/>
        <v>-387.19381633636044</v>
      </c>
      <c r="L31" s="6">
        <f t="shared" si="21"/>
        <v>-17.420697531782025</v>
      </c>
      <c r="M31" s="6">
        <f t="shared" si="22"/>
        <v>-22.264067254848385</v>
      </c>
      <c r="N31">
        <f t="shared" si="23"/>
        <v>51.958312503225095</v>
      </c>
      <c r="O31" s="2">
        <f t="shared" si="24"/>
        <v>51.958312503225095</v>
      </c>
      <c r="P31" s="9">
        <f t="shared" si="25"/>
        <v>2.8269584242118748</v>
      </c>
      <c r="S31" s="6">
        <f t="shared" si="1"/>
        <v>-387</v>
      </c>
      <c r="T31" s="6">
        <f t="shared" si="2"/>
        <v>1248</v>
      </c>
      <c r="U31" s="2">
        <f t="shared" si="17"/>
        <v>51.958312503225095</v>
      </c>
      <c r="V31">
        <f t="shared" si="18"/>
        <v>720</v>
      </c>
      <c r="W31" s="3">
        <f t="shared" si="19"/>
        <v>2.8269584242118748</v>
      </c>
      <c r="X31">
        <f t="shared" si="20"/>
        <v>720</v>
      </c>
    </row>
    <row r="32" spans="1:24">
      <c r="A32" t="s">
        <v>29</v>
      </c>
      <c r="B32" t="s">
        <v>30</v>
      </c>
      <c r="C32">
        <v>310</v>
      </c>
      <c r="D32">
        <v>29.71</v>
      </c>
      <c r="E32">
        <v>341.43</v>
      </c>
      <c r="G32">
        <f t="shared" si="7"/>
        <v>744</v>
      </c>
      <c r="H32" s="8">
        <f t="shared" si="8"/>
        <v>29.71</v>
      </c>
      <c r="I32" s="8">
        <f t="shared" si="9"/>
        <v>341.43</v>
      </c>
      <c r="J32" s="6">
        <f t="shared" si="10"/>
        <v>1235.957879068188</v>
      </c>
      <c r="K32" s="6">
        <f t="shared" si="11"/>
        <v>-415.22546774909375</v>
      </c>
      <c r="L32" s="6">
        <f t="shared" si="21"/>
        <v>-11.778909625797951</v>
      </c>
      <c r="M32" s="6">
        <f t="shared" si="22"/>
        <v>-28.031651412733311</v>
      </c>
      <c r="N32">
        <f t="shared" si="23"/>
        <v>67.207837243254929</v>
      </c>
      <c r="O32" s="2">
        <f t="shared" si="24"/>
        <v>67.207837243254929</v>
      </c>
      <c r="P32" s="9">
        <f t="shared" si="25"/>
        <v>3.0405857871431765</v>
      </c>
      <c r="S32" s="6">
        <f t="shared" si="1"/>
        <v>-415</v>
      </c>
      <c r="T32" s="6">
        <f t="shared" si="2"/>
        <v>1236</v>
      </c>
      <c r="U32" s="2">
        <f t="shared" si="17"/>
        <v>67.207837243254929</v>
      </c>
      <c r="V32">
        <f t="shared" si="18"/>
        <v>744</v>
      </c>
      <c r="W32" s="3">
        <f t="shared" si="19"/>
        <v>3.0405857871431765</v>
      </c>
      <c r="X32">
        <f t="shared" si="20"/>
        <v>744</v>
      </c>
    </row>
    <row r="33" spans="1:24">
      <c r="A33" t="s">
        <v>29</v>
      </c>
      <c r="B33" t="s">
        <v>30</v>
      </c>
      <c r="C33">
        <v>320</v>
      </c>
      <c r="D33">
        <v>29.76</v>
      </c>
      <c r="E33">
        <v>340.49</v>
      </c>
      <c r="G33">
        <f t="shared" si="7"/>
        <v>768</v>
      </c>
      <c r="H33" s="8">
        <f t="shared" si="8"/>
        <v>29.76</v>
      </c>
      <c r="I33" s="8">
        <f t="shared" si="9"/>
        <v>340.49</v>
      </c>
      <c r="J33" s="6">
        <f t="shared" si="10"/>
        <v>1266.0561930578313</v>
      </c>
      <c r="K33" s="6">
        <f t="shared" si="11"/>
        <v>-448.58270513389942</v>
      </c>
      <c r="L33" s="6">
        <f t="shared" si="21"/>
        <v>30.098313989643202</v>
      </c>
      <c r="M33" s="6">
        <f t="shared" si="22"/>
        <v>-33.357237384805671</v>
      </c>
      <c r="N33">
        <f t="shared" si="23"/>
        <v>-47.939989410766813</v>
      </c>
      <c r="O33" s="2">
        <f t="shared" si="24"/>
        <v>132.06001058923317</v>
      </c>
      <c r="P33" s="9">
        <f t="shared" si="25"/>
        <v>4.492898608877602</v>
      </c>
      <c r="S33" s="6">
        <f t="shared" ref="S33:S64" si="31">ROUND(K33,0)</f>
        <v>-449</v>
      </c>
      <c r="T33" s="6">
        <f t="shared" ref="T33:T64" si="32">ROUND(J33,0)</f>
        <v>1266</v>
      </c>
      <c r="U33" s="2">
        <f t="shared" si="17"/>
        <v>132.06001058923317</v>
      </c>
      <c r="V33">
        <f t="shared" si="18"/>
        <v>768</v>
      </c>
      <c r="W33" s="3">
        <f t="shared" si="19"/>
        <v>4.492898608877602</v>
      </c>
      <c r="X33">
        <f t="shared" si="20"/>
        <v>768</v>
      </c>
    </row>
    <row r="34" spans="1:24">
      <c r="A34" t="s">
        <v>29</v>
      </c>
      <c r="B34" t="s">
        <v>30</v>
      </c>
      <c r="C34">
        <v>330</v>
      </c>
      <c r="D34">
        <v>29.13</v>
      </c>
      <c r="E34">
        <v>339.32</v>
      </c>
      <c r="G34">
        <f t="shared" ref="G34:G65" si="33">+J$3*L$3*(C34-C$6)/M$3+K$3</f>
        <v>792</v>
      </c>
      <c r="H34" s="8">
        <f t="shared" si="8"/>
        <v>29.13</v>
      </c>
      <c r="I34" s="8">
        <f t="shared" si="9"/>
        <v>339.32</v>
      </c>
      <c r="J34" s="6">
        <f t="shared" si="10"/>
        <v>1329.6203977232492</v>
      </c>
      <c r="K34" s="6">
        <f t="shared" si="11"/>
        <v>-501.89135584966573</v>
      </c>
      <c r="L34" s="6">
        <f t="shared" si="21"/>
        <v>63.564204665417947</v>
      </c>
      <c r="M34" s="6">
        <f t="shared" si="22"/>
        <v>-53.308650715766305</v>
      </c>
      <c r="N34">
        <f t="shared" si="23"/>
        <v>-39.98515962769325</v>
      </c>
      <c r="O34" s="2">
        <f t="shared" si="24"/>
        <v>140.01484037230676</v>
      </c>
      <c r="P34" s="9">
        <f t="shared" ref="P34:P65" si="34">(SQRT(L34*L34+M34*M34))/(C34-C33)*(P$1)</f>
        <v>8.2959148717201234</v>
      </c>
      <c r="S34" s="6">
        <f t="shared" si="31"/>
        <v>-502</v>
      </c>
      <c r="T34" s="6">
        <f t="shared" si="32"/>
        <v>1330</v>
      </c>
      <c r="U34" s="2">
        <f t="shared" si="17"/>
        <v>140.01484037230676</v>
      </c>
      <c r="V34">
        <f t="shared" si="18"/>
        <v>792</v>
      </c>
      <c r="W34" s="3">
        <f t="shared" si="19"/>
        <v>8.2959148717201234</v>
      </c>
      <c r="X34">
        <f t="shared" si="20"/>
        <v>792</v>
      </c>
    </row>
    <row r="35" spans="1:24">
      <c r="A35" t="s">
        <v>29</v>
      </c>
      <c r="B35" t="s">
        <v>30</v>
      </c>
      <c r="C35">
        <v>340</v>
      </c>
      <c r="D35">
        <v>28.86</v>
      </c>
      <c r="E35">
        <v>337.99</v>
      </c>
      <c r="G35">
        <f t="shared" si="33"/>
        <v>816</v>
      </c>
      <c r="H35" s="8">
        <f t="shared" si="8"/>
        <v>28.86</v>
      </c>
      <c r="I35" s="8">
        <f t="shared" si="9"/>
        <v>337.99</v>
      </c>
      <c r="J35" s="6">
        <f t="shared" si="10"/>
        <v>1372.7134859241992</v>
      </c>
      <c r="K35" s="6">
        <f t="shared" si="11"/>
        <v>-554.89096119787109</v>
      </c>
      <c r="L35" s="6">
        <f t="shared" si="21"/>
        <v>43.093088200949978</v>
      </c>
      <c r="M35" s="6">
        <f t="shared" si="22"/>
        <v>-52.999605348205364</v>
      </c>
      <c r="N35">
        <f t="shared" si="23"/>
        <v>-50.886019630123329</v>
      </c>
      <c r="O35" s="2">
        <f t="shared" si="24"/>
        <v>129.11398036987669</v>
      </c>
      <c r="P35" s="9">
        <f t="shared" si="34"/>
        <v>6.8307923535709776</v>
      </c>
      <c r="S35" s="6">
        <f t="shared" si="31"/>
        <v>-555</v>
      </c>
      <c r="T35" s="6">
        <f t="shared" si="32"/>
        <v>1373</v>
      </c>
      <c r="U35" s="2">
        <f t="shared" si="17"/>
        <v>129.11398036987669</v>
      </c>
      <c r="V35">
        <f t="shared" si="18"/>
        <v>816</v>
      </c>
      <c r="W35" s="3">
        <f t="shared" si="19"/>
        <v>6.8307923535709776</v>
      </c>
      <c r="X35">
        <f t="shared" si="20"/>
        <v>816</v>
      </c>
    </row>
    <row r="36" spans="1:24">
      <c r="A36" t="s">
        <v>29</v>
      </c>
      <c r="B36" t="s">
        <v>30</v>
      </c>
      <c r="C36">
        <v>350</v>
      </c>
      <c r="D36">
        <v>28.74</v>
      </c>
      <c r="E36">
        <v>337.29</v>
      </c>
      <c r="G36">
        <f t="shared" si="33"/>
        <v>840</v>
      </c>
      <c r="H36" s="8">
        <f t="shared" si="8"/>
        <v>28.74</v>
      </c>
      <c r="I36" s="8">
        <f t="shared" si="9"/>
        <v>337.29</v>
      </c>
      <c r="J36" s="6">
        <f t="shared" si="10"/>
        <v>1412.996119906795</v>
      </c>
      <c r="K36" s="6">
        <f t="shared" si="11"/>
        <v>-591.35886940159241</v>
      </c>
      <c r="L36" s="6">
        <f t="shared" si="21"/>
        <v>40.282633982595826</v>
      </c>
      <c r="M36" s="6">
        <f t="shared" si="22"/>
        <v>-36.467908203721322</v>
      </c>
      <c r="N36">
        <f t="shared" si="23"/>
        <v>-42.154574215732971</v>
      </c>
      <c r="O36" s="2">
        <f t="shared" si="24"/>
        <v>137.84542578426704</v>
      </c>
      <c r="P36" s="9">
        <f t="shared" si="34"/>
        <v>5.4337822272619913</v>
      </c>
      <c r="S36" s="6">
        <f t="shared" si="31"/>
        <v>-591</v>
      </c>
      <c r="T36" s="6">
        <f t="shared" si="32"/>
        <v>1413</v>
      </c>
      <c r="U36" s="2">
        <f t="shared" si="17"/>
        <v>137.84542578426704</v>
      </c>
      <c r="V36">
        <f t="shared" si="18"/>
        <v>840</v>
      </c>
      <c r="W36" s="3">
        <f t="shared" si="19"/>
        <v>5.4337822272619913</v>
      </c>
      <c r="X36">
        <f t="shared" si="20"/>
        <v>840</v>
      </c>
    </row>
    <row r="37" spans="1:24">
      <c r="A37" t="s">
        <v>29</v>
      </c>
      <c r="B37" t="s">
        <v>30</v>
      </c>
      <c r="C37">
        <v>360</v>
      </c>
      <c r="D37">
        <v>28.84</v>
      </c>
      <c r="E37">
        <v>337.33</v>
      </c>
      <c r="G37">
        <f t="shared" si="33"/>
        <v>864</v>
      </c>
      <c r="H37" s="8">
        <f t="shared" si="8"/>
        <v>28.84</v>
      </c>
      <c r="I37" s="8">
        <f t="shared" si="9"/>
        <v>337.33</v>
      </c>
      <c r="J37" s="6">
        <f t="shared" si="10"/>
        <v>1447.7924691184433</v>
      </c>
      <c r="K37" s="6">
        <f t="shared" si="11"/>
        <v>-604.73419386233672</v>
      </c>
      <c r="L37" s="6">
        <f t="shared" si="21"/>
        <v>34.796349211648248</v>
      </c>
      <c r="M37" s="6">
        <f t="shared" si="22"/>
        <v>-13.375324460744309</v>
      </c>
      <c r="N37">
        <f t="shared" si="23"/>
        <v>-21.0261972819664</v>
      </c>
      <c r="O37" s="2">
        <f t="shared" si="24"/>
        <v>158.9738027180336</v>
      </c>
      <c r="P37" s="9">
        <f t="shared" si="34"/>
        <v>3.7278482035742266</v>
      </c>
      <c r="S37" s="6">
        <f t="shared" si="31"/>
        <v>-605</v>
      </c>
      <c r="T37" s="6">
        <f t="shared" si="32"/>
        <v>1448</v>
      </c>
      <c r="U37" s="2">
        <f t="shared" si="17"/>
        <v>158.9738027180336</v>
      </c>
      <c r="V37">
        <f t="shared" si="18"/>
        <v>864</v>
      </c>
      <c r="W37" s="3">
        <f t="shared" si="19"/>
        <v>3.7278482035742266</v>
      </c>
      <c r="X37">
        <f t="shared" si="20"/>
        <v>864</v>
      </c>
    </row>
    <row r="38" spans="1:24">
      <c r="A38" t="s">
        <v>29</v>
      </c>
      <c r="B38" t="s">
        <v>30</v>
      </c>
      <c r="C38">
        <v>370</v>
      </c>
      <c r="D38">
        <v>27.83</v>
      </c>
      <c r="E38">
        <v>335.56</v>
      </c>
      <c r="G38">
        <f t="shared" si="33"/>
        <v>888</v>
      </c>
      <c r="H38" s="8">
        <f t="shared" si="8"/>
        <v>27.83</v>
      </c>
      <c r="I38" s="8">
        <f t="shared" si="9"/>
        <v>335.56</v>
      </c>
      <c r="J38" s="6">
        <f t="shared" si="10"/>
        <v>1531.381339754766</v>
      </c>
      <c r="K38" s="6">
        <f t="shared" si="11"/>
        <v>-695.95488993898914</v>
      </c>
      <c r="L38" s="6">
        <f t="shared" si="21"/>
        <v>83.588870636322781</v>
      </c>
      <c r="M38" s="6">
        <f t="shared" si="22"/>
        <v>-91.220696076652416</v>
      </c>
      <c r="N38">
        <f t="shared" si="23"/>
        <v>-47.499828229302651</v>
      </c>
      <c r="O38" s="2">
        <f t="shared" si="24"/>
        <v>132.50017177069736</v>
      </c>
      <c r="P38" s="9">
        <f t="shared" si="34"/>
        <v>12.372677433346791</v>
      </c>
      <c r="S38" s="6">
        <f t="shared" si="31"/>
        <v>-696</v>
      </c>
      <c r="T38" s="6">
        <f t="shared" si="32"/>
        <v>1531</v>
      </c>
      <c r="U38" s="2">
        <f t="shared" si="17"/>
        <v>132.50017177069736</v>
      </c>
      <c r="V38">
        <f t="shared" si="18"/>
        <v>888</v>
      </c>
      <c r="W38" s="3">
        <f t="shared" si="19"/>
        <v>12.372677433346791</v>
      </c>
      <c r="X38">
        <f t="shared" si="20"/>
        <v>888</v>
      </c>
    </row>
    <row r="39" spans="1:24">
      <c r="A39" t="s">
        <v>29</v>
      </c>
      <c r="B39" t="s">
        <v>30</v>
      </c>
      <c r="C39">
        <v>380</v>
      </c>
      <c r="D39">
        <v>27.9</v>
      </c>
      <c r="E39">
        <v>334.86</v>
      </c>
      <c r="G39">
        <f t="shared" si="33"/>
        <v>912</v>
      </c>
      <c r="H39" s="8">
        <f t="shared" si="8"/>
        <v>27.9</v>
      </c>
      <c r="I39" s="8">
        <f t="shared" si="9"/>
        <v>334.86</v>
      </c>
      <c r="J39" s="6">
        <f t="shared" si="10"/>
        <v>1559.3030327780978</v>
      </c>
      <c r="K39" s="6">
        <f t="shared" si="11"/>
        <v>-731.75882021768712</v>
      </c>
      <c r="L39" s="6">
        <f t="shared" si="21"/>
        <v>27.921693023331727</v>
      </c>
      <c r="M39" s="6">
        <f t="shared" si="22"/>
        <v>-35.803930278697976</v>
      </c>
      <c r="N39">
        <f t="shared" si="23"/>
        <v>-52.051114934581477</v>
      </c>
      <c r="O39" s="2">
        <f t="shared" si="24"/>
        <v>127.94888506541852</v>
      </c>
      <c r="P39" s="9">
        <f t="shared" si="34"/>
        <v>4.5404210869599284</v>
      </c>
      <c r="S39" s="6">
        <f t="shared" si="31"/>
        <v>-732</v>
      </c>
      <c r="T39" s="6">
        <f t="shared" si="32"/>
        <v>1559</v>
      </c>
      <c r="U39" s="2">
        <f t="shared" si="17"/>
        <v>127.94888506541852</v>
      </c>
      <c r="V39">
        <f t="shared" si="18"/>
        <v>912</v>
      </c>
      <c r="W39" s="3">
        <f t="shared" si="19"/>
        <v>4.5404210869599284</v>
      </c>
      <c r="X39">
        <f t="shared" si="20"/>
        <v>912</v>
      </c>
    </row>
    <row r="40" spans="1:24">
      <c r="A40" t="s">
        <v>29</v>
      </c>
      <c r="B40" t="s">
        <v>30</v>
      </c>
      <c r="C40">
        <v>390</v>
      </c>
      <c r="D40">
        <v>28.02</v>
      </c>
      <c r="E40">
        <v>334.24</v>
      </c>
      <c r="G40">
        <f t="shared" si="33"/>
        <v>936</v>
      </c>
      <c r="H40" s="8">
        <f t="shared" si="8"/>
        <v>28.02</v>
      </c>
      <c r="I40" s="8">
        <f t="shared" si="9"/>
        <v>334.24</v>
      </c>
      <c r="J40" s="6">
        <f t="shared" si="10"/>
        <v>1584.085419102566</v>
      </c>
      <c r="K40" s="6">
        <f t="shared" si="11"/>
        <v>-764.41292966964033</v>
      </c>
      <c r="L40" s="6">
        <f t="shared" si="21"/>
        <v>24.782386324468234</v>
      </c>
      <c r="M40" s="6">
        <f t="shared" si="22"/>
        <v>-32.654109451953218</v>
      </c>
      <c r="N40">
        <f t="shared" si="23"/>
        <v>-52.803820601312296</v>
      </c>
      <c r="O40" s="2">
        <f t="shared" si="24"/>
        <v>127.1961793986877</v>
      </c>
      <c r="P40" s="9">
        <f t="shared" si="34"/>
        <v>4.0993384052006858</v>
      </c>
      <c r="S40" s="6">
        <f t="shared" si="31"/>
        <v>-764</v>
      </c>
      <c r="T40" s="6">
        <f t="shared" si="32"/>
        <v>1584</v>
      </c>
      <c r="U40" s="2">
        <f t="shared" si="17"/>
        <v>127.1961793986877</v>
      </c>
      <c r="V40">
        <f t="shared" si="18"/>
        <v>936</v>
      </c>
      <c r="W40" s="3">
        <f t="shared" si="19"/>
        <v>4.0993384052006858</v>
      </c>
      <c r="X40">
        <f t="shared" si="20"/>
        <v>936</v>
      </c>
    </row>
    <row r="41" spans="1:24">
      <c r="A41" t="s">
        <v>29</v>
      </c>
      <c r="B41" t="s">
        <v>30</v>
      </c>
      <c r="C41">
        <v>400</v>
      </c>
      <c r="D41">
        <v>28.08</v>
      </c>
      <c r="E41">
        <v>333.61</v>
      </c>
      <c r="G41">
        <f t="shared" si="33"/>
        <v>960</v>
      </c>
      <c r="H41" s="8">
        <f t="shared" si="8"/>
        <v>28.08</v>
      </c>
      <c r="I41" s="8">
        <f t="shared" si="9"/>
        <v>333.61</v>
      </c>
      <c r="J41" s="6">
        <f t="shared" si="10"/>
        <v>1611.9117540457553</v>
      </c>
      <c r="K41" s="6">
        <f t="shared" si="11"/>
        <v>-799.80931736571461</v>
      </c>
      <c r="L41" s="6">
        <f t="shared" si="21"/>
        <v>27.826334943189295</v>
      </c>
      <c r="M41" s="6">
        <f t="shared" si="22"/>
        <v>-35.396387696074271</v>
      </c>
      <c r="N41">
        <f t="shared" si="23"/>
        <v>-51.827876626174131</v>
      </c>
      <c r="O41" s="2">
        <f t="shared" si="24"/>
        <v>128.17212337382585</v>
      </c>
      <c r="P41" s="9">
        <f t="shared" si="34"/>
        <v>4.5024539734475422</v>
      </c>
      <c r="S41" s="6">
        <f t="shared" si="31"/>
        <v>-800</v>
      </c>
      <c r="T41" s="6">
        <f t="shared" si="32"/>
        <v>1612</v>
      </c>
      <c r="U41" s="2">
        <f t="shared" si="17"/>
        <v>128.17212337382585</v>
      </c>
      <c r="V41">
        <f t="shared" si="18"/>
        <v>960</v>
      </c>
      <c r="W41" s="3">
        <f t="shared" si="19"/>
        <v>4.5024539734475422</v>
      </c>
      <c r="X41">
        <f t="shared" si="20"/>
        <v>960</v>
      </c>
    </row>
    <row r="42" spans="1:24">
      <c r="A42" t="s">
        <v>29</v>
      </c>
      <c r="B42" t="s">
        <v>30</v>
      </c>
      <c r="C42">
        <v>410</v>
      </c>
      <c r="D42">
        <v>27.86</v>
      </c>
      <c r="E42">
        <v>333.08</v>
      </c>
      <c r="G42">
        <f t="shared" si="33"/>
        <v>984</v>
      </c>
      <c r="H42" s="8">
        <f t="shared" si="8"/>
        <v>27.86</v>
      </c>
      <c r="I42" s="8">
        <f t="shared" si="9"/>
        <v>333.08</v>
      </c>
      <c r="J42" s="6">
        <f t="shared" si="10"/>
        <v>1659.8709633028659</v>
      </c>
      <c r="K42" s="6">
        <f t="shared" si="11"/>
        <v>-842.82926421874924</v>
      </c>
      <c r="L42" s="6">
        <f t="shared" si="21"/>
        <v>47.959209257110615</v>
      </c>
      <c r="M42" s="6">
        <f t="shared" si="22"/>
        <v>-43.019946853034639</v>
      </c>
      <c r="N42">
        <f t="shared" si="23"/>
        <v>-41.892460266769433</v>
      </c>
      <c r="O42" s="2">
        <f t="shared" si="24"/>
        <v>138.10753973323057</v>
      </c>
      <c r="P42" s="9">
        <f t="shared" si="34"/>
        <v>6.4426714799105271</v>
      </c>
      <c r="S42" s="6">
        <f t="shared" si="31"/>
        <v>-843</v>
      </c>
      <c r="T42" s="6">
        <f t="shared" si="32"/>
        <v>1660</v>
      </c>
      <c r="U42" s="2">
        <f t="shared" si="17"/>
        <v>138.10753973323057</v>
      </c>
      <c r="V42">
        <f t="shared" si="18"/>
        <v>984</v>
      </c>
      <c r="W42" s="3">
        <f t="shared" si="19"/>
        <v>6.4426714799105271</v>
      </c>
      <c r="X42">
        <f t="shared" si="20"/>
        <v>984</v>
      </c>
    </row>
    <row r="43" spans="1:24">
      <c r="A43" t="s">
        <v>29</v>
      </c>
      <c r="B43" t="s">
        <v>30</v>
      </c>
      <c r="C43">
        <v>420</v>
      </c>
      <c r="D43">
        <v>27.66</v>
      </c>
      <c r="E43">
        <v>332.72</v>
      </c>
      <c r="G43">
        <f t="shared" si="33"/>
        <v>1008</v>
      </c>
      <c r="H43" s="8">
        <f t="shared" si="8"/>
        <v>27.66</v>
      </c>
      <c r="I43" s="8">
        <f t="shared" si="9"/>
        <v>332.72</v>
      </c>
      <c r="J43" s="6">
        <f t="shared" si="10"/>
        <v>1709.3126202026131</v>
      </c>
      <c r="K43" s="6">
        <f t="shared" si="11"/>
        <v>-881.48655367988226</v>
      </c>
      <c r="L43" s="6">
        <f t="shared" si="21"/>
        <v>49.441656899747159</v>
      </c>
      <c r="M43" s="6">
        <f t="shared" si="22"/>
        <v>-38.657289461133018</v>
      </c>
      <c r="N43">
        <f t="shared" si="23"/>
        <v>-38.021030579844719</v>
      </c>
      <c r="O43" s="2">
        <f t="shared" si="24"/>
        <v>141.97896942015529</v>
      </c>
      <c r="P43" s="9">
        <f t="shared" si="34"/>
        <v>6.2760365402649958</v>
      </c>
      <c r="S43" s="6">
        <f t="shared" si="31"/>
        <v>-881</v>
      </c>
      <c r="T43" s="6">
        <f t="shared" si="32"/>
        <v>1709</v>
      </c>
      <c r="U43" s="2">
        <f t="shared" si="17"/>
        <v>141.97896942015529</v>
      </c>
      <c r="V43">
        <f t="shared" si="18"/>
        <v>1008</v>
      </c>
      <c r="W43" s="3">
        <f t="shared" si="19"/>
        <v>6.2760365402649958</v>
      </c>
      <c r="X43">
        <f t="shared" si="20"/>
        <v>1008</v>
      </c>
    </row>
    <row r="44" spans="1:24">
      <c r="A44" t="s">
        <v>29</v>
      </c>
      <c r="B44" t="s">
        <v>30</v>
      </c>
      <c r="C44">
        <v>430</v>
      </c>
      <c r="D44">
        <v>27.44</v>
      </c>
      <c r="E44">
        <v>332.36</v>
      </c>
      <c r="G44">
        <f t="shared" si="33"/>
        <v>1032</v>
      </c>
      <c r="H44" s="8">
        <f t="shared" si="8"/>
        <v>27.44</v>
      </c>
      <c r="I44" s="8">
        <f t="shared" si="9"/>
        <v>332.36</v>
      </c>
      <c r="J44" s="6">
        <f t="shared" si="10"/>
        <v>1760.715117707578</v>
      </c>
      <c r="K44" s="6">
        <f t="shared" si="11"/>
        <v>-922.04535332204307</v>
      </c>
      <c r="L44" s="6">
        <f t="shared" si="21"/>
        <v>51.402497504964913</v>
      </c>
      <c r="M44" s="6">
        <f t="shared" si="22"/>
        <v>-40.558799642160807</v>
      </c>
      <c r="N44">
        <f t="shared" si="23"/>
        <v>-38.274971259479102</v>
      </c>
      <c r="O44" s="2">
        <f t="shared" si="24"/>
        <v>141.72502874052088</v>
      </c>
      <c r="P44" s="9">
        <f t="shared" si="34"/>
        <v>6.5476965248557972</v>
      </c>
      <c r="S44" s="6">
        <f t="shared" si="31"/>
        <v>-922</v>
      </c>
      <c r="T44" s="6">
        <f t="shared" si="32"/>
        <v>1761</v>
      </c>
      <c r="U44" s="2">
        <f t="shared" si="17"/>
        <v>141.72502874052088</v>
      </c>
      <c r="V44">
        <f t="shared" si="18"/>
        <v>1032</v>
      </c>
      <c r="W44" s="3">
        <f t="shared" si="19"/>
        <v>6.5476965248557972</v>
      </c>
      <c r="X44">
        <f t="shared" si="20"/>
        <v>1032</v>
      </c>
    </row>
    <row r="45" spans="1:24">
      <c r="A45" t="s">
        <v>29</v>
      </c>
      <c r="B45" t="s">
        <v>30</v>
      </c>
      <c r="C45">
        <v>440</v>
      </c>
      <c r="D45">
        <v>27.18</v>
      </c>
      <c r="E45">
        <v>331.87</v>
      </c>
      <c r="G45">
        <f t="shared" si="33"/>
        <v>1056</v>
      </c>
      <c r="H45" s="8">
        <f t="shared" si="8"/>
        <v>27.18</v>
      </c>
      <c r="I45" s="8">
        <f t="shared" si="9"/>
        <v>331.87</v>
      </c>
      <c r="J45" s="6">
        <f t="shared" si="10"/>
        <v>1813.6033999303452</v>
      </c>
      <c r="K45" s="6">
        <f t="shared" si="11"/>
        <v>-969.59470685909002</v>
      </c>
      <c r="L45" s="6">
        <f t="shared" si="21"/>
        <v>52.888282222767202</v>
      </c>
      <c r="M45" s="6">
        <f t="shared" si="22"/>
        <v>-47.549353537046954</v>
      </c>
      <c r="N45">
        <f t="shared" si="23"/>
        <v>-41.957211828690397</v>
      </c>
      <c r="O45" s="2">
        <f t="shared" si="24"/>
        <v>138.04278817130961</v>
      </c>
      <c r="P45" s="9">
        <f t="shared" si="34"/>
        <v>7.112040085844674</v>
      </c>
      <c r="S45" s="6">
        <f t="shared" si="31"/>
        <v>-970</v>
      </c>
      <c r="T45" s="6">
        <f t="shared" si="32"/>
        <v>1814</v>
      </c>
      <c r="U45" s="2">
        <f t="shared" si="17"/>
        <v>138.04278817130961</v>
      </c>
      <c r="V45">
        <f t="shared" si="18"/>
        <v>1056</v>
      </c>
      <c r="W45" s="3">
        <f t="shared" si="19"/>
        <v>7.112040085844674</v>
      </c>
      <c r="X45">
        <f t="shared" si="20"/>
        <v>1056</v>
      </c>
    </row>
    <row r="46" spans="1:24">
      <c r="A46" t="s">
        <v>29</v>
      </c>
      <c r="B46" t="s">
        <v>30</v>
      </c>
      <c r="C46">
        <v>450</v>
      </c>
      <c r="D46">
        <v>27.11</v>
      </c>
      <c r="E46">
        <v>331.36</v>
      </c>
      <c r="G46">
        <f t="shared" si="33"/>
        <v>1080</v>
      </c>
      <c r="H46" s="8">
        <f t="shared" si="8"/>
        <v>27.11</v>
      </c>
      <c r="I46" s="8">
        <f t="shared" si="9"/>
        <v>331.36</v>
      </c>
      <c r="J46" s="6">
        <f t="shared" si="10"/>
        <v>1851.4848320539866</v>
      </c>
      <c r="K46" s="6">
        <f t="shared" si="11"/>
        <v>-1011.1397549874089</v>
      </c>
      <c r="L46" s="6">
        <f t="shared" si="21"/>
        <v>37.881432123641389</v>
      </c>
      <c r="M46" s="6">
        <f t="shared" si="22"/>
        <v>-41.545048128318854</v>
      </c>
      <c r="N46">
        <f t="shared" si="23"/>
        <v>-47.640946145069698</v>
      </c>
      <c r="O46" s="2">
        <f t="shared" si="24"/>
        <v>132.35905385493029</v>
      </c>
      <c r="P46" s="9">
        <f t="shared" si="34"/>
        <v>5.6222717149941976</v>
      </c>
      <c r="S46" s="6">
        <f t="shared" si="31"/>
        <v>-1011</v>
      </c>
      <c r="T46" s="6">
        <f t="shared" si="32"/>
        <v>1851</v>
      </c>
      <c r="U46" s="2">
        <f t="shared" si="17"/>
        <v>132.35905385493029</v>
      </c>
      <c r="V46">
        <f t="shared" si="18"/>
        <v>1080</v>
      </c>
      <c r="W46" s="3">
        <f t="shared" si="19"/>
        <v>5.6222717149941976</v>
      </c>
      <c r="X46">
        <f t="shared" si="20"/>
        <v>1080</v>
      </c>
    </row>
    <row r="47" spans="1:24">
      <c r="A47" t="s">
        <v>29</v>
      </c>
      <c r="B47" t="s">
        <v>30</v>
      </c>
      <c r="C47">
        <v>460</v>
      </c>
      <c r="D47">
        <v>26.91</v>
      </c>
      <c r="E47">
        <v>331.01</v>
      </c>
      <c r="G47">
        <f t="shared" si="33"/>
        <v>1104</v>
      </c>
      <c r="H47" s="8">
        <f t="shared" si="8"/>
        <v>26.91</v>
      </c>
      <c r="I47" s="8">
        <f t="shared" si="9"/>
        <v>331.01</v>
      </c>
      <c r="J47" s="6">
        <f t="shared" si="10"/>
        <v>1902.623475218724</v>
      </c>
      <c r="K47" s="6">
        <f t="shared" si="11"/>
        <v>-1054.207353894737</v>
      </c>
      <c r="L47" s="6">
        <f t="shared" si="21"/>
        <v>51.138643164737459</v>
      </c>
      <c r="M47" s="6">
        <f t="shared" si="22"/>
        <v>-43.067598907328147</v>
      </c>
      <c r="N47">
        <f t="shared" si="23"/>
        <v>-40.103187646180409</v>
      </c>
      <c r="O47" s="2">
        <f t="shared" si="24"/>
        <v>139.8968123538196</v>
      </c>
      <c r="P47" s="9">
        <f t="shared" si="34"/>
        <v>6.6857900807405271</v>
      </c>
      <c r="S47" s="6">
        <f t="shared" si="31"/>
        <v>-1054</v>
      </c>
      <c r="T47" s="6">
        <f t="shared" si="32"/>
        <v>1903</v>
      </c>
      <c r="U47" s="2">
        <f t="shared" si="17"/>
        <v>139.8968123538196</v>
      </c>
      <c r="V47">
        <f t="shared" si="18"/>
        <v>1104</v>
      </c>
      <c r="W47" s="3">
        <f t="shared" si="19"/>
        <v>6.6857900807405271</v>
      </c>
      <c r="X47">
        <f t="shared" si="20"/>
        <v>1104</v>
      </c>
    </row>
    <row r="48" spans="1:24">
      <c r="A48" t="s">
        <v>29</v>
      </c>
      <c r="B48" t="s">
        <v>30</v>
      </c>
      <c r="C48">
        <v>470</v>
      </c>
      <c r="D48">
        <v>26.69</v>
      </c>
      <c r="E48">
        <v>330.71</v>
      </c>
      <c r="G48">
        <f t="shared" si="33"/>
        <v>1128</v>
      </c>
      <c r="H48" s="8">
        <f t="shared" si="8"/>
        <v>26.69</v>
      </c>
      <c r="I48" s="8">
        <f t="shared" si="9"/>
        <v>330.71</v>
      </c>
      <c r="J48" s="6">
        <f t="shared" si="10"/>
        <v>1956.9004121103628</v>
      </c>
      <c r="K48" s="6">
        <f t="shared" si="11"/>
        <v>-1097.7122378302242</v>
      </c>
      <c r="L48" s="6">
        <f t="shared" si="21"/>
        <v>54.276936891638798</v>
      </c>
      <c r="M48" s="6">
        <f t="shared" si="22"/>
        <v>-43.504883935487214</v>
      </c>
      <c r="N48">
        <f t="shared" si="23"/>
        <v>-38.713407985182172</v>
      </c>
      <c r="O48" s="2">
        <f t="shared" si="24"/>
        <v>141.28659201481781</v>
      </c>
      <c r="P48" s="9">
        <f t="shared" si="34"/>
        <v>6.9560483067465499</v>
      </c>
      <c r="S48" s="6">
        <f t="shared" si="31"/>
        <v>-1098</v>
      </c>
      <c r="T48" s="6">
        <f t="shared" si="32"/>
        <v>1957</v>
      </c>
      <c r="U48" s="2">
        <f t="shared" si="17"/>
        <v>141.28659201481781</v>
      </c>
      <c r="V48">
        <f t="shared" si="18"/>
        <v>1128</v>
      </c>
      <c r="W48" s="3">
        <f t="shared" si="19"/>
        <v>6.9560483067465499</v>
      </c>
      <c r="X48">
        <f t="shared" si="20"/>
        <v>1128</v>
      </c>
    </row>
    <row r="49" spans="1:24">
      <c r="A49" t="s">
        <v>29</v>
      </c>
      <c r="B49" t="s">
        <v>30</v>
      </c>
      <c r="C49">
        <v>480</v>
      </c>
      <c r="D49">
        <v>26.37</v>
      </c>
      <c r="E49">
        <v>330.42</v>
      </c>
      <c r="G49">
        <f t="shared" si="33"/>
        <v>1152</v>
      </c>
      <c r="H49" s="8">
        <f t="shared" si="8"/>
        <v>26.37</v>
      </c>
      <c r="I49" s="8">
        <f t="shared" si="9"/>
        <v>330.42</v>
      </c>
      <c r="J49" s="6">
        <f t="shared" si="10"/>
        <v>2020.8834469583603</v>
      </c>
      <c r="K49" s="6">
        <f t="shared" si="11"/>
        <v>-1147.08869335653</v>
      </c>
      <c r="L49" s="6">
        <f t="shared" si="21"/>
        <v>63.983034847997487</v>
      </c>
      <c r="M49" s="6">
        <f t="shared" si="22"/>
        <v>-49.37645552630579</v>
      </c>
      <c r="N49">
        <f t="shared" si="23"/>
        <v>-37.657788576134813</v>
      </c>
      <c r="O49" s="2">
        <f t="shared" si="24"/>
        <v>142.34221142386519</v>
      </c>
      <c r="P49" s="9">
        <f t="shared" si="34"/>
        <v>8.081994251854745</v>
      </c>
      <c r="S49" s="6">
        <f t="shared" si="31"/>
        <v>-1147</v>
      </c>
      <c r="T49" s="6">
        <f t="shared" si="32"/>
        <v>2021</v>
      </c>
      <c r="U49" s="2">
        <f t="shared" si="17"/>
        <v>142.34221142386519</v>
      </c>
      <c r="V49">
        <f t="shared" si="18"/>
        <v>1152</v>
      </c>
      <c r="W49" s="3">
        <f t="shared" si="19"/>
        <v>8.081994251854745</v>
      </c>
      <c r="X49">
        <f t="shared" si="20"/>
        <v>1152</v>
      </c>
    </row>
    <row r="50" spans="1:24">
      <c r="A50" t="s">
        <v>29</v>
      </c>
      <c r="B50" t="s">
        <v>30</v>
      </c>
      <c r="C50">
        <v>490</v>
      </c>
      <c r="D50">
        <v>26.1</v>
      </c>
      <c r="E50">
        <v>330.12</v>
      </c>
      <c r="G50">
        <f t="shared" si="33"/>
        <v>1176</v>
      </c>
      <c r="H50" s="8">
        <f t="shared" si="8"/>
        <v>26.1</v>
      </c>
      <c r="I50" s="8">
        <f t="shared" si="9"/>
        <v>330.12</v>
      </c>
      <c r="J50" s="6">
        <f t="shared" si="10"/>
        <v>2081.4159340277656</v>
      </c>
      <c r="K50" s="6">
        <f t="shared" si="11"/>
        <v>-1195.9006514189721</v>
      </c>
      <c r="L50" s="6">
        <f t="shared" si="21"/>
        <v>60.532487069405306</v>
      </c>
      <c r="M50" s="6">
        <f t="shared" si="22"/>
        <v>-48.811958062442045</v>
      </c>
      <c r="N50">
        <f t="shared" si="23"/>
        <v>-38.881878890553047</v>
      </c>
      <c r="O50" s="2">
        <f t="shared" si="24"/>
        <v>141.11812110944695</v>
      </c>
      <c r="P50" s="9">
        <f t="shared" si="34"/>
        <v>7.7761103648915126</v>
      </c>
      <c r="S50" s="6">
        <f t="shared" si="31"/>
        <v>-1196</v>
      </c>
      <c r="T50" s="6">
        <f t="shared" si="32"/>
        <v>2081</v>
      </c>
      <c r="U50" s="2">
        <f t="shared" si="17"/>
        <v>141.11812110944695</v>
      </c>
      <c r="V50">
        <f t="shared" si="18"/>
        <v>1176</v>
      </c>
      <c r="W50" s="3">
        <f t="shared" si="19"/>
        <v>7.7761103648915126</v>
      </c>
      <c r="X50">
        <f t="shared" si="20"/>
        <v>1176</v>
      </c>
    </row>
    <row r="51" spans="1:24">
      <c r="A51" t="s">
        <v>29</v>
      </c>
      <c r="B51" t="s">
        <v>30</v>
      </c>
      <c r="C51">
        <v>500</v>
      </c>
      <c r="D51">
        <v>25.73</v>
      </c>
      <c r="E51">
        <v>329.8</v>
      </c>
      <c r="G51">
        <f t="shared" si="33"/>
        <v>1200</v>
      </c>
      <c r="H51" s="8">
        <f t="shared" si="8"/>
        <v>25.73</v>
      </c>
      <c r="I51" s="8">
        <f t="shared" si="9"/>
        <v>329.8</v>
      </c>
      <c r="J51" s="6">
        <f t="shared" si="10"/>
        <v>2152.1120237661539</v>
      </c>
      <c r="K51" s="6">
        <f t="shared" si="11"/>
        <v>-1252.5591083877557</v>
      </c>
      <c r="L51" s="6">
        <f t="shared" si="21"/>
        <v>70.696089738388309</v>
      </c>
      <c r="M51" s="6">
        <f t="shared" si="22"/>
        <v>-56.658456968783639</v>
      </c>
      <c r="N51">
        <f t="shared" si="23"/>
        <v>-38.709974236142699</v>
      </c>
      <c r="O51" s="2">
        <f t="shared" si="24"/>
        <v>141.2900257638573</v>
      </c>
      <c r="P51" s="9">
        <f t="shared" si="34"/>
        <v>9.0598663623597453</v>
      </c>
      <c r="S51" s="6">
        <f t="shared" si="31"/>
        <v>-1253</v>
      </c>
      <c r="T51" s="6">
        <f t="shared" si="32"/>
        <v>2152</v>
      </c>
      <c r="U51" s="2">
        <f t="shared" si="17"/>
        <v>141.2900257638573</v>
      </c>
      <c r="V51">
        <f t="shared" si="18"/>
        <v>1200</v>
      </c>
      <c r="W51" s="3">
        <f t="shared" si="19"/>
        <v>9.0598663623597453</v>
      </c>
      <c r="X51">
        <f t="shared" si="20"/>
        <v>1200</v>
      </c>
    </row>
    <row r="52" spans="1:24">
      <c r="A52" t="s">
        <v>29</v>
      </c>
      <c r="B52" t="s">
        <v>30</v>
      </c>
      <c r="C52">
        <v>510</v>
      </c>
      <c r="D52">
        <v>25.59</v>
      </c>
      <c r="E52">
        <v>329.86</v>
      </c>
      <c r="G52">
        <f t="shared" si="33"/>
        <v>1224</v>
      </c>
      <c r="H52" s="8">
        <f t="shared" si="8"/>
        <v>25.59</v>
      </c>
      <c r="I52" s="8">
        <f t="shared" si="9"/>
        <v>329.86</v>
      </c>
      <c r="J52" s="6">
        <f t="shared" si="10"/>
        <v>2210.2843376010651</v>
      </c>
      <c r="K52" s="6">
        <f t="shared" si="11"/>
        <v>-1283.3194359956344</v>
      </c>
      <c r="L52" s="6">
        <f t="shared" si="21"/>
        <v>58.172313834911165</v>
      </c>
      <c r="M52" s="6">
        <f t="shared" si="22"/>
        <v>-30.760327607878708</v>
      </c>
      <c r="N52">
        <f t="shared" si="23"/>
        <v>-27.868968562568242</v>
      </c>
      <c r="O52" s="2">
        <f t="shared" si="24"/>
        <v>152.13103143743177</v>
      </c>
      <c r="P52" s="9">
        <f t="shared" si="34"/>
        <v>6.5804375625420395</v>
      </c>
      <c r="S52" s="6">
        <f t="shared" si="31"/>
        <v>-1283</v>
      </c>
      <c r="T52" s="6">
        <f t="shared" si="32"/>
        <v>2210</v>
      </c>
      <c r="U52" s="2">
        <f t="shared" si="17"/>
        <v>152.13103143743177</v>
      </c>
      <c r="V52">
        <f t="shared" si="18"/>
        <v>1224</v>
      </c>
      <c r="W52" s="3">
        <f t="shared" si="19"/>
        <v>6.5804375625420395</v>
      </c>
      <c r="X52">
        <f t="shared" si="20"/>
        <v>1224</v>
      </c>
    </row>
    <row r="53" spans="1:24">
      <c r="A53" t="s">
        <v>29</v>
      </c>
      <c r="B53" t="s">
        <v>30</v>
      </c>
      <c r="C53">
        <v>520</v>
      </c>
      <c r="D53">
        <v>25.51</v>
      </c>
      <c r="E53">
        <v>330</v>
      </c>
      <c r="G53">
        <f t="shared" si="33"/>
        <v>1248</v>
      </c>
      <c r="H53" s="8">
        <f t="shared" si="8"/>
        <v>25.51</v>
      </c>
      <c r="I53" s="8">
        <f t="shared" si="9"/>
        <v>330</v>
      </c>
      <c r="J53" s="6">
        <f t="shared" si="10"/>
        <v>2264.9262934978742</v>
      </c>
      <c r="K53" s="6">
        <f t="shared" si="11"/>
        <v>-1307.6558052456608</v>
      </c>
      <c r="L53" s="6">
        <f t="shared" si="21"/>
        <v>54.641955896809122</v>
      </c>
      <c r="M53" s="6">
        <f t="shared" si="22"/>
        <v>-24.336369250026337</v>
      </c>
      <c r="N53">
        <f t="shared" si="23"/>
        <v>-24.007178084425338</v>
      </c>
      <c r="O53" s="2">
        <f t="shared" si="24"/>
        <v>155.99282191557467</v>
      </c>
      <c r="P53" s="9">
        <f t="shared" si="34"/>
        <v>5.9816404209066771</v>
      </c>
      <c r="S53" s="6">
        <f t="shared" si="31"/>
        <v>-1308</v>
      </c>
      <c r="T53" s="6">
        <f t="shared" si="32"/>
        <v>2265</v>
      </c>
      <c r="U53" s="2">
        <f t="shared" si="17"/>
        <v>155.99282191557467</v>
      </c>
      <c r="V53">
        <f t="shared" si="18"/>
        <v>1248</v>
      </c>
      <c r="W53" s="3">
        <f t="shared" si="19"/>
        <v>5.9816404209066771</v>
      </c>
      <c r="X53">
        <f t="shared" si="20"/>
        <v>1248</v>
      </c>
    </row>
    <row r="54" spans="1:24">
      <c r="A54" t="s">
        <v>29</v>
      </c>
      <c r="B54" t="s">
        <v>30</v>
      </c>
      <c r="C54">
        <v>530</v>
      </c>
      <c r="D54">
        <v>25.44</v>
      </c>
      <c r="E54">
        <v>330</v>
      </c>
      <c r="G54">
        <f t="shared" si="33"/>
        <v>1272</v>
      </c>
      <c r="H54" s="8">
        <f t="shared" si="8"/>
        <v>25.44</v>
      </c>
      <c r="I54" s="8">
        <f t="shared" si="9"/>
        <v>330</v>
      </c>
      <c r="J54" s="6">
        <f t="shared" si="10"/>
        <v>2315.7573546800618</v>
      </c>
      <c r="K54" s="6">
        <f t="shared" si="11"/>
        <v>-1337.003132102391</v>
      </c>
      <c r="L54" s="6">
        <f t="shared" si="21"/>
        <v>50.831061182187568</v>
      </c>
      <c r="M54" s="6">
        <f t="shared" si="22"/>
        <v>-29.347326856730206</v>
      </c>
      <c r="N54">
        <f t="shared" si="23"/>
        <v>-29.999999999999897</v>
      </c>
      <c r="O54" s="2">
        <f t="shared" si="24"/>
        <v>150.00000000000011</v>
      </c>
      <c r="P54" s="9">
        <f t="shared" si="34"/>
        <v>5.8694653713460596</v>
      </c>
      <c r="S54" s="6">
        <f t="shared" si="31"/>
        <v>-1337</v>
      </c>
      <c r="T54" s="6">
        <f t="shared" si="32"/>
        <v>2316</v>
      </c>
      <c r="U54" s="2">
        <f t="shared" si="17"/>
        <v>150.00000000000011</v>
      </c>
      <c r="V54">
        <f t="shared" si="18"/>
        <v>1272</v>
      </c>
      <c r="W54" s="3">
        <f t="shared" si="19"/>
        <v>5.8694653713460596</v>
      </c>
      <c r="X54">
        <f t="shared" si="20"/>
        <v>1272</v>
      </c>
    </row>
    <row r="55" spans="1:24">
      <c r="A55" t="s">
        <v>29</v>
      </c>
      <c r="B55" t="s">
        <v>30</v>
      </c>
      <c r="C55">
        <v>540</v>
      </c>
      <c r="D55">
        <v>25.44</v>
      </c>
      <c r="E55">
        <v>329.99</v>
      </c>
      <c r="G55">
        <f t="shared" si="33"/>
        <v>1296</v>
      </c>
      <c r="H55" s="8">
        <f t="shared" si="8"/>
        <v>25.44</v>
      </c>
      <c r="I55" s="8">
        <f t="shared" si="9"/>
        <v>329.99</v>
      </c>
      <c r="J55" s="6">
        <f t="shared" si="10"/>
        <v>2359.2130998207608</v>
      </c>
      <c r="K55" s="6">
        <f t="shared" si="11"/>
        <v>-1362.6413874086074</v>
      </c>
      <c r="L55" s="6">
        <f t="shared" si="21"/>
        <v>43.455745140699037</v>
      </c>
      <c r="M55" s="6">
        <f t="shared" si="22"/>
        <v>-25.638255306216479</v>
      </c>
      <c r="N55">
        <f t="shared" si="23"/>
        <v>-30.539984453444852</v>
      </c>
      <c r="O55" s="2">
        <f t="shared" si="24"/>
        <v>149.46001554655516</v>
      </c>
      <c r="P55" s="9">
        <f t="shared" si="34"/>
        <v>5.0455147615284259</v>
      </c>
      <c r="S55" s="6">
        <f t="shared" si="31"/>
        <v>-1363</v>
      </c>
      <c r="T55" s="6">
        <f t="shared" si="32"/>
        <v>2359</v>
      </c>
      <c r="U55" s="2">
        <f t="shared" si="17"/>
        <v>149.46001554655516</v>
      </c>
      <c r="V55">
        <f t="shared" si="18"/>
        <v>1296</v>
      </c>
      <c r="W55" s="3">
        <f t="shared" si="19"/>
        <v>5.0455147615284259</v>
      </c>
      <c r="X55">
        <f t="shared" si="20"/>
        <v>1296</v>
      </c>
    </row>
    <row r="56" spans="1:24">
      <c r="A56" t="s">
        <v>29</v>
      </c>
      <c r="B56" t="s">
        <v>30</v>
      </c>
      <c r="C56">
        <v>550</v>
      </c>
      <c r="D56">
        <v>25.39</v>
      </c>
      <c r="E56">
        <v>329.8</v>
      </c>
      <c r="G56">
        <f t="shared" si="33"/>
        <v>1320</v>
      </c>
      <c r="H56" s="8">
        <f t="shared" si="8"/>
        <v>25.39</v>
      </c>
      <c r="I56" s="8">
        <f t="shared" si="9"/>
        <v>329.8</v>
      </c>
      <c r="J56" s="6">
        <f t="shared" si="10"/>
        <v>2403.6918559528835</v>
      </c>
      <c r="K56" s="6">
        <f t="shared" si="11"/>
        <v>-1398.9820672357341</v>
      </c>
      <c r="L56" s="6">
        <f t="shared" si="21"/>
        <v>44.478756132122726</v>
      </c>
      <c r="M56" s="6">
        <f t="shared" si="22"/>
        <v>-36.340679827126678</v>
      </c>
      <c r="N56">
        <f t="shared" si="23"/>
        <v>-39.250009104012634</v>
      </c>
      <c r="O56" s="2">
        <f t="shared" si="24"/>
        <v>140.74999089598737</v>
      </c>
      <c r="P56" s="9">
        <f t="shared" si="34"/>
        <v>5.7436963336849356</v>
      </c>
      <c r="S56" s="6">
        <f t="shared" si="31"/>
        <v>-1399</v>
      </c>
      <c r="T56" s="6">
        <f t="shared" si="32"/>
        <v>2404</v>
      </c>
      <c r="U56" s="2">
        <f t="shared" si="17"/>
        <v>140.74999089598737</v>
      </c>
      <c r="V56">
        <f t="shared" si="18"/>
        <v>1320</v>
      </c>
      <c r="W56" s="3">
        <f t="shared" si="19"/>
        <v>5.7436963336849356</v>
      </c>
      <c r="X56">
        <f t="shared" si="20"/>
        <v>1320</v>
      </c>
    </row>
    <row r="57" spans="1:24">
      <c r="A57" t="s">
        <v>29</v>
      </c>
      <c r="B57" t="s">
        <v>30</v>
      </c>
      <c r="C57">
        <v>560</v>
      </c>
      <c r="D57">
        <v>25.31</v>
      </c>
      <c r="E57">
        <v>329.9</v>
      </c>
      <c r="G57">
        <f t="shared" si="33"/>
        <v>1344</v>
      </c>
      <c r="H57" s="8">
        <f t="shared" si="8"/>
        <v>25.31</v>
      </c>
      <c r="I57" s="8">
        <f t="shared" si="9"/>
        <v>329.9</v>
      </c>
      <c r="J57" s="6">
        <f t="shared" si="10"/>
        <v>2458.7344491186614</v>
      </c>
      <c r="K57" s="6">
        <f t="shared" si="11"/>
        <v>-1425.2785081770608</v>
      </c>
      <c r="L57" s="6">
        <f t="shared" si="21"/>
        <v>55.042593165777816</v>
      </c>
      <c r="M57" s="6">
        <f t="shared" si="22"/>
        <v>-26.296440941326637</v>
      </c>
      <c r="N57">
        <f t="shared" si="23"/>
        <v>-25.536004756136879</v>
      </c>
      <c r="O57" s="2">
        <f t="shared" si="24"/>
        <v>154.46399524386311</v>
      </c>
      <c r="P57" s="9">
        <f t="shared" si="34"/>
        <v>6.1001556280098388</v>
      </c>
      <c r="S57" s="6">
        <f t="shared" si="31"/>
        <v>-1425</v>
      </c>
      <c r="T57" s="6">
        <f t="shared" si="32"/>
        <v>2459</v>
      </c>
      <c r="U57" s="2">
        <f t="shared" si="17"/>
        <v>154.46399524386311</v>
      </c>
      <c r="V57">
        <f t="shared" si="18"/>
        <v>1344</v>
      </c>
      <c r="W57" s="3">
        <f t="shared" si="19"/>
        <v>6.1001556280098388</v>
      </c>
      <c r="X57">
        <f t="shared" si="20"/>
        <v>1344</v>
      </c>
    </row>
    <row r="58" spans="1:24">
      <c r="A58" t="s">
        <v>29</v>
      </c>
      <c r="B58" t="s">
        <v>30</v>
      </c>
      <c r="C58">
        <v>570</v>
      </c>
      <c r="D58">
        <v>25.17</v>
      </c>
      <c r="E58">
        <v>329.72</v>
      </c>
      <c r="G58">
        <f t="shared" si="33"/>
        <v>1368</v>
      </c>
      <c r="H58" s="8">
        <f t="shared" si="8"/>
        <v>25.17</v>
      </c>
      <c r="I58" s="8">
        <f t="shared" si="9"/>
        <v>329.72</v>
      </c>
      <c r="J58" s="6">
        <f t="shared" si="10"/>
        <v>2513.9463066176854</v>
      </c>
      <c r="K58" s="6">
        <f t="shared" si="11"/>
        <v>-1467.8546684670271</v>
      </c>
      <c r="L58" s="6">
        <f t="shared" si="21"/>
        <v>55.211857499024063</v>
      </c>
      <c r="M58" s="6">
        <f t="shared" si="22"/>
        <v>-42.57616028996631</v>
      </c>
      <c r="N58">
        <f t="shared" si="23"/>
        <v>-37.637311350720111</v>
      </c>
      <c r="O58" s="2">
        <f t="shared" si="24"/>
        <v>142.3626886492799</v>
      </c>
      <c r="P58" s="9">
        <f t="shared" si="34"/>
        <v>6.972143596864198</v>
      </c>
      <c r="S58" s="6">
        <f t="shared" si="31"/>
        <v>-1468</v>
      </c>
      <c r="T58" s="6">
        <f t="shared" si="32"/>
        <v>2514</v>
      </c>
      <c r="U58" s="2">
        <f t="shared" si="17"/>
        <v>142.3626886492799</v>
      </c>
      <c r="V58">
        <f t="shared" si="18"/>
        <v>1368</v>
      </c>
      <c r="W58" s="3">
        <f t="shared" si="19"/>
        <v>6.972143596864198</v>
      </c>
      <c r="X58">
        <f t="shared" si="20"/>
        <v>1368</v>
      </c>
    </row>
    <row r="59" spans="1:24">
      <c r="A59" t="s">
        <v>29</v>
      </c>
      <c r="B59" t="s">
        <v>30</v>
      </c>
      <c r="C59">
        <v>580</v>
      </c>
      <c r="D59">
        <v>24.97</v>
      </c>
      <c r="E59">
        <v>329.56</v>
      </c>
      <c r="G59">
        <f t="shared" si="33"/>
        <v>1392</v>
      </c>
      <c r="H59" s="8">
        <f t="shared" si="8"/>
        <v>24.97</v>
      </c>
      <c r="I59" s="8">
        <f t="shared" si="9"/>
        <v>329.56</v>
      </c>
      <c r="J59" s="6">
        <f t="shared" si="10"/>
        <v>2577.2028227297674</v>
      </c>
      <c r="K59" s="6">
        <f t="shared" si="11"/>
        <v>-1514.4554506787774</v>
      </c>
      <c r="L59" s="6">
        <f t="shared" si="21"/>
        <v>63.256516112081954</v>
      </c>
      <c r="M59" s="6">
        <f t="shared" si="22"/>
        <v>-46.600782211750357</v>
      </c>
      <c r="N59">
        <f t="shared" si="23"/>
        <v>-36.378902336315356</v>
      </c>
      <c r="O59" s="2">
        <f t="shared" si="24"/>
        <v>143.62109766368465</v>
      </c>
      <c r="P59" s="9">
        <f t="shared" si="34"/>
        <v>7.8568567082422165</v>
      </c>
      <c r="S59" s="6">
        <f t="shared" si="31"/>
        <v>-1514</v>
      </c>
      <c r="T59" s="6">
        <f t="shared" si="32"/>
        <v>2577</v>
      </c>
      <c r="U59" s="2">
        <f t="shared" si="17"/>
        <v>143.62109766368465</v>
      </c>
      <c r="V59">
        <f t="shared" si="18"/>
        <v>1392</v>
      </c>
      <c r="W59" s="3">
        <f t="shared" si="19"/>
        <v>7.8568567082422165</v>
      </c>
      <c r="X59">
        <f t="shared" si="20"/>
        <v>1392</v>
      </c>
    </row>
    <row r="60" spans="1:24">
      <c r="A60" t="s">
        <v>29</v>
      </c>
      <c r="B60" t="s">
        <v>30</v>
      </c>
      <c r="C60">
        <v>590</v>
      </c>
      <c r="D60">
        <v>24.88</v>
      </c>
      <c r="E60">
        <v>329.41</v>
      </c>
      <c r="G60">
        <f t="shared" si="33"/>
        <v>1416</v>
      </c>
      <c r="H60" s="8">
        <f t="shared" si="8"/>
        <v>24.88</v>
      </c>
      <c r="I60" s="8">
        <f t="shared" si="9"/>
        <v>329.41</v>
      </c>
      <c r="J60" s="6">
        <f t="shared" si="10"/>
        <v>2628.375911107566</v>
      </c>
      <c r="K60" s="6">
        <f t="shared" si="11"/>
        <v>-1553.7980618637791</v>
      </c>
      <c r="L60" s="6">
        <f t="shared" si="21"/>
        <v>51.173088377798649</v>
      </c>
      <c r="M60" s="6">
        <f t="shared" si="22"/>
        <v>-39.342611185001715</v>
      </c>
      <c r="N60">
        <f t="shared" si="23"/>
        <v>-37.553604066801476</v>
      </c>
      <c r="O60" s="2">
        <f t="shared" si="24"/>
        <v>142.44639593319852</v>
      </c>
      <c r="P60" s="9">
        <f t="shared" si="34"/>
        <v>6.4548633052731743</v>
      </c>
      <c r="S60" s="6">
        <f t="shared" si="31"/>
        <v>-1554</v>
      </c>
      <c r="T60" s="6">
        <f t="shared" si="32"/>
        <v>2628</v>
      </c>
      <c r="U60" s="2">
        <f t="shared" si="17"/>
        <v>142.44639593319852</v>
      </c>
      <c r="V60">
        <f t="shared" si="18"/>
        <v>1416</v>
      </c>
      <c r="W60" s="3">
        <f t="shared" si="19"/>
        <v>6.4548633052731743</v>
      </c>
      <c r="X60">
        <f t="shared" si="20"/>
        <v>1416</v>
      </c>
    </row>
    <row r="61" spans="1:24">
      <c r="A61" t="s">
        <v>29</v>
      </c>
      <c r="B61" t="s">
        <v>30</v>
      </c>
      <c r="C61">
        <v>600</v>
      </c>
      <c r="D61">
        <v>24.95</v>
      </c>
      <c r="E61">
        <v>329.03</v>
      </c>
      <c r="G61">
        <f t="shared" si="33"/>
        <v>1440</v>
      </c>
      <c r="H61" s="8">
        <f t="shared" si="8"/>
        <v>24.95</v>
      </c>
      <c r="I61" s="8">
        <f t="shared" si="9"/>
        <v>329.03</v>
      </c>
      <c r="J61" s="6">
        <f t="shared" si="10"/>
        <v>2653.8862175203949</v>
      </c>
      <c r="K61" s="6">
        <f t="shared" si="11"/>
        <v>-1592.7250566951579</v>
      </c>
      <c r="L61" s="6">
        <f t="shared" si="21"/>
        <v>25.510306412828868</v>
      </c>
      <c r="M61" s="6">
        <f t="shared" si="22"/>
        <v>-38.926994831378806</v>
      </c>
      <c r="N61">
        <f t="shared" si="23"/>
        <v>-56.761684910493919</v>
      </c>
      <c r="O61" s="2">
        <f t="shared" si="24"/>
        <v>123.23831508950607</v>
      </c>
      <c r="P61" s="9">
        <f t="shared" si="34"/>
        <v>4.6541236123233869</v>
      </c>
      <c r="S61" s="6">
        <f t="shared" si="31"/>
        <v>-1593</v>
      </c>
      <c r="T61" s="6">
        <f t="shared" si="32"/>
        <v>2654</v>
      </c>
      <c r="U61" s="2">
        <f t="shared" si="17"/>
        <v>123.23831508950607</v>
      </c>
      <c r="V61">
        <f t="shared" si="18"/>
        <v>1440</v>
      </c>
      <c r="W61" s="3">
        <f t="shared" si="19"/>
        <v>4.6541236123233869</v>
      </c>
      <c r="X61">
        <f t="shared" si="20"/>
        <v>1440</v>
      </c>
    </row>
    <row r="62" spans="1:24">
      <c r="A62" t="s">
        <v>29</v>
      </c>
      <c r="B62" t="s">
        <v>30</v>
      </c>
      <c r="C62">
        <v>610</v>
      </c>
      <c r="D62">
        <v>24.31</v>
      </c>
      <c r="E62">
        <v>328.96</v>
      </c>
      <c r="G62">
        <f t="shared" si="33"/>
        <v>1464</v>
      </c>
      <c r="H62" s="8">
        <f t="shared" si="8"/>
        <v>24.31</v>
      </c>
      <c r="I62" s="8">
        <f t="shared" si="9"/>
        <v>328.96</v>
      </c>
      <c r="J62" s="6">
        <f t="shared" si="10"/>
        <v>2776.8209263927429</v>
      </c>
      <c r="K62" s="6">
        <f t="shared" si="11"/>
        <v>-1671.1219298756507</v>
      </c>
      <c r="L62" s="6">
        <f t="shared" si="21"/>
        <v>122.93470887234798</v>
      </c>
      <c r="M62" s="6">
        <f t="shared" si="22"/>
        <v>-78.396873180492776</v>
      </c>
      <c r="N62">
        <f t="shared" si="23"/>
        <v>-32.526124653572268</v>
      </c>
      <c r="O62" s="2">
        <f t="shared" si="24"/>
        <v>147.47387534642775</v>
      </c>
      <c r="P62" s="9">
        <f t="shared" si="34"/>
        <v>14.580470626837538</v>
      </c>
      <c r="S62" s="6">
        <f t="shared" si="31"/>
        <v>-1671</v>
      </c>
      <c r="T62" s="6">
        <f t="shared" si="32"/>
        <v>2777</v>
      </c>
      <c r="U62" s="2">
        <f t="shared" si="17"/>
        <v>147.47387534642775</v>
      </c>
      <c r="V62">
        <f t="shared" si="18"/>
        <v>1464</v>
      </c>
      <c r="W62" s="3">
        <f t="shared" si="19"/>
        <v>14.580470626837538</v>
      </c>
      <c r="X62">
        <f t="shared" si="20"/>
        <v>1464</v>
      </c>
    </row>
    <row r="63" spans="1:24">
      <c r="A63" t="s">
        <v>29</v>
      </c>
      <c r="B63" t="s">
        <v>30</v>
      </c>
      <c r="C63">
        <v>620</v>
      </c>
      <c r="D63">
        <v>24.09</v>
      </c>
      <c r="E63">
        <v>328.67</v>
      </c>
      <c r="G63">
        <f t="shared" si="33"/>
        <v>1488</v>
      </c>
      <c r="H63" s="8">
        <f t="shared" si="8"/>
        <v>24.09</v>
      </c>
      <c r="I63" s="8">
        <f t="shared" si="9"/>
        <v>328.67</v>
      </c>
      <c r="J63" s="6">
        <f t="shared" si="10"/>
        <v>2842.7537087577252</v>
      </c>
      <c r="K63" s="6">
        <f t="shared" si="11"/>
        <v>-1730.4607069040562</v>
      </c>
      <c r="L63" s="6">
        <f t="shared" si="21"/>
        <v>65.932782364982359</v>
      </c>
      <c r="M63" s="6">
        <f t="shared" si="22"/>
        <v>-59.338777028405502</v>
      </c>
      <c r="N63">
        <f t="shared" si="23"/>
        <v>-41.986863404354544</v>
      </c>
      <c r="O63" s="2">
        <f t="shared" si="24"/>
        <v>138.01313659564545</v>
      </c>
      <c r="P63" s="9">
        <f t="shared" si="34"/>
        <v>8.8703000228937885</v>
      </c>
      <c r="S63" s="6">
        <f t="shared" si="31"/>
        <v>-1730</v>
      </c>
      <c r="T63" s="6">
        <f t="shared" si="32"/>
        <v>2843</v>
      </c>
      <c r="U63" s="2">
        <f t="shared" si="17"/>
        <v>138.01313659564545</v>
      </c>
      <c r="V63">
        <f t="shared" si="18"/>
        <v>1488</v>
      </c>
      <c r="W63" s="3">
        <f t="shared" si="19"/>
        <v>8.8703000228937885</v>
      </c>
      <c r="X63">
        <f t="shared" si="20"/>
        <v>1488</v>
      </c>
    </row>
    <row r="64" spans="1:24">
      <c r="A64" t="s">
        <v>29</v>
      </c>
      <c r="B64" t="s">
        <v>30</v>
      </c>
      <c r="C64">
        <v>630</v>
      </c>
      <c r="D64">
        <v>23.88</v>
      </c>
      <c r="E64">
        <v>328.58</v>
      </c>
      <c r="G64">
        <f t="shared" si="33"/>
        <v>1512</v>
      </c>
      <c r="H64" s="8">
        <f t="shared" si="8"/>
        <v>23.88</v>
      </c>
      <c r="I64" s="8">
        <f t="shared" si="9"/>
        <v>328.58</v>
      </c>
      <c r="J64" s="6">
        <f t="shared" si="10"/>
        <v>2914.4594831827076</v>
      </c>
      <c r="K64" s="6">
        <f t="shared" si="11"/>
        <v>-1780.3903538140403</v>
      </c>
      <c r="L64" s="6">
        <f t="shared" si="21"/>
        <v>71.705774424982337</v>
      </c>
      <c r="M64" s="6">
        <f t="shared" si="22"/>
        <v>-49.929646909984058</v>
      </c>
      <c r="N64">
        <f t="shared" si="23"/>
        <v>-34.849987659846356</v>
      </c>
      <c r="O64" s="2">
        <f t="shared" si="24"/>
        <v>145.15001234015364</v>
      </c>
      <c r="P64" s="9">
        <f t="shared" si="34"/>
        <v>8.7376700134773522</v>
      </c>
      <c r="S64" s="6">
        <f t="shared" si="31"/>
        <v>-1780</v>
      </c>
      <c r="T64" s="6">
        <f t="shared" si="32"/>
        <v>2914</v>
      </c>
      <c r="U64" s="2">
        <f t="shared" si="17"/>
        <v>145.15001234015364</v>
      </c>
      <c r="V64">
        <f t="shared" si="18"/>
        <v>1512</v>
      </c>
      <c r="W64" s="3">
        <f t="shared" si="19"/>
        <v>8.7376700134773522</v>
      </c>
      <c r="X64">
        <f t="shared" si="20"/>
        <v>1512</v>
      </c>
    </row>
    <row r="65" spans="1:24">
      <c r="A65" t="s">
        <v>29</v>
      </c>
      <c r="B65" t="s">
        <v>30</v>
      </c>
      <c r="C65">
        <v>640</v>
      </c>
      <c r="D65">
        <v>23.82</v>
      </c>
      <c r="E65">
        <v>328.38</v>
      </c>
      <c r="G65">
        <f t="shared" si="33"/>
        <v>1536</v>
      </c>
      <c r="H65" s="8">
        <f t="shared" si="8"/>
        <v>23.82</v>
      </c>
      <c r="I65" s="8">
        <f t="shared" si="9"/>
        <v>328.38</v>
      </c>
      <c r="J65" s="6">
        <f t="shared" si="10"/>
        <v>2962.7670698971183</v>
      </c>
      <c r="K65" s="6">
        <f t="shared" si="11"/>
        <v>-1824.1323900327623</v>
      </c>
      <c r="L65" s="6">
        <f t="shared" si="21"/>
        <v>48.307586714410718</v>
      </c>
      <c r="M65" s="6">
        <f t="shared" si="22"/>
        <v>-43.742036218721978</v>
      </c>
      <c r="N65">
        <f t="shared" si="23"/>
        <v>-42.16052518638854</v>
      </c>
      <c r="O65" s="2">
        <f t="shared" si="24"/>
        <v>137.83947481361145</v>
      </c>
      <c r="P65" s="9">
        <f t="shared" si="34"/>
        <v>6.5168924087561066</v>
      </c>
      <c r="S65" s="6">
        <f t="shared" ref="S65:S73" si="35">ROUND(K65,0)</f>
        <v>-1824</v>
      </c>
      <c r="T65" s="6">
        <f t="shared" ref="T65:T73" si="36">ROUND(J65,0)</f>
        <v>2963</v>
      </c>
      <c r="U65" s="2">
        <f t="shared" si="17"/>
        <v>137.83947481361145</v>
      </c>
      <c r="V65">
        <f t="shared" si="18"/>
        <v>1536</v>
      </c>
      <c r="W65" s="3">
        <f t="shared" si="19"/>
        <v>6.5168924087561066</v>
      </c>
      <c r="X65">
        <f t="shared" si="20"/>
        <v>1536</v>
      </c>
    </row>
    <row r="66" spans="1:24">
      <c r="A66" t="s">
        <v>29</v>
      </c>
      <c r="B66" t="s">
        <v>30</v>
      </c>
      <c r="C66">
        <v>650</v>
      </c>
      <c r="D66">
        <v>23.79</v>
      </c>
      <c r="E66">
        <v>328.2</v>
      </c>
      <c r="G66">
        <f t="shared" ref="G66:G73" si="37">+J$3*L$3*(C66-C$6)/M$3+K$3</f>
        <v>1560</v>
      </c>
      <c r="H66" s="8">
        <f t="shared" si="8"/>
        <v>23.79</v>
      </c>
      <c r="I66" s="8">
        <f t="shared" si="9"/>
        <v>328.2</v>
      </c>
      <c r="J66" s="6">
        <f t="shared" si="10"/>
        <v>3007.486434619238</v>
      </c>
      <c r="K66" s="6">
        <f t="shared" si="11"/>
        <v>-1864.7205931734568</v>
      </c>
      <c r="L66" s="6">
        <f t="shared" si="21"/>
        <v>44.719364722119735</v>
      </c>
      <c r="M66" s="6">
        <f t="shared" si="22"/>
        <v>-40.588203140694532</v>
      </c>
      <c r="N66">
        <f t="shared" si="23"/>
        <v>-42.227522028031366</v>
      </c>
      <c r="O66" s="2">
        <f t="shared" si="24"/>
        <v>137.77247797196864</v>
      </c>
      <c r="P66" s="9">
        <f t="shared" ref="P66:P73" si="38">(SQRT(L66*L66+M66*M66))/(C66-C65)*(P$1)</f>
        <v>6.0392249629735213</v>
      </c>
      <c r="S66" s="6">
        <f t="shared" si="35"/>
        <v>-1865</v>
      </c>
      <c r="T66" s="6">
        <f t="shared" si="36"/>
        <v>3007</v>
      </c>
      <c r="U66" s="2">
        <f t="shared" si="17"/>
        <v>137.77247797196864</v>
      </c>
      <c r="V66">
        <f t="shared" si="18"/>
        <v>1560</v>
      </c>
      <c r="W66" s="3">
        <f t="shared" si="19"/>
        <v>6.0392249629735213</v>
      </c>
      <c r="X66">
        <f t="shared" si="20"/>
        <v>1560</v>
      </c>
    </row>
    <row r="67" spans="1:24">
      <c r="A67" t="s">
        <v>29</v>
      </c>
      <c r="B67" t="s">
        <v>30</v>
      </c>
      <c r="C67">
        <v>660</v>
      </c>
      <c r="D67">
        <v>23.78</v>
      </c>
      <c r="E67">
        <v>328</v>
      </c>
      <c r="G67">
        <f t="shared" si="37"/>
        <v>1584</v>
      </c>
      <c r="H67" s="8">
        <f t="shared" ref="H67:H73" si="39">+D67</f>
        <v>23.78</v>
      </c>
      <c r="I67" s="8">
        <f t="shared" ref="I67:I73" si="40">+E67</f>
        <v>328</v>
      </c>
      <c r="J67" s="6">
        <f t="shared" ref="J67:J73" si="41">G67*COS(I67*PI()/180)/TAN(H67*PI()/180)</f>
        <v>3048.5690217815495</v>
      </c>
      <c r="K67" s="6">
        <f t="shared" ref="K67:K73" si="42">G67*SIN(I67*PI()/180)/TAN(H67*PI()/180)</f>
        <v>-1904.9573488914934</v>
      </c>
      <c r="L67" s="6">
        <f t="shared" ref="L67:L73" si="43">J67-J66</f>
        <v>41.082587162311484</v>
      </c>
      <c r="M67" s="6">
        <f t="shared" ref="M67:M73" si="44">K67-K66</f>
        <v>-40.236755718036648</v>
      </c>
      <c r="N67">
        <f t="shared" ref="N67:N73" si="45">ATAN(M67/L67)*180/PI()</f>
        <v>-44.404067683771224</v>
      </c>
      <c r="O67" s="2">
        <f t="shared" ref="O67:O73" si="46">IF(L67=0,IF(M67&gt;0,270,90),IF(L67&lt;0,IF(M67&gt;0,N67+360,N67),N67+180))</f>
        <v>135.59593231622878</v>
      </c>
      <c r="P67" s="9">
        <f t="shared" si="38"/>
        <v>5.7504569198124376</v>
      </c>
      <c r="S67" s="6">
        <f t="shared" si="35"/>
        <v>-1905</v>
      </c>
      <c r="T67" s="6">
        <f t="shared" si="36"/>
        <v>3049</v>
      </c>
      <c r="U67" s="2">
        <f t="shared" ref="U67:U73" si="47">+O67</f>
        <v>135.59593231622878</v>
      </c>
      <c r="V67">
        <f t="shared" ref="V67:V73" si="48">+G67</f>
        <v>1584</v>
      </c>
      <c r="W67" s="3">
        <f t="shared" ref="W67:W73" si="49">+P67</f>
        <v>5.7504569198124376</v>
      </c>
      <c r="X67">
        <f t="shared" ref="X67:X73" si="50">+G67</f>
        <v>1584</v>
      </c>
    </row>
    <row r="68" spans="1:24">
      <c r="A68" t="s">
        <v>29</v>
      </c>
      <c r="B68" t="s">
        <v>30</v>
      </c>
      <c r="C68">
        <v>670</v>
      </c>
      <c r="D68">
        <v>23.71</v>
      </c>
      <c r="E68">
        <v>327.76</v>
      </c>
      <c r="G68">
        <f t="shared" si="37"/>
        <v>1608</v>
      </c>
      <c r="H68" s="8">
        <f t="shared" si="39"/>
        <v>23.71</v>
      </c>
      <c r="I68" s="8">
        <f t="shared" si="40"/>
        <v>327.76</v>
      </c>
      <c r="J68" s="6">
        <f t="shared" si="41"/>
        <v>3096.8802029425856</v>
      </c>
      <c r="K68" s="6">
        <f t="shared" si="42"/>
        <v>-1953.2302886027549</v>
      </c>
      <c r="L68" s="6">
        <f t="shared" si="43"/>
        <v>48.311181161036075</v>
      </c>
      <c r="M68" s="6">
        <f t="shared" si="44"/>
        <v>-48.272939711261415</v>
      </c>
      <c r="N68">
        <f t="shared" si="45"/>
        <v>-44.977314350016719</v>
      </c>
      <c r="O68" s="2">
        <f t="shared" si="46"/>
        <v>135.02268564998329</v>
      </c>
      <c r="P68" s="9">
        <f t="shared" si="38"/>
        <v>6.8295292176998021</v>
      </c>
      <c r="S68" s="6">
        <f t="shared" si="35"/>
        <v>-1953</v>
      </c>
      <c r="T68" s="6">
        <f t="shared" si="36"/>
        <v>3097</v>
      </c>
      <c r="U68" s="2">
        <f t="shared" si="47"/>
        <v>135.02268564998329</v>
      </c>
      <c r="V68">
        <f t="shared" si="48"/>
        <v>1608</v>
      </c>
      <c r="W68" s="3">
        <f t="shared" si="49"/>
        <v>6.8295292176998021</v>
      </c>
      <c r="X68">
        <f t="shared" si="50"/>
        <v>1608</v>
      </c>
    </row>
    <row r="69" spans="1:24">
      <c r="A69" t="s">
        <v>29</v>
      </c>
      <c r="B69" t="s">
        <v>30</v>
      </c>
      <c r="C69">
        <v>680</v>
      </c>
      <c r="D69">
        <v>23.74</v>
      </c>
      <c r="E69">
        <v>327.43</v>
      </c>
      <c r="G69">
        <f t="shared" si="37"/>
        <v>1632</v>
      </c>
      <c r="H69" s="8">
        <f t="shared" si="39"/>
        <v>23.74</v>
      </c>
      <c r="I69" s="8">
        <f t="shared" si="40"/>
        <v>327.43</v>
      </c>
      <c r="J69" s="6">
        <f t="shared" si="41"/>
        <v>3127.1840817783946</v>
      </c>
      <c r="K69" s="6">
        <f t="shared" si="42"/>
        <v>-1997.6113545005157</v>
      </c>
      <c r="L69" s="6">
        <f t="shared" si="43"/>
        <v>30.303878835808973</v>
      </c>
      <c r="M69" s="6">
        <f t="shared" si="44"/>
        <v>-44.381065897760891</v>
      </c>
      <c r="N69">
        <f t="shared" si="45"/>
        <v>-55.674309824240702</v>
      </c>
      <c r="O69" s="2">
        <f t="shared" si="46"/>
        <v>124.32569017575929</v>
      </c>
      <c r="P69" s="9">
        <f t="shared" si="38"/>
        <v>5.3740153355910572</v>
      </c>
      <c r="S69" s="6">
        <f t="shared" si="35"/>
        <v>-1998</v>
      </c>
      <c r="T69" s="6">
        <f t="shared" si="36"/>
        <v>3127</v>
      </c>
      <c r="U69" s="2">
        <f t="shared" si="47"/>
        <v>124.32569017575929</v>
      </c>
      <c r="V69">
        <f t="shared" si="48"/>
        <v>1632</v>
      </c>
      <c r="W69" s="3">
        <f t="shared" si="49"/>
        <v>5.3740153355910572</v>
      </c>
      <c r="X69">
        <f t="shared" si="50"/>
        <v>1632</v>
      </c>
    </row>
    <row r="70" spans="1:24">
      <c r="A70" t="s">
        <v>29</v>
      </c>
      <c r="B70" t="s">
        <v>30</v>
      </c>
      <c r="C70">
        <v>690</v>
      </c>
      <c r="D70">
        <v>23.66</v>
      </c>
      <c r="E70">
        <v>327.14999999999998</v>
      </c>
      <c r="G70">
        <f t="shared" si="37"/>
        <v>1656</v>
      </c>
      <c r="H70" s="8">
        <f t="shared" si="39"/>
        <v>23.66</v>
      </c>
      <c r="I70" s="8">
        <f t="shared" si="40"/>
        <v>327.14999999999998</v>
      </c>
      <c r="J70" s="6">
        <f t="shared" si="41"/>
        <v>3175.251621412252</v>
      </c>
      <c r="K70" s="6">
        <f t="shared" si="42"/>
        <v>-2050.2340016980033</v>
      </c>
      <c r="L70" s="6">
        <f t="shared" si="43"/>
        <v>48.06753963385745</v>
      </c>
      <c r="M70" s="6">
        <f t="shared" si="44"/>
        <v>-52.622647197487595</v>
      </c>
      <c r="N70">
        <f t="shared" si="45"/>
        <v>-47.590228729519744</v>
      </c>
      <c r="O70" s="2">
        <f t="shared" si="46"/>
        <v>132.40977127048026</v>
      </c>
      <c r="P70" s="9">
        <f t="shared" si="38"/>
        <v>7.1271532637678749</v>
      </c>
      <c r="S70" s="6">
        <f t="shared" si="35"/>
        <v>-2050</v>
      </c>
      <c r="T70" s="6">
        <f t="shared" si="36"/>
        <v>3175</v>
      </c>
      <c r="U70" s="2">
        <f t="shared" si="47"/>
        <v>132.40977127048026</v>
      </c>
      <c r="V70">
        <f t="shared" si="48"/>
        <v>1656</v>
      </c>
      <c r="W70" s="3">
        <f t="shared" si="49"/>
        <v>7.1271532637678749</v>
      </c>
      <c r="X70">
        <f t="shared" si="50"/>
        <v>1656</v>
      </c>
    </row>
    <row r="71" spans="1:24">
      <c r="A71" t="s">
        <v>29</v>
      </c>
      <c r="B71" t="s">
        <v>30</v>
      </c>
      <c r="C71">
        <v>700</v>
      </c>
      <c r="D71">
        <v>23.65</v>
      </c>
      <c r="E71">
        <v>326.88</v>
      </c>
      <c r="G71">
        <f t="shared" si="37"/>
        <v>1680</v>
      </c>
      <c r="H71" s="8">
        <f t="shared" si="39"/>
        <v>23.65</v>
      </c>
      <c r="I71" s="8">
        <f t="shared" si="40"/>
        <v>326.88</v>
      </c>
      <c r="J71" s="6">
        <f t="shared" si="41"/>
        <v>3212.957974449494</v>
      </c>
      <c r="K71" s="6">
        <f t="shared" si="42"/>
        <v>-2096.0994612737518</v>
      </c>
      <c r="L71" s="6">
        <f t="shared" si="43"/>
        <v>37.706353037242025</v>
      </c>
      <c r="M71" s="6">
        <f t="shared" si="44"/>
        <v>-45.865459575748446</v>
      </c>
      <c r="N71">
        <f t="shared" si="45"/>
        <v>-50.576108826708669</v>
      </c>
      <c r="O71" s="2">
        <f t="shared" si="46"/>
        <v>129.42389117329134</v>
      </c>
      <c r="P71" s="9">
        <f t="shared" si="38"/>
        <v>5.9375158454220109</v>
      </c>
      <c r="S71" s="6">
        <f t="shared" si="35"/>
        <v>-2096</v>
      </c>
      <c r="T71" s="6">
        <f t="shared" si="36"/>
        <v>3213</v>
      </c>
      <c r="U71" s="2">
        <f t="shared" si="47"/>
        <v>129.42389117329134</v>
      </c>
      <c r="V71">
        <f t="shared" si="48"/>
        <v>1680</v>
      </c>
      <c r="W71" s="3">
        <f t="shared" si="49"/>
        <v>5.9375158454220109</v>
      </c>
      <c r="X71">
        <f t="shared" si="50"/>
        <v>1680</v>
      </c>
    </row>
    <row r="72" spans="1:24">
      <c r="A72" t="s">
        <v>29</v>
      </c>
      <c r="B72" t="s">
        <v>30</v>
      </c>
      <c r="C72">
        <v>710</v>
      </c>
      <c r="D72">
        <v>23.6</v>
      </c>
      <c r="E72">
        <v>326.74</v>
      </c>
      <c r="G72">
        <f t="shared" si="37"/>
        <v>1704</v>
      </c>
      <c r="H72" s="8">
        <f t="shared" si="39"/>
        <v>23.6</v>
      </c>
      <c r="I72" s="8">
        <f t="shared" si="40"/>
        <v>326.74</v>
      </c>
      <c r="J72" s="6">
        <f t="shared" si="41"/>
        <v>3261.3951902205886</v>
      </c>
      <c r="K72" s="6">
        <f t="shared" si="42"/>
        <v>-2139.0783766701675</v>
      </c>
      <c r="L72" s="6">
        <f t="shared" si="43"/>
        <v>48.437215771094543</v>
      </c>
      <c r="M72" s="6">
        <f t="shared" si="44"/>
        <v>-42.978915396415687</v>
      </c>
      <c r="N72">
        <f t="shared" si="45"/>
        <v>-41.583024035303794</v>
      </c>
      <c r="O72" s="2">
        <f t="shared" si="46"/>
        <v>138.41697596469621</v>
      </c>
      <c r="P72" s="9">
        <f t="shared" si="38"/>
        <v>6.4756088828061777</v>
      </c>
      <c r="S72" s="6">
        <f t="shared" si="35"/>
        <v>-2139</v>
      </c>
      <c r="T72" s="6">
        <f t="shared" si="36"/>
        <v>3261</v>
      </c>
      <c r="U72" s="2">
        <f t="shared" si="47"/>
        <v>138.41697596469621</v>
      </c>
      <c r="V72">
        <f t="shared" si="48"/>
        <v>1704</v>
      </c>
      <c r="W72" s="3">
        <f t="shared" si="49"/>
        <v>6.4756088828061777</v>
      </c>
      <c r="X72">
        <f t="shared" si="50"/>
        <v>1704</v>
      </c>
    </row>
    <row r="73" spans="1:24">
      <c r="A73" t="s">
        <v>31</v>
      </c>
      <c r="B73" t="s">
        <v>30</v>
      </c>
      <c r="C73">
        <v>720</v>
      </c>
      <c r="D73">
        <v>23.48</v>
      </c>
      <c r="E73">
        <v>326.7</v>
      </c>
      <c r="G73">
        <f t="shared" si="37"/>
        <v>1728</v>
      </c>
      <c r="H73" s="8">
        <f t="shared" si="39"/>
        <v>23.48</v>
      </c>
      <c r="I73" s="8">
        <f t="shared" si="40"/>
        <v>326.7</v>
      </c>
      <c r="J73" s="6">
        <f t="shared" si="41"/>
        <v>3324.7786398018834</v>
      </c>
      <c r="K73" s="6">
        <f t="shared" si="42"/>
        <v>-2183.9713580121634</v>
      </c>
      <c r="L73" s="6">
        <f t="shared" si="43"/>
        <v>63.383449581294826</v>
      </c>
      <c r="M73" s="6">
        <f t="shared" si="44"/>
        <v>-44.892981341995892</v>
      </c>
      <c r="N73">
        <f t="shared" si="45"/>
        <v>-35.309029074302877</v>
      </c>
      <c r="O73" s="2">
        <f t="shared" si="46"/>
        <v>144.69097092569712</v>
      </c>
      <c r="P73" s="9">
        <f t="shared" si="38"/>
        <v>7.7671368306457271</v>
      </c>
      <c r="S73" s="6">
        <f t="shared" si="35"/>
        <v>-2184</v>
      </c>
      <c r="T73" s="6">
        <f t="shared" si="36"/>
        <v>3325</v>
      </c>
      <c r="U73" s="2">
        <f t="shared" si="47"/>
        <v>144.69097092569712</v>
      </c>
      <c r="V73">
        <f t="shared" si="48"/>
        <v>1728</v>
      </c>
      <c r="W73" s="3">
        <f t="shared" si="49"/>
        <v>7.7671368306457271</v>
      </c>
      <c r="X73">
        <f t="shared" si="50"/>
        <v>1728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Data</vt:lpstr>
      <vt:lpstr>T. Chart</vt:lpstr>
      <vt:lpstr>WD</vt:lpstr>
      <vt:lpstr>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emiemi</dc:creator>
  <cp:lastModifiedBy>Mr. X</cp:lastModifiedBy>
  <dcterms:created xsi:type="dcterms:W3CDTF">2013-05-10T08:50:31Z</dcterms:created>
  <dcterms:modified xsi:type="dcterms:W3CDTF">2019-05-31T22:22:11Z</dcterms:modified>
</cp:coreProperties>
</file>