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8" activeTab="12"/>
  </bookViews>
  <sheets>
    <sheet name="Sheet1" sheetId="1" r:id="rId1"/>
    <sheet name="Sheet1 (2)" sheetId="2" r:id="rId2"/>
    <sheet name="Employee" sheetId="3" r:id="rId3"/>
    <sheet name="YearToDate Pensions" sheetId="4" r:id="rId4"/>
    <sheet name="Salary Sacrifice" sheetId="5" r:id="rId5"/>
    <sheet name="Pension Event Log" sheetId="6" r:id="rId6"/>
    <sheet name="Pension Schemes" sheetId="7" r:id="rId7"/>
    <sheet name="Pension Notes" sheetId="8" r:id="rId8"/>
    <sheet name="Pension Futures Log" sheetId="9" r:id="rId9"/>
    <sheet name="Pension Test Data" sheetId="10" r:id="rId10"/>
    <sheet name="Pension Data" sheetId="11" r:id="rId11"/>
    <sheet name="Pension Tables" sheetId="12" r:id="rId12"/>
    <sheet name="Employer" sheetId="13" r:id="rId13"/>
    <sheet name="Tests" sheetId="35" state="hidden" r:id="rId14"/>
    <sheet name="Salary Calculation Data" sheetId="34" state="hidden" r:id="rId15"/>
    <sheet name="YearToDate" sheetId="33" state="hidden" r:id="rId16"/>
    <sheet name="Attachment Of Earnings Notes" sheetId="32" state="hidden" r:id="rId17"/>
    <sheet name="AEO Data" sheetId="31" state="hidden" r:id="rId18"/>
    <sheet name="AEO Employee" sheetId="30" state="hidden" r:id="rId19"/>
    <sheet name="AEO Rates" sheetId="29" state="hidden" r:id="rId20"/>
    <sheet name="Pay Slip" sheetId="28" state="hidden" r:id="rId21"/>
    <sheet name="Sheet1 (5)"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TaxPeriod" sheetId="19" state="hidden" r:id="rId30"/>
    <sheet name="System Log" sheetId="18" state="hidden" r:id="rId31"/>
    <sheet name="System" sheetId="17" state="hidden" r:id="rId32"/>
    <sheet name="Minimum Wage" sheetId="16" state="hidden" r:id="rId33"/>
    <sheet name="NI" sheetId="15" state="hidden" r:id="rId34"/>
    <sheet name="TaxRate" sheetId="14" state="hidden" r:id="rId35"/>
  </sheets>
  <functionGroups builtInGroupCount="17"/>
  <externalReferences>
    <externalReference r:id="rId36"/>
    <externalReference r:id="rId37"/>
    <externalReference r:id="rId38"/>
    <externalReference r:id="rId39"/>
    <externalReference r:id="rId40"/>
    <externalReference r:id="rId41"/>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4">[2]Calendar!$I$19:$AH$22,[2]Calendar!$D$24:$AH$27,[2]Calendar!$D$29:$AH$32,[2]Calendar!$D$34:$AH$37,[2]Calendar!$D$39:$AH$42,[2]Calendar!$D$44:$AH$47,[2]Calendar!$D$49:$AH$52,[2]Calendar!$D$54:$AH$57,[2]Calendar!$D$59:$AH$62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3">[3]Calendar!$I$19:$AH$22,[3]Calendar!$D$24:$AH$27,[3]Calendar!$D$29:$AH$32,[3]Calendar!$D$34:$AH$37,[3]Calendar!$D$39:$AH$42,[3]Calendar!$D$44:$AH$47,[3]Calendar!$D$49:$AH$52,[3]Calendar!$D$54:$AH$57,[3]Calendar!$D$59:$AH$62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2">[3]Calendar!$D$4:$AH$7,[3]Calendar!$D$9:$AH$12,[3]Calendar!$D$14:$AH$17,[3]Calendar!$D$19:$H$22</definedName>
    <definedName name="nrCAL_2021" localSheetId="32">[3]Calendar!$D$4:$AH$7,[3]Calendar!$D$9:$AH$12,[3]Calendar!$D$14:$AH$17,[3]Calendar!$D$19:$H$22</definedName>
    <definedName name="nrCAL_2021" localSheetId="24">[2]Calendar!$D$4:$AH$7,[2]Calendar!$D$9:$AH$12,[2]Calendar!$D$14:$AH$17,[2]Calendar!$D$19:$H$22</definedName>
    <definedName name="nrCAL_2021" localSheetId="33">[3]Calendar!$D$4:$AH$7,[3]Calendar!$D$9:$AH$12,[3]Calendar!$D$14:$AH$17,[3]Calendar!$D$19:$H$22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11">[3]Calendar!$D$4:$AH$7,[3]Calendar!$D$9:$AH$12,[3]Calendar!$D$14:$AH$17,[3]Calendar!$D$19:$H$22</definedName>
    <definedName name="nrCAL_2021" localSheetId="9">[3]Calendar!$D$4:$AH$7,[3]Calendar!$D$9:$AH$12,[3]Calendar!$D$14:$AH$17,[3]Calendar!$D$19:$H$22</definedName>
    <definedName name="nrCAL_2021" localSheetId="14">[3]Calendar!$D$4:$AH$7,[3]Calendar!$D$9:$AH$12,[3]Calendar!$D$14:$AH$17,[3]Calendar!$D$19:$H$22</definedName>
    <definedName name="nrCAL_2021" localSheetId="4">[3]Calendar!$D$4:$AH$7,[3]Calendar!$D$9:$AH$12,[3]Calendar!$D$14:$AH$17,[3]Calendar!$D$19:$H$22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31">[3]Calendar!$D$4:$AH$7,[3]Calendar!$D$9:$AH$12,[3]Calendar!$D$14:$AH$17,[3]Calendar!$D$19:$H$22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4">[2]Calendar!$D$4:$AH$7,[2]Calendar!$D$9:$AH$12,[2]Calendar!$D$14:$AH$17,[2]Calendar!$D$19:$H$22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3">[3]Calendar!$D$4:$AH$7,[3]Calendar!$D$9:$AH$12,[3]Calendar!$D$14:$AH$17,[3]Calendar!$D$19:$H$22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4">[2]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2">[1]Employee!$B$3:$B$12</definedName>
    <definedName name="nrEMP_NAME" localSheetId="24">[1]Employee!$B$3:$B$12</definedName>
    <definedName name="nrEMP_NAME" localSheetId="33">[1]Employee!$B$3:$B$12</definedName>
    <definedName name="nrEMP_NAME" localSheetId="23">[1]Employee!$B$3:$B$12</definedName>
    <definedName name="nrEMP_NAME" localSheetId="20">[3]Employee!$B$3:$B$12</definedName>
    <definedName name="nrEMP_NAME" localSheetId="10">[1]Employee!$B$3:$B$12</definedName>
    <definedName name="nrEMP_NAME" localSheetId="5">[1]Employee!$B$3:$B$12</definedName>
    <definedName name="nrEMP_NAME" localSheetId="8">[1]Employee!$B$3:$B$12</definedName>
    <definedName name="nrEMP_NAME" localSheetId="7">[1]Employee!$B$3:$B$12</definedName>
    <definedName name="nrEMP_NAME" localSheetId="6">[1]Employee!$B$3:$B$12</definedName>
    <definedName name="nrEMP_NAME" localSheetId="11">[1]Employee!$B$3:$B$12</definedName>
    <definedName name="nrEMP_NAME" localSheetId="9">[1]Employee!$B$3:$B$12</definedName>
    <definedName name="nrEMP_NAME" localSheetId="14">[1]Employee!$B$3:$B$12</definedName>
    <definedName name="nrEMP_NAME" localSheetId="4">[3]Employee!$B$3:$B$12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4">[1]Employee!$B$3:$B$12</definedName>
    <definedName name="nrEMP_NAME" localSheetId="25">[1]Employee!$B$3:$B$12</definedName>
    <definedName name="nrEMP_NAME" localSheetId="15">[1]Employee!$B$3:$B$12</definedName>
    <definedName name="nrEMP_NAME" localSheetId="3">[1]Employee!$B$3:$B$12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3">[4]Employee!$B$3:$B$12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4">[2]Employee!$B$3:$B$12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2">[3]Employee!$A$3:$A$12,[3]Employee!$H$3:$H$12</definedName>
    <definedName name="nrEMPLOYEE_RATE_OF_PAY" localSheetId="32">[1]Employee!$A$3:$A$12,[1]Employee!$H$3:$H$12</definedName>
    <definedName name="nrEMPLOYEE_RATE_OF_PAY" localSheetId="24">[2]Employee!$A$3:$A$12,[2]Employee!$H$3:$H$12</definedName>
    <definedName name="nrEMPLOYEE_RATE_OF_PAY" localSheetId="33">[5]Employee!$A$3:$A$12,[5]Employee!$H$3:$H$12</definedName>
    <definedName name="nrEMPLOYEE_RATE_OF_PAY" localSheetId="23">[2]Employee!$A$3:$A$12,[2]Employee!$H$3:$H$12</definedName>
    <definedName name="nrEMPLOYEE_RATE_OF_PAY" localSheetId="20">[5]Employee!$A$3:$A$12,[5]Employee!$H$3:$H$12</definedName>
    <definedName name="nrEMPLOYEE_RATE_OF_PAY" localSheetId="10">[2]Employee!$A$3:$A$12,[2]Employee!$H$3:$H$12</definedName>
    <definedName name="nrEMPLOYEE_RATE_OF_PAY" localSheetId="5">[2]Employee!$A$3:$A$12,[2]Employee!$H$3:$H$12</definedName>
    <definedName name="nrEMPLOYEE_RATE_OF_PAY" localSheetId="8">[2]Employee!$A$3:$A$12,[2]Employee!$H$3:$H$12</definedName>
    <definedName name="nrEMPLOYEE_RATE_OF_PAY" localSheetId="7">[2]Employee!$A$3:$A$12,[2]Employee!$H$3:$H$12</definedName>
    <definedName name="nrEMPLOYEE_RATE_OF_PAY" localSheetId="6">[2]Employee!$A$3:$A$12,[2]Employee!$H$3:$H$12</definedName>
    <definedName name="nrEMPLOYEE_RATE_OF_PAY" localSheetId="11">[5]Employee!$A$3:$A$12,[5]Employee!$H$3:$H$12</definedName>
    <definedName name="nrEMPLOYEE_RATE_OF_PAY" localSheetId="9">[2]Employee!$A$3:$A$12,[2]Employee!$H$3:$H$12</definedName>
    <definedName name="nrEMPLOYEE_RATE_OF_PAY" localSheetId="14">'Salary Calculation Data'!$B$10</definedName>
    <definedName name="nrEMPLOYEE_RATE_OF_PAY" localSheetId="4">[3]Employee!$A$3:$A$12,[3]Employee!$H$3:$H$12</definedName>
    <definedName name="nrEMPLOYEE_RATE_OF_PAY" localSheetId="21">[3]Employee!$A$3:$A$12,[3]Employee!$H$3:$H$12</definedName>
    <definedName name="nrEMPLOYEE_RATE_OF_PAY" localSheetId="28">[5]Employee!$A$3:$A$12,[5]Employee!$H$3:$H$12</definedName>
    <definedName name="nrEMPLOYEE_RATE_OF_PAY" localSheetId="31">[6]Employee!$A$3:$A$12,[6]Employee!$H$3:$H$12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4">[2]Employee!$A$3:$A$12,[2]Employee!$H$3:$H$12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3">[5]Employee!$A$3:$A$12,[5]Employee!$H$3:$H$12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5">'[2]Pension Data'!$BF$9:$BF$13</definedName>
    <definedName name="nrPENSION_ELIGIBILITY" localSheetId="8">'[2]Pension Data'!$BF$9:$BF$13</definedName>
    <definedName name="nrPENSION_ELIGIBILITY" localSheetId="9">'[2]Pension Data'!$BF$9:$BF$13</definedName>
    <definedName name="nrPENSION_ELIGIBILITY">'Pension Data'!$BF$9:$BF$13</definedName>
    <definedName name="nrPENSION_EVENT" localSheetId="23">'[2]Pension Data'!$BJ$26:$BJ$32</definedName>
    <definedName name="nrPENSION_EVENT" localSheetId="5">'[2]Pension Data'!$BJ$26:$BJ$32</definedName>
    <definedName name="nrPENSION_EVENT" localSheetId="8">'[2]Pension Data'!$BJ$26:$BJ$32</definedName>
    <definedName name="nrPENSION_EVENT" localSheetId="9">'[2]Pension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2">'[3]Pension Futures Log'!#REF!</definedName>
    <definedName name="nrPENSION_FUTURE_FIRST" localSheetId="32">'[1]Pension Futures Log'!#REF!</definedName>
    <definedName name="nrPENSION_FUTURE_FIRST" localSheetId="24">'[1]Pension Futures Log'!#REF!</definedName>
    <definedName name="nrPENSION_FUTURE_FIRST" localSheetId="33">'[1]Pension Futures Log'!#REF!</definedName>
    <definedName name="nrPENSION_FUTURE_FIRST" localSheetId="23">'[1]Pension Futures Log'!#REF!</definedName>
    <definedName name="nrPENSION_FUTURE_FIRST" localSheetId="20">'[3]Pension Futures Log'!#REF!</definedName>
    <definedName name="nrPENSION_FUTURE_FIRST" localSheetId="10">'[3]Pension Futures Log'!#REF!</definedName>
    <definedName name="nrPENSION_FUTURE_FIRST" localSheetId="5">'[3]Pension Futures Log'!#REF!</definedName>
    <definedName name="nrPENSION_FUTURE_FIRST" localSheetId="7">'[3]Pension Futures Log'!#REF!</definedName>
    <definedName name="nrPENSION_FUTURE_FIRST" localSheetId="6">'[3]Pension Futures Log'!#REF!</definedName>
    <definedName name="nrPENSION_FUTURE_FIRST" localSheetId="11">'[3]Pension Futures Log'!#REF!</definedName>
    <definedName name="nrPENSION_FUTURE_FIRST" localSheetId="9">'[3]Pension Futures Log'!#REF!</definedName>
    <definedName name="nrPENSION_FUTURE_FIRST" localSheetId="14">'[3]Pension Futures Log'!#REF!</definedName>
    <definedName name="nrPENSION_FUTURE_FIRST" localSheetId="4">'[3]Pension Futures Log'!#REF!</definedName>
    <definedName name="nrPENSION_FUTURE_FIRST" localSheetId="21">'[3]Pension Futures Log'!#REF!</definedName>
    <definedName name="nrPENSION_FUTURE_FIRST" localSheetId="28">'[1]Pension Futures Log'!#REF!</definedName>
    <definedName name="nrPENSION_FUTURE_FIRST" localSheetId="31">'[3]Pension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4">'[1]Pension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3">'[3]Pension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2">'[3]Pension Notes'!$B$12:$B$24</definedName>
    <definedName name="nrPOSTPONEMENT_APPROACH" localSheetId="32">'[1]Pension Notes'!$B$12:$B$24</definedName>
    <definedName name="nrPOSTPONEMENT_APPROACH" localSheetId="24">'[1]Pension Notes'!$B$12:$B$24</definedName>
    <definedName name="nrPOSTPONEMENT_APPROACH" localSheetId="33">'[1]Pension Notes'!$B$12:$B$24</definedName>
    <definedName name="nrPOSTPONEMENT_APPROACH" localSheetId="23">'[1]Pension Notes'!$B$12:$B$24</definedName>
    <definedName name="nrPOSTPONEMENT_APPROACH" localSheetId="10">'[4]Pension Notes'!$B$12:$B$24</definedName>
    <definedName name="nrPOSTPONEMENT_APPROACH" localSheetId="5">'[4]Pension Notes'!$B$12:$B$24</definedName>
    <definedName name="nrPOSTPONEMENT_APPROACH" localSheetId="8">'[4]Pension Notes'!$B$12:$B$24</definedName>
    <definedName name="nrPOSTPONEMENT_APPROACH" localSheetId="6">'[3]Pension Notes'!$B$12:$B$24</definedName>
    <definedName name="nrPOSTPONEMENT_APPROACH" localSheetId="11">'[3]Pension Notes'!$B$12:$B$24</definedName>
    <definedName name="nrPOSTPONEMENT_APPROACH" localSheetId="9">'[4]Pension Notes'!$B$12:$B$24</definedName>
    <definedName name="nrPOSTPONEMENT_APPROACH" localSheetId="4">'[3]Pension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4">'[1]Pension Notes'!$B$12:$B$24</definedName>
    <definedName name="nrPOSTPONEMENT_APPROACH" localSheetId="25">'[1]Pension Notes'!$B$12:$B$24</definedName>
    <definedName name="nrPOSTPONEMENT_APPROACH" localSheetId="15">'[1]Pension Notes'!$B$12:$B$24</definedName>
    <definedName name="nrPOSTPONEMENT_APPROACH" localSheetId="3">'[3]Pension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2">[3]TaxPeriod!$G$3:$M$6,[3]TaxPeriod!$G$7,[3]TaxPeriod!$H$7</definedName>
    <definedName name="nrTP_M1" localSheetId="32">[1]TaxPeriod!$G$3:$M$6,[1]TaxPeriod!$G$7,[1]TaxPeriod!$H$7</definedName>
    <definedName name="nrTP_M1" localSheetId="24">[2]TaxPeriod!$G$3:$M$6,[2]TaxPeriod!$G$7,[2]TaxPeriod!$H$7</definedName>
    <definedName name="nrTP_M1" localSheetId="33">[5]TaxPeriod!$G$3:$M$6,[5]TaxPeriod!$G$7,[5]TaxPeriod!$H$7</definedName>
    <definedName name="nrTP_M1" localSheetId="23">[2]TaxPeriod!$G$3:$M$6,[2]TaxPeriod!$G$7,[2]TaxPeriod!$H$7</definedName>
    <definedName name="nrTP_M1" localSheetId="20">[5]TaxPeriod!$G$3:$M$6,[5]TaxPeriod!$G$7,[5]TaxPeriod!$H$7</definedName>
    <definedName name="nrTP_M1" localSheetId="10">[2]TaxPeriod!$G$3:$M$6,[2]TaxPeriod!$G$7,[2]TaxPeriod!$H$7</definedName>
    <definedName name="nrTP_M1" localSheetId="5">[2]TaxPeriod!$G$3:$M$6,[2]TaxPeriod!$G$7,[2]TaxPeriod!$H$7</definedName>
    <definedName name="nrTP_M1" localSheetId="8">[2]TaxPeriod!$G$3:$M$6,[2]TaxPeriod!$G$7,[2]TaxPeriod!$H$7</definedName>
    <definedName name="nrTP_M1" localSheetId="7">[2]TaxPeriod!$G$3:$M$6,[2]TaxPeriod!$G$7,[2]TaxPeriod!$H$7</definedName>
    <definedName name="nrTP_M1" localSheetId="6">[2]TaxPeriod!$G$3:$M$6,[2]TaxPeriod!$G$7,[2]TaxPeriod!$H$7</definedName>
    <definedName name="nrTP_M1" localSheetId="11">[5]TaxPeriod!$G$3:$M$6,[5]TaxPeriod!$G$7,[5]TaxPeriod!$H$7</definedName>
    <definedName name="nrTP_M1" localSheetId="9">[2]TaxPeriod!$G$3:$M$6,[2]TaxPeriod!$G$7,[2]TaxPeriod!$H$7</definedName>
    <definedName name="nrTP_M1" localSheetId="14">[5]TaxPeriod!$G$3:$M$6,[5]TaxPeriod!$G$7,[5]TaxPeriod!$H$7</definedName>
    <definedName name="nrTP_M1" localSheetId="4">[3]TaxPeriod!$G$3:$M$6,[3]TaxPeriod!$G$7,[3]TaxPeriod!$H$7</definedName>
    <definedName name="nrTP_M1" localSheetId="21">[3]TaxPeriod!$G$3:$M$6,[3]TaxPeriod!$G$7,[3]TaxPeriod!$H$7</definedName>
    <definedName name="nrTP_M1" localSheetId="28">[5]TaxPeriod!$G$3:$M$6,[5]TaxPeriod!$G$7,[5]TaxPeriod!$H$7</definedName>
    <definedName name="nrTP_M1" localSheetId="31">[3]TaxPeriod!$G$3:$M$6,[3]TaxPeriod!$G$7,[3]TaxPeriod!$H$7</definedName>
    <definedName name="nrTP_M1" localSheetId="30">[4]TaxPeriod!$G$3:$M$6,[4]TaxPeriod!$G$7,[4]TaxPeriod!$H$7</definedName>
    <definedName name="nrTP_M1" localSheetId="22">[2]TaxPeriod!$G$3:$M$6,[2]TaxPeriod!$G$7,[2]TaxPeriod!$H$7</definedName>
    <definedName name="nrTP_M1" localSheetId="34">[2]TaxPeriod!$G$3:$M$6,[2]TaxPeriod!$G$7,[2]TaxPeriod!$H$7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3">[5]TaxPeriod!$G$3:$M$6,[5]TaxPeriod!$G$7,[5]TaxPeriod!$H$7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2">[1]TaxPeriod!$I$42:$M$42,[1]TaxPeriod!$G$43:$M$45,[1]TaxPeriod!$G$46,[1]TaxPeriod!$H$46,[1]TaxPeriod!$I$46,[1]TaxPeriod!$J$46,[1]TaxPeriod!$K$46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4">[3]TaxPeriod!$I$42:$M$42,[3]TaxPeriod!$G$43:$M$45,[3]TaxPeriod!$G$46,[3]TaxPeriod!$H$46,[3]TaxPeriod!$I$46,[3]TaxPeriod!$J$46,[3]TaxPeriod!$K$46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3">[5]TaxPeriod!$I$42:$M$42,[5]TaxPeriod!$G$43:$M$45,[5]TaxPeriod!$G$46,[5]TaxPeriod!$H$46,[5]TaxPeriod!$I$46,[5]TaxPeriod!$J$46,[5]TaxPeriod!$K$46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2">[1]TaxPeriod!$L$46:$M$46,[1]TaxPeriod!$G$47:$M$49,[1]TaxPeriod!$G$50,[1]TaxPeriod!$H$50,[1]TaxPeriod!$I$50,[1]TaxPeriod!$J$50,[1]TaxPeriod!$K$50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4">[3]TaxPeriod!$L$46:$M$46,[3]TaxPeriod!$G$47:$M$49,[3]TaxPeriod!$G$50,[3]TaxPeriod!$H$50,[3]TaxPeriod!$I$50,[3]TaxPeriod!$J$50,[3]TaxPeriod!$K$50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3">[5]TaxPeriod!$L$46:$M$46,[5]TaxPeriod!$G$47:$M$49,[5]TaxPeriod!$G$50,[5]TaxPeriod!$H$50,[5]TaxPeriod!$I$50,[5]TaxPeriod!$J$50,[5]TaxPeriod!$K$50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2">[3]TaxPeriod!$L$50:$M$50,[3]TaxPeriod!$G$51:$M$54,[3]TaxPeriod!$G$55</definedName>
    <definedName name="nrTP_M12" localSheetId="32">[1]TaxPeriod!$L$50:$M$50,[1]TaxPeriod!$G$51:$M$54,[1]TaxPeriod!$G$55</definedName>
    <definedName name="nrTP_M12" localSheetId="24">[2]TaxPeriod!$L$50:$M$50,[2]TaxPeriod!$G$51:$M$54,[2]TaxPeriod!$G$55</definedName>
    <definedName name="nrTP_M12" localSheetId="33">[5]TaxPeriod!$L$50:$M$50,[5]TaxPeriod!$G$51:$M$54,[5]TaxPeriod!$G$55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10">[2]TaxPeriod!$L$50:$M$50,[2]TaxPeriod!$G$51:$M$54,[2]TaxPeriod!$G$55</definedName>
    <definedName name="nrTP_M12" localSheetId="5">[2]TaxPeriod!$L$50:$M$50,[2]TaxPeriod!$G$51:$M$54,[2]TaxPeriod!$G$55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11">[5]TaxPeriod!$L$50:$M$50,[5]TaxPeriod!$G$51:$M$54,[5]TaxPeriod!$G$55</definedName>
    <definedName name="nrTP_M12" localSheetId="9">[2]TaxPeriod!$L$50:$M$50,[2]TaxPeriod!$G$51:$M$54,[2]TaxPeriod!$G$55</definedName>
    <definedName name="nrTP_M12" localSheetId="14">[5]TaxPeriod!$L$50:$M$50,[5]TaxPeriod!$G$51:$M$54,[5]TaxPeriod!$G$55</definedName>
    <definedName name="nrTP_M12" localSheetId="4">[3]TaxPeriod!$L$50:$M$50,[3]TaxPeriod!$G$51:$M$54,[3]TaxPeriod!$G$55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31">[3]TaxPeriod!$L$50:$M$50,[3]TaxPeriod!$G$51:$M$54,[3]TaxPeriod!$G$55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4">[2]TaxPeriod!$L$50:$M$50,[2]TaxPeriod!$G$51:$M$54,[2]TaxPeriod!$G$55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3">[5]TaxPeriod!$L$50:$M$50,[5]TaxPeriod!$G$51:$M$54,[5]TaxPeriod!$G$55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2">[1]TaxPeriod!$I$7:$M$7,[1]TaxPeriod!$G$8:$M$10,[1]TaxPeriod!$G$11,[1]TaxPeriod!$H$11,[1]TaxPeriod!$I$11,[1]TaxPeriod!$J$11,[1]TaxPeriod!$K$11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4">[3]TaxPeriod!$I$7:$M$7,[3]TaxPeriod!$G$8:$M$10,[3]TaxPeriod!$G$11,[3]TaxPeriod!$H$11,[3]TaxPeriod!$I$11,[3]TaxPeriod!$J$11,[3]TaxPeriod!$K$11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3">[5]TaxPeriod!$I$7:$M$7,[5]TaxPeriod!$G$8:$M$10,[5]TaxPeriod!$G$11,[5]TaxPeriod!$H$11,[5]TaxPeriod!$I$11,[5]TaxPeriod!$J$11,[5]TaxPeriod!$K$11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2">[3]TaxPeriod!$L$11,[3]TaxPeriod!$M$11,[3]TaxPeriod!$G$12:$M$15</definedName>
    <definedName name="nrTP_M3" localSheetId="32">[1]TaxPeriod!$L$11,[1]TaxPeriod!$M$11,[1]TaxPeriod!$G$12:$M$15</definedName>
    <definedName name="nrTP_M3" localSheetId="24">[2]TaxPeriod!$L$11,[2]TaxPeriod!$M$11,[2]TaxPeriod!$G$12:$M$15</definedName>
    <definedName name="nrTP_M3" localSheetId="33">[5]TaxPeriod!$L$11,[5]TaxPeriod!$M$11,[5]TaxPeriod!$G$12:$M$15</definedName>
    <definedName name="nrTP_M3" localSheetId="23">[2]TaxPeriod!$L$11,[2]TaxPeriod!$M$11,[2]TaxPeriod!$G$12:$M$15</definedName>
    <definedName name="nrTP_M3" localSheetId="20">[5]TaxPeriod!$L$11,[5]TaxPeriod!$M$11,[5]TaxPeriod!$G$12:$M$15</definedName>
    <definedName name="nrTP_M3" localSheetId="10">[2]TaxPeriod!$L$11,[2]TaxPeriod!$M$11,[2]TaxPeriod!$G$12:$M$15</definedName>
    <definedName name="nrTP_M3" localSheetId="5">[2]TaxPeriod!$L$11,[2]TaxPeriod!$M$11,[2]TaxPeriod!$G$12:$M$15</definedName>
    <definedName name="nrTP_M3" localSheetId="8">[2]TaxPeriod!$L$11,[2]TaxPeriod!$M$11,[2]TaxPeriod!$G$12:$M$15</definedName>
    <definedName name="nrTP_M3" localSheetId="7">[2]TaxPeriod!$L$11,[2]TaxPeriod!$M$11,[2]TaxPeriod!$G$12:$M$15</definedName>
    <definedName name="nrTP_M3" localSheetId="6">[2]TaxPeriod!$L$11,[2]TaxPeriod!$M$11,[2]TaxPeriod!$G$12:$M$15</definedName>
    <definedName name="nrTP_M3" localSheetId="11">[5]TaxPeriod!$L$11,[5]TaxPeriod!$M$11,[5]TaxPeriod!$G$12:$M$15</definedName>
    <definedName name="nrTP_M3" localSheetId="9">[2]TaxPeriod!$L$11,[2]TaxPeriod!$M$11,[2]TaxPeriod!$G$12:$M$15</definedName>
    <definedName name="nrTP_M3" localSheetId="14">[5]TaxPeriod!$L$11,[5]TaxPeriod!$M$11,[5]TaxPeriod!$G$12:$M$15</definedName>
    <definedName name="nrTP_M3" localSheetId="4">[3]TaxPeriod!$L$11,[3]TaxPeriod!$M$11,[3]TaxPeriod!$G$12:$M$15</definedName>
    <definedName name="nrTP_M3" localSheetId="21">[3]TaxPeriod!$L$11,[3]TaxPeriod!$M$11,[3]TaxPeriod!$G$12:$M$15</definedName>
    <definedName name="nrTP_M3" localSheetId="28">[5]TaxPeriod!$L$11,[5]TaxPeriod!$M$11,[5]TaxPeriod!$G$12:$M$15</definedName>
    <definedName name="nrTP_M3" localSheetId="31">[3]TaxPeriod!$L$11,[3]TaxPeriod!$M$11,[3]TaxPeriod!$G$12:$M$15</definedName>
    <definedName name="nrTP_M3" localSheetId="30">[4]TaxPeriod!$L$11,[4]TaxPeriod!$M$11,[4]TaxPeriod!$G$12:$M$15</definedName>
    <definedName name="nrTP_M3" localSheetId="22">[2]TaxPeriod!$L$11,[2]TaxPeriod!$M$11,[2]TaxPeriod!$G$12:$M$15</definedName>
    <definedName name="nrTP_M3" localSheetId="34">[2]TaxPeriod!$L$11,[2]TaxPeriod!$M$11,[2]TaxPeriod!$G$12:$M$15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3">[5]TaxPeriod!$L$11,[5]TaxPeriod!$M$11,[5]TaxPeriod!$G$12:$M$15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2">[3]TaxPeriod!$G$16:$M$19,[3]TaxPeriod!$G$20,[3]TaxPeriod!$H$20,[3]TaxPeriod!$I$20</definedName>
    <definedName name="nrTP_M4" localSheetId="32">[1]TaxPeriod!$G$16:$M$19,[1]TaxPeriod!$G$20,[1]TaxPeriod!$H$20,[1]TaxPeriod!$I$20</definedName>
    <definedName name="nrTP_M4" localSheetId="24">[2]TaxPeriod!$G$16:$M$19,[2]TaxPeriod!$G$20,[2]TaxPeriod!$H$20,[2]TaxPeriod!$I$20</definedName>
    <definedName name="nrTP_M4" localSheetId="33">[5]TaxPeriod!$G$16:$M$19,[5]TaxPeriod!$G$20,[5]TaxPeriod!$H$20,[5]TaxPeriod!$I$20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10">[2]TaxPeriod!$G$16:$M$19,[2]TaxPeriod!$G$20,[2]TaxPeriod!$H$20,[2]TaxPeriod!$I$20</definedName>
    <definedName name="nrTP_M4" localSheetId="5">[2]TaxPeriod!$G$16:$M$19,[2]TaxPeriod!$G$20,[2]TaxPeriod!$H$20,[2]TaxPeriod!$I$20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11">[5]TaxPeriod!$G$16:$M$19,[5]TaxPeriod!$G$20,[5]TaxPeriod!$H$20,[5]TaxPeriod!$I$20</definedName>
    <definedName name="nrTP_M4" localSheetId="9">[2]TaxPeriod!$G$16:$M$19,[2]TaxPeriod!$G$20,[2]TaxPeriod!$H$20,[2]TaxPeriod!$I$20</definedName>
    <definedName name="nrTP_M4" localSheetId="14">[5]TaxPeriod!$G$16:$M$19,[5]TaxPeriod!$G$20,[5]TaxPeriod!$H$20,[5]TaxPeriod!$I$20</definedName>
    <definedName name="nrTP_M4" localSheetId="4">[3]TaxPeriod!$G$16:$M$19,[3]TaxPeriod!$G$20,[3]TaxPeriod!$H$20,[3]TaxPeriod!$I$20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31">[3]TaxPeriod!$G$16:$M$19,[3]TaxPeriod!$G$20,[3]TaxPeriod!$H$20,[3]TaxPeriod!$I$20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4">[2]TaxPeriod!$G$16:$M$19,[2]TaxPeriod!$G$20,[2]TaxPeriod!$H$20,[2]TaxPeriod!$I$20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3">[5]TaxPeriod!$G$16:$M$19,[5]TaxPeriod!$G$20,[5]TaxPeriod!$H$20,[5]TaxPeriod!$I$20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2">[1]TaxPeriod!$J$20:$M$20,[1]TaxPeriod!$G$21:$M$23,[1]TaxPeriod!$G$24,[1]TaxPeriod!$H$24,[1]TaxPeriod!$I$24,[1]TaxPeriod!$J$24,[1]TaxPeriod!$K$24,[1]TaxPeriod!$L$24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4">[3]TaxPeriod!$J$20:$M$20,[3]TaxPeriod!$G$21:$M$23,[3]TaxPeriod!$G$24,[3]TaxPeriod!$H$24,[3]TaxPeriod!$I$24,[3]TaxPeriod!$J$24,[3]TaxPeriod!$K$24,[3]TaxPeriod!$L$24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3">[5]TaxPeriod!$J$20:$M$20,[5]TaxPeriod!$G$21:$M$23,[5]TaxPeriod!$G$24,[5]TaxPeriod!$H$24,[5]TaxPeriod!$I$24,[5]TaxPeriod!$J$24,[5]TaxPeriod!$K$24,[5]TaxPeriod!$L$24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2">[3]TaxPeriod!$M$24,[3]TaxPeriod!$G$25:$M$28,[3]TaxPeriod!$G$29</definedName>
    <definedName name="nrTP_M6" localSheetId="32">[1]TaxPeriod!$M$24,[1]TaxPeriod!$G$25:$M$28,[1]TaxPeriod!$G$29</definedName>
    <definedName name="nrTP_M6" localSheetId="24">[2]TaxPeriod!$M$24,[2]TaxPeriod!$G$25:$M$28,[2]TaxPeriod!$G$29</definedName>
    <definedName name="nrTP_M6" localSheetId="33">[5]TaxPeriod!$M$24,[5]TaxPeriod!$G$25:$M$28,[5]TaxPeriod!$G$29</definedName>
    <definedName name="nrTP_M6" localSheetId="23">[2]TaxPeriod!$M$24,[2]TaxPeriod!$G$25:$M$28,[2]TaxPeriod!$G$29</definedName>
    <definedName name="nrTP_M6" localSheetId="20">[5]TaxPeriod!$M$24,[5]TaxPeriod!$G$25:$M$28,[5]TaxPeriod!$G$29</definedName>
    <definedName name="nrTP_M6" localSheetId="10">[2]TaxPeriod!$M$24,[2]TaxPeriod!$G$25:$M$28,[2]TaxPeriod!$G$29</definedName>
    <definedName name="nrTP_M6" localSheetId="5">[2]TaxPeriod!$M$24,[2]TaxPeriod!$G$25:$M$28,[2]TaxPeriod!$G$29</definedName>
    <definedName name="nrTP_M6" localSheetId="8">[2]TaxPeriod!$M$24,[2]TaxPeriod!$G$25:$M$28,[2]TaxPeriod!$G$29</definedName>
    <definedName name="nrTP_M6" localSheetId="7">[2]TaxPeriod!$M$24,[2]TaxPeriod!$G$25:$M$28,[2]TaxPeriod!$G$29</definedName>
    <definedName name="nrTP_M6" localSheetId="6">[2]TaxPeriod!$M$24,[2]TaxPeriod!$G$25:$M$28,[2]TaxPeriod!$G$29</definedName>
    <definedName name="nrTP_M6" localSheetId="11">[5]TaxPeriod!$M$24,[5]TaxPeriod!$G$25:$M$28,[5]TaxPeriod!$G$29</definedName>
    <definedName name="nrTP_M6" localSheetId="9">[2]TaxPeriod!$M$24,[2]TaxPeriod!$G$25:$M$28,[2]TaxPeriod!$G$29</definedName>
    <definedName name="nrTP_M6" localSheetId="14">[5]TaxPeriod!$M$24,[5]TaxPeriod!$G$25:$M$28,[5]TaxPeriod!$G$29</definedName>
    <definedName name="nrTP_M6" localSheetId="4">[3]TaxPeriod!$M$24,[3]TaxPeriod!$G$25:$M$28,[3]TaxPeriod!$G$29</definedName>
    <definedName name="nrTP_M6" localSheetId="21">[3]TaxPeriod!$M$24,[3]TaxPeriod!$G$25:$M$28,[3]TaxPeriod!$G$29</definedName>
    <definedName name="nrTP_M6" localSheetId="28">[5]TaxPeriod!$M$24,[5]TaxPeriod!$G$25:$M$28,[5]TaxPeriod!$G$29</definedName>
    <definedName name="nrTP_M6" localSheetId="31">[3]TaxPeriod!$M$24,[3]TaxPeriod!$G$25:$M$28,[3]TaxPeriod!$G$29</definedName>
    <definedName name="nrTP_M6" localSheetId="30">[4]TaxPeriod!$M$24,[4]TaxPeriod!$G$25:$M$28,[4]TaxPeriod!$G$29</definedName>
    <definedName name="nrTP_M6" localSheetId="22">[2]TaxPeriod!$M$24,[2]TaxPeriod!$G$25:$M$28,[2]TaxPeriod!$G$29</definedName>
    <definedName name="nrTP_M6" localSheetId="34">[2]TaxPeriod!$M$24,[2]TaxPeriod!$G$25:$M$28,[2]TaxPeriod!$G$29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3">[5]TaxPeriod!$M$24,[5]TaxPeriod!$G$25:$M$28,[5]TaxPeriod!$G$29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2">[3]TaxPeriod!$H$29:$M$29,[3]TaxPeriod!$G$30:$M$32,[3]TaxPeriod!$G$33,[3]TaxPeriod!$H$33,[3]TaxPeriod!$I$33,[3]TaxPeriod!$J$33</definedName>
    <definedName name="nrTP_M7" localSheetId="32">[1]TaxPeriod!$H$29:$M$29,[1]TaxPeriod!$G$30:$M$32,[1]TaxPeriod!$G$33,[1]TaxPeriod!$H$33,[1]TaxPeriod!$I$33,[1]TaxPeriod!$J$33</definedName>
    <definedName name="nrTP_M7" localSheetId="24">[2]TaxPeriod!$H$29:$M$29,[2]TaxPeriod!$G$30:$M$32,[2]TaxPeriod!$G$33,[2]TaxPeriod!$H$33,[2]TaxPeriod!$I$33,[2]TaxPeriod!$J$33</definedName>
    <definedName name="nrTP_M7" localSheetId="33">[5]TaxPeriod!$H$29:$M$29,[5]TaxPeriod!$G$30:$M$32,[5]TaxPeriod!$G$33,[5]TaxPeriod!$H$33,[5]TaxPeriod!$I$33,[5]TaxPeriod!$J$33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10">[2]TaxPeriod!$H$29:$M$29,[2]TaxPeriod!$G$30:$M$32,[2]TaxPeriod!$G$33,[2]TaxPeriod!$H$33,[2]TaxPeriod!$I$33,[2]TaxPeriod!$J$33</definedName>
    <definedName name="nrTP_M7" localSheetId="5">[2]TaxPeriod!$H$29:$M$29,[2]TaxPeriod!$G$30:$M$32,[2]TaxPeriod!$G$33,[2]TaxPeriod!$H$33,[2]TaxPeriod!$I$33,[2]TaxPeriod!$J$33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11">[5]TaxPeriod!$H$29:$M$29,[5]TaxPeriod!$G$30:$M$32,[5]TaxPeriod!$G$33,[5]TaxPeriod!$H$33,[5]TaxPeriod!$I$33,[5]TaxPeriod!$J$33</definedName>
    <definedName name="nrTP_M7" localSheetId="9">[2]TaxPeriod!$H$29:$M$29,[2]TaxPeriod!$G$30:$M$32,[2]TaxPeriod!$G$33,[2]TaxPeriod!$H$33,[2]TaxPeriod!$I$33,[2]TaxPeriod!$J$33</definedName>
    <definedName name="nrTP_M7" localSheetId="14">[5]TaxPeriod!$H$29:$M$29,[5]TaxPeriod!$G$30:$M$32,[5]TaxPeriod!$G$33,[5]TaxPeriod!$H$33,[5]TaxPeriod!$I$33,[5]TaxPeriod!$J$33</definedName>
    <definedName name="nrTP_M7" localSheetId="4">[3]TaxPeriod!$H$29:$M$29,[3]TaxPeriod!$G$30:$M$32,[3]TaxPeriod!$G$33,[3]TaxPeriod!$H$33,[3]TaxPeriod!$I$33,[3]TaxPeriod!$J$33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31">[3]TaxPeriod!$H$29:$M$29,[3]TaxPeriod!$G$30:$M$32,[3]TaxPeriod!$G$33,[3]TaxPeriod!$H$33,[3]TaxPeriod!$I$33,[3]TaxPeriod!$J$33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4">[2]TaxPeriod!$H$29:$M$29,[2]TaxPeriod!$G$30:$M$32,[2]TaxPeriod!$G$33,[2]TaxPeriod!$H$33,[2]TaxPeriod!$I$33,[2]TaxPeriod!$J$33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3">[5]TaxPeriod!$H$29:$M$29,[5]TaxPeriod!$G$30:$M$32,[5]TaxPeriod!$G$33,[5]TaxPeriod!$H$33,[5]TaxPeriod!$I$33,[5]TaxPeriod!$J$33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2">[1]TaxPeriod!$K$33:$M$33,[1]TaxPeriod!$G$34:$M$36,[1]TaxPeriod!$G$37,[1]TaxPeriod!$H$37,[1]TaxPeriod!$I$37,[1]TaxPeriod!$J$37,[1]TaxPeriod!$K$37,[1]TaxPeriod!$L$37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4">[3]TaxPeriod!$K$33:$M$33,[3]TaxPeriod!$G$34:$M$36,[3]TaxPeriod!$G$37,[3]TaxPeriod!$H$37,[3]TaxPeriod!$I$37,[3]TaxPeriod!$J$37,[3]TaxPeriod!$K$37,[3]TaxPeriod!$L$37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3">[5]TaxPeriod!$K$33:$M$33,[5]TaxPeriod!$G$34:$M$36,[5]TaxPeriod!$G$37,[5]TaxPeriod!$H$37,[5]TaxPeriod!$I$37,[5]TaxPeriod!$J$37,[5]TaxPeriod!$K$37,[5]TaxPeriod!$L$37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2">[3]TaxPeriod!$M$37,[3]TaxPeriod!$G$38:$M$41,[3]TaxPeriod!$G$42,[3]TaxPeriod!$H$42</definedName>
    <definedName name="nrTP_M9" localSheetId="32">[1]TaxPeriod!$M$37,[1]TaxPeriod!$G$38:$M$41,[1]TaxPeriod!$G$42,[1]TaxPeriod!$H$42</definedName>
    <definedName name="nrTP_M9" localSheetId="24">[2]TaxPeriod!$M$37,[2]TaxPeriod!$G$38:$M$41,[2]TaxPeriod!$G$42,[2]TaxPeriod!$H$42</definedName>
    <definedName name="nrTP_M9" localSheetId="33">[5]TaxPeriod!$M$37,[5]TaxPeriod!$G$38:$M$41,[5]TaxPeriod!$G$42,[5]TaxPeriod!$H$42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10">[2]TaxPeriod!$M$37,[2]TaxPeriod!$G$38:$M$41,[2]TaxPeriod!$G$42,[2]TaxPeriod!$H$42</definedName>
    <definedName name="nrTP_M9" localSheetId="5">[2]TaxPeriod!$M$37,[2]TaxPeriod!$G$38:$M$41,[2]TaxPeriod!$G$42,[2]TaxPeriod!$H$42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11">[5]TaxPeriod!$M$37,[5]TaxPeriod!$G$38:$M$41,[5]TaxPeriod!$G$42,[5]TaxPeriod!$H$42</definedName>
    <definedName name="nrTP_M9" localSheetId="9">[2]TaxPeriod!$M$37,[2]TaxPeriod!$G$38:$M$41,[2]TaxPeriod!$G$42,[2]TaxPeriod!$H$42</definedName>
    <definedName name="nrTP_M9" localSheetId="14">[5]TaxPeriod!$M$37,[5]TaxPeriod!$G$38:$M$41,[5]TaxPeriod!$G$42,[5]TaxPeriod!$H$42</definedName>
    <definedName name="nrTP_M9" localSheetId="4">[3]TaxPeriod!$M$37,[3]TaxPeriod!$G$38:$M$41,[3]TaxPeriod!$G$42,[3]TaxPeriod!$H$42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31">[3]TaxPeriod!$M$37,[3]TaxPeriod!$G$38:$M$41,[3]TaxPeriod!$G$42,[3]TaxPeriod!$H$42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4">[2]TaxPeriod!$M$37,[2]TaxPeriod!$G$38:$M$41,[2]TaxPeriod!$G$42,[2]TaxPeriod!$H$42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3">[5]TaxPeriod!$M$37,[5]TaxPeriod!$G$38:$M$41,[5]TaxPeriod!$G$42,[5]TaxPeriod!$H$42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2">[3]WeeklyAllowanceToDate!$A$3:'[3]WeeklyAllowanceToDate'!$BB$5</definedName>
    <definedName name="nrWEEKLY_ALLOWANCE_TD" localSheetId="32">[3]WeeklyAllowanceToDate!$A$3:'[3]WeeklyAllowanceToDate'!$BB$5</definedName>
    <definedName name="nrWEEKLY_ALLOWANCE_TD" localSheetId="24">[2]WeeklyAllowanceToDate!$A$3:'[2]WeeklyAllowanceToDate'!$BB$5</definedName>
    <definedName name="nrWEEKLY_ALLOWANCE_TD" localSheetId="33">[1]WeeklyAllowanceToDate!$A$3:'[1]WeeklyAllowanceToDate'!$BB$5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10">[2]WeeklyAllowanceToDate!$A$3:'[2]WeeklyAllowanceToDate'!$BB$5</definedName>
    <definedName name="nrWEEKLY_ALLOWANCE_TD" localSheetId="5">[2]WeeklyAllowanceToDate!$A$3:'[2]WeeklyAllowanceToDate'!$BB$5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11">[3]WeeklyAllowanceToDate!$A$3:'[3]WeeklyAllowanceToDate'!$BB$5</definedName>
    <definedName name="nrWEEKLY_ALLOWANCE_TD" localSheetId="9">[2]WeeklyAllowanceToDate!$A$3:'[2]WeeklyAllowanceToDate'!$BB$5</definedName>
    <definedName name="nrWEEKLY_ALLOWANCE_TD" localSheetId="14">[3]WeeklyAllowanceToDate!$A$3:'[3]WeeklyAllowanceToDate'!$BB$5</definedName>
    <definedName name="nrWEEKLY_ALLOWANCE_TD" localSheetId="4">[3]WeeklyAllowanceToDate!$A$3:'[3]WeeklyAllowanceToDate'!$BB$5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31">[3]WeeklyAllowanceToDate!$A$3:'[3]WeeklyAllowanceToDate'!$BB$5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4">[2]WeeklyAllowanceToDate!$A$3:'[2]WeeklyAllowanceToDate'!$BB$5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3">[3]WeeklyAllowanceToDate!$A$3:'[3]WeeklyAllowanceToDate'!$BB$5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2">[5]YearToDate!$C$10:'[5]YearToDate'!$CM$10</definedName>
    <definedName name="nrYTD_MONTHS" localSheetId="32">[3]YearToDate!$C$10:'[3]YearToDate'!$CM$10</definedName>
    <definedName name="nrYTD_MONTHS" localSheetId="24">[2]YearToDate!$C$10:'[2]YearToDate'!$CM$10</definedName>
    <definedName name="nrYTD_MONTHS" localSheetId="33">[5]YearToDate!$C$10:'[5]YearToDate'!$CM$10</definedName>
    <definedName name="nrYTD_MONTHS" localSheetId="23">[2]YearToDate!$C$10:'[2]YearToDate'!$CM$10</definedName>
    <definedName name="nrYTD_MONTHS" localSheetId="20">[5]YearToDate!$C$10:'[5]YearToDate'!$CM$10</definedName>
    <definedName name="nrYTD_MONTHS" localSheetId="10">[2]YearToDate!$C$10:'[2]YearToDate'!$CM$10</definedName>
    <definedName name="nrYTD_MONTHS" localSheetId="5">[2]YearToDate!$C$10:'[2]YearToDate'!$CM$10</definedName>
    <definedName name="nrYTD_MONTHS" localSheetId="8">[2]YearToDate!$C$10:'[2]YearToDate'!$CM$10</definedName>
    <definedName name="nrYTD_MONTHS" localSheetId="7">[2]YearToDate!$C$10:'[2]YearToDate'!$CM$10</definedName>
    <definedName name="nrYTD_MONTHS" localSheetId="6">[2]YearToDate!$C$10:'[2]YearToDate'!$CM$10</definedName>
    <definedName name="nrYTD_MONTHS" localSheetId="11">[5]YearToDate!$C$10:'[5]YearToDate'!$CM$10</definedName>
    <definedName name="nrYTD_MONTHS" localSheetId="9">[2]YearToDate!$C$10:'[2]YearToDate'!$CM$10</definedName>
    <definedName name="nrYTD_MONTHS" localSheetId="14">[5]YearToDate!$C$10:'[5]YearToDate'!$CM$10</definedName>
    <definedName name="nrYTD_MONTHS" localSheetId="4">[3]YearToDate!$C$10:'[3]YearToDate'!$CM$10</definedName>
    <definedName name="nrYTD_MONTHS" localSheetId="21">[3]YearToDate!$C$10:'[3]YearToDate'!$CM$10</definedName>
    <definedName name="nrYTD_MONTHS" localSheetId="28">[5]YearToDate!$C$10:'[5]YearToDate'!$CM$10</definedName>
    <definedName name="nrYTD_MONTHS" localSheetId="31">[3]YearToDate!$C$10:'[3]YearToDate'!$CM$10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4">[2]YearToDate!$C$10:'[2]YearToDate'!$CM$10</definedName>
    <definedName name="nrYTD_MONTHS" localSheetId="13">[3]YearToDate!$C$10:'[3]YearToDate'!$CM$10</definedName>
    <definedName name="nrYTD_MONTHS" localSheetId="25">[2]YearToDate!$C$10:'[2]YearToDate'!$CM$10</definedName>
    <definedName name="nrYTD_MONTHS" localSheetId="3">'YearToDate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2">[5]YearToDate!$C$3:'[5]YearToDate'!$OU$3</definedName>
    <definedName name="nrYTD_WEEKS" localSheetId="32">[3]YearToDate!$C$3:'[3]YearToDate'!$OU$3</definedName>
    <definedName name="nrYTD_WEEKS" localSheetId="24">[2]YearToDate!$C$3:'[2]YearToDate'!$OU$3</definedName>
    <definedName name="nrYTD_WEEKS" localSheetId="33">[5]YearToDate!$C$3:'[5]YearToDate'!$OU$3</definedName>
    <definedName name="nrYTD_WEEKS" localSheetId="23">[2]YearToDate!$C$3:'[2]YearToDate'!$OU$3</definedName>
    <definedName name="nrYTD_WEEKS" localSheetId="20">[5]YearToDate!$C$3:'[5]YearToDate'!$OU$3</definedName>
    <definedName name="nrYTD_WEEKS" localSheetId="10">[2]YearToDate!$C$3:'[2]YearToDate'!$OU$3</definedName>
    <definedName name="nrYTD_WEEKS" localSheetId="5">[2]YearToDate!$C$3:'[2]YearToDate'!$OU$3</definedName>
    <definedName name="nrYTD_WEEKS" localSheetId="8">[2]YearToDate!$C$3:'[2]YearToDate'!$OU$3</definedName>
    <definedName name="nrYTD_WEEKS" localSheetId="7">[2]YearToDate!$C$3:'[2]YearToDate'!$OU$3</definedName>
    <definedName name="nrYTD_WEEKS" localSheetId="6">[2]YearToDate!$C$3:'[2]YearToDate'!$OU$3</definedName>
    <definedName name="nrYTD_WEEKS" localSheetId="11">[5]YearToDate!$C$3:'[5]YearToDate'!$OU$3</definedName>
    <definedName name="nrYTD_WEEKS" localSheetId="9">[2]YearToDate!$C$3:'[2]YearToDate'!$OU$3</definedName>
    <definedName name="nrYTD_WEEKS" localSheetId="14">[5]YearToDate!$C$3:'[5]YearToDate'!$OU$3</definedName>
    <definedName name="nrYTD_WEEKS" localSheetId="4">[3]YearToDate!$C$3:'[3]YearToDate'!$OU$3</definedName>
    <definedName name="nrYTD_WEEKS" localSheetId="21">[3]YearToDate!$C$3:'[3]YearToDate'!$OU$3</definedName>
    <definedName name="nrYTD_WEEKS" localSheetId="28">[5]YearToDate!$C$3:'[5]YearToDate'!$OU$3</definedName>
    <definedName name="nrYTD_WEEKS" localSheetId="31">[3]YearToDate!$C$3:'[3]YearToDate'!$OU$3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4">[2]YearToDate!$C$3:'[2]YearToDate'!$OU$3</definedName>
    <definedName name="nrYTD_WEEKS" localSheetId="13">[3]YearToDate!$C$3:'[3]YearToDate'!$OU$3</definedName>
    <definedName name="nrYTD_WEEKS" localSheetId="25">[2]YearToDate!$C$3:'[2]YearToDate'!$OU$3</definedName>
    <definedName name="nrYTD_WEEKS" localSheetId="3">[5]YearToDate!$C$3:'[5]YearToDate'!$OU$3</definedName>
    <definedName name="nrYTD_WEEKS">YearToDate!$C$3:'YearToDate'!$OU$3</definedName>
    <definedName name="v">Employee!$H$3:$H$12</definedName>
  </definedNames>
  <calcPr calcId="144525"/>
  <fileRecoveryPr repairLoad="1"/>
</workbook>
</file>

<file path=xl/calcChain.xml><?xml version="1.0" encoding="utf-8"?>
<calcChain xmlns="http://schemas.openxmlformats.org/spreadsheetml/2006/main">
  <c r="E2" i="34" l="1"/>
  <c r="F2" i="34" s="1"/>
  <c r="G2" i="34" s="1"/>
  <c r="H2" i="34" s="1"/>
  <c r="I2" i="34" s="1"/>
  <c r="J2" i="34" s="1"/>
  <c r="K2" i="34" s="1"/>
  <c r="L2" i="34" s="1"/>
  <c r="M2" i="34" s="1"/>
  <c r="N2" i="34" s="1"/>
  <c r="O2" i="34" s="1"/>
  <c r="P2" i="34" s="1"/>
  <c r="Q2" i="34" s="1"/>
  <c r="R2" i="34" s="1"/>
  <c r="S2" i="34" s="1"/>
  <c r="T2" i="34" s="1"/>
  <c r="U2" i="34" s="1"/>
  <c r="V2" i="34" s="1"/>
  <c r="W2" i="34" s="1"/>
  <c r="X2" i="34" s="1"/>
  <c r="Y2" i="34" s="1"/>
  <c r="Z2" i="34" s="1"/>
  <c r="AA2" i="34" s="1"/>
  <c r="AB2" i="34" s="1"/>
  <c r="AC2" i="34" s="1"/>
  <c r="AD2" i="34" s="1"/>
  <c r="AE2" i="34" s="1"/>
  <c r="AF2" i="34" s="1"/>
  <c r="AG2" i="34" s="1"/>
  <c r="AH2" i="34" s="1"/>
  <c r="AI2" i="34" s="1"/>
  <c r="AJ2" i="34" s="1"/>
  <c r="AK2" i="34" s="1"/>
  <c r="AL2" i="34" s="1"/>
  <c r="AM2" i="34" s="1"/>
  <c r="AN2" i="34" s="1"/>
  <c r="AO2" i="34" s="1"/>
  <c r="AP2" i="34" s="1"/>
  <c r="AQ2" i="34" s="1"/>
  <c r="AR2" i="34" s="1"/>
  <c r="AS2" i="34" s="1"/>
  <c r="AT2" i="34" s="1"/>
  <c r="AU2" i="34" s="1"/>
  <c r="AV2" i="34" s="1"/>
  <c r="AW2" i="34" s="1"/>
  <c r="AX2" i="34" s="1"/>
  <c r="AY2" i="34" s="1"/>
  <c r="AZ2" i="34" s="1"/>
  <c r="BA2" i="34" s="1"/>
  <c r="BB2" i="34" s="1"/>
  <c r="BC2" i="34" s="1"/>
  <c r="K10" i="33"/>
  <c r="S10" i="33" s="1"/>
  <c r="AA10" i="33" s="1"/>
  <c r="AI10" i="33" s="1"/>
  <c r="AQ10" i="33" s="1"/>
  <c r="AY10" i="33" s="1"/>
  <c r="BG10" i="33" s="1"/>
  <c r="BO10" i="33" s="1"/>
  <c r="BW10" i="33" s="1"/>
  <c r="CE10" i="33" s="1"/>
  <c r="CM10" i="33" s="1"/>
  <c r="K3" i="33"/>
  <c r="S3" i="33" s="1"/>
  <c r="AA3" i="33" s="1"/>
  <c r="AI3" i="33" s="1"/>
  <c r="AQ3" i="33" s="1"/>
  <c r="AY3" i="33" s="1"/>
  <c r="BG3" i="33" s="1"/>
  <c r="BO3" i="33" s="1"/>
  <c r="BW3" i="33" s="1"/>
  <c r="CE3" i="33" s="1"/>
  <c r="CM3" i="33" s="1"/>
  <c r="CU3" i="33" s="1"/>
  <c r="DC3" i="33" s="1"/>
  <c r="DK3" i="33" s="1"/>
  <c r="DS3" i="33" s="1"/>
  <c r="EA3" i="33" s="1"/>
  <c r="EI3" i="33" s="1"/>
  <c r="EQ3" i="33" s="1"/>
  <c r="EY3" i="33" s="1"/>
  <c r="FG3" i="33" s="1"/>
  <c r="FO3" i="33" s="1"/>
  <c r="FW3" i="33" s="1"/>
  <c r="GE3" i="33" s="1"/>
  <c r="GM3" i="33" s="1"/>
  <c r="GU3" i="33" s="1"/>
  <c r="HC3" i="33" s="1"/>
  <c r="HK3" i="33" s="1"/>
  <c r="HS3" i="33" s="1"/>
  <c r="IA3" i="33" s="1"/>
  <c r="II3" i="33" s="1"/>
  <c r="IQ3" i="33" s="1"/>
  <c r="IY3" i="33" s="1"/>
  <c r="JG3" i="33" s="1"/>
  <c r="JO3" i="33" s="1"/>
  <c r="JW3" i="33" s="1"/>
  <c r="KE3" i="33" s="1"/>
  <c r="KM3" i="33" s="1"/>
  <c r="KU3" i="33" s="1"/>
  <c r="LC3" i="33" s="1"/>
  <c r="LK3" i="33" s="1"/>
  <c r="LS3" i="33" s="1"/>
  <c r="MA3" i="33" s="1"/>
  <c r="MI3" i="33" s="1"/>
  <c r="MQ3" i="33" s="1"/>
  <c r="MY3" i="33" s="1"/>
  <c r="NG3" i="33" s="1"/>
  <c r="NO3" i="33" s="1"/>
  <c r="NW3" i="33" s="1"/>
  <c r="OE3" i="33" s="1"/>
  <c r="OM3" i="33" s="1"/>
  <c r="OU3" i="33" s="1"/>
  <c r="B15" i="30"/>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E59" i="29"/>
  <c r="B59" i="29"/>
  <c r="G58" i="29"/>
  <c r="E58" i="29"/>
  <c r="B58" i="29"/>
  <c r="G57" i="29"/>
  <c r="E57" i="29"/>
  <c r="B57" i="29"/>
  <c r="G56" i="29"/>
  <c r="E56" i="29"/>
  <c r="B56" i="29"/>
  <c r="G55" i="29"/>
  <c r="E55" i="29"/>
  <c r="B55" i="29"/>
  <c r="G54" i="29"/>
  <c r="E54" i="29"/>
  <c r="B54" i="29"/>
  <c r="G53" i="29"/>
  <c r="E48" i="29"/>
  <c r="B48" i="29"/>
  <c r="G47" i="29"/>
  <c r="E47" i="29"/>
  <c r="B47" i="29"/>
  <c r="G46" i="29"/>
  <c r="E46" i="29"/>
  <c r="B46" i="29"/>
  <c r="G45" i="29"/>
  <c r="E45" i="29"/>
  <c r="B45" i="29"/>
  <c r="G44" i="29"/>
  <c r="E44" i="29"/>
  <c r="B44" i="29"/>
  <c r="G43" i="29"/>
  <c r="E43" i="29"/>
  <c r="B43" i="29"/>
  <c r="G42" i="29"/>
  <c r="E37" i="29"/>
  <c r="B37" i="29"/>
  <c r="G36" i="29"/>
  <c r="E36" i="29"/>
  <c r="B36" i="29"/>
  <c r="G35" i="29"/>
  <c r="E35" i="29"/>
  <c r="B35" i="29"/>
  <c r="G34" i="29"/>
  <c r="E34" i="29"/>
  <c r="B34" i="29"/>
  <c r="G33" i="29"/>
  <c r="E33" i="29"/>
  <c r="B33" i="29"/>
  <c r="G32" i="29"/>
  <c r="E32" i="29"/>
  <c r="B32" i="29"/>
  <c r="G31" i="29"/>
  <c r="G25" i="29"/>
  <c r="G24" i="29"/>
  <c r="G23" i="29"/>
  <c r="E23" i="29"/>
  <c r="B23" i="29"/>
  <c r="G22" i="29"/>
  <c r="E22" i="29"/>
  <c r="B22" i="29"/>
  <c r="G21" i="29"/>
  <c r="E21" i="29"/>
  <c r="B21" i="29"/>
  <c r="G20" i="29"/>
  <c r="E20" i="29"/>
  <c r="B20" i="29"/>
  <c r="E19" i="29"/>
  <c r="B19" i="29"/>
  <c r="E22"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S8" i="27"/>
  <c r="R8" i="27"/>
  <c r="Q8" i="27"/>
  <c r="J7" i="27"/>
  <c r="J6" i="27"/>
  <c r="E6" i="27"/>
  <c r="J5" i="27"/>
  <c r="E5" i="27"/>
  <c r="J4" i="27"/>
  <c r="E4" i="27"/>
  <c r="O3" i="27"/>
  <c r="J3" i="27"/>
  <c r="E3"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S140" i="19"/>
  <c r="C140" i="19"/>
  <c r="C139" i="19"/>
  <c r="C138" i="19"/>
  <c r="C137" i="19"/>
  <c r="S136" i="19"/>
  <c r="S137" i="19" s="1"/>
  <c r="S138" i="19" s="1"/>
  <c r="S139" i="19" s="1"/>
  <c r="C136" i="19"/>
  <c r="C135" i="19"/>
  <c r="C134" i="19"/>
  <c r="C133" i="19"/>
  <c r="C132" i="19"/>
  <c r="C131" i="19"/>
  <c r="C130" i="19"/>
  <c r="C129" i="19"/>
  <c r="C128" i="19"/>
  <c r="C127" i="19"/>
  <c r="C126" i="19"/>
  <c r="C125" i="19"/>
  <c r="C124" i="19"/>
  <c r="C123" i="19"/>
  <c r="C122" i="19"/>
  <c r="C121" i="19"/>
  <c r="S120" i="19"/>
  <c r="S121" i="19" s="1"/>
  <c r="S122" i="19" s="1"/>
  <c r="S123" i="19" s="1"/>
  <c r="S124" i="19" s="1"/>
  <c r="S125" i="19" s="1"/>
  <c r="C120" i="19"/>
  <c r="S119" i="19"/>
  <c r="S126" i="19" s="1"/>
  <c r="S133" i="19" s="1"/>
  <c r="S134" i="19" s="1"/>
  <c r="S135" i="19" s="1"/>
  <c r="C119" i="19"/>
  <c r="C118" i="19"/>
  <c r="C117" i="19"/>
  <c r="S116" i="19"/>
  <c r="S117" i="19" s="1"/>
  <c r="S118" i="19" s="1"/>
  <c r="C116" i="19"/>
  <c r="S115" i="19"/>
  <c r="C115" i="19"/>
  <c r="C114" i="19"/>
  <c r="C113" i="19"/>
  <c r="S112" i="19"/>
  <c r="S113" i="19" s="1"/>
  <c r="S114" i="19" s="1"/>
  <c r="C112" i="19"/>
  <c r="C111" i="19"/>
  <c r="C110" i="19"/>
  <c r="C109" i="19"/>
  <c r="S108" i="19"/>
  <c r="S109" i="19" s="1"/>
  <c r="S110" i="19" s="1"/>
  <c r="S111" i="19" s="1"/>
  <c r="C108" i="19"/>
  <c r="C107" i="19"/>
  <c r="S106" i="19"/>
  <c r="S107" i="19" s="1"/>
  <c r="C106" i="19"/>
  <c r="S105" i="19"/>
  <c r="P105" i="19"/>
  <c r="C105" i="19"/>
  <c r="C104" i="19"/>
  <c r="C103" i="19"/>
  <c r="P102" i="19"/>
  <c r="P103" i="19" s="1"/>
  <c r="P104" i="19" s="1"/>
  <c r="C102" i="19"/>
  <c r="C101" i="19"/>
  <c r="S100" i="19"/>
  <c r="S101" i="19" s="1"/>
  <c r="S102" i="19" s="1"/>
  <c r="S103" i="19" s="1"/>
  <c r="S104" i="19" s="1"/>
  <c r="C100" i="19"/>
  <c r="S99" i="19"/>
  <c r="P99" i="19"/>
  <c r="P100" i="19" s="1"/>
  <c r="P101" i="19" s="1"/>
  <c r="C99" i="19"/>
  <c r="C98" i="19"/>
  <c r="S41" i="19"/>
  <c r="S48" i="19" s="1"/>
  <c r="S49" i="19" s="1"/>
  <c r="S50" i="19" s="1"/>
  <c r="S51" i="19" s="1"/>
  <c r="S52" i="19" s="1"/>
  <c r="S53" i="19" s="1"/>
  <c r="S54" i="19" s="1"/>
  <c r="P41" i="19"/>
  <c r="S8" i="19"/>
  <c r="S9" i="19" s="1"/>
  <c r="S10" i="19" s="1"/>
  <c r="S11" i="19" s="1"/>
  <c r="S12"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4"/>
  <c r="I60" i="14" s="1"/>
  <c r="I59" i="14"/>
  <c r="H58" i="14"/>
  <c r="I58" i="14" s="1"/>
  <c r="I57" i="14"/>
  <c r="I56" i="14"/>
  <c r="H54" i="14"/>
  <c r="I54" i="14" s="1"/>
  <c r="I53" i="14"/>
  <c r="I52" i="14"/>
  <c r="H52" i="14"/>
  <c r="I51" i="14"/>
  <c r="I50" i="14"/>
  <c r="I48" i="14"/>
  <c r="H48" i="14"/>
  <c r="I47" i="14"/>
  <c r="H46" i="14"/>
  <c r="I46" i="14" s="1"/>
  <c r="I45" i="14"/>
  <c r="I44" i="14"/>
  <c r="H42" i="14"/>
  <c r="I41" i="14" s="1"/>
  <c r="H40" i="14"/>
  <c r="I40" i="14" s="1"/>
  <c r="I39" i="14"/>
  <c r="H36" i="14"/>
  <c r="I36" i="14" s="1"/>
  <c r="I35" i="14"/>
  <c r="H34" i="14"/>
  <c r="I34" i="14" s="1"/>
  <c r="I33" i="14"/>
  <c r="I32" i="14"/>
  <c r="H30" i="14"/>
  <c r="I30" i="14" s="1"/>
  <c r="I29" i="14"/>
  <c r="I28" i="14"/>
  <c r="H28" i="14"/>
  <c r="I27" i="14"/>
  <c r="I26" i="14"/>
  <c r="I24" i="14"/>
  <c r="H24" i="14"/>
  <c r="I23" i="14"/>
  <c r="H22" i="14"/>
  <c r="I22" i="14" s="1"/>
  <c r="I21" i="14"/>
  <c r="I20" i="14"/>
  <c r="H18" i="14"/>
  <c r="I17" i="14" s="1"/>
  <c r="H16" i="14"/>
  <c r="I16" i="14" s="1"/>
  <c r="I15" i="14"/>
  <c r="C6" i="14"/>
  <c r="C5" i="14"/>
  <c r="C4" i="14"/>
  <c r="C9" i="12"/>
  <c r="BF29" i="11"/>
  <c r="BK27" i="11"/>
  <c r="BK28" i="11" s="1"/>
  <c r="BK29" i="11" s="1"/>
  <c r="BK30" i="11" s="1"/>
  <c r="BK31" i="11" s="1"/>
  <c r="BK32" i="11" s="1"/>
  <c r="BK33" i="11" s="1"/>
  <c r="BK34" i="11" s="1"/>
  <c r="BK35" i="11" s="1"/>
  <c r="BK36" i="11" s="1"/>
  <c r="BK37" i="11" s="1"/>
  <c r="BK38" i="11" s="1"/>
  <c r="BK39" i="11" s="1"/>
  <c r="BK40" i="11" s="1"/>
  <c r="BK41" i="11" s="1"/>
  <c r="BK42" i="11" s="1"/>
  <c r="BK43" i="11" s="1"/>
  <c r="BK44" i="11" s="1"/>
  <c r="BK45" i="11" s="1"/>
  <c r="BK46" i="11" s="1"/>
  <c r="BK47" i="11" s="1"/>
  <c r="BK48" i="11" s="1"/>
  <c r="BK49" i="11" s="1"/>
  <c r="BK50" i="11" s="1"/>
  <c r="AI56" i="10"/>
  <c r="AJ56" i="10" s="1"/>
  <c r="G56" i="10"/>
  <c r="D56" i="10"/>
  <c r="AI55" i="10"/>
  <c r="AJ55" i="10" s="1"/>
  <c r="I55" i="10"/>
  <c r="G55" i="10"/>
  <c r="D55" i="10"/>
  <c r="AJ54" i="10"/>
  <c r="AI54" i="10"/>
  <c r="AD54" i="10"/>
  <c r="I54" i="10"/>
  <c r="G54" i="10"/>
  <c r="AL54" i="10" s="1"/>
  <c r="D54" i="10"/>
  <c r="AJ53" i="10"/>
  <c r="AI53" i="10"/>
  <c r="AD53" i="10"/>
  <c r="I53" i="10"/>
  <c r="G53" i="10"/>
  <c r="AL53" i="10" s="1"/>
  <c r="D53" i="10"/>
  <c r="AV52" i="10"/>
  <c r="AQ52" i="10"/>
  <c r="AQ53" i="10" s="1"/>
  <c r="AQ54" i="10" s="1"/>
  <c r="AI52" i="10"/>
  <c r="AJ52" i="10" s="1"/>
  <c r="I52" i="10"/>
  <c r="G52" i="10"/>
  <c r="AL52" i="10" s="1"/>
  <c r="D52" i="10"/>
  <c r="AI51" i="10"/>
  <c r="AJ51" i="10" s="1"/>
  <c r="AD51" i="10"/>
  <c r="G51" i="10"/>
  <c r="AL51" i="10" s="1"/>
  <c r="D51" i="10"/>
  <c r="AJ50" i="10"/>
  <c r="AI50" i="10"/>
  <c r="G50" i="10"/>
  <c r="AL50" i="10" s="1"/>
  <c r="D50" i="10"/>
  <c r="AJ49" i="10"/>
  <c r="AI49" i="10"/>
  <c r="I49" i="10"/>
  <c r="G49" i="10"/>
  <c r="AL49" i="10" s="1"/>
  <c r="E49" i="10"/>
  <c r="AD50" i="10" s="1"/>
  <c r="D49" i="10"/>
  <c r="AL48" i="10"/>
  <c r="AJ48" i="10"/>
  <c r="AI48" i="10"/>
  <c r="G48" i="10"/>
  <c r="D48" i="10"/>
  <c r="AI47" i="10"/>
  <c r="AJ47" i="10" s="1"/>
  <c r="G47" i="10"/>
  <c r="AL47" i="10" s="1"/>
  <c r="D47" i="10"/>
  <c r="AV46" i="10"/>
  <c r="AL46" i="10"/>
  <c r="AI46" i="10"/>
  <c r="AJ46" i="10" s="1"/>
  <c r="G46" i="10"/>
  <c r="D46" i="10"/>
  <c r="AI45" i="10"/>
  <c r="AJ45" i="10" s="1"/>
  <c r="I45" i="10"/>
  <c r="G45" i="10"/>
  <c r="AL45" i="10" s="1"/>
  <c r="D45" i="10"/>
  <c r="AV44" i="10"/>
  <c r="AI44" i="10"/>
  <c r="AJ44" i="10" s="1"/>
  <c r="G44" i="10"/>
  <c r="AL44" i="10" s="1"/>
  <c r="D44" i="10"/>
  <c r="AI43" i="10"/>
  <c r="AJ43" i="10" s="1"/>
  <c r="G43" i="10"/>
  <c r="AL43" i="10" s="1"/>
  <c r="D43" i="10"/>
  <c r="AI42" i="10"/>
  <c r="AJ42" i="10" s="1"/>
  <c r="G42" i="10"/>
  <c r="AL42" i="10" s="1"/>
  <c r="D42" i="10"/>
  <c r="AQ41" i="10"/>
  <c r="AI41" i="10"/>
  <c r="AJ41" i="10" s="1"/>
  <c r="G41" i="10"/>
  <c r="AL41" i="10" s="1"/>
  <c r="D41" i="10"/>
  <c r="AI40" i="10"/>
  <c r="AJ40" i="10" s="1"/>
  <c r="G40" i="10"/>
  <c r="AL40" i="10" s="1"/>
  <c r="E40" i="10"/>
  <c r="AQ40" i="10" s="1"/>
  <c r="AV40" i="10" s="1"/>
  <c r="D40" i="10"/>
  <c r="AV39" i="10"/>
  <c r="AI39" i="10"/>
  <c r="AJ39" i="10" s="1"/>
  <c r="X39" i="10"/>
  <c r="I39" i="10"/>
  <c r="G39" i="10"/>
  <c r="AL39" i="10" s="1"/>
  <c r="D39" i="10"/>
  <c r="AI38" i="10"/>
  <c r="AJ38" i="10" s="1"/>
  <c r="X38" i="10"/>
  <c r="I38" i="10"/>
  <c r="G38" i="10"/>
  <c r="AL38" i="10" s="1"/>
  <c r="D38" i="10"/>
  <c r="AV37" i="10"/>
  <c r="AI37" i="10"/>
  <c r="AJ37" i="10" s="1"/>
  <c r="X37" i="10"/>
  <c r="I37" i="10"/>
  <c r="G37" i="10"/>
  <c r="AL37" i="10" s="1"/>
  <c r="D37" i="10"/>
  <c r="AV36" i="10"/>
  <c r="AJ36" i="10"/>
  <c r="AI36" i="10"/>
  <c r="X36" i="10"/>
  <c r="I36" i="10"/>
  <c r="G36" i="10"/>
  <c r="AL36" i="10" s="1"/>
  <c r="D36" i="10"/>
  <c r="AJ35" i="10"/>
  <c r="AI35" i="10"/>
  <c r="X35" i="10"/>
  <c r="I35" i="10"/>
  <c r="G35" i="10"/>
  <c r="AL35" i="10" s="1"/>
  <c r="D35" i="10"/>
  <c r="AV34" i="10"/>
  <c r="AI34" i="10"/>
  <c r="AJ34" i="10" s="1"/>
  <c r="X34" i="10"/>
  <c r="I34" i="10"/>
  <c r="G34" i="10"/>
  <c r="AL34" i="10" s="1"/>
  <c r="D34" i="10"/>
  <c r="AV33" i="10"/>
  <c r="AJ33" i="10"/>
  <c r="AI33" i="10"/>
  <c r="X33" i="10"/>
  <c r="G33" i="10"/>
  <c r="AL33" i="10" s="1"/>
  <c r="D33" i="10"/>
  <c r="AV32" i="10"/>
  <c r="AJ32" i="10"/>
  <c r="AI32" i="10"/>
  <c r="X32" i="10"/>
  <c r="G32" i="10"/>
  <c r="AL32" i="10" s="1"/>
  <c r="D32" i="10"/>
  <c r="AV31" i="10"/>
  <c r="AJ31" i="10"/>
  <c r="AI31" i="10"/>
  <c r="X31" i="10"/>
  <c r="G31" i="10"/>
  <c r="AL31" i="10" s="1"/>
  <c r="D31" i="10"/>
  <c r="AV30" i="10"/>
  <c r="AJ30" i="10"/>
  <c r="AI30" i="10"/>
  <c r="X30" i="10"/>
  <c r="G30" i="10"/>
  <c r="AL30" i="10" s="1"/>
  <c r="D30" i="10"/>
  <c r="AV29" i="10"/>
  <c r="AJ29" i="10"/>
  <c r="AI29" i="10"/>
  <c r="X29" i="10"/>
  <c r="G29" i="10"/>
  <c r="AL29" i="10" s="1"/>
  <c r="D29" i="10"/>
  <c r="X28" i="10"/>
  <c r="D28" i="10"/>
  <c r="X27" i="10"/>
  <c r="D27" i="10"/>
  <c r="X26" i="10"/>
  <c r="F26" i="10"/>
  <c r="AI26" i="10" s="1"/>
  <c r="AJ26" i="10" s="1"/>
  <c r="D26" i="10"/>
  <c r="Y25" i="10"/>
  <c r="Y26" i="10" s="1"/>
  <c r="Y27" i="10" s="1"/>
  <c r="X25" i="10"/>
  <c r="G25" i="10"/>
  <c r="AL25" i="10" s="1"/>
  <c r="F25" i="10"/>
  <c r="AI25" i="10" s="1"/>
  <c r="AJ25" i="10" s="1"/>
  <c r="D25" i="10"/>
  <c r="AW24" i="10"/>
  <c r="AJ24" i="10"/>
  <c r="AI24" i="10"/>
  <c r="X24" i="10"/>
  <c r="G24" i="10"/>
  <c r="AL24" i="10" s="1"/>
  <c r="E24" i="10"/>
  <c r="D24" i="10"/>
  <c r="A24" i="10"/>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V23" i="10"/>
  <c r="AI23" i="10"/>
  <c r="AJ23" i="10" s="1"/>
  <c r="X23" i="10"/>
  <c r="J23" i="10"/>
  <c r="G23" i="10"/>
  <c r="AL23" i="10" s="1"/>
  <c r="D23" i="10"/>
  <c r="AV22" i="10"/>
  <c r="AI22" i="10"/>
  <c r="AJ22" i="10" s="1"/>
  <c r="X22" i="10"/>
  <c r="J22" i="10"/>
  <c r="G22" i="10"/>
  <c r="AL22" i="10" s="1"/>
  <c r="E22" i="10"/>
  <c r="D22" i="10"/>
  <c r="AJ21" i="10"/>
  <c r="AI21" i="10"/>
  <c r="X21" i="10"/>
  <c r="G21" i="10"/>
  <c r="AL21" i="10" s="1"/>
  <c r="D21" i="10"/>
  <c r="AI20" i="10"/>
  <c r="AJ20" i="10" s="1"/>
  <c r="X20" i="10"/>
  <c r="I20" i="10"/>
  <c r="I21" i="10" s="1"/>
  <c r="I22" i="10" s="1"/>
  <c r="G20" i="10"/>
  <c r="AL20" i="10" s="1"/>
  <c r="D20" i="10"/>
  <c r="AI19" i="10"/>
  <c r="AJ19" i="10" s="1"/>
  <c r="X19" i="10"/>
  <c r="G19" i="10"/>
  <c r="AL19" i="10" s="1"/>
  <c r="E19" i="10"/>
  <c r="AN19" i="10" s="1"/>
  <c r="D19" i="10"/>
  <c r="AJ18" i="10"/>
  <c r="AI18" i="10"/>
  <c r="X18" i="10"/>
  <c r="G18" i="10"/>
  <c r="AL18" i="10" s="1"/>
  <c r="D18" i="10"/>
  <c r="AI17" i="10"/>
  <c r="AJ17" i="10" s="1"/>
  <c r="X17" i="10"/>
  <c r="I17" i="10"/>
  <c r="E17" i="10" s="1"/>
  <c r="AV17" i="10" s="1"/>
  <c r="G17" i="10"/>
  <c r="AL17" i="10" s="1"/>
  <c r="D17" i="10"/>
  <c r="AW16" i="10"/>
  <c r="AJ16" i="10"/>
  <c r="AI16" i="10"/>
  <c r="X16" i="10"/>
  <c r="G16" i="10"/>
  <c r="AL16" i="10" s="1"/>
  <c r="E16" i="10"/>
  <c r="Y17" i="10" s="1"/>
  <c r="D16" i="10"/>
  <c r="AJ15" i="10"/>
  <c r="AI15" i="10"/>
  <c r="X15" i="10"/>
  <c r="G15" i="10"/>
  <c r="AL15" i="10" s="1"/>
  <c r="D15" i="10"/>
  <c r="AI14" i="10"/>
  <c r="AJ14" i="10" s="1"/>
  <c r="X14" i="10"/>
  <c r="G14" i="10"/>
  <c r="AL14" i="10" s="1"/>
  <c r="D14" i="10"/>
  <c r="AJ13" i="10"/>
  <c r="AI13" i="10"/>
  <c r="X13" i="10"/>
  <c r="I13" i="10"/>
  <c r="E13" i="10" s="1"/>
  <c r="G13" i="10"/>
  <c r="AL13" i="10" s="1"/>
  <c r="D13" i="10"/>
  <c r="AI12" i="10"/>
  <c r="AJ12" i="10" s="1"/>
  <c r="X12" i="10"/>
  <c r="R12" i="10"/>
  <c r="R13" i="10" s="1"/>
  <c r="I12" i="10"/>
  <c r="E12" i="10" s="1"/>
  <c r="G12" i="10"/>
  <c r="AL12" i="10" s="1"/>
  <c r="D12" i="10"/>
  <c r="AW11" i="10"/>
  <c r="AI11" i="10"/>
  <c r="AJ11" i="10" s="1"/>
  <c r="X11" i="10"/>
  <c r="G11" i="10"/>
  <c r="AL11" i="10" s="1"/>
  <c r="E11" i="10"/>
  <c r="D11" i="10"/>
  <c r="AJ10" i="10"/>
  <c r="AI10" i="10"/>
  <c r="X10" i="10"/>
  <c r="G10" i="10"/>
  <c r="AL10" i="10" s="1"/>
  <c r="E10" i="10"/>
  <c r="D10" i="10"/>
  <c r="AJ9" i="10"/>
  <c r="AI9" i="10"/>
  <c r="X9" i="10"/>
  <c r="G9" i="10"/>
  <c r="AL9" i="10" s="1"/>
  <c r="E9" i="10"/>
  <c r="AV9" i="10" s="1"/>
  <c r="D9" i="10"/>
  <c r="AI8" i="10"/>
  <c r="AJ8" i="10" s="1"/>
  <c r="X8" i="10"/>
  <c r="G8" i="10"/>
  <c r="AL8" i="10" s="1"/>
  <c r="D8" i="10"/>
  <c r="AW7" i="10"/>
  <c r="AJ7" i="10"/>
  <c r="AI7" i="10"/>
  <c r="X7" i="10"/>
  <c r="G7" i="10"/>
  <c r="AL7" i="10" s="1"/>
  <c r="D7" i="10"/>
  <c r="AW6" i="10"/>
  <c r="AI6" i="10"/>
  <c r="AJ6" i="10" s="1"/>
  <c r="X6" i="10"/>
  <c r="G6" i="10"/>
  <c r="AL6" i="10" s="1"/>
  <c r="D6" i="10"/>
  <c r="AI5" i="10"/>
  <c r="AJ5" i="10" s="1"/>
  <c r="X5" i="10"/>
  <c r="G5" i="10"/>
  <c r="AL5" i="10" s="1"/>
  <c r="D5" i="10"/>
  <c r="AI4" i="10"/>
  <c r="AJ4" i="10" s="1"/>
  <c r="X4" i="10"/>
  <c r="G4" i="10"/>
  <c r="AL4" i="10" s="1"/>
  <c r="D4" i="10"/>
  <c r="AI3" i="10"/>
  <c r="AJ3" i="10" s="1"/>
  <c r="X3" i="10"/>
  <c r="G3" i="10"/>
  <c r="AL3" i="10" s="1"/>
  <c r="D3" i="10"/>
  <c r="K12" i="4"/>
  <c r="S12" i="4" s="1"/>
  <c r="AA12" i="4" s="1"/>
  <c r="AI12" i="4" s="1"/>
  <c r="AQ12" i="4" s="1"/>
  <c r="AY12" i="4" s="1"/>
  <c r="BG12" i="4" s="1"/>
  <c r="BO12" i="4" s="1"/>
  <c r="BW12" i="4" s="1"/>
  <c r="CE12" i="4" s="1"/>
  <c r="CM12" i="4" s="1"/>
  <c r="AA1" i="4"/>
  <c r="AI1" i="4" s="1"/>
  <c r="AQ1" i="4" s="1"/>
  <c r="AY1" i="4" s="1"/>
  <c r="BG1" i="4" s="1"/>
  <c r="BO1" i="4" s="1"/>
  <c r="BW1" i="4" s="1"/>
  <c r="CE1" i="4" s="1"/>
  <c r="CM1" i="4" s="1"/>
  <c r="CU1" i="4" s="1"/>
  <c r="DC1" i="4" s="1"/>
  <c r="DK1" i="4" s="1"/>
  <c r="DS1" i="4" s="1"/>
  <c r="EA1" i="4" s="1"/>
  <c r="EI1" i="4" s="1"/>
  <c r="EQ1" i="4" s="1"/>
  <c r="EY1" i="4" s="1"/>
  <c r="FG1" i="4" s="1"/>
  <c r="FO1" i="4" s="1"/>
  <c r="FW1" i="4" s="1"/>
  <c r="GE1" i="4" s="1"/>
  <c r="GM1" i="4" s="1"/>
  <c r="GU1" i="4" s="1"/>
  <c r="HC1" i="4" s="1"/>
  <c r="HK1" i="4" s="1"/>
  <c r="HS1" i="4" s="1"/>
  <c r="IA1" i="4" s="1"/>
  <c r="II1" i="4" s="1"/>
  <c r="IQ1" i="4" s="1"/>
  <c r="IY1" i="4" s="1"/>
  <c r="JG1" i="4" s="1"/>
  <c r="JO1" i="4" s="1"/>
  <c r="JW1" i="4" s="1"/>
  <c r="KE1" i="4" s="1"/>
  <c r="KM1" i="4" s="1"/>
  <c r="KU1" i="4" s="1"/>
  <c r="LC1" i="4" s="1"/>
  <c r="LK1" i="4" s="1"/>
  <c r="LS1" i="4" s="1"/>
  <c r="MA1" i="4" s="1"/>
  <c r="MI1" i="4" s="1"/>
  <c r="MQ1" i="4" s="1"/>
  <c r="MY1" i="4" s="1"/>
  <c r="NG1" i="4" s="1"/>
  <c r="NO1" i="4" s="1"/>
  <c r="NW1" i="4" s="1"/>
  <c r="OE1" i="4" s="1"/>
  <c r="OM1" i="4" s="1"/>
  <c r="OU1" i="4" s="1"/>
  <c r="PC1" i="4" s="1"/>
  <c r="S1" i="4"/>
  <c r="A1001" i="3"/>
  <c r="A1000" i="3"/>
  <c r="A999" i="3"/>
  <c r="A998" i="3"/>
  <c r="A997" i="3"/>
  <c r="A996" i="3"/>
  <c r="A995" i="3"/>
  <c r="A994" i="3"/>
  <c r="A993" i="3"/>
  <c r="A992" i="3"/>
  <c r="A991" i="3"/>
  <c r="A990" i="3"/>
  <c r="A989" i="3"/>
  <c r="A988" i="3"/>
  <c r="A987" i="3"/>
  <c r="A986" i="3"/>
  <c r="A985" i="3"/>
  <c r="A984" i="3"/>
  <c r="A983" i="3"/>
  <c r="A982" i="3"/>
  <c r="A981" i="3"/>
  <c r="A980" i="3"/>
  <c r="A979" i="3"/>
  <c r="A978" i="3"/>
  <c r="A977" i="3"/>
  <c r="A976" i="3"/>
  <c r="A975" i="3"/>
  <c r="A974" i="3"/>
  <c r="A973" i="3"/>
  <c r="A972" i="3"/>
  <c r="A971" i="3"/>
  <c r="A970" i="3"/>
  <c r="A969" i="3"/>
  <c r="A968" i="3"/>
  <c r="A967" i="3"/>
  <c r="A966" i="3"/>
  <c r="A965" i="3"/>
  <c r="A964" i="3"/>
  <c r="A963" i="3"/>
  <c r="A962" i="3"/>
  <c r="A961" i="3"/>
  <c r="A960" i="3"/>
  <c r="A959" i="3"/>
  <c r="A958" i="3"/>
  <c r="A957" i="3"/>
  <c r="A956" i="3"/>
  <c r="A955" i="3"/>
  <c r="A954" i="3"/>
  <c r="A953" i="3"/>
  <c r="A952" i="3"/>
  <c r="A951" i="3"/>
  <c r="A950" i="3"/>
  <c r="A949" i="3"/>
  <c r="A948" i="3"/>
  <c r="A947" i="3"/>
  <c r="A946" i="3"/>
  <c r="A945" i="3"/>
  <c r="A944" i="3"/>
  <c r="A943" i="3"/>
  <c r="A942" i="3"/>
  <c r="A941" i="3"/>
  <c r="A940" i="3"/>
  <c r="A939" i="3"/>
  <c r="A938" i="3"/>
  <c r="A937" i="3"/>
  <c r="A936" i="3"/>
  <c r="A935" i="3"/>
  <c r="A934" i="3"/>
  <c r="A933" i="3"/>
  <c r="A932" i="3"/>
  <c r="A931" i="3"/>
  <c r="A930" i="3"/>
  <c r="A929" i="3"/>
  <c r="A928" i="3"/>
  <c r="A927" i="3"/>
  <c r="A926" i="3"/>
  <c r="A925" i="3"/>
  <c r="A924" i="3"/>
  <c r="A923" i="3"/>
  <c r="A922" i="3"/>
  <c r="A921" i="3"/>
  <c r="A920" i="3"/>
  <c r="A919" i="3"/>
  <c r="A918" i="3"/>
  <c r="A917" i="3"/>
  <c r="A916" i="3"/>
  <c r="A915" i="3"/>
  <c r="A914" i="3"/>
  <c r="A913" i="3"/>
  <c r="A912" i="3"/>
  <c r="A911" i="3"/>
  <c r="A910" i="3"/>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0" i="3"/>
  <c r="A9" i="3"/>
  <c r="A8" i="3"/>
  <c r="A5" i="3"/>
  <c r="A4" i="3"/>
  <c r="A3" i="3"/>
  <c r="Z20" i="10" l="1"/>
  <c r="Z21" i="10" s="1"/>
  <c r="Z22" i="10" s="1"/>
  <c r="C57" i="27"/>
  <c r="B56" i="27"/>
  <c r="F56" i="27" s="1"/>
  <c r="Q78" i="19"/>
  <c r="C56" i="19"/>
  <c r="S20" i="19"/>
  <c r="S21" i="19" s="1"/>
  <c r="S15" i="19"/>
  <c r="S16" i="19" s="1"/>
  <c r="S17" i="19" s="1"/>
  <c r="S18" i="19" s="1"/>
  <c r="S19" i="19" s="1"/>
  <c r="P20" i="19"/>
  <c r="P21" i="19" s="1"/>
  <c r="P15" i="19"/>
  <c r="P16" i="19" s="1"/>
  <c r="P17" i="19" s="1"/>
  <c r="P18" i="19" s="1"/>
  <c r="P19" i="19" s="1"/>
  <c r="G5" i="19"/>
  <c r="H4" i="19"/>
  <c r="I4" i="19" s="1"/>
  <c r="J4" i="19" s="1"/>
  <c r="K4" i="19" s="1"/>
  <c r="L4" i="19" s="1"/>
  <c r="M4" i="19" s="1"/>
  <c r="P48" i="19"/>
  <c r="P42" i="19"/>
  <c r="P43" i="19" s="1"/>
  <c r="P44" i="19" s="1"/>
  <c r="P45" i="19" s="1"/>
  <c r="P46" i="19" s="1"/>
  <c r="P47" i="19" s="1"/>
  <c r="P8" i="19"/>
  <c r="P9" i="19" s="1"/>
  <c r="P10" i="19" s="1"/>
  <c r="P11" i="19" s="1"/>
  <c r="P12" i="19" s="1"/>
  <c r="S141" i="19"/>
  <c r="S142" i="19" s="1"/>
  <c r="S143" i="19" s="1"/>
  <c r="S144" i="19" s="1"/>
  <c r="S145" i="19" s="1"/>
  <c r="S146" i="19" s="1"/>
  <c r="S147" i="19"/>
  <c r="S55" i="19"/>
  <c r="P112" i="19"/>
  <c r="P106" i="19"/>
  <c r="P107" i="19" s="1"/>
  <c r="P108" i="19" s="1"/>
  <c r="P109" i="19" s="1"/>
  <c r="P110" i="19" s="1"/>
  <c r="P111" i="19" s="1"/>
  <c r="S42" i="19"/>
  <c r="S43" i="19" s="1"/>
  <c r="S44" i="19" s="1"/>
  <c r="S45" i="19" s="1"/>
  <c r="S46" i="19" s="1"/>
  <c r="S47" i="19" s="1"/>
  <c r="S127" i="19"/>
  <c r="S128" i="19" s="1"/>
  <c r="S129" i="19" s="1"/>
  <c r="S130" i="19" s="1"/>
  <c r="S131" i="19" s="1"/>
  <c r="S132" i="19" s="1"/>
  <c r="I18" i="14"/>
  <c r="I42" i="14"/>
  <c r="I14" i="14"/>
  <c r="I38" i="14"/>
  <c r="R14" i="10"/>
  <c r="R15" i="10" s="1"/>
  <c r="T12" i="10"/>
  <c r="AW14" i="10"/>
  <c r="E15" i="10"/>
  <c r="Y28" i="10"/>
  <c r="E28" i="10"/>
  <c r="AV28" i="10" s="1"/>
  <c r="S12" i="10"/>
  <c r="S13" i="10" s="1"/>
  <c r="S14" i="10" s="1"/>
  <c r="S15" i="10" s="1"/>
  <c r="I18" i="10"/>
  <c r="E18" i="10" s="1"/>
  <c r="G26" i="10"/>
  <c r="AL26" i="10" s="1"/>
  <c r="F27" i="10"/>
  <c r="AA20" i="10"/>
  <c r="AA21" i="10" s="1"/>
  <c r="AA22" i="10" s="1"/>
  <c r="AV49" i="10"/>
  <c r="C58" i="27" l="1"/>
  <c r="B57" i="27"/>
  <c r="F57" i="27" s="1"/>
  <c r="P113" i="19"/>
  <c r="P114" i="19" s="1"/>
  <c r="P115" i="19" s="1"/>
  <c r="P116" i="19" s="1"/>
  <c r="P117" i="19" s="1"/>
  <c r="P118" i="19" s="1"/>
  <c r="P119" i="19"/>
  <c r="S56" i="19"/>
  <c r="S57" i="19" s="1"/>
  <c r="S58" i="19" s="1"/>
  <c r="S59" i="19" s="1"/>
  <c r="S60" i="19" s="1"/>
  <c r="S61" i="19" s="1"/>
  <c r="S62" i="19"/>
  <c r="G6" i="19"/>
  <c r="H5" i="19"/>
  <c r="I5" i="19" s="1"/>
  <c r="J5" i="19" s="1"/>
  <c r="K5" i="19" s="1"/>
  <c r="L5" i="19" s="1"/>
  <c r="M5" i="19" s="1"/>
  <c r="S27" i="19"/>
  <c r="S28" i="19" s="1"/>
  <c r="S29" i="19" s="1"/>
  <c r="S30" i="19" s="1"/>
  <c r="S31" i="19" s="1"/>
  <c r="S32" i="19" s="1"/>
  <c r="S33" i="19" s="1"/>
  <c r="S22" i="19"/>
  <c r="S23" i="19" s="1"/>
  <c r="S24" i="19" s="1"/>
  <c r="S25" i="19" s="1"/>
  <c r="S26" i="19" s="1"/>
  <c r="S154" i="19"/>
  <c r="S148" i="19"/>
  <c r="S149" i="19" s="1"/>
  <c r="S150" i="19" s="1"/>
  <c r="S151" i="19" s="1"/>
  <c r="S152" i="19" s="1"/>
  <c r="S153" i="19" s="1"/>
  <c r="P55" i="19"/>
  <c r="P49" i="19"/>
  <c r="P50" i="19" s="1"/>
  <c r="P51" i="19" s="1"/>
  <c r="P52" i="19" s="1"/>
  <c r="P53" i="19" s="1"/>
  <c r="P54" i="19" s="1"/>
  <c r="P27" i="19"/>
  <c r="P28" i="19" s="1"/>
  <c r="P29" i="19" s="1"/>
  <c r="P30" i="19" s="1"/>
  <c r="P31" i="19" s="1"/>
  <c r="P32" i="19" s="1"/>
  <c r="P33" i="19" s="1"/>
  <c r="P22" i="19"/>
  <c r="P23" i="19" s="1"/>
  <c r="P24" i="19" s="1"/>
  <c r="P25" i="19" s="1"/>
  <c r="P26" i="19" s="1"/>
  <c r="Q79" i="19"/>
  <c r="C57" i="19"/>
  <c r="F28" i="10"/>
  <c r="G27" i="10"/>
  <c r="AL27" i="10" s="1"/>
  <c r="AI27" i="10"/>
  <c r="AJ27" i="10" s="1"/>
  <c r="T14" i="10"/>
  <c r="T15" i="10" s="1"/>
  <c r="T16" i="10" s="1"/>
  <c r="T17" i="10" s="1"/>
  <c r="T13" i="10"/>
  <c r="C59" i="27" l="1"/>
  <c r="B58" i="27"/>
  <c r="F58" i="27" s="1"/>
  <c r="S161" i="19"/>
  <c r="S155" i="19"/>
  <c r="S156" i="19" s="1"/>
  <c r="S157" i="19" s="1"/>
  <c r="S158" i="19" s="1"/>
  <c r="S159" i="19" s="1"/>
  <c r="S160" i="19" s="1"/>
  <c r="Q80" i="19"/>
  <c r="C58" i="19"/>
  <c r="P62" i="19"/>
  <c r="P56" i="19"/>
  <c r="P57" i="19" s="1"/>
  <c r="P58" i="19" s="1"/>
  <c r="P59" i="19" s="1"/>
  <c r="P60" i="19" s="1"/>
  <c r="P61" i="19" s="1"/>
  <c r="S69" i="19"/>
  <c r="S63" i="19"/>
  <c r="S64" i="19" s="1"/>
  <c r="S65" i="19" s="1"/>
  <c r="S66" i="19" s="1"/>
  <c r="S67" i="19" s="1"/>
  <c r="S68" i="19" s="1"/>
  <c r="P120" i="19"/>
  <c r="P121" i="19" s="1"/>
  <c r="P122" i="19" s="1"/>
  <c r="P123" i="19" s="1"/>
  <c r="P124" i="19" s="1"/>
  <c r="P125" i="19" s="1"/>
  <c r="P126" i="19"/>
  <c r="G7" i="19"/>
  <c r="H6" i="19"/>
  <c r="I6" i="19" s="1"/>
  <c r="J6" i="19" s="1"/>
  <c r="K6" i="19" s="1"/>
  <c r="L6" i="19" s="1"/>
  <c r="M6" i="19" s="1"/>
  <c r="G28" i="10"/>
  <c r="AL28" i="10" s="1"/>
  <c r="AI28" i="10"/>
  <c r="AJ28" i="10" s="1"/>
  <c r="C60" i="27" l="1"/>
  <c r="B59" i="27"/>
  <c r="F59" i="27" s="1"/>
  <c r="P133" i="19"/>
  <c r="P127" i="19"/>
  <c r="P128" i="19" s="1"/>
  <c r="P129" i="19" s="1"/>
  <c r="P130" i="19" s="1"/>
  <c r="P131" i="19" s="1"/>
  <c r="P132" i="19" s="1"/>
  <c r="P69" i="19"/>
  <c r="P63" i="19"/>
  <c r="P64" i="19" s="1"/>
  <c r="P65" i="19" s="1"/>
  <c r="P66" i="19" s="1"/>
  <c r="P67" i="19" s="1"/>
  <c r="P68" i="19" s="1"/>
  <c r="S162" i="19"/>
  <c r="S163" i="19" s="1"/>
  <c r="S164" i="19" s="1"/>
  <c r="S165" i="19" s="1"/>
  <c r="S166" i="19" s="1"/>
  <c r="S167" i="19" s="1"/>
  <c r="S168" i="19"/>
  <c r="G8" i="19"/>
  <c r="H7" i="19"/>
  <c r="I7" i="19" s="1"/>
  <c r="J7" i="19" s="1"/>
  <c r="K7" i="19" s="1"/>
  <c r="L7" i="19" s="1"/>
  <c r="M7" i="19" s="1"/>
  <c r="S76" i="19"/>
  <c r="S70" i="19"/>
  <c r="S71" i="19" s="1"/>
  <c r="S72" i="19" s="1"/>
  <c r="S73" i="19" s="1"/>
  <c r="S74" i="19" s="1"/>
  <c r="S75" i="19" s="1"/>
  <c r="Q81" i="19"/>
  <c r="C59" i="19"/>
  <c r="C61" i="27" l="1"/>
  <c r="B60" i="27"/>
  <c r="F60" i="27" s="1"/>
  <c r="S83" i="19"/>
  <c r="S77" i="19"/>
  <c r="S78" i="19" s="1"/>
  <c r="S79" i="19" s="1"/>
  <c r="S80" i="19" s="1"/>
  <c r="S81" i="19" s="1"/>
  <c r="S82" i="19" s="1"/>
  <c r="S169" i="19"/>
  <c r="S170" i="19" s="1"/>
  <c r="S171" i="19" s="1"/>
  <c r="S172" i="19" s="1"/>
  <c r="S173" i="19" s="1"/>
  <c r="S174" i="19" s="1"/>
  <c r="S175" i="19"/>
  <c r="P140" i="19"/>
  <c r="P134" i="19"/>
  <c r="P135" i="19" s="1"/>
  <c r="P136" i="19" s="1"/>
  <c r="P137" i="19" s="1"/>
  <c r="P138" i="19" s="1"/>
  <c r="P139" i="19" s="1"/>
  <c r="Q82" i="19"/>
  <c r="C60" i="19"/>
  <c r="G9" i="19"/>
  <c r="H8" i="19"/>
  <c r="I8" i="19" s="1"/>
  <c r="J8" i="19" s="1"/>
  <c r="K8" i="19" s="1"/>
  <c r="L8" i="19" s="1"/>
  <c r="M8" i="19" s="1"/>
  <c r="C8" i="19"/>
  <c r="P76" i="19"/>
  <c r="P70" i="19"/>
  <c r="P71" i="19" s="1"/>
  <c r="P72" i="19" s="1"/>
  <c r="P73" i="19" s="1"/>
  <c r="P74" i="19" s="1"/>
  <c r="P75" i="19" s="1"/>
  <c r="C62" i="27" l="1"/>
  <c r="B61" i="27"/>
  <c r="F61" i="27" s="1"/>
  <c r="P141" i="19"/>
  <c r="P142" i="19" s="1"/>
  <c r="P143" i="19" s="1"/>
  <c r="P144" i="19" s="1"/>
  <c r="P145" i="19" s="1"/>
  <c r="P146" i="19" s="1"/>
  <c r="P147" i="19"/>
  <c r="P83" i="19"/>
  <c r="P77" i="19"/>
  <c r="P78" i="19" s="1"/>
  <c r="P79" i="19" s="1"/>
  <c r="P80" i="19" s="1"/>
  <c r="P81" i="19" s="1"/>
  <c r="P82" i="19" s="1"/>
  <c r="S182" i="19"/>
  <c r="S176" i="19"/>
  <c r="S177" i="19" s="1"/>
  <c r="S178" i="19" s="1"/>
  <c r="S179" i="19" s="1"/>
  <c r="S180" i="19" s="1"/>
  <c r="S181" i="19" s="1"/>
  <c r="G10" i="19"/>
  <c r="C9" i="19"/>
  <c r="H9" i="19"/>
  <c r="I9" i="19" s="1"/>
  <c r="J9" i="19" s="1"/>
  <c r="K9" i="19" s="1"/>
  <c r="L9" i="19" s="1"/>
  <c r="M9" i="19" s="1"/>
  <c r="S84" i="19"/>
  <c r="S85" i="19" s="1"/>
  <c r="S86" i="19" s="1"/>
  <c r="S87" i="19" s="1"/>
  <c r="S88" i="19" s="1"/>
  <c r="S89" i="19" s="1"/>
  <c r="S90" i="19"/>
  <c r="Q83" i="19"/>
  <c r="C61" i="19"/>
  <c r="C63" i="27" l="1"/>
  <c r="B62" i="27"/>
  <c r="F62" i="27" s="1"/>
  <c r="Q84" i="19"/>
  <c r="C62" i="19"/>
  <c r="P148" i="19"/>
  <c r="P149" i="19" s="1"/>
  <c r="P150" i="19" s="1"/>
  <c r="P151" i="19" s="1"/>
  <c r="P152" i="19" s="1"/>
  <c r="P153" i="19" s="1"/>
  <c r="P154" i="19"/>
  <c r="S97" i="19"/>
  <c r="S91" i="19"/>
  <c r="S92" i="19" s="1"/>
  <c r="S93" i="19" s="1"/>
  <c r="S94" i="19" s="1"/>
  <c r="S95" i="19" s="1"/>
  <c r="S96" i="19" s="1"/>
  <c r="G11" i="19"/>
  <c r="H10" i="19"/>
  <c r="I10" i="19" s="1"/>
  <c r="J10" i="19" s="1"/>
  <c r="K10" i="19" s="1"/>
  <c r="L10" i="19" s="1"/>
  <c r="M10" i="19" s="1"/>
  <c r="C10" i="19"/>
  <c r="P90" i="19"/>
  <c r="P84" i="19"/>
  <c r="P85" i="19" s="1"/>
  <c r="P86" i="19" s="1"/>
  <c r="P87" i="19" s="1"/>
  <c r="P88" i="19" s="1"/>
  <c r="P89" i="19" s="1"/>
  <c r="S189" i="19"/>
  <c r="S183" i="19"/>
  <c r="S184" i="19" s="1"/>
  <c r="S185" i="19" s="1"/>
  <c r="S186" i="19" s="1"/>
  <c r="S187" i="19" s="1"/>
  <c r="S188" i="19" s="1"/>
  <c r="C64" i="27" l="1"/>
  <c r="B63" i="27"/>
  <c r="F63" i="27" s="1"/>
  <c r="S190" i="19"/>
  <c r="S191" i="19" s="1"/>
  <c r="S192" i="19" s="1"/>
  <c r="S193" i="19" s="1"/>
  <c r="S194" i="19" s="1"/>
  <c r="S195" i="19" s="1"/>
  <c r="S196" i="19"/>
  <c r="P161" i="19"/>
  <c r="P155" i="19"/>
  <c r="P156" i="19" s="1"/>
  <c r="P157" i="19" s="1"/>
  <c r="P158" i="19" s="1"/>
  <c r="P159" i="19" s="1"/>
  <c r="P160" i="19" s="1"/>
  <c r="P97" i="19"/>
  <c r="P91" i="19"/>
  <c r="P92" i="19" s="1"/>
  <c r="P93" i="19" s="1"/>
  <c r="P94" i="19" s="1"/>
  <c r="P95" i="19" s="1"/>
  <c r="P96" i="19" s="1"/>
  <c r="G12" i="19"/>
  <c r="H11" i="19"/>
  <c r="I11" i="19" s="1"/>
  <c r="J11" i="19" s="1"/>
  <c r="K11" i="19" s="1"/>
  <c r="L11" i="19" s="1"/>
  <c r="M11" i="19" s="1"/>
  <c r="C11" i="19"/>
  <c r="Q85" i="19"/>
  <c r="C63" i="19"/>
  <c r="C65" i="27" l="1"/>
  <c r="B64" i="27"/>
  <c r="F64" i="27" s="1"/>
  <c r="Q86" i="19"/>
  <c r="C64" i="19"/>
  <c r="S197" i="19"/>
  <c r="S198" i="19" s="1"/>
  <c r="S199" i="19" s="1"/>
  <c r="S200" i="19" s="1"/>
  <c r="S201" i="19" s="1"/>
  <c r="S202" i="19" s="1"/>
  <c r="S203" i="19"/>
  <c r="G13" i="19"/>
  <c r="H12" i="19"/>
  <c r="I12" i="19" s="1"/>
  <c r="J12" i="19" s="1"/>
  <c r="K12" i="19" s="1"/>
  <c r="L12" i="19" s="1"/>
  <c r="M12" i="19" s="1"/>
  <c r="C12" i="19"/>
  <c r="P168" i="19"/>
  <c r="P162" i="19"/>
  <c r="P163" i="19" s="1"/>
  <c r="P164" i="19" s="1"/>
  <c r="P165" i="19" s="1"/>
  <c r="P166" i="19" s="1"/>
  <c r="P167" i="19" s="1"/>
  <c r="C66" i="27" l="1"/>
  <c r="B65" i="27"/>
  <c r="F65" i="27" s="1"/>
  <c r="P169" i="19"/>
  <c r="P170" i="19" s="1"/>
  <c r="P171" i="19" s="1"/>
  <c r="P172" i="19" s="1"/>
  <c r="P173" i="19" s="1"/>
  <c r="P174" i="19" s="1"/>
  <c r="P175" i="19"/>
  <c r="S204" i="19"/>
  <c r="S205" i="19" s="1"/>
  <c r="S206" i="19" s="1"/>
  <c r="S207" i="19" s="1"/>
  <c r="S208" i="19" s="1"/>
  <c r="S209" i="19" s="1"/>
  <c r="S210" i="19"/>
  <c r="G14" i="19"/>
  <c r="H13" i="19"/>
  <c r="I13" i="19" s="1"/>
  <c r="J13" i="19" s="1"/>
  <c r="K13" i="19" s="1"/>
  <c r="L13" i="19" s="1"/>
  <c r="M13" i="19" s="1"/>
  <c r="C13" i="19"/>
  <c r="Q87" i="19"/>
  <c r="C65" i="19"/>
  <c r="C67" i="27" l="1"/>
  <c r="B66" i="27"/>
  <c r="F66" i="27" s="1"/>
  <c r="P176" i="19"/>
  <c r="P177" i="19" s="1"/>
  <c r="P178" i="19" s="1"/>
  <c r="P179" i="19" s="1"/>
  <c r="P180" i="19" s="1"/>
  <c r="P181" i="19" s="1"/>
  <c r="P182" i="19"/>
  <c r="Q88" i="19"/>
  <c r="C77" i="19"/>
  <c r="C66" i="19"/>
  <c r="S217" i="19"/>
  <c r="S211" i="19"/>
  <c r="S212" i="19" s="1"/>
  <c r="S213" i="19" s="1"/>
  <c r="S214" i="19" s="1"/>
  <c r="S215" i="19" s="1"/>
  <c r="S216" i="19" s="1"/>
  <c r="G15" i="19"/>
  <c r="H14" i="19"/>
  <c r="I14" i="19" s="1"/>
  <c r="J14" i="19" s="1"/>
  <c r="K14" i="19" s="1"/>
  <c r="L14" i="19" s="1"/>
  <c r="M14" i="19" s="1"/>
  <c r="C14" i="19"/>
  <c r="C68" i="27" l="1"/>
  <c r="B67" i="27"/>
  <c r="F67" i="27" s="1"/>
  <c r="G16" i="19"/>
  <c r="C15" i="19"/>
  <c r="H15" i="19"/>
  <c r="I15" i="19" s="1"/>
  <c r="J15" i="19" s="1"/>
  <c r="K15" i="19" s="1"/>
  <c r="L15" i="19" s="1"/>
  <c r="M15" i="19" s="1"/>
  <c r="Q89" i="19"/>
  <c r="C67" i="19"/>
  <c r="C78" i="19"/>
  <c r="S224" i="19"/>
  <c r="S218" i="19"/>
  <c r="S219" i="19" s="1"/>
  <c r="S220" i="19" s="1"/>
  <c r="S221" i="19" s="1"/>
  <c r="S222" i="19" s="1"/>
  <c r="S223" i="19" s="1"/>
  <c r="P189" i="19"/>
  <c r="P183" i="19"/>
  <c r="P184" i="19" s="1"/>
  <c r="P185" i="19" s="1"/>
  <c r="P186" i="19" s="1"/>
  <c r="P187" i="19" s="1"/>
  <c r="P188" i="19" s="1"/>
  <c r="C69" i="27" l="1"/>
  <c r="B68" i="27"/>
  <c r="F68" i="27" s="1"/>
  <c r="Q90" i="19"/>
  <c r="C79" i="19"/>
  <c r="C68" i="19"/>
  <c r="S225" i="19"/>
  <c r="S226" i="19" s="1"/>
  <c r="S227" i="19" s="1"/>
  <c r="S228" i="19" s="1"/>
  <c r="S229" i="19" s="1"/>
  <c r="S230" i="19" s="1"/>
  <c r="S231" i="19"/>
  <c r="P196" i="19"/>
  <c r="P190" i="19"/>
  <c r="P191" i="19" s="1"/>
  <c r="P192" i="19" s="1"/>
  <c r="P193" i="19" s="1"/>
  <c r="P194" i="19" s="1"/>
  <c r="P195" i="19" s="1"/>
  <c r="G17" i="19"/>
  <c r="H16" i="19"/>
  <c r="I16" i="19" s="1"/>
  <c r="J16" i="19" s="1"/>
  <c r="K16" i="19" s="1"/>
  <c r="L16" i="19" s="1"/>
  <c r="M16" i="19" s="1"/>
  <c r="C16" i="19"/>
  <c r="C70" i="27" l="1"/>
  <c r="B69" i="27"/>
  <c r="F69" i="27" s="1"/>
  <c r="G18" i="19"/>
  <c r="C17" i="19"/>
  <c r="H17" i="19"/>
  <c r="I17" i="19" s="1"/>
  <c r="J17" i="19" s="1"/>
  <c r="K17" i="19" s="1"/>
  <c r="L17" i="19" s="1"/>
  <c r="M17" i="19" s="1"/>
  <c r="P203" i="19"/>
  <c r="P197" i="19"/>
  <c r="P198" i="19" s="1"/>
  <c r="P199" i="19" s="1"/>
  <c r="P200" i="19" s="1"/>
  <c r="P201" i="19" s="1"/>
  <c r="P202" i="19" s="1"/>
  <c r="S232" i="19"/>
  <c r="S233" i="19" s="1"/>
  <c r="S234" i="19" s="1"/>
  <c r="S235" i="19" s="1"/>
  <c r="S236" i="19" s="1"/>
  <c r="S237" i="19" s="1"/>
  <c r="S238" i="19"/>
  <c r="Q91" i="19"/>
  <c r="C69" i="19"/>
  <c r="C80" i="19"/>
  <c r="C71" i="27" l="1"/>
  <c r="B70" i="27"/>
  <c r="F70" i="27" s="1"/>
  <c r="Q92" i="19"/>
  <c r="C81" i="19"/>
  <c r="C70" i="19"/>
  <c r="P204" i="19"/>
  <c r="P205" i="19" s="1"/>
  <c r="P206" i="19" s="1"/>
  <c r="P207" i="19" s="1"/>
  <c r="P208" i="19" s="1"/>
  <c r="P209" i="19" s="1"/>
  <c r="P210" i="19"/>
  <c r="S245" i="19"/>
  <c r="S239" i="19"/>
  <c r="S240" i="19" s="1"/>
  <c r="S241" i="19" s="1"/>
  <c r="S242" i="19" s="1"/>
  <c r="S243" i="19" s="1"/>
  <c r="S244" i="19" s="1"/>
  <c r="G19" i="19"/>
  <c r="H18" i="19"/>
  <c r="I18" i="19" s="1"/>
  <c r="J18" i="19" s="1"/>
  <c r="K18" i="19" s="1"/>
  <c r="L18" i="19" s="1"/>
  <c r="M18" i="19" s="1"/>
  <c r="C18" i="19"/>
  <c r="C72" i="27" l="1"/>
  <c r="G71" i="27"/>
  <c r="I71" i="27" s="1"/>
  <c r="B71" i="27"/>
  <c r="F71" i="27" s="1"/>
  <c r="S252" i="19"/>
  <c r="S246" i="19"/>
  <c r="S247" i="19" s="1"/>
  <c r="S248" i="19" s="1"/>
  <c r="S249" i="19" s="1"/>
  <c r="S250" i="19" s="1"/>
  <c r="S251" i="19" s="1"/>
  <c r="G20" i="19"/>
  <c r="C19" i="19"/>
  <c r="H19" i="19"/>
  <c r="I19" i="19" s="1"/>
  <c r="J19" i="19" s="1"/>
  <c r="K19" i="19" s="1"/>
  <c r="L19" i="19" s="1"/>
  <c r="M19" i="19" s="1"/>
  <c r="P211" i="19"/>
  <c r="P212" i="19" s="1"/>
  <c r="P213" i="19" s="1"/>
  <c r="P214" i="19" s="1"/>
  <c r="P215" i="19" s="1"/>
  <c r="P216" i="19" s="1"/>
  <c r="P217" i="19"/>
  <c r="Q93" i="19"/>
  <c r="C71" i="19"/>
  <c r="C88" i="19"/>
  <c r="C82" i="19"/>
  <c r="C73" i="27" l="1"/>
  <c r="G72" i="27"/>
  <c r="I72" i="27" s="1"/>
  <c r="B72" i="27"/>
  <c r="F72" i="27" s="1"/>
  <c r="P224" i="19"/>
  <c r="P218" i="19"/>
  <c r="P219" i="19" s="1"/>
  <c r="P220" i="19" s="1"/>
  <c r="P221" i="19" s="1"/>
  <c r="P222" i="19" s="1"/>
  <c r="P223" i="19" s="1"/>
  <c r="Q94" i="19"/>
  <c r="C89" i="19"/>
  <c r="C83" i="19"/>
  <c r="C72" i="19"/>
  <c r="C3" i="19"/>
  <c r="G21" i="19"/>
  <c r="H20" i="19"/>
  <c r="I20" i="19" s="1"/>
  <c r="J20" i="19" s="1"/>
  <c r="K20" i="19" s="1"/>
  <c r="L20" i="19" s="1"/>
  <c r="M20" i="19" s="1"/>
  <c r="C20" i="19"/>
  <c r="S253" i="19"/>
  <c r="S254" i="19" s="1"/>
  <c r="S255" i="19" s="1"/>
  <c r="S256" i="19" s="1"/>
  <c r="S257" i="19" s="1"/>
  <c r="S258" i="19" s="1"/>
  <c r="S259" i="19"/>
  <c r="C74" i="27" l="1"/>
  <c r="G73" i="27"/>
  <c r="I73" i="27" s="1"/>
  <c r="B73" i="27"/>
  <c r="F73" i="27" s="1"/>
  <c r="S260" i="19"/>
  <c r="S261" i="19" s="1"/>
  <c r="S262" i="19" s="1"/>
  <c r="S263" i="19" s="1"/>
  <c r="S264" i="19" s="1"/>
  <c r="S265" i="19" s="1"/>
  <c r="S266" i="19"/>
  <c r="G22" i="19"/>
  <c r="H21" i="19"/>
  <c r="I21" i="19" s="1"/>
  <c r="J21" i="19" s="1"/>
  <c r="K21" i="19" s="1"/>
  <c r="L21" i="19" s="1"/>
  <c r="M21" i="19" s="1"/>
  <c r="C21" i="19"/>
  <c r="Q95" i="19"/>
  <c r="C73" i="19"/>
  <c r="C90" i="19"/>
  <c r="C84" i="19"/>
  <c r="C4" i="19"/>
  <c r="P231" i="19"/>
  <c r="P225" i="19"/>
  <c r="P226" i="19" s="1"/>
  <c r="P227" i="19" s="1"/>
  <c r="P228" i="19" s="1"/>
  <c r="P229" i="19" s="1"/>
  <c r="P230" i="19" s="1"/>
  <c r="C75" i="27" l="1"/>
  <c r="G74" i="27"/>
  <c r="I74" i="27" s="1"/>
  <c r="B74" i="27"/>
  <c r="F74" i="27" s="1"/>
  <c r="G23" i="19"/>
  <c r="H22" i="19"/>
  <c r="I22" i="19" s="1"/>
  <c r="J22" i="19" s="1"/>
  <c r="K22" i="19" s="1"/>
  <c r="L22" i="19" s="1"/>
  <c r="M22" i="19" s="1"/>
  <c r="C22" i="19"/>
  <c r="C94" i="19"/>
  <c r="Q96" i="19"/>
  <c r="C91" i="19"/>
  <c r="C85" i="19"/>
  <c r="C74" i="19"/>
  <c r="C5" i="19"/>
  <c r="S273" i="19"/>
  <c r="S267" i="19"/>
  <c r="S268" i="19" s="1"/>
  <c r="S269" i="19" s="1"/>
  <c r="S270" i="19" s="1"/>
  <c r="S271" i="19" s="1"/>
  <c r="S272" i="19" s="1"/>
  <c r="P232" i="19"/>
  <c r="P233" i="19" s="1"/>
  <c r="P234" i="19" s="1"/>
  <c r="P235" i="19" s="1"/>
  <c r="P236" i="19" s="1"/>
  <c r="P237" i="19" s="1"/>
  <c r="P238" i="19"/>
  <c r="C76" i="27" l="1"/>
  <c r="G75" i="27"/>
  <c r="I75" i="27" s="1"/>
  <c r="B75" i="27"/>
  <c r="F75" i="27" s="1"/>
  <c r="S280" i="19"/>
  <c r="S274" i="19"/>
  <c r="S275" i="19" s="1"/>
  <c r="S276" i="19" s="1"/>
  <c r="S277" i="19" s="1"/>
  <c r="S278" i="19" s="1"/>
  <c r="S279" i="19" s="1"/>
  <c r="P239" i="19"/>
  <c r="P240" i="19" s="1"/>
  <c r="P241" i="19" s="1"/>
  <c r="P242" i="19" s="1"/>
  <c r="P243" i="19" s="1"/>
  <c r="P244" i="19" s="1"/>
  <c r="P245" i="19"/>
  <c r="C95" i="19"/>
  <c r="C75" i="19"/>
  <c r="Q97" i="19"/>
  <c r="C92" i="19"/>
  <c r="C86" i="19"/>
  <c r="C6" i="19"/>
  <c r="G24" i="19"/>
  <c r="C23" i="19"/>
  <c r="H23" i="19"/>
  <c r="I23" i="19" s="1"/>
  <c r="J23" i="19" s="1"/>
  <c r="K23" i="19" s="1"/>
  <c r="L23" i="19" s="1"/>
  <c r="M23" i="19" s="1"/>
  <c r="C77" i="27" l="1"/>
  <c r="G76" i="27"/>
  <c r="I76" i="27" s="1"/>
  <c r="B76" i="27"/>
  <c r="F76" i="27" s="1"/>
  <c r="P252" i="19"/>
  <c r="P246" i="19"/>
  <c r="P247" i="19" s="1"/>
  <c r="P248" i="19" s="1"/>
  <c r="P249" i="19" s="1"/>
  <c r="P250" i="19" s="1"/>
  <c r="P251" i="19" s="1"/>
  <c r="G25" i="19"/>
  <c r="H24" i="19"/>
  <c r="I24" i="19" s="1"/>
  <c r="J24" i="19" s="1"/>
  <c r="K24" i="19" s="1"/>
  <c r="L24" i="19" s="1"/>
  <c r="M24" i="19" s="1"/>
  <c r="C24" i="19"/>
  <c r="C97" i="19"/>
  <c r="C96" i="19"/>
  <c r="C87" i="19"/>
  <c r="C93" i="19"/>
  <c r="C76" i="19"/>
  <c r="C7" i="19"/>
  <c r="S281" i="19"/>
  <c r="S282" i="19" s="1"/>
  <c r="S283" i="19" s="1"/>
  <c r="S284" i="19" s="1"/>
  <c r="S285" i="19" s="1"/>
  <c r="S286" i="19" s="1"/>
  <c r="S287" i="19"/>
  <c r="C78" i="27" l="1"/>
  <c r="G77" i="27"/>
  <c r="I77" i="27" s="1"/>
  <c r="B77" i="27"/>
  <c r="F77" i="27" s="1"/>
  <c r="G26" i="19"/>
  <c r="C25" i="19"/>
  <c r="H25" i="19"/>
  <c r="I25" i="19" s="1"/>
  <c r="J25" i="19" s="1"/>
  <c r="K25" i="19" s="1"/>
  <c r="L25" i="19" s="1"/>
  <c r="M25" i="19" s="1"/>
  <c r="S288" i="19"/>
  <c r="S289" i="19" s="1"/>
  <c r="S290" i="19" s="1"/>
  <c r="S291" i="19" s="1"/>
  <c r="S292" i="19" s="1"/>
  <c r="S293" i="19" s="1"/>
  <c r="S294" i="19"/>
  <c r="P259" i="19"/>
  <c r="P253" i="19"/>
  <c r="P254" i="19" s="1"/>
  <c r="P255" i="19" s="1"/>
  <c r="P256" i="19" s="1"/>
  <c r="P257" i="19" s="1"/>
  <c r="P258" i="19" s="1"/>
  <c r="C79" i="27" l="1"/>
  <c r="G78" i="27"/>
  <c r="I78" i="27" s="1"/>
  <c r="B78" i="27"/>
  <c r="F78" i="27" s="1"/>
  <c r="P260" i="19"/>
  <c r="P261" i="19" s="1"/>
  <c r="P262" i="19" s="1"/>
  <c r="P263" i="19" s="1"/>
  <c r="P264" i="19" s="1"/>
  <c r="P265" i="19" s="1"/>
  <c r="P266" i="19"/>
  <c r="S301" i="19"/>
  <c r="S295" i="19"/>
  <c r="S296" i="19" s="1"/>
  <c r="S297" i="19" s="1"/>
  <c r="S298" i="19" s="1"/>
  <c r="S299" i="19" s="1"/>
  <c r="S300" i="19" s="1"/>
  <c r="G27" i="19"/>
  <c r="C26" i="19"/>
  <c r="H26" i="19"/>
  <c r="I26" i="19" s="1"/>
  <c r="J26" i="19" s="1"/>
  <c r="K26" i="19" s="1"/>
  <c r="L26" i="19" s="1"/>
  <c r="M26" i="19" s="1"/>
  <c r="G79" i="27" l="1"/>
  <c r="I79" i="27" s="1"/>
  <c r="B79" i="27"/>
  <c r="F79" i="27" s="1"/>
  <c r="P267" i="19"/>
  <c r="P268" i="19" s="1"/>
  <c r="P269" i="19" s="1"/>
  <c r="P270" i="19" s="1"/>
  <c r="P271" i="19" s="1"/>
  <c r="P272" i="19" s="1"/>
  <c r="P273" i="19"/>
  <c r="S308" i="19"/>
  <c r="S302" i="19"/>
  <c r="S303" i="19" s="1"/>
  <c r="S304" i="19" s="1"/>
  <c r="S305" i="19" s="1"/>
  <c r="S306" i="19" s="1"/>
  <c r="S307" i="19" s="1"/>
  <c r="G28" i="19"/>
  <c r="C27" i="19"/>
  <c r="H27" i="19"/>
  <c r="I27" i="19" s="1"/>
  <c r="J27" i="19" s="1"/>
  <c r="K27" i="19" s="1"/>
  <c r="L27" i="19" s="1"/>
  <c r="M27" i="19" s="1"/>
  <c r="S309" i="19" l="1"/>
  <c r="S310" i="19" s="1"/>
  <c r="S311" i="19" s="1"/>
  <c r="S312" i="19" s="1"/>
  <c r="S313" i="19" s="1"/>
  <c r="S314" i="19" s="1"/>
  <c r="S315" i="19"/>
  <c r="P280" i="19"/>
  <c r="P274" i="19"/>
  <c r="P275" i="19" s="1"/>
  <c r="P276" i="19" s="1"/>
  <c r="P277" i="19" s="1"/>
  <c r="P278" i="19" s="1"/>
  <c r="P279" i="19" s="1"/>
  <c r="G29" i="19"/>
  <c r="H28" i="19"/>
  <c r="I28" i="19" s="1"/>
  <c r="J28" i="19" s="1"/>
  <c r="K28" i="19" s="1"/>
  <c r="L28" i="19" s="1"/>
  <c r="M28" i="19" s="1"/>
  <c r="C28" i="19"/>
  <c r="P287" i="19" l="1"/>
  <c r="P281" i="19"/>
  <c r="P282" i="19" s="1"/>
  <c r="P283" i="19" s="1"/>
  <c r="P284" i="19" s="1"/>
  <c r="P285" i="19" s="1"/>
  <c r="P286" i="19" s="1"/>
  <c r="S322" i="19"/>
  <c r="S316" i="19"/>
  <c r="S317" i="19" s="1"/>
  <c r="S318" i="19" s="1"/>
  <c r="S319" i="19" s="1"/>
  <c r="S320" i="19" s="1"/>
  <c r="S321" i="19" s="1"/>
  <c r="G30" i="19"/>
  <c r="H29" i="19"/>
  <c r="I29" i="19" s="1"/>
  <c r="J29" i="19" s="1"/>
  <c r="K29" i="19" s="1"/>
  <c r="L29" i="19" s="1"/>
  <c r="M29" i="19" s="1"/>
  <c r="C29" i="19"/>
  <c r="S329" i="19" l="1"/>
  <c r="S323" i="19"/>
  <c r="S324" i="19" s="1"/>
  <c r="S325" i="19" s="1"/>
  <c r="S326" i="19" s="1"/>
  <c r="S327" i="19" s="1"/>
  <c r="S328" i="19" s="1"/>
  <c r="G31" i="19"/>
  <c r="C30" i="19"/>
  <c r="H30" i="19"/>
  <c r="I30" i="19" s="1"/>
  <c r="J30" i="19" s="1"/>
  <c r="K30" i="19" s="1"/>
  <c r="L30" i="19" s="1"/>
  <c r="M30" i="19" s="1"/>
  <c r="P288" i="19"/>
  <c r="P289" i="19" s="1"/>
  <c r="P290" i="19" s="1"/>
  <c r="P291" i="19" s="1"/>
  <c r="P292" i="19" s="1"/>
  <c r="P293" i="19" s="1"/>
  <c r="P294" i="19"/>
  <c r="P295" i="19" l="1"/>
  <c r="P296" i="19" s="1"/>
  <c r="P297" i="19" s="1"/>
  <c r="P298" i="19" s="1"/>
  <c r="P299" i="19" s="1"/>
  <c r="P300" i="19" s="1"/>
  <c r="P301" i="19"/>
  <c r="G32" i="19"/>
  <c r="C31" i="19"/>
  <c r="H31" i="19"/>
  <c r="I31" i="19" s="1"/>
  <c r="J31" i="19" s="1"/>
  <c r="K31" i="19" s="1"/>
  <c r="L31" i="19" s="1"/>
  <c r="M31" i="19" s="1"/>
  <c r="S330" i="19"/>
  <c r="S331" i="19" s="1"/>
  <c r="S332" i="19" s="1"/>
  <c r="S333" i="19" s="1"/>
  <c r="S334" i="19" s="1"/>
  <c r="S335" i="19" s="1"/>
  <c r="S336" i="19"/>
  <c r="S337" i="19" l="1"/>
  <c r="S338" i="19" s="1"/>
  <c r="S339" i="19" s="1"/>
  <c r="S340" i="19" s="1"/>
  <c r="S341" i="19" s="1"/>
  <c r="S342" i="19" s="1"/>
  <c r="S343" i="19"/>
  <c r="G33" i="19"/>
  <c r="H32" i="19"/>
  <c r="I32" i="19" s="1"/>
  <c r="J32" i="19" s="1"/>
  <c r="K32" i="19" s="1"/>
  <c r="L32" i="19" s="1"/>
  <c r="M32" i="19" s="1"/>
  <c r="C32" i="19"/>
  <c r="P308" i="19"/>
  <c r="P302" i="19"/>
  <c r="P303" i="19" s="1"/>
  <c r="P304" i="19" s="1"/>
  <c r="P305" i="19" s="1"/>
  <c r="P306" i="19" s="1"/>
  <c r="P307" i="19" s="1"/>
  <c r="G34" i="19" l="1"/>
  <c r="H33" i="19"/>
  <c r="I33" i="19" s="1"/>
  <c r="J33" i="19" s="1"/>
  <c r="K33" i="19" s="1"/>
  <c r="L33" i="19" s="1"/>
  <c r="M33" i="19" s="1"/>
  <c r="C33" i="19"/>
  <c r="P315" i="19"/>
  <c r="P309" i="19"/>
  <c r="P310" i="19" s="1"/>
  <c r="P311" i="19" s="1"/>
  <c r="P312" i="19" s="1"/>
  <c r="P313" i="19" s="1"/>
  <c r="P314" i="19" s="1"/>
  <c r="S350" i="19"/>
  <c r="S344" i="19"/>
  <c r="S345" i="19" s="1"/>
  <c r="S346" i="19" s="1"/>
  <c r="S347" i="19" s="1"/>
  <c r="S348" i="19" s="1"/>
  <c r="S349" i="19" s="1"/>
  <c r="P316" i="19" l="1"/>
  <c r="P317" i="19" s="1"/>
  <c r="P318" i="19" s="1"/>
  <c r="P319" i="19" s="1"/>
  <c r="P320" i="19" s="1"/>
  <c r="P321" i="19" s="1"/>
  <c r="P322" i="19"/>
  <c r="S357" i="19"/>
  <c r="S351" i="19"/>
  <c r="S352" i="19" s="1"/>
  <c r="S353" i="19" s="1"/>
  <c r="S354" i="19" s="1"/>
  <c r="S355" i="19" s="1"/>
  <c r="S356" i="19" s="1"/>
  <c r="G35" i="19"/>
  <c r="C34" i="19"/>
  <c r="H34" i="19"/>
  <c r="I34" i="19" s="1"/>
  <c r="J34" i="19" s="1"/>
  <c r="K34" i="19" s="1"/>
  <c r="L34" i="19" s="1"/>
  <c r="M34" i="19" s="1"/>
  <c r="S358" i="19" l="1"/>
  <c r="S359" i="19" s="1"/>
  <c r="S360" i="19" s="1"/>
  <c r="S361" i="19" s="1"/>
  <c r="S362" i="19" s="1"/>
  <c r="S363" i="19" s="1"/>
  <c r="S364" i="19"/>
  <c r="S365" i="19" s="1"/>
  <c r="S366" i="19" s="1"/>
  <c r="S367" i="19" s="1"/>
  <c r="P329" i="19"/>
  <c r="P323" i="19"/>
  <c r="P324" i="19" s="1"/>
  <c r="P325" i="19" s="1"/>
  <c r="P326" i="19" s="1"/>
  <c r="P327" i="19" s="1"/>
  <c r="P328" i="19" s="1"/>
  <c r="G36" i="19"/>
  <c r="C35" i="19"/>
  <c r="H35" i="19"/>
  <c r="I35" i="19" s="1"/>
  <c r="J35" i="19" s="1"/>
  <c r="K35" i="19" s="1"/>
  <c r="L35" i="19" s="1"/>
  <c r="M35" i="19" s="1"/>
  <c r="P336" i="19" l="1"/>
  <c r="P330" i="19"/>
  <c r="P331" i="19" s="1"/>
  <c r="P332" i="19" s="1"/>
  <c r="P333" i="19" s="1"/>
  <c r="P334" i="19" s="1"/>
  <c r="P335" i="19" s="1"/>
  <c r="H36" i="19"/>
  <c r="I36" i="19" s="1"/>
  <c r="J36" i="19" s="1"/>
  <c r="K36" i="19" s="1"/>
  <c r="L36" i="19" s="1"/>
  <c r="M36" i="19" s="1"/>
  <c r="G37" i="19"/>
  <c r="C36" i="19"/>
  <c r="G38" i="19" l="1"/>
  <c r="C37" i="19"/>
  <c r="H37" i="19"/>
  <c r="I37" i="19" s="1"/>
  <c r="J37" i="19" s="1"/>
  <c r="K37" i="19" s="1"/>
  <c r="L37" i="19" s="1"/>
  <c r="M37" i="19" s="1"/>
  <c r="P337" i="19"/>
  <c r="P338" i="19" s="1"/>
  <c r="P339" i="19" s="1"/>
  <c r="P340" i="19" s="1"/>
  <c r="P341" i="19" s="1"/>
  <c r="P342" i="19" s="1"/>
  <c r="P343" i="19"/>
  <c r="P344" i="19" l="1"/>
  <c r="P345" i="19" s="1"/>
  <c r="P346" i="19" s="1"/>
  <c r="P347" i="19" s="1"/>
  <c r="P348" i="19" s="1"/>
  <c r="P349" i="19" s="1"/>
  <c r="P350" i="19"/>
  <c r="G39" i="19"/>
  <c r="H38" i="19"/>
  <c r="I38" i="19" s="1"/>
  <c r="J38" i="19" s="1"/>
  <c r="K38" i="19" s="1"/>
  <c r="L38" i="19" s="1"/>
  <c r="M38" i="19" s="1"/>
  <c r="C38" i="19"/>
  <c r="G40" i="19" l="1"/>
  <c r="C39" i="19"/>
  <c r="H39" i="19"/>
  <c r="I39" i="19" s="1"/>
  <c r="J39" i="19" s="1"/>
  <c r="K39" i="19" s="1"/>
  <c r="L39" i="19" s="1"/>
  <c r="M39" i="19" s="1"/>
  <c r="P357" i="19"/>
  <c r="P351" i="19"/>
  <c r="P352" i="19" s="1"/>
  <c r="P353" i="19" s="1"/>
  <c r="P354" i="19" s="1"/>
  <c r="P355" i="19" s="1"/>
  <c r="P356" i="19" s="1"/>
  <c r="P364" i="19" l="1"/>
  <c r="P365" i="19" s="1"/>
  <c r="P366" i="19" s="1"/>
  <c r="P367" i="19" s="1"/>
  <c r="P358" i="19"/>
  <c r="P359" i="19" s="1"/>
  <c r="P360" i="19" s="1"/>
  <c r="P361" i="19" s="1"/>
  <c r="P362" i="19" s="1"/>
  <c r="P363" i="19" s="1"/>
  <c r="C40" i="19"/>
  <c r="H40" i="19"/>
  <c r="I40" i="19" s="1"/>
  <c r="J40" i="19" s="1"/>
  <c r="K40" i="19" s="1"/>
  <c r="L40" i="19" s="1"/>
  <c r="M40" i="19" s="1"/>
  <c r="G41" i="19"/>
  <c r="C41" i="19" l="1"/>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<sst xmlns="http://schemas.openxmlformats.org/spreadsheetml/2006/main" count="5346" uniqueCount="1031">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</sst>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2049" name="btnBookLeave"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 val="YearToDate"/>
      <sheetName val="Salary Calculation Data"/>
      <sheetName val="Tests"/>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row>
      </sheetData>
      <sheetData sheetId="4"/>
      <sheetData sheetId="5"/>
      <sheetData sheetId="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7" refreshError="1"/>
      <sheetData sheetId="8">
        <row r="12">
          <cell r="B12" t="str">
            <v>Postponement not used</v>
          </cell>
        </row>
      </sheetData>
      <sheetData sheetId="9"/>
      <sheetData sheetId="10"/>
      <sheetData sheetId="11"/>
      <sheetData sheetId="12"/>
      <sheetData sheetId="13"/>
      <sheetData sheetId="14" refreshError="1"/>
      <sheetData sheetId="15"/>
      <sheetData sheetId="16"/>
      <sheetData sheetId="1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8"/>
      <sheetData sheetId="19"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efreshError="1">
        <row r="3">
          <cell r="A3" t="str">
            <v>NI123456A</v>
          </cell>
        </row>
        <row r="5">
          <cell r="BB5">
            <v>-144.22999999999999</v>
          </cell>
        </row>
      </sheetData>
      <sheetData sheetId="22"/>
      <sheetData sheetId="23">
        <row r="3">
          <cell r="A3" t="str">
            <v>NI123456A</v>
          </cell>
        </row>
      </sheetData>
      <sheetData sheetId="24">
        <row r="21">
          <cell r="D21" t="str">
            <v>X</v>
          </cell>
        </row>
      </sheetData>
      <sheetData sheetId="25">
        <row r="9">
          <cell r="D9" t="str">
            <v>NI123456I</v>
          </cell>
        </row>
      </sheetData>
      <sheetData sheetId="26" refreshError="1"/>
      <sheetData sheetId="27">
        <row r="3">
          <cell r="G3">
            <v>43927</v>
          </cell>
        </row>
      </sheetData>
      <sheetData sheetId="28" refreshError="1"/>
      <sheetData sheetId="29"/>
      <sheetData sheetId="30"/>
      <sheetData sheetId="31">
        <row r="3">
          <cell r="C3">
            <v>1</v>
          </cell>
          <cell r="OU3">
            <v>52</v>
          </cell>
        </row>
        <row r="10">
          <cell r="C10">
            <v>1</v>
          </cell>
          <cell r="CM10">
            <v>12</v>
          </cell>
        </row>
      </sheetData>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B3" s="36"/>
      <c r="C3" s="37"/>
      <c r="F3" s="39"/>
      <c r="J3" s="41"/>
      <c r="K3" s="41"/>
      <c r="L3" s="39"/>
      <c r="M3" s="39"/>
    </row>
    <row r="4" spans="1:16" x14ac:dyDescent="0.25">
      <c r="B4" s="36"/>
      <c r="C4" s="37"/>
      <c r="F4" s="39"/>
      <c r="J4" s="41"/>
      <c r="K4" s="41"/>
      <c r="L4" s="39"/>
      <c r="M4" s="39"/>
    </row>
    <row r="5" spans="1:16" x14ac:dyDescent="0.25">
      <c r="B5" s="43"/>
      <c r="C5" s="37"/>
      <c r="F5" s="39"/>
      <c r="J5" s="41"/>
      <c r="K5" s="41"/>
      <c r="L5" s="39"/>
      <c r="M5" s="39"/>
      <c r="N5" s="39"/>
    </row>
    <row r="6" spans="1:16" x14ac:dyDescent="0.25">
      <c r="B6" s="36"/>
      <c r="C6" s="37"/>
      <c r="F6" s="39"/>
      <c r="J6" s="41"/>
      <c r="K6" s="41"/>
      <c r="L6" s="39"/>
      <c r="M6" s="39"/>
    </row>
    <row r="7" spans="1:16" x14ac:dyDescent="0.25">
      <c r="B7" s="36"/>
      <c r="C7" s="37"/>
      <c r="F7" s="39"/>
      <c r="J7" s="41"/>
      <c r="K7" s="41"/>
      <c r="L7" s="39"/>
      <c r="M7" s="39"/>
    </row>
    <row r="8" spans="1:16" x14ac:dyDescent="0.25">
      <c r="B8" s="36"/>
      <c r="C8" s="37"/>
      <c r="F8" s="39"/>
      <c r="J8" s="41"/>
      <c r="K8" s="41"/>
      <c r="L8" s="39"/>
      <c r="M8" s="39"/>
      <c r="N8" s="39"/>
    </row>
    <row r="9" spans="1:16" x14ac:dyDescent="0.25">
      <c r="B9" s="36"/>
      <c r="C9" s="37"/>
      <c r="F9" s="39"/>
      <c r="J9" s="41"/>
      <c r="K9" s="41"/>
      <c r="L9" s="39"/>
      <c r="M9" s="39"/>
    </row>
    <row r="10" spans="1:16" x14ac:dyDescent="0.25">
      <c r="B10" s="36"/>
      <c r="C10" s="37"/>
      <c r="F10" s="39"/>
      <c r="J10" s="41"/>
      <c r="K10" s="41"/>
      <c r="L10" s="39"/>
      <c r="M10" s="39"/>
    </row>
    <row r="11" spans="1:16" x14ac:dyDescent="0.25">
      <c r="B11" s="36"/>
      <c r="C11" s="37"/>
      <c r="F11" s="39"/>
      <c r="J11" s="41"/>
      <c r="K11" s="41"/>
      <c r="L11" s="39"/>
      <c r="M11" s="39"/>
      <c r="N11" s="39"/>
    </row>
    <row r="12" spans="1:16" x14ac:dyDescent="0.25">
      <c r="B12" s="36"/>
      <c r="C12" s="37"/>
      <c r="F12" s="39"/>
      <c r="J12" s="41"/>
      <c r="K12" s="41"/>
      <c r="L12" s="39"/>
      <c r="M12" s="39"/>
    </row>
    <row r="13" spans="1:16" x14ac:dyDescent="0.25">
      <c r="B13" s="36"/>
      <c r="C13" s="37"/>
      <c r="F13" s="39"/>
      <c r="J13" s="41"/>
      <c r="K13" s="41"/>
      <c r="L13" s="39"/>
      <c r="M13" s="39"/>
    </row>
    <row r="14" spans="1:16" x14ac:dyDescent="0.25">
      <c r="B14" s="36"/>
      <c r="C14" s="37"/>
      <c r="F14" s="39"/>
      <c r="J14" s="41"/>
      <c r="K14" s="41"/>
      <c r="L14" s="39"/>
      <c r="M14" s="39"/>
    </row>
    <row r="15" spans="1:16" x14ac:dyDescent="0.25">
      <c r="B15" s="36"/>
      <c r="C15" s="37"/>
      <c r="F15" s="39"/>
      <c r="J15" s="41"/>
      <c r="K15" s="41"/>
      <c r="L15" s="39"/>
      <c r="M15" s="39"/>
      <c r="N15" s="39"/>
    </row>
    <row r="16" spans="1:16" x14ac:dyDescent="0.25">
      <c r="B16" s="36"/>
      <c r="C16" s="37"/>
      <c r="F16" s="39"/>
      <c r="J16" s="41"/>
      <c r="K16" s="41"/>
      <c r="L16" s="39"/>
      <c r="M16" s="39"/>
      <c r="N16" s="39"/>
    </row>
    <row r="17" spans="2:14" x14ac:dyDescent="0.25">
      <c r="B17" s="36"/>
      <c r="C17" s="37"/>
      <c r="F17" s="39"/>
      <c r="J17" s="41"/>
      <c r="K17" s="41"/>
      <c r="L17" s="39"/>
      <c r="M17" s="39"/>
    </row>
    <row r="18" spans="2:14" x14ac:dyDescent="0.25">
      <c r="B18" s="36"/>
      <c r="C18" s="37"/>
      <c r="F18" s="39"/>
      <c r="J18" s="41"/>
      <c r="K18" s="41"/>
      <c r="L18" s="39"/>
      <c r="M18" s="39"/>
    </row>
    <row r="19" spans="2:14" x14ac:dyDescent="0.25">
      <c r="B19" s="36"/>
      <c r="C19" s="37"/>
      <c r="F19" s="39"/>
      <c r="J19" s="41"/>
      <c r="K19" s="41"/>
      <c r="L19" s="39"/>
      <c r="M19" s="39"/>
      <c r="N19" s="39"/>
    </row>
    <row r="20" spans="2:14" x14ac:dyDescent="0.25">
      <c r="B20" s="36"/>
      <c r="C20" s="37"/>
      <c r="F20" s="39"/>
      <c r="J20" s="41"/>
      <c r="K20" s="41"/>
      <c r="L20" s="39"/>
      <c r="M20" s="39"/>
      <c r="N20" s="39"/>
    </row>
    <row r="21" spans="2:14" x14ac:dyDescent="0.25">
      <c r="B21" s="36"/>
      <c r="C21" s="37"/>
      <c r="F21" s="39"/>
      <c r="J21" s="41"/>
      <c r="K21" s="41"/>
      <c r="L21" s="39"/>
      <c r="M21" s="39"/>
    </row>
    <row r="22" spans="2:14" x14ac:dyDescent="0.25">
      <c r="B22" s="36"/>
      <c r="C22" s="37"/>
      <c r="F22" s="39"/>
      <c r="J22" s="41"/>
      <c r="K22" s="41"/>
      <c r="L22" s="39"/>
      <c r="M22" s="39"/>
    </row>
    <row r="23" spans="2:14" x14ac:dyDescent="0.25">
      <c r="B23" s="36"/>
      <c r="C23" s="37"/>
      <c r="F23" s="39"/>
      <c r="J23" s="41"/>
      <c r="K23" s="41"/>
      <c r="L23" s="39"/>
      <c r="M23" s="39"/>
      <c r="N23" s="39"/>
    </row>
    <row r="24" spans="2:14" x14ac:dyDescent="0.25">
      <c r="B24" s="36"/>
      <c r="C24" s="37"/>
      <c r="F24" s="39"/>
      <c r="J24" s="41"/>
      <c r="K24" s="41"/>
      <c r="L24" s="39"/>
      <c r="M24" s="39"/>
    </row>
    <row r="25" spans="2:14" x14ac:dyDescent="0.25">
      <c r="B25" s="36"/>
      <c r="C25" s="37"/>
      <c r="F25" s="39"/>
      <c r="J25" s="41"/>
      <c r="K25" s="41"/>
      <c r="L25" s="39"/>
      <c r="M25" s="39"/>
    </row>
    <row r="26" spans="2:14" x14ac:dyDescent="0.25">
      <c r="B26" s="36"/>
      <c r="C26" s="37"/>
      <c r="F26" s="39"/>
      <c r="J26" s="41"/>
      <c r="K26" s="41"/>
      <c r="L26" s="39"/>
      <c r="M26" s="39"/>
    </row>
    <row r="27" spans="2:14" x14ac:dyDescent="0.25">
      <c r="B27" s="36"/>
      <c r="C27" s="37"/>
      <c r="F27" s="39"/>
      <c r="J27" s="41"/>
      <c r="K27" s="41"/>
      <c r="L27" s="39"/>
      <c r="M27" s="39"/>
      <c r="N27" s="39"/>
    </row>
    <row r="28" spans="2:14" x14ac:dyDescent="0.25">
      <c r="B28" s="36"/>
      <c r="C28" s="37"/>
      <c r="F28" s="39"/>
      <c r="J28" s="41"/>
      <c r="K28" s="41"/>
      <c r="L28" s="39"/>
      <c r="M28" s="39"/>
      <c r="N28" s="39"/>
    </row>
    <row r="29" spans="2:14" x14ac:dyDescent="0.25">
      <c r="B29" s="36"/>
      <c r="C29" s="37"/>
      <c r="F29" s="39"/>
      <c r="J29" s="41"/>
      <c r="K29" s="41"/>
      <c r="L29" s="39"/>
      <c r="M29" s="39"/>
    </row>
    <row r="30" spans="2:14" x14ac:dyDescent="0.25">
      <c r="B30" s="36"/>
      <c r="C30" s="37"/>
      <c r="F30" s="39"/>
      <c r="J30" s="41"/>
      <c r="K30" s="41"/>
      <c r="L30" s="39"/>
      <c r="M30" s="39"/>
    </row>
    <row r="31" spans="2:14" x14ac:dyDescent="0.25">
      <c r="B31" s="36"/>
      <c r="C31" s="37"/>
      <c r="F31" s="39"/>
      <c r="J31" s="41"/>
      <c r="K31" s="41"/>
      <c r="L31" s="39"/>
      <c r="M31" s="39"/>
      <c r="N31" s="39"/>
    </row>
    <row r="32" spans="2:14"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110</v>
      </c>
      <c r="D2" t="s">
        <v>111</v>
      </c>
      <c r="F2" t="s">
        <v>112</v>
      </c>
      <c r="H2" t="s">
        <v>113</v>
      </c>
    </row>
    <row r="3" spans="1:16" x14ac:dyDescent="0.25">
      <c r="A3" t="s">
        <v>114</v>
      </c>
      <c r="B3" s="45" t="s">
        <v>115</v>
      </c>
      <c r="D3" t="s">
        <v>116</v>
      </c>
      <c r="F3" t="s">
        <v>117</v>
      </c>
      <c r="H3" t="s">
        <v>117</v>
      </c>
    </row>
    <row r="5" spans="1:16" ht="30" x14ac:dyDescent="0.25">
      <c r="A5" s="46" t="s">
        <v>118</v>
      </c>
      <c r="B5" s="47" t="s">
        <v>1</v>
      </c>
    </row>
    <row r="6" spans="1:16" x14ac:dyDescent="0.25">
      <c r="B6" s="47" t="s">
        <v>119</v>
      </c>
      <c r="N6" s="48" t="s">
        <v>120</v>
      </c>
      <c r="P6" s="49" t="s">
        <v>121</v>
      </c>
    </row>
    <row r="7" spans="1:16" x14ac:dyDescent="0.25">
      <c r="B7" s="47" t="s">
        <v>122</v>
      </c>
      <c r="G7" t="s">
        <v>123</v>
      </c>
      <c r="N7" s="50" t="s">
        <v>124</v>
      </c>
      <c r="P7" s="51" t="s">
        <v>125</v>
      </c>
    </row>
    <row r="8" spans="1:16" x14ac:dyDescent="0.25">
      <c r="B8" s="52"/>
      <c r="G8" t="s">
        <v>126</v>
      </c>
      <c r="N8" s="53" t="s">
        <v>127</v>
      </c>
      <c r="P8" s="54" t="s">
        <v>128</v>
      </c>
    </row>
    <row r="9" spans="1:16" x14ac:dyDescent="0.25">
      <c r="B9" s="55"/>
    </row>
    <row r="10" spans="1:16" ht="105" x14ac:dyDescent="0.25">
      <c r="A10" s="56" t="s">
        <v>129</v>
      </c>
      <c r="B10" s="55" t="s">
        <v>130</v>
      </c>
      <c r="G10" t="s">
        <v>131</v>
      </c>
    </row>
    <row r="11" spans="1:16" x14ac:dyDescent="0.25">
      <c r="B11" s="52"/>
    </row>
    <row r="12" spans="1:16" x14ac:dyDescent="0.25">
      <c r="B12" s="55"/>
    </row>
    <row r="13" spans="1:16" ht="30" customHeight="1" x14ac:dyDescent="0.25">
      <c r="A13" s="57" t="s">
        <v>132</v>
      </c>
      <c r="B13" s="49" t="s">
        <v>133</v>
      </c>
    </row>
    <row r="14" spans="1:16" ht="53.25" customHeight="1" x14ac:dyDescent="0.25">
      <c r="B14" s="49" t="s">
        <v>134</v>
      </c>
      <c r="G14" s="45" t="s">
        <v>135</v>
      </c>
    </row>
    <row r="15" spans="1:16" x14ac:dyDescent="0.25">
      <c r="B15" s="49" t="s">
        <v>136</v>
      </c>
      <c r="G15" s="45" t="s">
        <v>137</v>
      </c>
    </row>
    <row r="16" spans="1:16" x14ac:dyDescent="0.25">
      <c r="B16" s="49" t="s">
        <v>138</v>
      </c>
      <c r="G16" s="45" t="s">
        <v>139</v>
      </c>
    </row>
    <row r="17" spans="1:7" ht="30" x14ac:dyDescent="0.25">
      <c r="B17" s="49"/>
      <c r="G17" s="45" t="s">
        <v>140</v>
      </c>
    </row>
    <row r="18" spans="1:7" x14ac:dyDescent="0.25">
      <c r="B18" s="55"/>
      <c r="G18" s="45" t="s">
        <v>141</v>
      </c>
    </row>
    <row r="19" spans="1:7" x14ac:dyDescent="0.25">
      <c r="B19" s="55"/>
    </row>
    <row r="20" spans="1:7" x14ac:dyDescent="0.25">
      <c r="A20" s="42" t="s">
        <v>142</v>
      </c>
      <c r="B20" s="54" t="s">
        <v>143</v>
      </c>
    </row>
    <row r="21" spans="1:7" x14ac:dyDescent="0.25">
      <c r="B21" s="58" t="s">
        <v>144</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123</v>
      </c>
      <c r="B1" s="326"/>
      <c r="D1" s="60" t="s">
        <v>145</v>
      </c>
      <c r="I1" s="61"/>
    </row>
    <row r="2" spans="1:9" ht="30" x14ac:dyDescent="0.25">
      <c r="A2" s="62" t="s">
        <v>146</v>
      </c>
      <c r="B2" s="62" t="s">
        <v>147</v>
      </c>
      <c r="D2" s="62" t="s">
        <v>148</v>
      </c>
    </row>
    <row r="3" spans="1:9" ht="75" x14ac:dyDescent="0.25">
      <c r="A3" s="333" t="s">
        <v>149</v>
      </c>
      <c r="B3" s="62" t="s">
        <v>150</v>
      </c>
      <c r="D3" s="62" t="s">
        <v>151</v>
      </c>
      <c r="I3" s="63"/>
    </row>
    <row r="4" spans="1:9" ht="45" x14ac:dyDescent="0.25">
      <c r="A4" s="333"/>
      <c r="B4" s="62" t="s">
        <v>152</v>
      </c>
      <c r="D4" s="62" t="s">
        <v>153</v>
      </c>
    </row>
    <row r="5" spans="1:9" x14ac:dyDescent="0.25">
      <c r="A5" s="333"/>
      <c r="B5" s="62" t="s">
        <v>154</v>
      </c>
      <c r="D5" s="62" t="s">
        <v>155</v>
      </c>
    </row>
    <row r="6" spans="1:9" ht="45" x14ac:dyDescent="0.25">
      <c r="A6" s="333"/>
      <c r="B6" s="62" t="s">
        <v>156</v>
      </c>
      <c r="D6" s="62" t="s">
        <v>157</v>
      </c>
    </row>
    <row r="7" spans="1:9" ht="45" x14ac:dyDescent="0.25">
      <c r="A7" s="333" t="s">
        <v>158</v>
      </c>
      <c r="B7" s="62" t="s">
        <v>159</v>
      </c>
      <c r="D7" s="62" t="s">
        <v>160</v>
      </c>
    </row>
    <row r="8" spans="1:9" ht="45" x14ac:dyDescent="0.25">
      <c r="A8" s="333"/>
      <c r="B8" s="62" t="s">
        <v>161</v>
      </c>
      <c r="D8" s="62" t="s">
        <v>162</v>
      </c>
    </row>
    <row r="9" spans="1:9" ht="165" x14ac:dyDescent="0.25">
      <c r="A9" s="63" t="s">
        <v>163</v>
      </c>
      <c r="B9" s="62" t="s">
        <v>164</v>
      </c>
      <c r="D9" s="62" t="s">
        <v>165</v>
      </c>
    </row>
    <row r="12" spans="1:9" ht="18.75" customHeight="1" x14ac:dyDescent="0.25">
      <c r="A12" s="333" t="s">
        <v>166</v>
      </c>
      <c r="B12" s="64" t="s">
        <v>167</v>
      </c>
    </row>
    <row r="13" spans="1:9" ht="18.75" customHeight="1" x14ac:dyDescent="0.25">
      <c r="A13" s="333"/>
      <c r="B13" s="64" t="s">
        <v>168</v>
      </c>
    </row>
    <row r="14" spans="1:9" ht="18.75" customHeight="1" x14ac:dyDescent="0.25">
      <c r="A14" s="333"/>
      <c r="B14" s="64" t="s">
        <v>169</v>
      </c>
    </row>
    <row r="15" spans="1:9" ht="29.25" customHeight="1" x14ac:dyDescent="0.25">
      <c r="A15" s="333"/>
      <c r="B15" s="64" t="s">
        <v>170</v>
      </c>
    </row>
    <row r="16" spans="1:9" ht="18.75" customHeight="1" x14ac:dyDescent="0.25">
      <c r="A16" s="333"/>
      <c r="B16" s="64" t="s">
        <v>171</v>
      </c>
    </row>
    <row r="17" spans="1:2" ht="18.75" customHeight="1" x14ac:dyDescent="0.25">
      <c r="A17" s="333"/>
      <c r="B17" s="64" t="s">
        <v>172</v>
      </c>
    </row>
    <row r="18" spans="1:2" ht="18.75" customHeight="1" x14ac:dyDescent="0.25">
      <c r="A18" s="333"/>
      <c r="B18" s="64" t="s">
        <v>173</v>
      </c>
    </row>
    <row r="19" spans="1:2" ht="32.25" customHeight="1" x14ac:dyDescent="0.25">
      <c r="A19" s="333"/>
      <c r="B19" s="64" t="s">
        <v>174</v>
      </c>
    </row>
    <row r="20" spans="1:2" ht="18.75" customHeight="1" x14ac:dyDescent="0.25">
      <c r="A20" s="333"/>
      <c r="B20" s="64" t="s">
        <v>175</v>
      </c>
    </row>
    <row r="21" spans="1:2" ht="32.25" customHeight="1" x14ac:dyDescent="0.25">
      <c r="A21" s="333"/>
      <c r="B21" s="64" t="s">
        <v>176</v>
      </c>
    </row>
    <row r="22" spans="1:2" ht="33" customHeight="1" x14ac:dyDescent="0.25">
      <c r="A22" s="333"/>
      <c r="B22" s="64" t="s">
        <v>177</v>
      </c>
    </row>
    <row r="23" spans="1:2" ht="27.75" customHeight="1" x14ac:dyDescent="0.25">
      <c r="A23" s="333"/>
      <c r="B23" s="64" t="s">
        <v>178</v>
      </c>
    </row>
    <row r="24" spans="1:2" ht="30" customHeight="1" x14ac:dyDescent="0.25">
      <c r="A24" s="333"/>
      <c r="B24" s="64" t="s">
        <v>179</v>
      </c>
    </row>
  </sheetData>
  <mergeCells count="4">
    <mergeCell ref="A1:B1"/>
    <mergeCell ref="A3:A6"/>
    <mergeCell ref="A7:A8"/>
    <mergeCell ref="A12:A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180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N2" sqref="N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181</v>
      </c>
      <c r="B1" s="338" t="s">
        <v>182</v>
      </c>
      <c r="C1" s="338" t="s">
        <v>97</v>
      </c>
      <c r="D1" s="339" t="s">
        <v>183</v>
      </c>
      <c r="E1" s="338" t="s">
        <v>184</v>
      </c>
      <c r="F1" s="337" t="s">
        <v>96</v>
      </c>
      <c r="G1" s="337"/>
      <c r="H1" s="337" t="s">
        <v>185</v>
      </c>
      <c r="I1" s="337"/>
      <c r="J1" s="337"/>
      <c r="K1" s="337"/>
      <c r="L1" s="337"/>
      <c r="M1" s="337" t="s">
        <v>186</v>
      </c>
      <c r="N1" s="337"/>
      <c r="O1" s="337"/>
      <c r="P1" s="337"/>
      <c r="Q1" s="337" t="s">
        <v>187</v>
      </c>
      <c r="R1" s="337"/>
      <c r="S1" s="337"/>
      <c r="T1" s="337"/>
      <c r="U1" s="337" t="s">
        <v>146</v>
      </c>
      <c r="V1" s="337"/>
      <c r="W1" s="337"/>
      <c r="X1" s="337"/>
      <c r="Y1" s="337"/>
      <c r="Z1" s="337"/>
      <c r="AA1" s="337"/>
      <c r="AB1" s="337" t="s">
        <v>188</v>
      </c>
      <c r="AC1" s="337"/>
      <c r="AD1" s="337"/>
      <c r="AE1" s="337"/>
      <c r="AF1" s="337" t="s">
        <v>189</v>
      </c>
      <c r="AG1" s="337"/>
      <c r="AH1" s="337"/>
      <c r="AI1" s="337" t="s">
        <v>190</v>
      </c>
      <c r="AJ1" s="337"/>
      <c r="AK1" s="337"/>
      <c r="AL1" s="337"/>
      <c r="AM1" s="337"/>
      <c r="AO1" s="337" t="s">
        <v>191</v>
      </c>
      <c r="AP1" s="337"/>
      <c r="AQ1" s="337"/>
      <c r="AR1" s="337"/>
      <c r="AS1" s="337" t="s">
        <v>192</v>
      </c>
      <c r="AT1" s="337"/>
      <c r="AU1" s="337"/>
      <c r="AV1" s="337"/>
      <c r="AW1" s="337"/>
    </row>
    <row r="2" spans="1:51" ht="135" x14ac:dyDescent="0.25">
      <c r="A2" s="338"/>
      <c r="B2" s="338"/>
      <c r="C2" s="338"/>
      <c r="D2" s="339"/>
      <c r="E2" s="338"/>
      <c r="F2" s="76" t="s">
        <v>0</v>
      </c>
      <c r="G2" s="76" t="s">
        <v>1</v>
      </c>
      <c r="H2" s="19" t="s">
        <v>101</v>
      </c>
      <c r="I2" s="76" t="s">
        <v>193</v>
      </c>
      <c r="J2" s="76" t="s">
        <v>194</v>
      </c>
      <c r="K2" s="76" t="s">
        <v>195</v>
      </c>
      <c r="L2" s="76" t="s">
        <v>196</v>
      </c>
      <c r="M2" s="76" t="s">
        <v>197</v>
      </c>
      <c r="N2" s="77" t="s">
        <v>198</v>
      </c>
      <c r="O2" s="76" t="s">
        <v>199</v>
      </c>
      <c r="P2" s="76" t="s">
        <v>200</v>
      </c>
      <c r="Q2" s="77" t="s">
        <v>201</v>
      </c>
      <c r="R2" s="76" t="s">
        <v>202</v>
      </c>
      <c r="S2" s="76" t="s">
        <v>203</v>
      </c>
      <c r="T2" s="76" t="s">
        <v>204</v>
      </c>
      <c r="U2" s="76" t="s">
        <v>205</v>
      </c>
      <c r="V2" s="76" t="s">
        <v>206</v>
      </c>
      <c r="W2" s="76" t="s">
        <v>207</v>
      </c>
      <c r="X2" s="76" t="s">
        <v>208</v>
      </c>
      <c r="Y2" s="76" t="s">
        <v>209</v>
      </c>
      <c r="Z2" s="76" t="s">
        <v>210</v>
      </c>
      <c r="AA2" s="76" t="s">
        <v>211</v>
      </c>
      <c r="AB2" s="76" t="s">
        <v>212</v>
      </c>
      <c r="AC2" s="76" t="s">
        <v>213</v>
      </c>
      <c r="AD2" s="76" t="s">
        <v>214</v>
      </c>
      <c r="AE2" s="76" t="s">
        <v>215</v>
      </c>
      <c r="AF2" s="76" t="s">
        <v>216</v>
      </c>
      <c r="AG2" s="76" t="s">
        <v>217</v>
      </c>
      <c r="AH2" s="76" t="s">
        <v>218</v>
      </c>
      <c r="AI2" s="76" t="s">
        <v>3</v>
      </c>
      <c r="AJ2" s="76" t="s">
        <v>219</v>
      </c>
      <c r="AK2" s="76" t="s">
        <v>220</v>
      </c>
      <c r="AL2" s="19" t="s">
        <v>221</v>
      </c>
      <c r="AM2" s="19" t="s">
        <v>2</v>
      </c>
      <c r="AN2" s="76" t="s">
        <v>222</v>
      </c>
      <c r="AO2" s="19" t="s">
        <v>1</v>
      </c>
      <c r="AP2" s="76" t="s">
        <v>223</v>
      </c>
      <c r="AQ2" s="19" t="s">
        <v>224</v>
      </c>
      <c r="AR2" s="76" t="s">
        <v>166</v>
      </c>
      <c r="AS2" s="76" t="s">
        <v>225</v>
      </c>
      <c r="AT2" s="76" t="s">
        <v>226</v>
      </c>
      <c r="AU2" s="76" t="s">
        <v>227</v>
      </c>
      <c r="AV2" s="76" t="s">
        <v>228</v>
      </c>
      <c r="AW2" s="76" t="s">
        <v>229</v>
      </c>
      <c r="AX2" s="78" t="s">
        <v>103</v>
      </c>
      <c r="AY2" s="78" t="s">
        <v>104</v>
      </c>
    </row>
    <row r="3" spans="1:51" x14ac:dyDescent="0.25">
      <c r="A3">
        <v>1</v>
      </c>
      <c r="B3" t="s">
        <v>230</v>
      </c>
      <c r="C3" t="s">
        <v>231</v>
      </c>
      <c r="D3">
        <f>IF($C3&lt;&gt;"",VLOOKUP(C3,'[2]Pension Data'!$BJ$26:$BK$46,2,FALSE),"")</f>
        <v>0</v>
      </c>
      <c r="E3" s="79">
        <v>43831</v>
      </c>
      <c r="F3" t="s">
        <v>25</v>
      </c>
      <c r="G3" t="str">
        <f>IF($F3&lt;&gt;"",VLOOKUP(F3,[2]Tests!$A$3:$B$12,2,FALSE),"")</f>
        <v>Marge Simpson</v>
      </c>
      <c r="H3" t="s">
        <v>27</v>
      </c>
      <c r="I3">
        <v>1</v>
      </c>
      <c r="J3">
        <v>0</v>
      </c>
      <c r="K3"/>
      <c r="L3"/>
      <c r="M3"/>
      <c r="N3"/>
      <c r="O3" t="s">
        <v>232</v>
      </c>
      <c r="P3" t="s">
        <v>233</v>
      </c>
      <c r="Q3" t="s">
        <v>234</v>
      </c>
      <c r="R3"/>
      <c r="S3"/>
      <c r="T3"/>
      <c r="U3" s="9"/>
      <c r="V3" s="80"/>
      <c r="W3" s="9">
        <v>0</v>
      </c>
      <c r="X3">
        <f t="shared" ref="X3:X13" si="0">IF(AND(AR3&lt;&gt;"Postponement not used", AR3&lt;&gt;"Postponement not allowed"),1,0)</f>
        <v>0</v>
      </c>
      <c r="Y3"/>
      <c r="Z3"/>
      <c r="AA3" s="79"/>
      <c r="AB3">
        <v>0</v>
      </c>
      <c r="AC3" s="9">
        <v>0</v>
      </c>
      <c r="AD3" s="79"/>
      <c r="AE3" s="45" t="s">
        <v>235</v>
      </c>
      <c r="AF3"/>
      <c r="AG3"/>
      <c r="AH3">
        <v>0</v>
      </c>
      <c r="AI3" t="str">
        <f>IF($F3&lt;&gt;"",$F3,"")</f>
        <v>NI123456B</v>
      </c>
      <c r="AJ3" t="str">
        <f>IF($AI3&lt;&gt;"",CONCATENATE("UID_" &amp;AI3),"")</f>
        <v>UID_NI123456B</v>
      </c>
      <c r="AK3" t="s">
        <v>236</v>
      </c>
      <c r="AL3" s="81" t="str">
        <f>CONCATENATE( G3, "@yahoo.com")</f>
        <v>Marge Simpson@yahoo.com</v>
      </c>
      <c r="AM3" t="s">
        <v>24</v>
      </c>
      <c r="AN3" s="79">
        <v>43831</v>
      </c>
      <c r="AO3" t="s">
        <v>237</v>
      </c>
      <c r="AP3" t="s">
        <v>238</v>
      </c>
      <c r="AQ3" s="79"/>
      <c r="AR3" s="79" t="s">
        <v>167</v>
      </c>
      <c r="AS3" s="9" t="s">
        <v>239</v>
      </c>
      <c r="AT3" s="9"/>
      <c r="AU3" s="82"/>
      <c r="AV3" s="9"/>
      <c r="AW3" s="9"/>
      <c r="AX3" s="20"/>
      <c r="AY3" s="20"/>
    </row>
    <row r="4" spans="1:51" x14ac:dyDescent="0.25">
      <c r="A4">
        <v>2</v>
      </c>
      <c r="B4" t="s">
        <v>230</v>
      </c>
      <c r="C4" t="s">
        <v>231</v>
      </c>
      <c r="D4">
        <f>IF($C4&lt;&gt;"",VLOOKUP(C4,'[2]Pension Data'!$BJ$26:$BK$46,2,FALSE),"")</f>
        <v>0</v>
      </c>
      <c r="E4" s="79">
        <v>43832</v>
      </c>
      <c r="F4" t="s">
        <v>25</v>
      </c>
      <c r="G4" t="str">
        <f>IF($F4&lt;&gt;"",VLOOKUP(F4,[2]Tests!$A$3:$B$12,2,FALSE),"")</f>
        <v>Marge Simpson</v>
      </c>
      <c r="H4" t="s">
        <v>27</v>
      </c>
      <c r="I4">
        <v>1</v>
      </c>
      <c r="J4">
        <v>550</v>
      </c>
      <c r="K4" s="79"/>
      <c r="L4" s="79"/>
      <c r="M4" s="79"/>
      <c r="N4"/>
      <c r="O4" t="s">
        <v>232</v>
      </c>
      <c r="P4" t="s">
        <v>233</v>
      </c>
      <c r="Q4" t="s">
        <v>234</v>
      </c>
      <c r="R4" s="79"/>
      <c r="S4" s="79"/>
      <c r="T4" s="79"/>
      <c r="U4" s="9"/>
      <c r="V4" s="80"/>
      <c r="W4" s="9">
        <v>0</v>
      </c>
      <c r="X4">
        <f t="shared" si="0"/>
        <v>0</v>
      </c>
      <c r="Y4" s="79"/>
      <c r="Z4" s="79"/>
      <c r="AA4"/>
      <c r="AB4">
        <v>0</v>
      </c>
      <c r="AC4" s="9">
        <v>0</v>
      </c>
      <c r="AD4"/>
      <c r="AE4" s="45"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79">
        <v>43831</v>
      </c>
      <c r="AO4" t="s">
        <v>237</v>
      </c>
      <c r="AP4" t="s">
        <v>238</v>
      </c>
      <c r="AQ4" s="79"/>
      <c r="AR4" s="79" t="s">
        <v>167</v>
      </c>
      <c r="AS4" s="9" t="s">
        <v>240</v>
      </c>
      <c r="AT4" s="9" t="s">
        <v>241</v>
      </c>
      <c r="AU4" s="82"/>
      <c r="AV4" s="9"/>
      <c r="AW4" s="9"/>
      <c r="AX4" s="20"/>
      <c r="AY4" s="20"/>
    </row>
    <row r="5" spans="1:51" x14ac:dyDescent="0.25">
      <c r="A5">
        <v>3</v>
      </c>
      <c r="B5" t="s">
        <v>230</v>
      </c>
      <c r="C5" t="s">
        <v>231</v>
      </c>
      <c r="D5">
        <f>IF($C5&lt;&gt;"",VLOOKUP(C5,'[2]Pension Data'!$BJ$26:$BK$46,2,FALSE),"")</f>
        <v>0</v>
      </c>
      <c r="E5" s="79">
        <v>43833</v>
      </c>
      <c r="F5" t="s">
        <v>25</v>
      </c>
      <c r="G5" t="str">
        <f>IF($F5&lt;&gt;"",VLOOKUP(F5,[2]Tests!$A$3:$B$12,2,FALSE),"")</f>
        <v>Marge Simpson</v>
      </c>
      <c r="H5" t="s">
        <v>27</v>
      </c>
      <c r="I5">
        <v>1</v>
      </c>
      <c r="J5">
        <v>1000</v>
      </c>
      <c r="K5" s="79"/>
      <c r="L5" s="79"/>
      <c r="M5" s="79"/>
      <c r="N5"/>
      <c r="O5" t="s">
        <v>232</v>
      </c>
      <c r="P5" t="s">
        <v>233</v>
      </c>
      <c r="Q5" t="s">
        <v>234</v>
      </c>
      <c r="R5"/>
      <c r="S5"/>
      <c r="T5"/>
      <c r="U5" s="9"/>
      <c r="V5" s="79"/>
      <c r="W5" s="9">
        <v>0</v>
      </c>
      <c r="X5">
        <f t="shared" si="0"/>
        <v>0</v>
      </c>
      <c r="Y5" s="79"/>
      <c r="Z5" s="79"/>
      <c r="AA5"/>
      <c r="AB5">
        <v>0</v>
      </c>
      <c r="AC5" s="9">
        <v>0</v>
      </c>
      <c r="AD5"/>
      <c r="AE5" s="45" t="s">
        <v>235</v>
      </c>
      <c r="AF5"/>
      <c r="AG5"/>
      <c r="AH5">
        <v>0</v>
      </c>
      <c r="AI5" t="str">
        <f t="shared" si="1"/>
        <v>NI123456B</v>
      </c>
      <c r="AJ5" t="str">
        <f t="shared" si="2"/>
        <v>UID_NI123456B</v>
      </c>
      <c r="AK5" t="s">
        <v>236</v>
      </c>
      <c r="AL5" t="str">
        <f t="shared" si="3"/>
        <v>Marge Simpson@yahoo.com</v>
      </c>
      <c r="AM5" t="s">
        <v>24</v>
      </c>
      <c r="AN5" s="79">
        <v>43831</v>
      </c>
      <c r="AO5" t="s">
        <v>237</v>
      </c>
      <c r="AP5" t="s">
        <v>238</v>
      </c>
      <c r="AQ5" s="79"/>
      <c r="AR5" s="79" t="s">
        <v>167</v>
      </c>
      <c r="AS5" s="9" t="s">
        <v>242</v>
      </c>
      <c r="AT5" s="9" t="s">
        <v>243</v>
      </c>
      <c r="AU5" s="82"/>
      <c r="AV5" s="9"/>
      <c r="AW5" s="9"/>
      <c r="AX5" s="20"/>
      <c r="AY5" s="20"/>
    </row>
    <row r="6" spans="1:51" x14ac:dyDescent="0.25">
      <c r="A6">
        <v>4</v>
      </c>
      <c r="B6" t="s">
        <v>244</v>
      </c>
      <c r="C6" t="s">
        <v>245</v>
      </c>
      <c r="D6">
        <f>IF($C6&lt;&gt;"",VLOOKUP(C6,'[2]Pension Data'!$BJ$26:$BK$46,2,FALSE),"")</f>
        <v>1</v>
      </c>
      <c r="E6" s="79">
        <v>43831</v>
      </c>
      <c r="F6" t="s">
        <v>25</v>
      </c>
      <c r="G6" t="str">
        <f>IF($F6&lt;&gt;"",VLOOKUP(F6,[2]Tests!$A$3:$B$12,2,FALSE),"")</f>
        <v>Marge Simpson</v>
      </c>
      <c r="H6" t="s">
        <v>27</v>
      </c>
      <c r="I6">
        <v>1</v>
      </c>
      <c r="J6">
        <v>0</v>
      </c>
      <c r="K6"/>
      <c r="L6"/>
      <c r="M6"/>
      <c r="N6"/>
      <c r="O6" t="s">
        <v>246</v>
      </c>
      <c r="P6" t="s">
        <v>233</v>
      </c>
      <c r="Q6" t="s">
        <v>234</v>
      </c>
      <c r="R6"/>
      <c r="S6"/>
      <c r="T6"/>
      <c r="U6" s="9"/>
      <c r="V6"/>
      <c r="W6" s="9">
        <v>0</v>
      </c>
      <c r="X6">
        <f t="shared" si="0"/>
        <v>1</v>
      </c>
      <c r="Y6" s="79">
        <v>43891</v>
      </c>
      <c r="Z6" s="79"/>
      <c r="AA6"/>
      <c r="AB6">
        <v>0</v>
      </c>
      <c r="AC6" s="9">
        <v>0</v>
      </c>
      <c r="AD6"/>
      <c r="AE6" s="45" t="s">
        <v>235</v>
      </c>
      <c r="AF6"/>
      <c r="AG6"/>
      <c r="AH6">
        <v>0</v>
      </c>
      <c r="AI6" t="str">
        <f t="shared" si="1"/>
        <v>NI123456B</v>
      </c>
      <c r="AJ6" t="str">
        <f t="shared" si="2"/>
        <v>UID_NI123456B</v>
      </c>
      <c r="AK6" t="s">
        <v>236</v>
      </c>
      <c r="AL6" t="str">
        <f t="shared" si="3"/>
        <v>Marge Simpson@yahoo.com</v>
      </c>
      <c r="AM6" t="s">
        <v>24</v>
      </c>
      <c r="AN6" s="79">
        <v>43831</v>
      </c>
      <c r="AO6" t="s">
        <v>237</v>
      </c>
      <c r="AP6" t="s">
        <v>238</v>
      </c>
      <c r="AQ6" s="79">
        <v>42370</v>
      </c>
      <c r="AR6" s="79" t="s">
        <v>168</v>
      </c>
      <c r="AS6" s="9" t="s">
        <v>247</v>
      </c>
      <c r="AT6" s="9" t="s">
        <v>234</v>
      </c>
      <c r="AU6" s="82">
        <v>6</v>
      </c>
      <c r="AV6" s="80"/>
      <c r="AW6" s="80">
        <f>Y6</f>
        <v>43891</v>
      </c>
      <c r="AX6" s="20"/>
      <c r="AY6" s="20"/>
    </row>
    <row r="7" spans="1:51" x14ac:dyDescent="0.25">
      <c r="A7">
        <v>5</v>
      </c>
      <c r="B7" t="s">
        <v>244</v>
      </c>
      <c r="C7" t="s">
        <v>245</v>
      </c>
      <c r="D7">
        <f>IF($C7&lt;&gt;"",VLOOKUP(C7,'[2]Pension Data'!$BJ$26:$BK$46,2,FALSE),"")</f>
        <v>1</v>
      </c>
      <c r="E7" s="79">
        <v>43831</v>
      </c>
      <c r="F7" t="s">
        <v>25</v>
      </c>
      <c r="G7" t="str">
        <f>IF($F7&lt;&gt;"",VLOOKUP(F7,[2]Tests!$A$3:$B$12,2,FALSE),"")</f>
        <v>Marge Simpson</v>
      </c>
      <c r="H7" t="s">
        <v>27</v>
      </c>
      <c r="I7">
        <v>1</v>
      </c>
      <c r="J7">
        <v>550</v>
      </c>
      <c r="K7"/>
      <c r="L7"/>
      <c r="M7"/>
      <c r="N7"/>
      <c r="O7" t="s">
        <v>246</v>
      </c>
      <c r="P7" t="s">
        <v>233</v>
      </c>
      <c r="Q7" t="s">
        <v>234</v>
      </c>
      <c r="R7"/>
      <c r="S7"/>
      <c r="T7"/>
      <c r="U7" s="9"/>
      <c r="V7"/>
      <c r="W7" s="9">
        <v>0</v>
      </c>
      <c r="X7">
        <f t="shared" si="0"/>
        <v>1</v>
      </c>
      <c r="Y7" s="79">
        <v>43892</v>
      </c>
      <c r="Z7" s="79"/>
      <c r="AA7"/>
      <c r="AB7">
        <v>0</v>
      </c>
      <c r="AC7" s="9">
        <v>0</v>
      </c>
      <c r="AD7"/>
      <c r="AE7" s="45" t="s">
        <v>235</v>
      </c>
      <c r="AF7"/>
      <c r="AG7"/>
      <c r="AH7">
        <v>0</v>
      </c>
      <c r="AI7" t="str">
        <f t="shared" si="1"/>
        <v>NI123456B</v>
      </c>
      <c r="AJ7" t="str">
        <f t="shared" si="2"/>
        <v>UID_NI123456B</v>
      </c>
      <c r="AK7" t="s">
        <v>236</v>
      </c>
      <c r="AL7" t="str">
        <f t="shared" si="3"/>
        <v>Marge Simpson@yahoo.com</v>
      </c>
      <c r="AM7" t="s">
        <v>24</v>
      </c>
      <c r="AN7" s="79">
        <v>43831</v>
      </c>
      <c r="AO7" t="s">
        <v>237</v>
      </c>
      <c r="AP7" t="s">
        <v>238</v>
      </c>
      <c r="AQ7" s="79">
        <v>42370</v>
      </c>
      <c r="AR7" s="79" t="s">
        <v>168</v>
      </c>
      <c r="AS7" s="9" t="s">
        <v>247</v>
      </c>
      <c r="AT7" s="9" t="s">
        <v>234</v>
      </c>
      <c r="AU7" s="82">
        <v>6</v>
      </c>
      <c r="AV7" s="80"/>
      <c r="AW7" s="80">
        <f>Y7</f>
        <v>43892</v>
      </c>
      <c r="AX7" s="20"/>
      <c r="AY7" s="20"/>
    </row>
    <row r="8" spans="1:51" x14ac:dyDescent="0.25">
      <c r="A8">
        <v>6</v>
      </c>
      <c r="B8" t="s">
        <v>248</v>
      </c>
      <c r="C8" t="s">
        <v>231</v>
      </c>
      <c r="D8">
        <f>IF($C8&lt;&gt;"",VLOOKUP(C8,'[2]Pension Data'!$BJ$26:$BK$46,2,FALSE),"")</f>
        <v>0</v>
      </c>
      <c r="E8" s="79">
        <v>43831</v>
      </c>
      <c r="F8" t="s">
        <v>25</v>
      </c>
      <c r="G8" t="str">
        <f>IF($F8&lt;&gt;"",VLOOKUP(F8,[2]Tests!$A$3:$B$12,2,FALSE),"")</f>
        <v>Marge Simpson</v>
      </c>
      <c r="H8" t="s">
        <v>27</v>
      </c>
      <c r="I8">
        <v>3</v>
      </c>
      <c r="J8">
        <v>600</v>
      </c>
      <c r="K8"/>
      <c r="L8"/>
      <c r="M8"/>
      <c r="N8"/>
      <c r="O8" t="s">
        <v>232</v>
      </c>
      <c r="P8" t="s">
        <v>233</v>
      </c>
      <c r="Q8" t="s">
        <v>234</v>
      </c>
      <c r="R8"/>
      <c r="S8"/>
      <c r="T8"/>
      <c r="U8" s="9"/>
      <c r="V8"/>
      <c r="W8" s="9">
        <v>0</v>
      </c>
      <c r="X8">
        <f t="shared" si="0"/>
        <v>1</v>
      </c>
      <c r="Y8" t="s">
        <v>249</v>
      </c>
      <c r="Z8"/>
      <c r="AA8"/>
      <c r="AB8">
        <v>0</v>
      </c>
      <c r="AC8" s="9">
        <v>0</v>
      </c>
      <c r="AD8"/>
      <c r="AE8" s="45" t="s">
        <v>235</v>
      </c>
      <c r="AF8"/>
      <c r="AG8"/>
      <c r="AH8">
        <v>0</v>
      </c>
      <c r="AI8" t="str">
        <f t="shared" si="1"/>
        <v>NI123456B</v>
      </c>
      <c r="AJ8" t="str">
        <f t="shared" si="2"/>
        <v>UID_NI123456B</v>
      </c>
      <c r="AK8" t="s">
        <v>236</v>
      </c>
      <c r="AL8" t="str">
        <f t="shared" si="3"/>
        <v>Marge Simpson@yahoo.com</v>
      </c>
      <c r="AM8" t="s">
        <v>24</v>
      </c>
      <c r="AN8" s="79">
        <v>43689</v>
      </c>
      <c r="AO8" t="s">
        <v>237</v>
      </c>
      <c r="AP8" t="s">
        <v>238</v>
      </c>
      <c r="AQ8" s="79">
        <v>42370</v>
      </c>
      <c r="AR8" s="79" t="s">
        <v>175</v>
      </c>
      <c r="AS8" s="9" t="s">
        <v>240</v>
      </c>
      <c r="AT8" s="9" t="s">
        <v>241</v>
      </c>
      <c r="AU8" s="82">
        <v>2</v>
      </c>
      <c r="AV8" s="9"/>
      <c r="AW8" s="9" t="s">
        <v>249</v>
      </c>
      <c r="AX8" s="20"/>
      <c r="AY8" s="20"/>
    </row>
    <row r="9" spans="1:51" x14ac:dyDescent="0.25">
      <c r="A9">
        <v>7</v>
      </c>
      <c r="B9" t="s">
        <v>248</v>
      </c>
      <c r="C9" t="s">
        <v>231</v>
      </c>
      <c r="D9">
        <f>IF($C9&lt;&gt;"",VLOOKUP(C9,'[2]Pension Data'!$BJ$26:$BK$46,2,FALSE),"")</f>
        <v>0</v>
      </c>
      <c r="E9" s="79">
        <f>VLOOKUP(I9,[2]TaxPeriod!$D$3:$G$55,4,FALSE)</f>
        <v>43927</v>
      </c>
      <c r="F9" t="s">
        <v>25</v>
      </c>
      <c r="G9" t="str">
        <f>IF($F9&lt;&gt;"",VLOOKUP(F9,[2]Tests!$A$3:$B$12,2,FALSE),"")</f>
        <v>Marge Simpson</v>
      </c>
      <c r="H9" t="s">
        <v>27</v>
      </c>
      <c r="I9">
        <v>1</v>
      </c>
      <c r="J9">
        <v>1200</v>
      </c>
      <c r="K9"/>
      <c r="L9"/>
      <c r="M9"/>
      <c r="N9"/>
      <c r="O9" t="s">
        <v>232</v>
      </c>
      <c r="P9" t="s">
        <v>233</v>
      </c>
      <c r="Q9" t="s">
        <v>234</v>
      </c>
      <c r="R9"/>
      <c r="S9"/>
      <c r="T9"/>
      <c r="U9" s="9">
        <v>0</v>
      </c>
      <c r="V9"/>
      <c r="W9" s="9">
        <v>0</v>
      </c>
      <c r="X9">
        <f t="shared" si="0"/>
        <v>1</v>
      </c>
      <c r="Y9"/>
      <c r="Z9"/>
      <c r="AA9"/>
      <c r="AB9">
        <v>0</v>
      </c>
      <c r="AC9" s="9">
        <v>0</v>
      </c>
      <c r="AD9"/>
      <c r="AE9" s="45" t="s">
        <v>235</v>
      </c>
      <c r="AF9"/>
      <c r="AG9"/>
      <c r="AH9"/>
      <c r="AI9" t="str">
        <f t="shared" si="1"/>
        <v>NI123456B</v>
      </c>
      <c r="AJ9" t="str">
        <f t="shared" si="2"/>
        <v>UID_NI123456B</v>
      </c>
      <c r="AK9" t="s">
        <v>236</v>
      </c>
      <c r="AL9" t="str">
        <f t="shared" si="3"/>
        <v>Marge Simpson@yahoo.com</v>
      </c>
      <c r="AM9" t="s">
        <v>24</v>
      </c>
      <c r="AN9" s="79">
        <v>43831</v>
      </c>
      <c r="AO9" t="s">
        <v>237</v>
      </c>
      <c r="AP9" t="s">
        <v>238</v>
      </c>
      <c r="AQ9" s="79">
        <v>43922</v>
      </c>
      <c r="AR9" s="79" t="s">
        <v>175</v>
      </c>
      <c r="AS9" s="9" t="s">
        <v>247</v>
      </c>
      <c r="AT9" s="9" t="s">
        <v>243</v>
      </c>
      <c r="AU9" s="82">
        <v>9</v>
      </c>
      <c r="AV9" s="80">
        <f>$E9+7*6</f>
        <v>43969</v>
      </c>
      <c r="AW9" s="80">
        <v>43957</v>
      </c>
      <c r="AX9" s="20"/>
      <c r="AY9" s="20"/>
    </row>
    <row r="10" spans="1:51" x14ac:dyDescent="0.25">
      <c r="A10">
        <v>8</v>
      </c>
      <c r="B10" t="s">
        <v>169</v>
      </c>
      <c r="C10" t="s">
        <v>245</v>
      </c>
      <c r="D10">
        <f>IF($C10&lt;&gt;"",VLOOKUP(C10,'[2]Pension Data'!$BJ$26:$BK$46,2,FALSE),"")</f>
        <v>1</v>
      </c>
      <c r="E10" s="79">
        <f>AN10</f>
        <v>43952</v>
      </c>
      <c r="F10" t="s">
        <v>39</v>
      </c>
      <c r="G10" t="str">
        <f>IF($F10&lt;&gt;"",VLOOKUP(F10,[2]Tests!$A$3:$B$12,2,FALSE),"")</f>
        <v>The Rock</v>
      </c>
      <c r="H10" t="s">
        <v>27</v>
      </c>
      <c r="I10">
        <v>1</v>
      </c>
      <c r="J10">
        <v>1000</v>
      </c>
      <c r="K10"/>
      <c r="L10"/>
      <c r="M10"/>
      <c r="N10"/>
      <c r="O10" t="s">
        <v>246</v>
      </c>
      <c r="P10" t="s">
        <v>233</v>
      </c>
      <c r="Q10" t="s">
        <v>234</v>
      </c>
      <c r="R10"/>
      <c r="S10"/>
      <c r="T10"/>
      <c r="U10" s="9"/>
      <c r="V10"/>
      <c r="W10" s="9">
        <v>0</v>
      </c>
      <c r="X10">
        <f t="shared" si="0"/>
        <v>1</v>
      </c>
      <c r="Y10" t="s">
        <v>249</v>
      </c>
      <c r="Z10"/>
      <c r="AA10"/>
      <c r="AB10">
        <v>0</v>
      </c>
      <c r="AC10" s="9">
        <v>0</v>
      </c>
      <c r="AD10"/>
      <c r="AE10" s="45" t="s">
        <v>235</v>
      </c>
      <c r="AF10"/>
      <c r="AG10"/>
      <c r="AH10"/>
      <c r="AI10" t="str">
        <f t="shared" si="1"/>
        <v>NI123456F</v>
      </c>
      <c r="AJ10" t="str">
        <f t="shared" si="2"/>
        <v>UID_NI123456F</v>
      </c>
      <c r="AK10" t="s">
        <v>236</v>
      </c>
      <c r="AL10" t="str">
        <f t="shared" si="3"/>
        <v>The Rock@yahoo.com</v>
      </c>
      <c r="AM10" t="s">
        <v>26</v>
      </c>
      <c r="AN10" s="79">
        <v>43952</v>
      </c>
      <c r="AO10" t="s">
        <v>237</v>
      </c>
      <c r="AP10" t="s">
        <v>238</v>
      </c>
      <c r="AQ10" s="79">
        <v>42370</v>
      </c>
      <c r="AR10" s="79" t="s">
        <v>169</v>
      </c>
      <c r="AS10" s="9" t="s">
        <v>247</v>
      </c>
      <c r="AT10" s="9" t="s">
        <v>234</v>
      </c>
      <c r="AU10" s="82">
        <v>6</v>
      </c>
      <c r="AV10" s="80"/>
      <c r="AW10" s="80">
        <v>44044</v>
      </c>
      <c r="AX10" s="20"/>
      <c r="AY10" s="20"/>
    </row>
    <row r="11" spans="1:51" x14ac:dyDescent="0.25">
      <c r="A11" s="13">
        <v>9</v>
      </c>
      <c r="B11" s="13" t="s">
        <v>250</v>
      </c>
      <c r="C11" s="13" t="s">
        <v>250</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233</v>
      </c>
      <c r="P11" s="13" t="s">
        <v>233</v>
      </c>
      <c r="Q11" s="13" t="s">
        <v>234</v>
      </c>
      <c r="R11" s="13"/>
      <c r="S11" s="13"/>
      <c r="T11" s="13"/>
      <c r="U11" s="84">
        <v>0</v>
      </c>
      <c r="V11" s="13"/>
      <c r="W11" s="84">
        <v>0</v>
      </c>
      <c r="X11" s="13">
        <f t="shared" si="0"/>
        <v>1</v>
      </c>
      <c r="Y11" s="83" t="s">
        <v>249</v>
      </c>
      <c r="Z11" s="83"/>
      <c r="AA11" s="13"/>
      <c r="AB11" s="13">
        <v>0</v>
      </c>
      <c r="AC11" s="84">
        <v>0</v>
      </c>
      <c r="AD11" s="13"/>
      <c r="AE11" s="85" t="s">
        <v>235</v>
      </c>
      <c r="AF11" s="13"/>
      <c r="AG11" s="13"/>
      <c r="AH11" s="13"/>
      <c r="AI11" s="13" t="str">
        <f t="shared" si="1"/>
        <v>NI123456E</v>
      </c>
      <c r="AJ11" s="13" t="str">
        <f t="shared" si="2"/>
        <v>UID_NI123456E</v>
      </c>
      <c r="AK11" s="13" t="s">
        <v>236</v>
      </c>
      <c r="AL11" s="13" t="str">
        <f t="shared" si="3"/>
        <v>Maggie Simpson@yahoo.com</v>
      </c>
      <c r="AM11" s="13" t="s">
        <v>24</v>
      </c>
      <c r="AN11" s="83">
        <v>43831</v>
      </c>
      <c r="AO11" s="13" t="s">
        <v>237</v>
      </c>
      <c r="AP11" s="13" t="s">
        <v>251</v>
      </c>
      <c r="AQ11" s="83">
        <v>43927</v>
      </c>
      <c r="AR11" s="83" t="s">
        <v>175</v>
      </c>
      <c r="AS11" s="84" t="s">
        <v>247</v>
      </c>
      <c r="AT11" s="84" t="s">
        <v>234</v>
      </c>
      <c r="AU11" s="86">
        <v>6</v>
      </c>
      <c r="AV11" s="87"/>
      <c r="AW11" s="87">
        <f>E11+7</f>
        <v>43934</v>
      </c>
      <c r="AX11" s="88"/>
      <c r="AY11" s="88"/>
    </row>
    <row r="12" spans="1:51" x14ac:dyDescent="0.25">
      <c r="A12" s="13">
        <v>10</v>
      </c>
      <c r="B12" s="13" t="s">
        <v>252</v>
      </c>
      <c r="C12" s="13" t="s">
        <v>231</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233</v>
      </c>
      <c r="P12" s="13" t="s">
        <v>233</v>
      </c>
      <c r="Q12" s="13" t="s">
        <v>241</v>
      </c>
      <c r="R12" s="83">
        <f>E11</f>
        <v>43927</v>
      </c>
      <c r="S12" s="83">
        <f>R12+7*6</f>
        <v>43969</v>
      </c>
      <c r="T12" s="83">
        <f>R13+3</f>
        <v>43930</v>
      </c>
      <c r="U12" s="84"/>
      <c r="V12" s="13"/>
      <c r="W12" s="84">
        <v>0</v>
      </c>
      <c r="X12" s="13">
        <f t="shared" si="0"/>
        <v>1</v>
      </c>
      <c r="Y12" s="83" t="s">
        <v>249</v>
      </c>
      <c r="Z12" s="83"/>
      <c r="AA12" s="13"/>
      <c r="AB12" s="13">
        <v>0</v>
      </c>
      <c r="AC12" s="84">
        <v>0</v>
      </c>
      <c r="AD12" s="13"/>
      <c r="AE12" s="85" t="s">
        <v>235</v>
      </c>
      <c r="AF12" s="13"/>
      <c r="AG12" s="13"/>
      <c r="AH12" s="13"/>
      <c r="AI12" s="13" t="str">
        <f t="shared" si="1"/>
        <v>NI123456E</v>
      </c>
      <c r="AJ12" s="13" t="str">
        <f t="shared" si="2"/>
        <v>UID_NI123456E</v>
      </c>
      <c r="AK12" s="13" t="s">
        <v>236</v>
      </c>
      <c r="AL12" s="13" t="str">
        <f t="shared" si="3"/>
        <v>Maggie Simpson@yahoo.com</v>
      </c>
      <c r="AM12" s="13" t="s">
        <v>24</v>
      </c>
      <c r="AN12" s="83">
        <v>43831</v>
      </c>
      <c r="AO12" s="13" t="s">
        <v>237</v>
      </c>
      <c r="AP12" s="13" t="s">
        <v>253</v>
      </c>
      <c r="AQ12" s="83">
        <v>43927</v>
      </c>
      <c r="AR12" s="83" t="s">
        <v>175</v>
      </c>
      <c r="AS12" s="84" t="s">
        <v>240</v>
      </c>
      <c r="AT12" s="84" t="s">
        <v>241</v>
      </c>
      <c r="AU12" s="86"/>
      <c r="AV12" s="84"/>
      <c r="AW12" s="84"/>
      <c r="AX12" s="88"/>
      <c r="AY12" s="88"/>
    </row>
    <row r="13" spans="1:51" x14ac:dyDescent="0.25">
      <c r="A13" s="13">
        <v>11</v>
      </c>
      <c r="B13" s="13" t="s">
        <v>252</v>
      </c>
      <c r="C13" s="13" t="s">
        <v>231</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233</v>
      </c>
      <c r="P13" s="13" t="s">
        <v>233</v>
      </c>
      <c r="Q13" s="13" t="s">
        <v>241</v>
      </c>
      <c r="R13" s="83">
        <f>R12</f>
        <v>43927</v>
      </c>
      <c r="S13" s="83">
        <f>S12</f>
        <v>43969</v>
      </c>
      <c r="T13" s="83">
        <f>T12</f>
        <v>43930</v>
      </c>
      <c r="U13" s="84"/>
      <c r="V13" s="13"/>
      <c r="W13" s="84">
        <v>0</v>
      </c>
      <c r="X13" s="13">
        <f t="shared" si="0"/>
        <v>1</v>
      </c>
      <c r="Y13" s="83" t="s">
        <v>249</v>
      </c>
      <c r="Z13" s="83"/>
      <c r="AA13" s="13"/>
      <c r="AB13" s="13">
        <v>0</v>
      </c>
      <c r="AC13" s="84">
        <v>0</v>
      </c>
      <c r="AD13" s="13"/>
      <c r="AE13" s="85" t="s">
        <v>235</v>
      </c>
      <c r="AF13" s="13"/>
      <c r="AG13" s="13"/>
      <c r="AH13" s="13"/>
      <c r="AI13" s="13" t="str">
        <f t="shared" si="1"/>
        <v>NI123456E</v>
      </c>
      <c r="AJ13" s="13" t="str">
        <f t="shared" si="2"/>
        <v>UID_NI123456E</v>
      </c>
      <c r="AK13" s="13" t="s">
        <v>236</v>
      </c>
      <c r="AL13" s="13" t="str">
        <f t="shared" si="3"/>
        <v>Maggie Simpson@yahoo.com</v>
      </c>
      <c r="AM13" s="13" t="s">
        <v>24</v>
      </c>
      <c r="AN13" s="83">
        <v>43831</v>
      </c>
      <c r="AO13" s="13" t="s">
        <v>237</v>
      </c>
      <c r="AP13" s="13" t="s">
        <v>254</v>
      </c>
      <c r="AQ13" s="83">
        <v>43927</v>
      </c>
      <c r="AR13" s="83" t="s">
        <v>175</v>
      </c>
      <c r="AS13" s="84" t="s">
        <v>240</v>
      </c>
      <c r="AT13" s="84" t="s">
        <v>241</v>
      </c>
      <c r="AU13" s="86"/>
      <c r="AV13" s="84"/>
      <c r="AW13" s="84"/>
      <c r="AX13" s="88"/>
      <c r="AY13" s="88"/>
    </row>
    <row r="14" spans="1:51" x14ac:dyDescent="0.25">
      <c r="A14" s="13">
        <v>12</v>
      </c>
      <c r="B14" s="13" t="s">
        <v>255</v>
      </c>
      <c r="C14" s="13" t="s">
        <v>256</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233</v>
      </c>
      <c r="P14" s="13" t="s">
        <v>233</v>
      </c>
      <c r="Q14" s="13" t="s">
        <v>241</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235</v>
      </c>
      <c r="AF14" s="13"/>
      <c r="AG14" s="13"/>
      <c r="AH14" s="13"/>
      <c r="AI14" s="13" t="str">
        <f t="shared" si="1"/>
        <v>NI123456E</v>
      </c>
      <c r="AJ14" s="13" t="str">
        <f t="shared" si="2"/>
        <v>UID_NI123456E</v>
      </c>
      <c r="AK14" s="13" t="s">
        <v>236</v>
      </c>
      <c r="AL14" s="13" t="str">
        <f t="shared" si="3"/>
        <v>Maggie Simpson@yahoo.com</v>
      </c>
      <c r="AM14" s="13" t="s">
        <v>24</v>
      </c>
      <c r="AN14" s="83">
        <v>43831</v>
      </c>
      <c r="AO14" s="13" t="s">
        <v>237</v>
      </c>
      <c r="AP14" s="13" t="s">
        <v>257</v>
      </c>
      <c r="AQ14" s="83">
        <v>43927</v>
      </c>
      <c r="AR14" s="83" t="s">
        <v>175</v>
      </c>
      <c r="AS14" s="84" t="s">
        <v>247</v>
      </c>
      <c r="AT14" s="84" t="s">
        <v>243</v>
      </c>
      <c r="AU14" s="86">
        <v>7</v>
      </c>
      <c r="AV14" s="87"/>
      <c r="AW14" s="87">
        <f>E13+7</f>
        <v>43948</v>
      </c>
      <c r="AX14" s="88"/>
      <c r="AY14" s="88"/>
    </row>
    <row r="15" spans="1:51" x14ac:dyDescent="0.25">
      <c r="A15" s="13">
        <v>13</v>
      </c>
      <c r="B15" s="13" t="s">
        <v>258</v>
      </c>
      <c r="C15" s="13" t="s">
        <v>259</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260</v>
      </c>
      <c r="P15" s="13" t="s">
        <v>233</v>
      </c>
      <c r="Q15" s="13" t="s">
        <v>243</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235</v>
      </c>
      <c r="AF15" s="13"/>
      <c r="AG15" s="13"/>
      <c r="AH15" s="13"/>
      <c r="AI15" s="13" t="str">
        <f t="shared" si="1"/>
        <v>NI123456E</v>
      </c>
      <c r="AJ15" s="13" t="str">
        <f t="shared" si="2"/>
        <v>UID_NI123456E</v>
      </c>
      <c r="AK15" s="13" t="s">
        <v>236</v>
      </c>
      <c r="AL15" s="13" t="str">
        <f t="shared" si="3"/>
        <v>Maggie Simpson@yahoo.com</v>
      </c>
      <c r="AM15" s="13" t="s">
        <v>24</v>
      </c>
      <c r="AN15" s="83">
        <v>43831</v>
      </c>
      <c r="AO15" s="13" t="s">
        <v>237</v>
      </c>
      <c r="AP15" s="13" t="s">
        <v>261</v>
      </c>
      <c r="AQ15" s="83">
        <v>43927</v>
      </c>
      <c r="AR15" s="83" t="s">
        <v>175</v>
      </c>
      <c r="AS15" s="84" t="s">
        <v>240</v>
      </c>
      <c r="AT15" s="84" t="s">
        <v>241</v>
      </c>
      <c r="AU15" s="86"/>
      <c r="AV15" s="84"/>
      <c r="AW15" s="84"/>
      <c r="AX15" s="88"/>
      <c r="AY15" s="88"/>
    </row>
    <row r="16" spans="1:51" x14ac:dyDescent="0.25">
      <c r="A16" s="13">
        <v>14</v>
      </c>
      <c r="B16" s="13" t="s">
        <v>252</v>
      </c>
      <c r="C16" s="13" t="s">
        <v>231</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232</v>
      </c>
      <c r="P16" s="13" t="s">
        <v>233</v>
      </c>
      <c r="Q16" s="13" t="s">
        <v>241</v>
      </c>
      <c r="R16" s="13"/>
      <c r="S16" s="13"/>
      <c r="T16" s="83">
        <f>T15</f>
        <v>43930</v>
      </c>
      <c r="U16" s="84"/>
      <c r="V16" s="13"/>
      <c r="W16" s="84">
        <v>0</v>
      </c>
      <c r="X16" s="13">
        <f t="shared" si="4"/>
        <v>1</v>
      </c>
      <c r="Y16" s="13"/>
      <c r="Z16" s="13"/>
      <c r="AA16" s="13"/>
      <c r="AB16" s="13">
        <v>0</v>
      </c>
      <c r="AC16" s="84">
        <v>0</v>
      </c>
      <c r="AD16" s="13"/>
      <c r="AE16" s="85" t="s">
        <v>235</v>
      </c>
      <c r="AF16" s="13"/>
      <c r="AG16" s="13"/>
      <c r="AH16" s="13"/>
      <c r="AI16" s="13" t="str">
        <f t="shared" si="1"/>
        <v>NI123456E</v>
      </c>
      <c r="AJ16" s="13" t="str">
        <f t="shared" si="2"/>
        <v>UID_NI123456E</v>
      </c>
      <c r="AK16" s="13" t="s">
        <v>236</v>
      </c>
      <c r="AL16" s="13" t="str">
        <f t="shared" si="3"/>
        <v>Maggie Simpson@yahoo.com</v>
      </c>
      <c r="AM16" s="13" t="s">
        <v>24</v>
      </c>
      <c r="AN16" s="83">
        <v>43831</v>
      </c>
      <c r="AO16" s="13" t="s">
        <v>237</v>
      </c>
      <c r="AP16" s="13" t="s">
        <v>262</v>
      </c>
      <c r="AQ16" s="83">
        <v>43927</v>
      </c>
      <c r="AR16" s="83" t="s">
        <v>175</v>
      </c>
      <c r="AS16" s="84" t="s">
        <v>247</v>
      </c>
      <c r="AT16" s="84" t="s">
        <v>243</v>
      </c>
      <c r="AU16" s="86">
        <v>7</v>
      </c>
      <c r="AV16" s="87"/>
      <c r="AW16" s="87">
        <f>E16+7</f>
        <v>43962</v>
      </c>
      <c r="AX16" s="88"/>
      <c r="AY16" s="88"/>
    </row>
    <row r="17" spans="1:51" x14ac:dyDescent="0.25">
      <c r="A17" s="13">
        <v>15</v>
      </c>
      <c r="B17" s="13" t="s">
        <v>258</v>
      </c>
      <c r="C17" s="13" t="s">
        <v>259</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260</v>
      </c>
      <c r="P17" s="13" t="s">
        <v>233</v>
      </c>
      <c r="Q17" s="13" t="s">
        <v>241</v>
      </c>
      <c r="R17" s="13"/>
      <c r="S17" s="13"/>
      <c r="T17" s="83">
        <f>T16</f>
        <v>43930</v>
      </c>
      <c r="U17" s="84"/>
      <c r="V17" s="13"/>
      <c r="W17" s="84">
        <v>0</v>
      </c>
      <c r="X17" s="13">
        <f t="shared" si="4"/>
        <v>1</v>
      </c>
      <c r="Y17" s="83">
        <f>E16+7</f>
        <v>43962</v>
      </c>
      <c r="Z17" s="83"/>
      <c r="AA17" s="13"/>
      <c r="AB17" s="13">
        <v>0</v>
      </c>
      <c r="AC17" s="84">
        <v>0</v>
      </c>
      <c r="AD17" s="13"/>
      <c r="AE17" s="85" t="s">
        <v>235</v>
      </c>
      <c r="AF17" s="13"/>
      <c r="AG17" s="13"/>
      <c r="AH17" s="13"/>
      <c r="AI17" s="13" t="str">
        <f t="shared" si="1"/>
        <v>NI123456E</v>
      </c>
      <c r="AJ17" s="13" t="str">
        <f t="shared" si="2"/>
        <v>UID_NI123456E</v>
      </c>
      <c r="AK17" s="13" t="s">
        <v>236</v>
      </c>
      <c r="AL17" s="13" t="str">
        <f t="shared" si="3"/>
        <v>Maggie Simpson@yahoo.com</v>
      </c>
      <c r="AM17" s="13" t="s">
        <v>24</v>
      </c>
      <c r="AN17" s="83">
        <v>43831</v>
      </c>
      <c r="AO17" s="13" t="s">
        <v>237</v>
      </c>
      <c r="AP17" s="13" t="s">
        <v>263</v>
      </c>
      <c r="AQ17" s="83">
        <v>43927</v>
      </c>
      <c r="AR17" s="83" t="s">
        <v>175</v>
      </c>
      <c r="AS17" s="84" t="s">
        <v>242</v>
      </c>
      <c r="AT17" s="84" t="s">
        <v>243</v>
      </c>
      <c r="AU17" s="86"/>
      <c r="AV17" s="87">
        <f>E17+7*6</f>
        <v>44004</v>
      </c>
      <c r="AW17" s="87"/>
      <c r="AX17" s="88"/>
      <c r="AY17" s="88"/>
    </row>
    <row r="18" spans="1:51" x14ac:dyDescent="0.25">
      <c r="A18" s="13">
        <v>16</v>
      </c>
      <c r="B18" s="13" t="s">
        <v>252</v>
      </c>
      <c r="C18" s="13" t="s">
        <v>231</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232</v>
      </c>
      <c r="P18" s="13" t="s">
        <v>233</v>
      </c>
      <c r="Q18" s="13" t="s">
        <v>243</v>
      </c>
      <c r="R18" s="13"/>
      <c r="S18" s="13"/>
      <c r="T18" s="13"/>
      <c r="U18" s="84"/>
      <c r="V18" s="13"/>
      <c r="W18" s="84">
        <v>0</v>
      </c>
      <c r="X18" s="13">
        <f t="shared" si="4"/>
        <v>1</v>
      </c>
      <c r="Y18" s="13"/>
      <c r="Z18" s="13"/>
      <c r="AA18" s="13"/>
      <c r="AB18" s="13">
        <v>1</v>
      </c>
      <c r="AC18" s="84">
        <v>1</v>
      </c>
      <c r="AD18" s="13"/>
      <c r="AE18" s="85" t="s">
        <v>235</v>
      </c>
      <c r="AF18" s="13"/>
      <c r="AG18" s="13"/>
      <c r="AH18" s="13"/>
      <c r="AI18" s="13" t="str">
        <f t="shared" si="1"/>
        <v>NI123456E</v>
      </c>
      <c r="AJ18" s="13" t="str">
        <f t="shared" si="2"/>
        <v>UID_NI123456E</v>
      </c>
      <c r="AK18" s="13" t="s">
        <v>236</v>
      </c>
      <c r="AL18" s="13" t="str">
        <f t="shared" si="3"/>
        <v>Maggie Simpson@yahoo.com</v>
      </c>
      <c r="AM18" s="13" t="s">
        <v>24</v>
      </c>
      <c r="AN18" s="83">
        <v>43831</v>
      </c>
      <c r="AO18" s="13" t="s">
        <v>237</v>
      </c>
      <c r="AP18" s="13" t="s">
        <v>264</v>
      </c>
      <c r="AQ18" s="83">
        <v>43927</v>
      </c>
      <c r="AR18" s="83" t="s">
        <v>175</v>
      </c>
      <c r="AS18" s="84" t="s">
        <v>233</v>
      </c>
      <c r="AT18" s="84" t="s">
        <v>243</v>
      </c>
      <c r="AU18" s="86"/>
      <c r="AV18" s="87"/>
      <c r="AW18" s="87"/>
      <c r="AX18" s="88"/>
      <c r="AY18" s="88"/>
    </row>
    <row r="19" spans="1:51" x14ac:dyDescent="0.25">
      <c r="A19" s="89">
        <v>17</v>
      </c>
      <c r="B19" s="89" t="s">
        <v>244</v>
      </c>
      <c r="C19" s="89" t="s">
        <v>245</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246</v>
      </c>
      <c r="P19" s="89" t="s">
        <v>233</v>
      </c>
      <c r="Q19" s="89" t="s">
        <v>234</v>
      </c>
      <c r="R19" s="89"/>
      <c r="S19" s="89"/>
      <c r="T19" s="89"/>
      <c r="U19" s="91"/>
      <c r="V19" s="89"/>
      <c r="W19" s="91">
        <v>0</v>
      </c>
      <c r="X19" s="89">
        <f t="shared" si="4"/>
        <v>1</v>
      </c>
      <c r="Y19" s="89"/>
      <c r="Z19" s="89"/>
      <c r="AA19" s="89"/>
      <c r="AB19" s="89">
        <v>0</v>
      </c>
      <c r="AC19" s="91">
        <v>0</v>
      </c>
      <c r="AD19" s="89"/>
      <c r="AE19" s="92" t="s">
        <v>235</v>
      </c>
      <c r="AF19" s="89"/>
      <c r="AG19" s="89"/>
      <c r="AH19" s="89"/>
      <c r="AI19" s="89" t="str">
        <f t="shared" si="1"/>
        <v>NI123456G</v>
      </c>
      <c r="AJ19" s="89" t="str">
        <f t="shared" si="2"/>
        <v>UID_NI123456G</v>
      </c>
      <c r="AK19" s="89" t="s">
        <v>236</v>
      </c>
      <c r="AL19" s="89" t="str">
        <f t="shared" si="3"/>
        <v>Clint Eastwood@yahoo.com</v>
      </c>
      <c r="AM19" s="89" t="s">
        <v>26</v>
      </c>
      <c r="AN19" s="90">
        <f>E19</f>
        <v>43927</v>
      </c>
      <c r="AO19" s="90" t="s">
        <v>237</v>
      </c>
      <c r="AP19" s="90" t="s">
        <v>264</v>
      </c>
      <c r="AQ19" s="90">
        <v>43927</v>
      </c>
      <c r="AR19" s="90" t="s">
        <v>175</v>
      </c>
      <c r="AS19" s="91" t="s">
        <v>247</v>
      </c>
      <c r="AT19" s="91" t="s">
        <v>234</v>
      </c>
      <c r="AU19" s="93">
        <v>6</v>
      </c>
      <c r="AV19" s="89"/>
      <c r="AW19" s="94">
        <v>43957</v>
      </c>
      <c r="AX19" s="95"/>
      <c r="AY19" s="95"/>
    </row>
    <row r="20" spans="1:51" x14ac:dyDescent="0.25">
      <c r="A20" s="89">
        <v>18</v>
      </c>
      <c r="B20" s="89" t="s">
        <v>258</v>
      </c>
      <c r="C20" s="89" t="s">
        <v>259</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260</v>
      </c>
      <c r="P20" s="89" t="s">
        <v>233</v>
      </c>
      <c r="Q20" s="89" t="s">
        <v>234</v>
      </c>
      <c r="R20" s="89"/>
      <c r="S20" s="89"/>
      <c r="T20" s="89"/>
      <c r="U20" s="91"/>
      <c r="V20" s="89"/>
      <c r="W20" s="91">
        <v>0</v>
      </c>
      <c r="X20" s="89">
        <f t="shared" si="4"/>
        <v>1</v>
      </c>
      <c r="Y20" s="89"/>
      <c r="Z20" s="90">
        <f>E19+7*6</f>
        <v>43969</v>
      </c>
      <c r="AA20" s="90">
        <f>Z20-6*6</f>
        <v>43933</v>
      </c>
      <c r="AB20" s="89">
        <v>0</v>
      </c>
      <c r="AC20" s="91">
        <v>0</v>
      </c>
      <c r="AD20" s="89"/>
      <c r="AE20" s="92" t="s">
        <v>235</v>
      </c>
      <c r="AF20" s="89"/>
      <c r="AG20" s="89"/>
      <c r="AH20" s="89"/>
      <c r="AI20" s="89" t="str">
        <f t="shared" si="1"/>
        <v>NI123456G</v>
      </c>
      <c r="AJ20" s="89" t="str">
        <f t="shared" si="2"/>
        <v>UID_NI123456G</v>
      </c>
      <c r="AK20" s="89" t="s">
        <v>236</v>
      </c>
      <c r="AL20" s="89" t="str">
        <f t="shared" si="3"/>
        <v>Clint Eastwood@yahoo.com</v>
      </c>
      <c r="AM20" s="89" t="s">
        <v>26</v>
      </c>
      <c r="AN20" s="90">
        <v>43831</v>
      </c>
      <c r="AO20" s="90" t="s">
        <v>237</v>
      </c>
      <c r="AP20" s="90" t="s">
        <v>264</v>
      </c>
      <c r="AQ20" s="90">
        <v>43927</v>
      </c>
      <c r="AR20" s="90" t="s">
        <v>175</v>
      </c>
      <c r="AS20" s="91" t="s">
        <v>240</v>
      </c>
      <c r="AT20" s="91" t="s">
        <v>241</v>
      </c>
      <c r="AU20" s="93"/>
      <c r="AV20" s="89"/>
      <c r="AW20" s="91"/>
      <c r="AX20" s="95"/>
      <c r="AY20" s="95"/>
    </row>
    <row r="21" spans="1:51" x14ac:dyDescent="0.25">
      <c r="A21" s="89">
        <v>19</v>
      </c>
      <c r="B21" s="89" t="s">
        <v>252</v>
      </c>
      <c r="C21" s="89" t="s">
        <v>231</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232</v>
      </c>
      <c r="P21" s="89" t="s">
        <v>233</v>
      </c>
      <c r="Q21" s="89" t="s">
        <v>241</v>
      </c>
      <c r="R21" s="89"/>
      <c r="S21" s="89"/>
      <c r="T21" s="89"/>
      <c r="U21" s="91"/>
      <c r="V21" s="89"/>
      <c r="W21" s="91">
        <v>0</v>
      </c>
      <c r="X21" s="89">
        <f t="shared" si="4"/>
        <v>1</v>
      </c>
      <c r="Y21" s="89"/>
      <c r="Z21" s="90">
        <f>Z20</f>
        <v>43969</v>
      </c>
      <c r="AA21" s="90">
        <f>AA20</f>
        <v>43933</v>
      </c>
      <c r="AB21" s="89">
        <v>0</v>
      </c>
      <c r="AC21" s="91">
        <v>0</v>
      </c>
      <c r="AD21" s="89"/>
      <c r="AE21" s="92" t="s">
        <v>235</v>
      </c>
      <c r="AF21" s="89"/>
      <c r="AG21" s="89"/>
      <c r="AH21" s="89"/>
      <c r="AI21" s="89" t="str">
        <f t="shared" si="1"/>
        <v>NI123456G</v>
      </c>
      <c r="AJ21" s="89" t="str">
        <f t="shared" si="2"/>
        <v>UID_NI123456G</v>
      </c>
      <c r="AK21" s="89" t="s">
        <v>236</v>
      </c>
      <c r="AL21" s="89" t="str">
        <f t="shared" si="3"/>
        <v>Clint Eastwood@yahoo.com</v>
      </c>
      <c r="AM21" s="89" t="s">
        <v>26</v>
      </c>
      <c r="AN21" s="90">
        <v>43831</v>
      </c>
      <c r="AO21" s="90" t="s">
        <v>237</v>
      </c>
      <c r="AP21" s="90" t="s">
        <v>264</v>
      </c>
      <c r="AQ21" s="90">
        <v>43927</v>
      </c>
      <c r="AR21" s="90" t="s">
        <v>175</v>
      </c>
      <c r="AS21" s="91" t="s">
        <v>240</v>
      </c>
      <c r="AT21" s="91" t="s">
        <v>241</v>
      </c>
      <c r="AU21" s="93"/>
      <c r="AV21" s="89"/>
      <c r="AW21" s="91"/>
      <c r="AX21" s="95"/>
      <c r="AY21" s="95"/>
    </row>
    <row r="22" spans="1:51" x14ac:dyDescent="0.25">
      <c r="A22" s="89">
        <v>20</v>
      </c>
      <c r="B22" s="89" t="s">
        <v>255</v>
      </c>
      <c r="C22" s="89" t="s">
        <v>256</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233</v>
      </c>
      <c r="P22" s="89" t="s">
        <v>233</v>
      </c>
      <c r="Q22" s="89" t="s">
        <v>241</v>
      </c>
      <c r="R22" s="89"/>
      <c r="S22" s="89"/>
      <c r="T22" s="89"/>
      <c r="U22" s="91"/>
      <c r="V22" s="89"/>
      <c r="W22" s="91">
        <v>0</v>
      </c>
      <c r="X22" s="89">
        <f t="shared" si="4"/>
        <v>1</v>
      </c>
      <c r="Y22" s="89"/>
      <c r="Z22" s="90">
        <f>Z21</f>
        <v>43969</v>
      </c>
      <c r="AA22" s="90">
        <f>AA21</f>
        <v>43933</v>
      </c>
      <c r="AB22" s="89">
        <v>0</v>
      </c>
      <c r="AC22" s="91">
        <v>0</v>
      </c>
      <c r="AD22" s="89"/>
      <c r="AE22" s="92" t="s">
        <v>235</v>
      </c>
      <c r="AF22" s="89"/>
      <c r="AG22" s="89"/>
      <c r="AH22" s="89"/>
      <c r="AI22" s="89" t="str">
        <f t="shared" si="1"/>
        <v>NI123456G</v>
      </c>
      <c r="AJ22" s="89" t="str">
        <f t="shared" si="2"/>
        <v>UID_NI123456G</v>
      </c>
      <c r="AK22" s="89" t="s">
        <v>236</v>
      </c>
      <c r="AL22" s="89" t="str">
        <f t="shared" si="3"/>
        <v>Clint Eastwood@yahoo.com</v>
      </c>
      <c r="AM22" s="89" t="s">
        <v>26</v>
      </c>
      <c r="AN22" s="90">
        <v>43831</v>
      </c>
      <c r="AO22" s="90" t="s">
        <v>237</v>
      </c>
      <c r="AP22" s="90" t="s">
        <v>264</v>
      </c>
      <c r="AQ22" s="90">
        <v>43927</v>
      </c>
      <c r="AR22" s="90" t="s">
        <v>175</v>
      </c>
      <c r="AS22" s="91" t="s">
        <v>247</v>
      </c>
      <c r="AT22" s="91" t="s">
        <v>243</v>
      </c>
      <c r="AU22" s="93">
        <v>7</v>
      </c>
      <c r="AV22" s="94">
        <f>E22+7*6</f>
        <v>44031</v>
      </c>
      <c r="AW22" s="94">
        <v>44018</v>
      </c>
      <c r="AX22" s="95"/>
      <c r="AY22" s="95"/>
    </row>
    <row r="23" spans="1:51" x14ac:dyDescent="0.25">
      <c r="A23" s="89">
        <v>21</v>
      </c>
      <c r="B23" s="89" t="s">
        <v>258</v>
      </c>
      <c r="C23" s="89" t="s">
        <v>259</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260</v>
      </c>
      <c r="P23" s="89" t="s">
        <v>233</v>
      </c>
      <c r="Q23" s="89" t="s">
        <v>243</v>
      </c>
      <c r="R23" s="89"/>
      <c r="S23" s="89"/>
      <c r="T23" s="89"/>
      <c r="U23" s="91"/>
      <c r="V23" s="89"/>
      <c r="W23" s="91">
        <v>0</v>
      </c>
      <c r="X23" s="89">
        <f t="shared" si="4"/>
        <v>1</v>
      </c>
      <c r="Y23" s="89"/>
      <c r="Z23" s="89"/>
      <c r="AA23" s="89"/>
      <c r="AB23" s="89">
        <v>0</v>
      </c>
      <c r="AC23" s="91">
        <v>0</v>
      </c>
      <c r="AD23" s="89"/>
      <c r="AE23" s="92" t="s">
        <v>235</v>
      </c>
      <c r="AF23" s="89"/>
      <c r="AG23" s="89"/>
      <c r="AH23" s="89"/>
      <c r="AI23" s="89" t="str">
        <f t="shared" si="1"/>
        <v>NI123456G</v>
      </c>
      <c r="AJ23" s="89" t="str">
        <f t="shared" si="2"/>
        <v>UID_NI123456G</v>
      </c>
      <c r="AK23" s="89" t="s">
        <v>236</v>
      </c>
      <c r="AL23" s="89" t="str">
        <f t="shared" si="3"/>
        <v>Clint Eastwood@yahoo.com</v>
      </c>
      <c r="AM23" s="89" t="s">
        <v>26</v>
      </c>
      <c r="AN23" s="90">
        <v>43831</v>
      </c>
      <c r="AO23" s="90" t="s">
        <v>237</v>
      </c>
      <c r="AP23" s="90" t="s">
        <v>264</v>
      </c>
      <c r="AQ23" s="90">
        <v>43927</v>
      </c>
      <c r="AR23" s="90" t="s">
        <v>175</v>
      </c>
      <c r="AS23" s="91" t="s">
        <v>242</v>
      </c>
      <c r="AT23" s="91" t="s">
        <v>243</v>
      </c>
      <c r="AU23" s="93"/>
      <c r="AV23" s="94">
        <f>E23+7*6</f>
        <v>44061</v>
      </c>
      <c r="AW23" s="91"/>
      <c r="AX23" s="95"/>
      <c r="AY23" s="95"/>
    </row>
    <row r="24" spans="1:51" x14ac:dyDescent="0.25">
      <c r="A24" s="13">
        <f>A23+1</f>
        <v>22</v>
      </c>
      <c r="B24" s="13" t="s">
        <v>250</v>
      </c>
      <c r="C24" s="13" t="s">
        <v>250</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233</v>
      </c>
      <c r="P24" s="13" t="s">
        <v>233</v>
      </c>
      <c r="Q24" s="13" t="s">
        <v>234</v>
      </c>
      <c r="R24" s="13"/>
      <c r="S24" s="13"/>
      <c r="T24" s="13"/>
      <c r="U24" s="84">
        <v>0</v>
      </c>
      <c r="V24" s="13"/>
      <c r="W24" s="84">
        <v>0</v>
      </c>
      <c r="X24" s="13">
        <f t="shared" si="4"/>
        <v>1</v>
      </c>
      <c r="Y24" s="13"/>
      <c r="Z24" s="13"/>
      <c r="AA24" s="13"/>
      <c r="AB24" s="13">
        <v>0</v>
      </c>
      <c r="AC24" s="84">
        <v>0</v>
      </c>
      <c r="AD24" s="13"/>
      <c r="AE24" s="85" t="s">
        <v>235</v>
      </c>
      <c r="AF24" s="13"/>
      <c r="AG24" s="13"/>
      <c r="AH24" s="13"/>
      <c r="AI24" s="13" t="str">
        <f t="shared" si="1"/>
        <v>NI123456I</v>
      </c>
      <c r="AJ24" s="13" t="str">
        <f t="shared" si="2"/>
        <v>UID_NI123456I</v>
      </c>
      <c r="AK24" s="13" t="s">
        <v>236</v>
      </c>
      <c r="AL24" s="13" t="str">
        <f t="shared" si="3"/>
        <v>Batman@yahoo.com</v>
      </c>
      <c r="AM24" s="13" t="s">
        <v>26</v>
      </c>
      <c r="AN24" s="83">
        <v>43831</v>
      </c>
      <c r="AO24" s="83" t="s">
        <v>237</v>
      </c>
      <c r="AP24" s="83" t="s">
        <v>264</v>
      </c>
      <c r="AQ24" s="83">
        <v>43933</v>
      </c>
      <c r="AR24" s="83" t="s">
        <v>171</v>
      </c>
      <c r="AS24" s="84" t="s">
        <v>247</v>
      </c>
      <c r="AT24" s="84" t="s">
        <v>234</v>
      </c>
      <c r="AU24" s="86">
        <v>6</v>
      </c>
      <c r="AV24" s="84"/>
      <c r="AW24" s="87">
        <f>EDATE(AQ24,3)</f>
        <v>44024</v>
      </c>
      <c r="AX24" s="88"/>
      <c r="AY24" s="88"/>
    </row>
    <row r="25" spans="1:51" x14ac:dyDescent="0.25">
      <c r="A25" s="13">
        <f t="shared" ref="A25:A56" si="5">A24+1</f>
        <v>23</v>
      </c>
      <c r="B25" s="13" t="s">
        <v>252</v>
      </c>
      <c r="C25" s="13" t="s">
        <v>231</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232</v>
      </c>
      <c r="P25" s="13" t="s">
        <v>233</v>
      </c>
      <c r="Q25" s="13" t="s">
        <v>234</v>
      </c>
      <c r="R25" s="13"/>
      <c r="S25" s="13"/>
      <c r="T25" s="13"/>
      <c r="U25" s="84">
        <v>1</v>
      </c>
      <c r="V25" s="13"/>
      <c r="W25" s="84">
        <v>0</v>
      </c>
      <c r="X25" s="13">
        <f t="shared" si="4"/>
        <v>1</v>
      </c>
      <c r="Y25" s="83">
        <f>AW24</f>
        <v>44024</v>
      </c>
      <c r="Z25" s="13"/>
      <c r="AA25" s="13"/>
      <c r="AB25" s="13">
        <v>0</v>
      </c>
      <c r="AC25" s="84">
        <v>0</v>
      </c>
      <c r="AD25" s="13"/>
      <c r="AE25" s="85" t="s">
        <v>235</v>
      </c>
      <c r="AF25" s="13"/>
      <c r="AG25" s="13"/>
      <c r="AH25" s="13"/>
      <c r="AI25" s="13" t="str">
        <f t="shared" si="1"/>
        <v>NI123456I</v>
      </c>
      <c r="AJ25" s="13" t="str">
        <f t="shared" si="2"/>
        <v>UID_NI123456I</v>
      </c>
      <c r="AK25" s="13" t="s">
        <v>236</v>
      </c>
      <c r="AL25" s="13" t="str">
        <f t="shared" si="3"/>
        <v>Batman@yahoo.com</v>
      </c>
      <c r="AM25" s="13" t="s">
        <v>26</v>
      </c>
      <c r="AN25" s="83">
        <v>43831</v>
      </c>
      <c r="AO25" s="83" t="s">
        <v>237</v>
      </c>
      <c r="AP25" s="83" t="s">
        <v>264</v>
      </c>
      <c r="AQ25" s="83">
        <v>43933</v>
      </c>
      <c r="AR25" s="83" t="s">
        <v>171</v>
      </c>
      <c r="AS25" s="84" t="s">
        <v>233</v>
      </c>
      <c r="AT25" s="84" t="s">
        <v>234</v>
      </c>
      <c r="AU25" s="86"/>
      <c r="AV25" s="84"/>
      <c r="AW25" s="84"/>
      <c r="AX25" s="88"/>
      <c r="AY25" s="88"/>
    </row>
    <row r="26" spans="1:51" x14ac:dyDescent="0.25">
      <c r="A26" s="13">
        <f t="shared" si="5"/>
        <v>24</v>
      </c>
      <c r="B26" s="13" t="s">
        <v>252</v>
      </c>
      <c r="C26" s="13" t="s">
        <v>231</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232</v>
      </c>
      <c r="P26" s="13" t="s">
        <v>233</v>
      </c>
      <c r="Q26" s="13" t="s">
        <v>234</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235</v>
      </c>
      <c r="AF26" s="13"/>
      <c r="AG26" s="13"/>
      <c r="AH26" s="13"/>
      <c r="AI26" s="13" t="str">
        <f t="shared" si="1"/>
        <v>NI123456I</v>
      </c>
      <c r="AJ26" s="13" t="str">
        <f>IF($AI26&lt;&gt;"",CONCATENATE("UID_" &amp;AI26),"")</f>
        <v>UID_NI123456I</v>
      </c>
      <c r="AK26" s="13" t="s">
        <v>236</v>
      </c>
      <c r="AL26" s="13" t="str">
        <f>CONCATENATE( G26, "@yahoo.com")</f>
        <v>Batman@yahoo.com</v>
      </c>
      <c r="AM26" s="13" t="s">
        <v>26</v>
      </c>
      <c r="AN26" s="83">
        <v>43831</v>
      </c>
      <c r="AO26" s="83" t="s">
        <v>237</v>
      </c>
      <c r="AP26" s="83" t="s">
        <v>264</v>
      </c>
      <c r="AQ26" s="83">
        <v>43933</v>
      </c>
      <c r="AR26" s="83" t="s">
        <v>171</v>
      </c>
      <c r="AS26" s="84" t="s">
        <v>233</v>
      </c>
      <c r="AT26" s="84" t="s">
        <v>234</v>
      </c>
      <c r="AU26" s="86"/>
      <c r="AV26" s="84"/>
      <c r="AW26" s="84"/>
      <c r="AX26" s="88"/>
      <c r="AY26" s="88"/>
    </row>
    <row r="27" spans="1:51" x14ac:dyDescent="0.25">
      <c r="A27" s="13">
        <f t="shared" si="5"/>
        <v>25</v>
      </c>
      <c r="B27" s="13" t="s">
        <v>252</v>
      </c>
      <c r="C27" s="13" t="s">
        <v>231</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232</v>
      </c>
      <c r="P27" s="13" t="s">
        <v>233</v>
      </c>
      <c r="Q27" s="13" t="s">
        <v>234</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235</v>
      </c>
      <c r="AF27" s="13"/>
      <c r="AG27" s="13"/>
      <c r="AH27" s="13"/>
      <c r="AI27" s="13" t="str">
        <f t="shared" si="1"/>
        <v>NI123456I</v>
      </c>
      <c r="AJ27" s="13" t="str">
        <f>IF($AI27&lt;&gt;"",CONCATENATE("UID_" &amp;AI27),"")</f>
        <v>UID_NI123456I</v>
      </c>
      <c r="AK27" s="13" t="s">
        <v>236</v>
      </c>
      <c r="AL27" s="13" t="str">
        <f>CONCATENATE( G27, "@yahoo.com")</f>
        <v>Batman@yahoo.com</v>
      </c>
      <c r="AM27" s="13" t="s">
        <v>26</v>
      </c>
      <c r="AN27" s="83">
        <v>43831</v>
      </c>
      <c r="AO27" s="83" t="s">
        <v>237</v>
      </c>
      <c r="AP27" s="83" t="s">
        <v>264</v>
      </c>
      <c r="AQ27" s="83">
        <v>43933</v>
      </c>
      <c r="AR27" s="83" t="s">
        <v>171</v>
      </c>
      <c r="AS27" s="84" t="s">
        <v>233</v>
      </c>
      <c r="AT27" s="84" t="s">
        <v>234</v>
      </c>
      <c r="AU27" s="86"/>
      <c r="AV27" s="84"/>
      <c r="AW27" s="84"/>
      <c r="AX27" s="88"/>
      <c r="AY27" s="88"/>
    </row>
    <row r="28" spans="1:51" x14ac:dyDescent="0.25">
      <c r="A28" s="13">
        <f t="shared" si="5"/>
        <v>26</v>
      </c>
      <c r="B28" s="13" t="s">
        <v>258</v>
      </c>
      <c r="C28" s="13" t="s">
        <v>259</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260</v>
      </c>
      <c r="P28" s="13" t="s">
        <v>233</v>
      </c>
      <c r="Q28" s="13" t="s">
        <v>234</v>
      </c>
      <c r="R28" s="13"/>
      <c r="S28" s="13"/>
      <c r="T28" s="13"/>
      <c r="U28" s="84">
        <v>1</v>
      </c>
      <c r="V28" s="13"/>
      <c r="W28" s="84">
        <v>0</v>
      </c>
      <c r="X28" s="13">
        <f t="shared" si="4"/>
        <v>1</v>
      </c>
      <c r="Y28" s="83">
        <f>Y27</f>
        <v>44024</v>
      </c>
      <c r="Z28" s="13"/>
      <c r="AA28" s="13"/>
      <c r="AB28" s="13">
        <v>0</v>
      </c>
      <c r="AC28" s="84">
        <v>0</v>
      </c>
      <c r="AD28" s="13"/>
      <c r="AE28" s="85" t="s">
        <v>235</v>
      </c>
      <c r="AF28" s="13"/>
      <c r="AG28" s="13"/>
      <c r="AH28" s="13"/>
      <c r="AI28" s="13" t="str">
        <f t="shared" si="1"/>
        <v>NI123456I</v>
      </c>
      <c r="AJ28" s="13" t="str">
        <f t="shared" si="2"/>
        <v>UID_NI123456I</v>
      </c>
      <c r="AK28" s="13" t="s">
        <v>236</v>
      </c>
      <c r="AL28" s="13" t="str">
        <f t="shared" si="3"/>
        <v>Batman@yahoo.com</v>
      </c>
      <c r="AM28" s="13" t="s">
        <v>26</v>
      </c>
      <c r="AN28" s="83">
        <v>43831</v>
      </c>
      <c r="AO28" s="83" t="s">
        <v>237</v>
      </c>
      <c r="AP28" s="83" t="s">
        <v>264</v>
      </c>
      <c r="AQ28" s="83">
        <v>43933</v>
      </c>
      <c r="AR28" s="83" t="s">
        <v>171</v>
      </c>
      <c r="AS28" s="84" t="s">
        <v>242</v>
      </c>
      <c r="AT28" s="84" t="s">
        <v>243</v>
      </c>
      <c r="AU28" s="86"/>
      <c r="AV28" s="87">
        <f t="shared" ref="AV28:AV33" si="6">E28+7*6</f>
        <v>44066</v>
      </c>
      <c r="AW28" s="84"/>
      <c r="AX28" s="88"/>
      <c r="AY28" s="88"/>
    </row>
    <row r="29" spans="1:51" x14ac:dyDescent="0.25">
      <c r="A29" s="89">
        <f t="shared" si="5"/>
        <v>27</v>
      </c>
      <c r="B29" s="89" t="s">
        <v>250</v>
      </c>
      <c r="C29" s="89" t="s">
        <v>250</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233</v>
      </c>
      <c r="P29" s="89" t="s">
        <v>233</v>
      </c>
      <c r="Q29" s="89" t="s">
        <v>234</v>
      </c>
      <c r="R29" s="89"/>
      <c r="S29" s="89"/>
      <c r="T29" s="89"/>
      <c r="U29" s="91">
        <v>0</v>
      </c>
      <c r="V29" s="89"/>
      <c r="W29" s="91">
        <v>0</v>
      </c>
      <c r="X29" s="89">
        <f t="shared" si="4"/>
        <v>0</v>
      </c>
      <c r="Y29" s="89"/>
      <c r="Z29" s="89"/>
      <c r="AA29" s="89"/>
      <c r="AB29" s="89">
        <v>0</v>
      </c>
      <c r="AC29" s="91">
        <v>0</v>
      </c>
      <c r="AD29" s="89"/>
      <c r="AE29" s="92" t="s">
        <v>235</v>
      </c>
      <c r="AF29" s="89"/>
      <c r="AG29" s="89"/>
      <c r="AH29" s="89"/>
      <c r="AI29" s="89" t="str">
        <f t="shared" si="1"/>
        <v>NI123456C</v>
      </c>
      <c r="AJ29" s="89" t="str">
        <f t="shared" si="2"/>
        <v>UID_NI123456C</v>
      </c>
      <c r="AK29" s="89" t="s">
        <v>236</v>
      </c>
      <c r="AL29" s="89" t="str">
        <f t="shared" si="3"/>
        <v>Bart Simpson@yahoo.com</v>
      </c>
      <c r="AM29" s="89" t="s">
        <v>26</v>
      </c>
      <c r="AN29" s="90">
        <v>43831</v>
      </c>
      <c r="AO29" s="90" t="s">
        <v>237</v>
      </c>
      <c r="AP29" s="90" t="s">
        <v>264</v>
      </c>
      <c r="AQ29" s="90">
        <v>43927</v>
      </c>
      <c r="AR29" s="90" t="s">
        <v>167</v>
      </c>
      <c r="AS29" s="91" t="s">
        <v>239</v>
      </c>
      <c r="AT29" s="91" t="s">
        <v>265</v>
      </c>
      <c r="AU29" s="93">
        <v>2</v>
      </c>
      <c r="AV29" s="94">
        <f t="shared" si="6"/>
        <v>43969</v>
      </c>
      <c r="AW29" s="89"/>
      <c r="AX29" s="95"/>
      <c r="AY29" s="95"/>
    </row>
    <row r="30" spans="1:51" x14ac:dyDescent="0.25">
      <c r="A30" s="89">
        <f t="shared" si="5"/>
        <v>28</v>
      </c>
      <c r="B30" s="89" t="s">
        <v>250</v>
      </c>
      <c r="C30" s="89" t="s">
        <v>250</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233</v>
      </c>
      <c r="P30" s="89" t="s">
        <v>233</v>
      </c>
      <c r="Q30" s="89" t="s">
        <v>234</v>
      </c>
      <c r="R30" s="89"/>
      <c r="S30" s="89"/>
      <c r="T30" s="89"/>
      <c r="U30" s="91">
        <v>0</v>
      </c>
      <c r="V30" s="89"/>
      <c r="W30" s="91">
        <v>0</v>
      </c>
      <c r="X30" s="89">
        <f t="shared" si="4"/>
        <v>1</v>
      </c>
      <c r="Y30" s="89"/>
      <c r="Z30" s="89"/>
      <c r="AA30" s="89"/>
      <c r="AB30" s="89">
        <v>0</v>
      </c>
      <c r="AC30" s="91">
        <v>0</v>
      </c>
      <c r="AD30" s="89"/>
      <c r="AE30" s="92" t="s">
        <v>235</v>
      </c>
      <c r="AF30" s="89"/>
      <c r="AG30" s="89"/>
      <c r="AH30" s="89"/>
      <c r="AI30" s="89" t="str">
        <f t="shared" si="1"/>
        <v>NI123456C</v>
      </c>
      <c r="AJ30" s="89" t="str">
        <f t="shared" si="2"/>
        <v>UID_NI123456C</v>
      </c>
      <c r="AK30" s="89" t="s">
        <v>236</v>
      </c>
      <c r="AL30" s="89" t="str">
        <f t="shared" si="3"/>
        <v>Bart Simpson@yahoo.com</v>
      </c>
      <c r="AM30" s="89" t="s">
        <v>26</v>
      </c>
      <c r="AN30" s="90">
        <v>43831</v>
      </c>
      <c r="AO30" s="90" t="s">
        <v>237</v>
      </c>
      <c r="AP30" s="90" t="s">
        <v>264</v>
      </c>
      <c r="AQ30" s="90">
        <v>43927</v>
      </c>
      <c r="AR30" s="90" t="s">
        <v>175</v>
      </c>
      <c r="AS30" s="91" t="s">
        <v>247</v>
      </c>
      <c r="AT30" s="91" t="s">
        <v>234</v>
      </c>
      <c r="AU30" s="93">
        <v>6</v>
      </c>
      <c r="AV30" s="94">
        <f t="shared" si="6"/>
        <v>43969</v>
      </c>
      <c r="AW30" s="89"/>
      <c r="AX30" s="95"/>
      <c r="AY30" s="95"/>
    </row>
    <row r="31" spans="1:51" x14ac:dyDescent="0.25">
      <c r="A31" s="89">
        <f t="shared" si="5"/>
        <v>29</v>
      </c>
      <c r="B31" s="89" t="s">
        <v>250</v>
      </c>
      <c r="C31" s="89" t="s">
        <v>250</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233</v>
      </c>
      <c r="P31" s="89" t="s">
        <v>233</v>
      </c>
      <c r="Q31" s="89" t="s">
        <v>234</v>
      </c>
      <c r="R31" s="89"/>
      <c r="S31" s="89"/>
      <c r="T31" s="89"/>
      <c r="U31" s="91">
        <v>0</v>
      </c>
      <c r="V31" s="89"/>
      <c r="W31" s="91">
        <v>0</v>
      </c>
      <c r="X31" s="89">
        <f t="shared" si="4"/>
        <v>0</v>
      </c>
      <c r="Y31" s="89"/>
      <c r="Z31" s="89"/>
      <c r="AA31" s="89"/>
      <c r="AB31" s="89">
        <v>0</v>
      </c>
      <c r="AC31" s="91">
        <v>0</v>
      </c>
      <c r="AD31" s="89"/>
      <c r="AE31" s="92" t="s">
        <v>235</v>
      </c>
      <c r="AF31" s="89"/>
      <c r="AG31" s="89"/>
      <c r="AH31" s="89"/>
      <c r="AI31" s="89" t="str">
        <f t="shared" si="1"/>
        <v>NI123456C</v>
      </c>
      <c r="AJ31" s="89" t="str">
        <f t="shared" si="2"/>
        <v>UID_NI123456C</v>
      </c>
      <c r="AK31" s="89" t="s">
        <v>236</v>
      </c>
      <c r="AL31" s="89" t="str">
        <f t="shared" si="3"/>
        <v>Bart Simpson@yahoo.com</v>
      </c>
      <c r="AM31" s="89" t="s">
        <v>26</v>
      </c>
      <c r="AN31" s="90">
        <v>43831</v>
      </c>
      <c r="AO31" s="90" t="s">
        <v>237</v>
      </c>
      <c r="AP31" s="90" t="s">
        <v>264</v>
      </c>
      <c r="AQ31" s="90">
        <v>43927</v>
      </c>
      <c r="AR31" s="90" t="s">
        <v>167</v>
      </c>
      <c r="AS31" s="91" t="s">
        <v>240</v>
      </c>
      <c r="AT31" s="91" t="s">
        <v>241</v>
      </c>
      <c r="AU31" s="93">
        <v>2</v>
      </c>
      <c r="AV31" s="94">
        <f t="shared" si="6"/>
        <v>43969</v>
      </c>
      <c r="AW31" s="89"/>
      <c r="AX31" s="95"/>
      <c r="AY31" s="95"/>
    </row>
    <row r="32" spans="1:51" x14ac:dyDescent="0.25">
      <c r="A32" s="89">
        <f t="shared" si="5"/>
        <v>30</v>
      </c>
      <c r="B32" s="89" t="s">
        <v>250</v>
      </c>
      <c r="C32" s="89" t="s">
        <v>250</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233</v>
      </c>
      <c r="P32" s="89" t="s">
        <v>233</v>
      </c>
      <c r="Q32" s="89" t="s">
        <v>234</v>
      </c>
      <c r="R32" s="89"/>
      <c r="S32" s="89"/>
      <c r="T32" s="89"/>
      <c r="U32" s="91">
        <v>0</v>
      </c>
      <c r="V32" s="89"/>
      <c r="W32" s="91">
        <v>0</v>
      </c>
      <c r="X32" s="89">
        <f t="shared" si="4"/>
        <v>0</v>
      </c>
      <c r="Y32" s="89"/>
      <c r="Z32" s="89"/>
      <c r="AA32" s="89"/>
      <c r="AB32" s="89">
        <v>0</v>
      </c>
      <c r="AC32" s="91">
        <v>0</v>
      </c>
      <c r="AD32" s="89"/>
      <c r="AE32" s="92" t="s">
        <v>235</v>
      </c>
      <c r="AF32" s="89"/>
      <c r="AG32" s="89"/>
      <c r="AH32" s="89"/>
      <c r="AI32" s="89" t="str">
        <f t="shared" si="1"/>
        <v>NI123456C</v>
      </c>
      <c r="AJ32" s="89" t="str">
        <f t="shared" si="2"/>
        <v>UID_NI123456C</v>
      </c>
      <c r="AK32" s="89" t="s">
        <v>236</v>
      </c>
      <c r="AL32" s="89" t="str">
        <f t="shared" si="3"/>
        <v>Bart Simpson@yahoo.com</v>
      </c>
      <c r="AM32" s="89" t="s">
        <v>26</v>
      </c>
      <c r="AN32" s="90">
        <v>43831</v>
      </c>
      <c r="AO32" s="90" t="s">
        <v>237</v>
      </c>
      <c r="AP32" s="90" t="s">
        <v>264</v>
      </c>
      <c r="AQ32" s="90">
        <v>43927</v>
      </c>
      <c r="AR32" s="90" t="s">
        <v>167</v>
      </c>
      <c r="AS32" s="91" t="s">
        <v>242</v>
      </c>
      <c r="AT32" s="91" t="s">
        <v>243</v>
      </c>
      <c r="AU32" s="93">
        <v>1</v>
      </c>
      <c r="AV32" s="94">
        <f t="shared" si="6"/>
        <v>43969</v>
      </c>
      <c r="AW32" s="89"/>
      <c r="AX32" s="95"/>
      <c r="AY32" s="95"/>
    </row>
    <row r="33" spans="1:51" x14ac:dyDescent="0.25">
      <c r="A33" s="89">
        <f t="shared" si="5"/>
        <v>31</v>
      </c>
      <c r="B33" s="89" t="s">
        <v>250</v>
      </c>
      <c r="C33" s="89" t="s">
        <v>250</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233</v>
      </c>
      <c r="P33" s="89" t="s">
        <v>233</v>
      </c>
      <c r="Q33" s="89" t="s">
        <v>234</v>
      </c>
      <c r="R33" s="89"/>
      <c r="S33" s="89"/>
      <c r="T33" s="89"/>
      <c r="U33" s="91">
        <v>0</v>
      </c>
      <c r="V33" s="89"/>
      <c r="W33" s="91">
        <v>0</v>
      </c>
      <c r="X33" s="89">
        <f t="shared" si="4"/>
        <v>1</v>
      </c>
      <c r="Y33" s="89"/>
      <c r="Z33" s="89"/>
      <c r="AA33" s="89"/>
      <c r="AB33" s="89">
        <v>0</v>
      </c>
      <c r="AC33" s="91">
        <v>0</v>
      </c>
      <c r="AD33" s="89"/>
      <c r="AE33" s="92" t="s">
        <v>235</v>
      </c>
      <c r="AF33" s="89"/>
      <c r="AG33" s="89"/>
      <c r="AH33" s="89"/>
      <c r="AI33" s="89" t="str">
        <f t="shared" si="1"/>
        <v>NI123456C</v>
      </c>
      <c r="AJ33" s="89" t="str">
        <f t="shared" si="2"/>
        <v>UID_NI123456C</v>
      </c>
      <c r="AK33" s="89" t="s">
        <v>236</v>
      </c>
      <c r="AL33" s="89" t="str">
        <f t="shared" si="3"/>
        <v>Bart Simpson@yahoo.com</v>
      </c>
      <c r="AM33" s="89" t="s">
        <v>26</v>
      </c>
      <c r="AN33" s="90">
        <v>43831</v>
      </c>
      <c r="AO33" s="90" t="s">
        <v>237</v>
      </c>
      <c r="AP33" s="90" t="s">
        <v>264</v>
      </c>
      <c r="AQ33" s="90">
        <v>43927</v>
      </c>
      <c r="AR33" s="90" t="s">
        <v>175</v>
      </c>
      <c r="AS33" s="91" t="s">
        <v>247</v>
      </c>
      <c r="AT33" s="91" t="s">
        <v>234</v>
      </c>
      <c r="AU33" s="93">
        <v>6</v>
      </c>
      <c r="AV33" s="94">
        <f t="shared" si="6"/>
        <v>43969</v>
      </c>
      <c r="AW33" s="90">
        <v>43957</v>
      </c>
      <c r="AX33" s="95"/>
      <c r="AY33" s="95"/>
    </row>
    <row r="34" spans="1:51" x14ac:dyDescent="0.25">
      <c r="A34" s="89">
        <f t="shared" si="5"/>
        <v>32</v>
      </c>
      <c r="B34" s="89" t="s">
        <v>245</v>
      </c>
      <c r="C34" s="89" t="s">
        <v>245</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233</v>
      </c>
      <c r="P34" s="89" t="s">
        <v>233</v>
      </c>
      <c r="Q34" s="89" t="s">
        <v>234</v>
      </c>
      <c r="R34" s="89"/>
      <c r="S34" s="89"/>
      <c r="T34" s="89"/>
      <c r="U34" s="91">
        <v>0</v>
      </c>
      <c r="V34" s="89"/>
      <c r="W34" s="91">
        <v>0</v>
      </c>
      <c r="X34" s="89">
        <f t="shared" si="4"/>
        <v>0</v>
      </c>
      <c r="Y34" s="89"/>
      <c r="Z34" s="89"/>
      <c r="AA34" s="89"/>
      <c r="AB34" s="89">
        <v>0</v>
      </c>
      <c r="AC34" s="91">
        <v>0</v>
      </c>
      <c r="AD34" s="89"/>
      <c r="AE34" s="92" t="s">
        <v>235</v>
      </c>
      <c r="AF34" s="89"/>
      <c r="AG34" s="89"/>
      <c r="AH34" s="89"/>
      <c r="AI34" s="89" t="str">
        <f t="shared" si="1"/>
        <v>NI123456C</v>
      </c>
      <c r="AJ34" s="89" t="str">
        <f t="shared" si="2"/>
        <v>UID_NI123456C</v>
      </c>
      <c r="AK34" s="89" t="s">
        <v>236</v>
      </c>
      <c r="AL34" s="89" t="str">
        <f t="shared" si="3"/>
        <v>Bart Simpson@yahoo.com</v>
      </c>
      <c r="AM34" s="89" t="s">
        <v>26</v>
      </c>
      <c r="AN34" s="90">
        <v>43831</v>
      </c>
      <c r="AO34" s="90" t="s">
        <v>237</v>
      </c>
      <c r="AP34" s="90" t="s">
        <v>264</v>
      </c>
      <c r="AQ34" s="90">
        <v>43927</v>
      </c>
      <c r="AR34" s="90" t="s">
        <v>167</v>
      </c>
      <c r="AS34" s="91" t="s">
        <v>240</v>
      </c>
      <c r="AT34" s="91" t="s">
        <v>241</v>
      </c>
      <c r="AU34" s="93">
        <v>2</v>
      </c>
      <c r="AV34" s="94">
        <f>E34+7*6</f>
        <v>43969</v>
      </c>
      <c r="AW34" s="90" t="s">
        <v>249</v>
      </c>
      <c r="AX34" s="95"/>
      <c r="AY34" s="95"/>
    </row>
    <row r="35" spans="1:51" x14ac:dyDescent="0.25">
      <c r="A35" s="89">
        <f t="shared" si="5"/>
        <v>33</v>
      </c>
      <c r="B35" s="89" t="s">
        <v>245</v>
      </c>
      <c r="C35" s="89" t="s">
        <v>245</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233</v>
      </c>
      <c r="P35" s="89" t="s">
        <v>233</v>
      </c>
      <c r="Q35" s="89" t="s">
        <v>234</v>
      </c>
      <c r="R35" s="89"/>
      <c r="S35" s="89"/>
      <c r="T35" s="89"/>
      <c r="U35" s="91">
        <v>0</v>
      </c>
      <c r="V35" s="89"/>
      <c r="W35" s="91">
        <v>0</v>
      </c>
      <c r="X35" s="89">
        <f t="shared" si="4"/>
        <v>1</v>
      </c>
      <c r="Y35" s="89"/>
      <c r="Z35" s="89"/>
      <c r="AA35" s="89"/>
      <c r="AB35" s="89">
        <v>0</v>
      </c>
      <c r="AC35" s="91">
        <v>0</v>
      </c>
      <c r="AD35" s="89"/>
      <c r="AE35" s="92" t="s">
        <v>235</v>
      </c>
      <c r="AF35" s="89"/>
      <c r="AG35" s="89"/>
      <c r="AH35" s="89"/>
      <c r="AI35" s="89" t="str">
        <f t="shared" si="1"/>
        <v>NI123456C</v>
      </c>
      <c r="AJ35" s="89" t="str">
        <f t="shared" si="2"/>
        <v>UID_NI123456C</v>
      </c>
      <c r="AK35" s="89" t="s">
        <v>236</v>
      </c>
      <c r="AL35" s="89" t="str">
        <f t="shared" si="3"/>
        <v>Bart Simpson@yahoo.com</v>
      </c>
      <c r="AM35" s="89" t="s">
        <v>26</v>
      </c>
      <c r="AN35" s="90">
        <v>43831</v>
      </c>
      <c r="AO35" s="90" t="s">
        <v>237</v>
      </c>
      <c r="AP35" s="90" t="s">
        <v>264</v>
      </c>
      <c r="AQ35" s="90">
        <v>43927</v>
      </c>
      <c r="AR35" s="90" t="s">
        <v>175</v>
      </c>
      <c r="AS35" s="91" t="s">
        <v>247</v>
      </c>
      <c r="AT35" s="91" t="s">
        <v>234</v>
      </c>
      <c r="AU35" s="93">
        <v>6</v>
      </c>
      <c r="AV35" s="94"/>
      <c r="AW35" s="90">
        <v>43957</v>
      </c>
      <c r="AX35" s="95"/>
      <c r="AY35" s="95"/>
    </row>
    <row r="36" spans="1:51" x14ac:dyDescent="0.25">
      <c r="A36" s="89">
        <f t="shared" si="5"/>
        <v>34</v>
      </c>
      <c r="B36" s="89" t="s">
        <v>245</v>
      </c>
      <c r="C36" s="89" t="s">
        <v>245</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233</v>
      </c>
      <c r="P36" s="89" t="s">
        <v>233</v>
      </c>
      <c r="Q36" s="89" t="s">
        <v>234</v>
      </c>
      <c r="R36" s="89"/>
      <c r="S36" s="89"/>
      <c r="T36" s="89"/>
      <c r="U36" s="91">
        <v>0</v>
      </c>
      <c r="V36" s="89"/>
      <c r="W36" s="91">
        <v>0</v>
      </c>
      <c r="X36" s="89">
        <f t="shared" si="4"/>
        <v>0</v>
      </c>
      <c r="Y36" s="89"/>
      <c r="Z36" s="89"/>
      <c r="AA36" s="89"/>
      <c r="AB36" s="89">
        <v>0</v>
      </c>
      <c r="AC36" s="91">
        <v>0</v>
      </c>
      <c r="AD36" s="89"/>
      <c r="AE36" s="92" t="s">
        <v>235</v>
      </c>
      <c r="AF36" s="89"/>
      <c r="AG36" s="89"/>
      <c r="AH36" s="89"/>
      <c r="AI36" s="89" t="str">
        <f t="shared" si="1"/>
        <v>NI123456C</v>
      </c>
      <c r="AJ36" s="89" t="str">
        <f t="shared" si="2"/>
        <v>UID_NI123456C</v>
      </c>
      <c r="AK36" s="89" t="s">
        <v>236</v>
      </c>
      <c r="AL36" s="89" t="str">
        <f t="shared" si="3"/>
        <v>Bart Simpson@yahoo.com</v>
      </c>
      <c r="AM36" s="89" t="s">
        <v>26</v>
      </c>
      <c r="AN36" s="90">
        <v>43831</v>
      </c>
      <c r="AO36" s="90" t="s">
        <v>237</v>
      </c>
      <c r="AP36" s="90" t="s">
        <v>264</v>
      </c>
      <c r="AQ36" s="90">
        <v>43927</v>
      </c>
      <c r="AR36" s="90" t="s">
        <v>167</v>
      </c>
      <c r="AS36" s="91" t="s">
        <v>242</v>
      </c>
      <c r="AT36" s="91" t="s">
        <v>243</v>
      </c>
      <c r="AU36" s="93">
        <v>1</v>
      </c>
      <c r="AV36" s="94">
        <f>E36+7*6</f>
        <v>43969</v>
      </c>
      <c r="AW36" s="90" t="s">
        <v>249</v>
      </c>
      <c r="AX36" s="95"/>
      <c r="AY36" s="95"/>
    </row>
    <row r="37" spans="1:51" x14ac:dyDescent="0.25">
      <c r="A37" s="89">
        <f t="shared" si="5"/>
        <v>35</v>
      </c>
      <c r="B37" s="89" t="s">
        <v>255</v>
      </c>
      <c r="C37" s="89" t="s">
        <v>256</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233</v>
      </c>
      <c r="P37" s="89" t="s">
        <v>233</v>
      </c>
      <c r="Q37" s="89" t="s">
        <v>234</v>
      </c>
      <c r="R37" s="89"/>
      <c r="S37" s="89"/>
      <c r="T37" s="89"/>
      <c r="U37" s="91">
        <v>0</v>
      </c>
      <c r="V37" s="89"/>
      <c r="W37" s="91">
        <v>0</v>
      </c>
      <c r="X37" s="89">
        <f t="shared" si="4"/>
        <v>0</v>
      </c>
      <c r="Y37" s="89"/>
      <c r="Z37" s="89"/>
      <c r="AA37" s="89"/>
      <c r="AB37" s="89">
        <v>0</v>
      </c>
      <c r="AC37" s="91">
        <v>0</v>
      </c>
      <c r="AD37" s="89"/>
      <c r="AE37" s="92" t="s">
        <v>235</v>
      </c>
      <c r="AF37" s="89"/>
      <c r="AG37" s="89"/>
      <c r="AH37" s="89"/>
      <c r="AI37" s="89" t="str">
        <f t="shared" si="1"/>
        <v>NI123456C</v>
      </c>
      <c r="AJ37" s="89" t="str">
        <f t="shared" si="2"/>
        <v>UID_NI123456C</v>
      </c>
      <c r="AK37" s="89" t="s">
        <v>236</v>
      </c>
      <c r="AL37" s="89" t="str">
        <f t="shared" si="3"/>
        <v>Bart Simpson@yahoo.com</v>
      </c>
      <c r="AM37" s="89" t="s">
        <v>26</v>
      </c>
      <c r="AN37" s="90">
        <v>43831</v>
      </c>
      <c r="AO37" s="90" t="s">
        <v>237</v>
      </c>
      <c r="AP37" s="90" t="s">
        <v>264</v>
      </c>
      <c r="AQ37" s="90">
        <v>43927</v>
      </c>
      <c r="AR37" s="90" t="s">
        <v>167</v>
      </c>
      <c r="AS37" s="91" t="s">
        <v>242</v>
      </c>
      <c r="AT37" s="91" t="s">
        <v>243</v>
      </c>
      <c r="AU37" s="93">
        <v>1</v>
      </c>
      <c r="AV37" s="94">
        <f>E37+7*6</f>
        <v>43969</v>
      </c>
      <c r="AW37" s="90" t="s">
        <v>249</v>
      </c>
      <c r="AX37" s="95"/>
      <c r="AY37" s="95"/>
    </row>
    <row r="38" spans="1:51" x14ac:dyDescent="0.25">
      <c r="A38" s="89">
        <f t="shared" si="5"/>
        <v>36</v>
      </c>
      <c r="B38" s="89" t="s">
        <v>255</v>
      </c>
      <c r="C38" s="89" t="s">
        <v>256</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233</v>
      </c>
      <c r="P38" s="89" t="s">
        <v>233</v>
      </c>
      <c r="Q38" s="89" t="s">
        <v>234</v>
      </c>
      <c r="R38" s="89"/>
      <c r="S38" s="89"/>
      <c r="T38" s="89"/>
      <c r="U38" s="91">
        <v>0</v>
      </c>
      <c r="V38" s="89"/>
      <c r="W38" s="91">
        <v>0</v>
      </c>
      <c r="X38" s="89">
        <f t="shared" si="4"/>
        <v>1</v>
      </c>
      <c r="Y38" s="89"/>
      <c r="Z38" s="89"/>
      <c r="AA38" s="89"/>
      <c r="AB38" s="89">
        <v>0</v>
      </c>
      <c r="AC38" s="91">
        <v>0</v>
      </c>
      <c r="AD38" s="89"/>
      <c r="AE38" s="92" t="s">
        <v>235</v>
      </c>
      <c r="AF38" s="89"/>
      <c r="AG38" s="89"/>
      <c r="AH38" s="89"/>
      <c r="AI38" s="89" t="str">
        <f t="shared" si="1"/>
        <v>NI123456C</v>
      </c>
      <c r="AJ38" s="89" t="str">
        <f t="shared" si="2"/>
        <v>UID_NI123456C</v>
      </c>
      <c r="AK38" s="89" t="s">
        <v>236</v>
      </c>
      <c r="AL38" s="89" t="str">
        <f t="shared" si="3"/>
        <v>Bart Simpson@yahoo.com</v>
      </c>
      <c r="AM38" s="89" t="s">
        <v>26</v>
      </c>
      <c r="AN38" s="90">
        <v>43831</v>
      </c>
      <c r="AO38" s="90" t="s">
        <v>237</v>
      </c>
      <c r="AP38" s="90" t="s">
        <v>264</v>
      </c>
      <c r="AQ38" s="90">
        <v>43927</v>
      </c>
      <c r="AR38" s="90" t="s">
        <v>175</v>
      </c>
      <c r="AS38" s="91" t="s">
        <v>247</v>
      </c>
      <c r="AT38" s="91" t="s">
        <v>243</v>
      </c>
      <c r="AU38" s="93">
        <v>9</v>
      </c>
      <c r="AV38" s="94"/>
      <c r="AW38" s="90">
        <v>43957</v>
      </c>
      <c r="AX38" s="95"/>
      <c r="AY38" s="95"/>
    </row>
    <row r="39" spans="1:51" x14ac:dyDescent="0.25">
      <c r="A39" s="89">
        <f t="shared" si="5"/>
        <v>37</v>
      </c>
      <c r="B39" s="89" t="s">
        <v>258</v>
      </c>
      <c r="C39" s="89" t="s">
        <v>259</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233</v>
      </c>
      <c r="P39" s="89" t="s">
        <v>233</v>
      </c>
      <c r="Q39" s="89" t="s">
        <v>234</v>
      </c>
      <c r="R39" s="89"/>
      <c r="S39" s="89"/>
      <c r="T39" s="89"/>
      <c r="U39" s="91">
        <v>0</v>
      </c>
      <c r="V39" s="89"/>
      <c r="W39" s="91">
        <v>0</v>
      </c>
      <c r="X39" s="89">
        <f t="shared" si="4"/>
        <v>1</v>
      </c>
      <c r="Y39" s="89"/>
      <c r="Z39" s="89"/>
      <c r="AA39" s="89"/>
      <c r="AB39" s="89">
        <v>0</v>
      </c>
      <c r="AC39" s="91">
        <v>0</v>
      </c>
      <c r="AD39" s="89"/>
      <c r="AE39" s="92" t="s">
        <v>235</v>
      </c>
      <c r="AF39" s="89"/>
      <c r="AG39" s="89"/>
      <c r="AH39" s="89"/>
      <c r="AI39" s="89" t="str">
        <f t="shared" si="1"/>
        <v>NI123456C</v>
      </c>
      <c r="AJ39" s="89" t="str">
        <f t="shared" si="2"/>
        <v>UID_NI123456C</v>
      </c>
      <c r="AK39" s="89" t="s">
        <v>236</v>
      </c>
      <c r="AL39" s="89" t="str">
        <f t="shared" si="3"/>
        <v>Bart Simpson@yahoo.com</v>
      </c>
      <c r="AM39" s="89" t="s">
        <v>26</v>
      </c>
      <c r="AN39" s="90">
        <v>43831</v>
      </c>
      <c r="AO39" s="90" t="s">
        <v>237</v>
      </c>
      <c r="AP39" s="90" t="s">
        <v>264</v>
      </c>
      <c r="AQ39" s="90">
        <v>43927</v>
      </c>
      <c r="AR39" s="90" t="s">
        <v>175</v>
      </c>
      <c r="AS39" s="91" t="s">
        <v>242</v>
      </c>
      <c r="AT39" s="91" t="s">
        <v>243</v>
      </c>
      <c r="AU39" s="93">
        <v>1</v>
      </c>
      <c r="AV39" s="94">
        <f>E39+7*6</f>
        <v>43969</v>
      </c>
      <c r="AW39" s="90"/>
      <c r="AX39" s="95"/>
      <c r="AY39" s="95"/>
    </row>
    <row r="40" spans="1:51" x14ac:dyDescent="0.25">
      <c r="A40" s="13">
        <f t="shared" si="5"/>
        <v>38</v>
      </c>
      <c r="B40" s="13" t="s">
        <v>250</v>
      </c>
      <c r="C40" s="13" t="s">
        <v>250</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233</v>
      </c>
      <c r="P40" s="13" t="s">
        <v>233</v>
      </c>
      <c r="Q40" s="13" t="s">
        <v>234</v>
      </c>
      <c r="R40" s="13"/>
      <c r="S40" s="13"/>
      <c r="T40" s="13"/>
      <c r="U40" s="84">
        <v>0</v>
      </c>
      <c r="V40" s="13"/>
      <c r="W40" s="84">
        <v>0</v>
      </c>
      <c r="X40" s="13">
        <v>0</v>
      </c>
      <c r="Y40" s="13"/>
      <c r="Z40" s="13"/>
      <c r="AA40" s="13"/>
      <c r="AB40" s="13">
        <v>0</v>
      </c>
      <c r="AC40" s="84">
        <v>0</v>
      </c>
      <c r="AD40" s="13"/>
      <c r="AE40" s="85" t="s">
        <v>235</v>
      </c>
      <c r="AF40" s="13"/>
      <c r="AG40" s="13"/>
      <c r="AH40" s="13"/>
      <c r="AI40" s="13" t="str">
        <f t="shared" si="1"/>
        <v>NI123456I</v>
      </c>
      <c r="AJ40" s="13" t="str">
        <f t="shared" si="2"/>
        <v>UID_NI123456I</v>
      </c>
      <c r="AK40" s="13" t="s">
        <v>236</v>
      </c>
      <c r="AL40" s="13" t="str">
        <f t="shared" si="3"/>
        <v>Batman@yahoo.com</v>
      </c>
      <c r="AM40" s="13" t="s">
        <v>26</v>
      </c>
      <c r="AN40" s="83">
        <v>43831</v>
      </c>
      <c r="AO40" s="83" t="s">
        <v>237</v>
      </c>
      <c r="AP40" s="83" t="s">
        <v>264</v>
      </c>
      <c r="AQ40" s="83">
        <f>E40</f>
        <v>43927</v>
      </c>
      <c r="AR40" s="83" t="s">
        <v>167</v>
      </c>
      <c r="AS40" s="84" t="s">
        <v>239</v>
      </c>
      <c r="AT40" s="84" t="s">
        <v>265</v>
      </c>
      <c r="AU40" s="86">
        <v>2</v>
      </c>
      <c r="AV40" s="87">
        <f>AQ40+7*6</f>
        <v>43969</v>
      </c>
      <c r="AW40" s="13"/>
      <c r="AX40" s="88"/>
      <c r="AY40" s="88"/>
    </row>
    <row r="41" spans="1:51" x14ac:dyDescent="0.25">
      <c r="A41" s="13">
        <f t="shared" si="5"/>
        <v>39</v>
      </c>
      <c r="B41" s="13" t="s">
        <v>252</v>
      </c>
      <c r="C41" s="13" t="s">
        <v>231</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233</v>
      </c>
      <c r="P41" s="13" t="s">
        <v>233</v>
      </c>
      <c r="Q41" s="13" t="s">
        <v>234</v>
      </c>
      <c r="R41" s="13"/>
      <c r="S41" s="13"/>
      <c r="T41" s="13"/>
      <c r="U41" s="84">
        <v>0</v>
      </c>
      <c r="V41" s="13"/>
      <c r="W41" s="84">
        <v>0</v>
      </c>
      <c r="X41" s="13">
        <v>0</v>
      </c>
      <c r="Y41" s="13"/>
      <c r="Z41" s="13"/>
      <c r="AA41" s="13"/>
      <c r="AB41" s="13">
        <v>0</v>
      </c>
      <c r="AC41" s="84">
        <v>0</v>
      </c>
      <c r="AD41" s="13"/>
      <c r="AE41" s="85" t="s">
        <v>235</v>
      </c>
      <c r="AF41" s="13"/>
      <c r="AG41" s="13"/>
      <c r="AH41" s="13"/>
      <c r="AI41" s="13" t="str">
        <f t="shared" si="1"/>
        <v>NI123456I</v>
      </c>
      <c r="AJ41" s="13" t="str">
        <f t="shared" si="2"/>
        <v>UID_NI123456I</v>
      </c>
      <c r="AK41" s="13" t="s">
        <v>236</v>
      </c>
      <c r="AL41" s="13" t="str">
        <f t="shared" si="3"/>
        <v>Batman@yahoo.com</v>
      </c>
      <c r="AM41" s="13" t="s">
        <v>26</v>
      </c>
      <c r="AN41" s="83">
        <v>43831</v>
      </c>
      <c r="AO41" s="83" t="s">
        <v>237</v>
      </c>
      <c r="AP41" s="83" t="s">
        <v>264</v>
      </c>
      <c r="AQ41" s="83">
        <f>E41</f>
        <v>43957</v>
      </c>
      <c r="AR41" s="83" t="s">
        <v>167</v>
      </c>
      <c r="AS41" s="84" t="s">
        <v>240</v>
      </c>
      <c r="AT41" s="84" t="s">
        <v>241</v>
      </c>
      <c r="AU41" s="86"/>
      <c r="AV41" s="84"/>
      <c r="AW41" s="13"/>
      <c r="AX41" s="88"/>
      <c r="AY41" s="88"/>
    </row>
    <row r="42" spans="1:51" x14ac:dyDescent="0.25">
      <c r="A42" s="13">
        <f t="shared" si="5"/>
        <v>40</v>
      </c>
      <c r="B42" s="13" t="s">
        <v>266</v>
      </c>
      <c r="C42" s="13" t="s">
        <v>266</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233</v>
      </c>
      <c r="P42" s="13" t="s">
        <v>233</v>
      </c>
      <c r="Q42" s="13" t="s">
        <v>234</v>
      </c>
      <c r="R42" s="13"/>
      <c r="S42" s="13"/>
      <c r="T42" s="13"/>
      <c r="U42" s="84">
        <v>0</v>
      </c>
      <c r="V42" s="13"/>
      <c r="W42" s="13">
        <v>0</v>
      </c>
      <c r="X42" s="13">
        <v>0</v>
      </c>
      <c r="Y42" s="13"/>
      <c r="Z42" s="13"/>
      <c r="AA42" s="13"/>
      <c r="AB42" s="13">
        <v>0</v>
      </c>
      <c r="AC42" s="84">
        <v>0</v>
      </c>
      <c r="AD42" s="13"/>
      <c r="AE42" s="85" t="s">
        <v>267</v>
      </c>
      <c r="AF42" s="13"/>
      <c r="AG42" s="13"/>
      <c r="AH42" s="13"/>
      <c r="AI42" s="13" t="str">
        <f t="shared" si="1"/>
        <v>NI123456I</v>
      </c>
      <c r="AJ42" s="13" t="str">
        <f t="shared" si="2"/>
        <v>UID_NI123456I</v>
      </c>
      <c r="AK42" s="13" t="s">
        <v>268</v>
      </c>
      <c r="AL42" s="13" t="str">
        <f t="shared" si="3"/>
        <v>Batman@yahoo.com</v>
      </c>
      <c r="AM42" s="13" t="s">
        <v>26</v>
      </c>
      <c r="AN42" s="83">
        <v>43831</v>
      </c>
      <c r="AO42" s="13" t="s">
        <v>237</v>
      </c>
      <c r="AP42" s="13" t="s">
        <v>264</v>
      </c>
      <c r="AQ42" s="13"/>
      <c r="AR42" s="83" t="s">
        <v>167</v>
      </c>
      <c r="AS42" s="84" t="s">
        <v>240</v>
      </c>
      <c r="AT42" s="84" t="s">
        <v>241</v>
      </c>
      <c r="AU42" s="86"/>
      <c r="AV42" s="84"/>
      <c r="AW42" s="13"/>
      <c r="AX42" s="88"/>
      <c r="AY42" s="88"/>
    </row>
    <row r="43" spans="1:51" x14ac:dyDescent="0.25">
      <c r="A43" s="13">
        <f t="shared" si="5"/>
        <v>41</v>
      </c>
      <c r="B43" s="13" t="s">
        <v>252</v>
      </c>
      <c r="C43" s="13" t="s">
        <v>231</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233</v>
      </c>
      <c r="P43" s="13" t="s">
        <v>233</v>
      </c>
      <c r="Q43" s="13" t="s">
        <v>234</v>
      </c>
      <c r="R43" s="13"/>
      <c r="S43" s="13"/>
      <c r="T43" s="13"/>
      <c r="U43" s="84">
        <v>0</v>
      </c>
      <c r="V43" s="13"/>
      <c r="W43" s="13">
        <v>0</v>
      </c>
      <c r="X43" s="13">
        <v>0</v>
      </c>
      <c r="Y43" s="13"/>
      <c r="Z43" s="13"/>
      <c r="AA43" s="13"/>
      <c r="AB43" s="13">
        <v>0</v>
      </c>
      <c r="AC43" s="84">
        <v>0</v>
      </c>
      <c r="AD43" s="13"/>
      <c r="AE43" s="85" t="s">
        <v>267</v>
      </c>
      <c r="AF43" s="13"/>
      <c r="AG43" s="13"/>
      <c r="AH43" s="13"/>
      <c r="AI43" s="13" t="str">
        <f t="shared" si="1"/>
        <v>NI123456I</v>
      </c>
      <c r="AJ43" s="13" t="str">
        <f>IF($AI43&lt;&gt;"",CONCATENATE("UID_" &amp;AI43),"")</f>
        <v>UID_NI123456I</v>
      </c>
      <c r="AK43" s="13" t="s">
        <v>268</v>
      </c>
      <c r="AL43" s="13" t="str">
        <f>CONCATENATE( G43, "@yahoo.com")</f>
        <v>Batman@yahoo.com</v>
      </c>
      <c r="AM43" s="13" t="s">
        <v>26</v>
      </c>
      <c r="AN43" s="83">
        <v>43831</v>
      </c>
      <c r="AO43" s="13" t="s">
        <v>237</v>
      </c>
      <c r="AP43" s="13" t="s">
        <v>264</v>
      </c>
      <c r="AQ43" s="13"/>
      <c r="AR43" s="83" t="s">
        <v>167</v>
      </c>
      <c r="AS43" s="84" t="s">
        <v>239</v>
      </c>
      <c r="AT43" s="84" t="s">
        <v>265</v>
      </c>
      <c r="AU43" s="86"/>
      <c r="AV43" s="84"/>
      <c r="AW43" s="13"/>
      <c r="AX43" s="88"/>
      <c r="AY43" s="88"/>
    </row>
    <row r="44" spans="1:51" x14ac:dyDescent="0.25">
      <c r="A44" s="13">
        <f t="shared" si="5"/>
        <v>42</v>
      </c>
      <c r="B44" s="13" t="s">
        <v>252</v>
      </c>
      <c r="C44" s="13" t="s">
        <v>231</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233</v>
      </c>
      <c r="P44" s="13" t="s">
        <v>233</v>
      </c>
      <c r="Q44" s="13" t="s">
        <v>234</v>
      </c>
      <c r="R44" s="13"/>
      <c r="S44" s="13"/>
      <c r="T44" s="13"/>
      <c r="U44" s="84">
        <v>0</v>
      </c>
      <c r="V44" s="13"/>
      <c r="W44" s="13">
        <v>0</v>
      </c>
      <c r="X44" s="13">
        <v>0</v>
      </c>
      <c r="Y44" s="13"/>
      <c r="Z44" s="13"/>
      <c r="AA44" s="13"/>
      <c r="AB44" s="13">
        <v>0</v>
      </c>
      <c r="AC44" s="84">
        <v>0</v>
      </c>
      <c r="AD44" s="13"/>
      <c r="AE44" s="85" t="s">
        <v>267</v>
      </c>
      <c r="AF44" s="13"/>
      <c r="AG44" s="13"/>
      <c r="AH44" s="13"/>
      <c r="AI44" s="13" t="str">
        <f t="shared" si="1"/>
        <v>NI123456I</v>
      </c>
      <c r="AJ44" s="13" t="str">
        <f t="shared" si="2"/>
        <v>UID_NI123456I</v>
      </c>
      <c r="AK44" s="13" t="s">
        <v>269</v>
      </c>
      <c r="AL44" s="13" t="str">
        <f t="shared" si="3"/>
        <v>Batman@yahoo.com</v>
      </c>
      <c r="AM44" s="13" t="s">
        <v>26</v>
      </c>
      <c r="AN44" s="83">
        <v>43831</v>
      </c>
      <c r="AO44" s="13" t="s">
        <v>237</v>
      </c>
      <c r="AP44" s="13" t="s">
        <v>264</v>
      </c>
      <c r="AQ44" s="13"/>
      <c r="AR44" s="83" t="s">
        <v>167</v>
      </c>
      <c r="AS44" s="84" t="s">
        <v>240</v>
      </c>
      <c r="AT44" s="84" t="s">
        <v>241</v>
      </c>
      <c r="AU44" s="86">
        <v>1</v>
      </c>
      <c r="AV44" s="87">
        <f>E44+7*6</f>
        <v>44060</v>
      </c>
      <c r="AW44" s="13"/>
      <c r="AX44" s="88"/>
      <c r="AY44" s="88"/>
    </row>
    <row r="45" spans="1:51" x14ac:dyDescent="0.25">
      <c r="A45" s="13">
        <f t="shared" si="5"/>
        <v>43</v>
      </c>
      <c r="B45" s="13" t="s">
        <v>270</v>
      </c>
      <c r="C45" s="13" t="s">
        <v>270</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233</v>
      </c>
      <c r="P45" s="13" t="s">
        <v>233</v>
      </c>
      <c r="Q45" s="13" t="s">
        <v>234</v>
      </c>
      <c r="R45" s="13"/>
      <c r="S45" s="13"/>
      <c r="T45" s="13"/>
      <c r="U45" s="84"/>
      <c r="V45" s="13"/>
      <c r="W45" s="13"/>
      <c r="X45" s="13"/>
      <c r="Y45" s="13"/>
      <c r="Z45" s="13"/>
      <c r="AA45" s="13"/>
      <c r="AB45" s="13">
        <v>1</v>
      </c>
      <c r="AC45" s="13">
        <v>1</v>
      </c>
      <c r="AD45" s="83">
        <v>44018</v>
      </c>
      <c r="AE45" s="85" t="s">
        <v>267</v>
      </c>
      <c r="AF45" s="13"/>
      <c r="AG45" s="13"/>
      <c r="AH45" s="13"/>
      <c r="AI45" s="13" t="str">
        <f t="shared" si="1"/>
        <v>NI123456I</v>
      </c>
      <c r="AJ45" s="13" t="str">
        <f t="shared" si="2"/>
        <v>UID_NI123456I</v>
      </c>
      <c r="AK45" s="13" t="s">
        <v>271</v>
      </c>
      <c r="AL45" s="13" t="str">
        <f t="shared" si="3"/>
        <v>Batman@yahoo.com</v>
      </c>
      <c r="AM45" s="13" t="s">
        <v>26</v>
      </c>
      <c r="AN45" s="83">
        <v>43831</v>
      </c>
      <c r="AO45" s="13" t="s">
        <v>237</v>
      </c>
      <c r="AP45" s="13" t="s">
        <v>264</v>
      </c>
      <c r="AQ45" s="13"/>
      <c r="AR45" s="83" t="s">
        <v>167</v>
      </c>
      <c r="AS45" s="84" t="s">
        <v>233</v>
      </c>
      <c r="AT45" s="84" t="s">
        <v>241</v>
      </c>
      <c r="AU45" s="86"/>
      <c r="AV45" s="84"/>
      <c r="AW45" s="13"/>
      <c r="AX45" s="88">
        <v>4</v>
      </c>
      <c r="AY45" s="88">
        <v>2.4</v>
      </c>
    </row>
    <row r="46" spans="1:51" x14ac:dyDescent="0.25">
      <c r="A46" s="89">
        <f t="shared" si="5"/>
        <v>44</v>
      </c>
      <c r="B46" s="89" t="s">
        <v>250</v>
      </c>
      <c r="C46" s="89" t="s">
        <v>250</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233</v>
      </c>
      <c r="P46" s="89" t="s">
        <v>233</v>
      </c>
      <c r="Q46" s="89" t="s">
        <v>234</v>
      </c>
      <c r="R46" s="89"/>
      <c r="S46" s="89"/>
      <c r="T46" s="89"/>
      <c r="U46" s="91">
        <v>0</v>
      </c>
      <c r="V46" s="89"/>
      <c r="W46" s="89">
        <v>0</v>
      </c>
      <c r="X46" s="89">
        <v>1</v>
      </c>
      <c r="Y46" s="89"/>
      <c r="Z46" s="89"/>
      <c r="AA46" s="89"/>
      <c r="AB46" s="89">
        <v>0</v>
      </c>
      <c r="AC46" s="89">
        <v>0</v>
      </c>
      <c r="AD46" s="89"/>
      <c r="AE46" s="89" t="s">
        <v>235</v>
      </c>
      <c r="AF46" s="89"/>
      <c r="AG46" s="89"/>
      <c r="AH46" s="89"/>
      <c r="AI46" s="89" t="str">
        <f t="shared" si="1"/>
        <v>NI123456C</v>
      </c>
      <c r="AJ46" s="89" t="str">
        <f t="shared" si="2"/>
        <v>UID_NI123456C</v>
      </c>
      <c r="AK46" s="89" t="s">
        <v>272</v>
      </c>
      <c r="AL46" s="89" t="str">
        <f t="shared" si="3"/>
        <v>Bart Simpson@yahoo.com</v>
      </c>
      <c r="AM46" s="89" t="s">
        <v>26</v>
      </c>
      <c r="AN46" s="90">
        <v>43831</v>
      </c>
      <c r="AO46" s="89" t="s">
        <v>237</v>
      </c>
      <c r="AP46" s="89" t="s">
        <v>264</v>
      </c>
      <c r="AQ46" s="90">
        <v>43927</v>
      </c>
      <c r="AR46" s="90" t="s">
        <v>167</v>
      </c>
      <c r="AS46" s="91" t="s">
        <v>240</v>
      </c>
      <c r="AT46" s="91" t="s">
        <v>241</v>
      </c>
      <c r="AU46" s="93">
        <v>2</v>
      </c>
      <c r="AV46" s="94">
        <f>E46+7*6</f>
        <v>43969</v>
      </c>
      <c r="AW46" s="89"/>
      <c r="AX46" s="95"/>
      <c r="AY46" s="95"/>
    </row>
    <row r="47" spans="1:51" x14ac:dyDescent="0.25">
      <c r="A47" s="89">
        <f t="shared" si="5"/>
        <v>45</v>
      </c>
      <c r="B47" s="89" t="s">
        <v>252</v>
      </c>
      <c r="C47" s="89" t="s">
        <v>231</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233</v>
      </c>
      <c r="P47" s="89" t="s">
        <v>233</v>
      </c>
      <c r="Q47" s="89" t="s">
        <v>234</v>
      </c>
      <c r="R47" s="89"/>
      <c r="S47" s="89"/>
      <c r="T47" s="89"/>
      <c r="U47" s="91">
        <v>0</v>
      </c>
      <c r="V47" s="89"/>
      <c r="W47" s="89">
        <v>0</v>
      </c>
      <c r="X47" s="89">
        <v>1</v>
      </c>
      <c r="Y47" s="89"/>
      <c r="Z47" s="89"/>
      <c r="AA47" s="89"/>
      <c r="AB47" s="89">
        <v>0</v>
      </c>
      <c r="AC47" s="89">
        <v>0</v>
      </c>
      <c r="AD47" s="89"/>
      <c r="AE47" s="89" t="s">
        <v>235</v>
      </c>
      <c r="AF47" s="89"/>
      <c r="AG47" s="89"/>
      <c r="AH47" s="89"/>
      <c r="AI47" s="89" t="str">
        <f t="shared" si="1"/>
        <v>NI123456C</v>
      </c>
      <c r="AJ47" s="89" t="str">
        <f t="shared" si="2"/>
        <v>UID_NI123456C</v>
      </c>
      <c r="AK47" s="89" t="s">
        <v>273</v>
      </c>
      <c r="AL47" s="89" t="str">
        <f t="shared" si="3"/>
        <v>Bart Simpson@yahoo.com</v>
      </c>
      <c r="AM47" s="89" t="s">
        <v>26</v>
      </c>
      <c r="AN47" s="90">
        <v>43831</v>
      </c>
      <c r="AO47" s="89" t="s">
        <v>237</v>
      </c>
      <c r="AP47" s="89" t="s">
        <v>264</v>
      </c>
      <c r="AQ47" s="90">
        <v>43927</v>
      </c>
      <c r="AR47" s="90" t="s">
        <v>167</v>
      </c>
      <c r="AS47" s="91" t="s">
        <v>240</v>
      </c>
      <c r="AT47" s="91" t="s">
        <v>241</v>
      </c>
      <c r="AU47" s="93"/>
      <c r="AV47" s="94"/>
      <c r="AW47" s="89"/>
      <c r="AX47" s="95"/>
      <c r="AY47" s="95"/>
    </row>
    <row r="48" spans="1:51" x14ac:dyDescent="0.25">
      <c r="A48" s="89">
        <f t="shared" si="5"/>
        <v>46</v>
      </c>
      <c r="B48" s="89" t="s">
        <v>266</v>
      </c>
      <c r="C48" s="89" t="s">
        <v>266</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233</v>
      </c>
      <c r="P48" s="89" t="s">
        <v>233</v>
      </c>
      <c r="Q48" s="89" t="s">
        <v>234</v>
      </c>
      <c r="R48" s="89"/>
      <c r="S48" s="89"/>
      <c r="T48" s="89"/>
      <c r="U48" s="91">
        <v>0</v>
      </c>
      <c r="V48" s="89"/>
      <c r="W48" s="89">
        <v>0</v>
      </c>
      <c r="X48" s="89">
        <v>1</v>
      </c>
      <c r="Y48" s="89"/>
      <c r="Z48" s="89"/>
      <c r="AA48" s="89"/>
      <c r="AB48" s="89">
        <v>0</v>
      </c>
      <c r="AC48" s="89">
        <v>0</v>
      </c>
      <c r="AD48" s="89"/>
      <c r="AE48" s="89" t="s">
        <v>235</v>
      </c>
      <c r="AF48" s="89"/>
      <c r="AG48" s="89"/>
      <c r="AH48" s="89"/>
      <c r="AI48" s="89" t="str">
        <f t="shared" si="1"/>
        <v>NI123456C</v>
      </c>
      <c r="AJ48" s="89" t="str">
        <f t="shared" si="2"/>
        <v>UID_NI123456C</v>
      </c>
      <c r="AK48" s="89" t="s">
        <v>274</v>
      </c>
      <c r="AL48" s="89" t="str">
        <f t="shared" si="3"/>
        <v>Bart Simpson@yahoo.com</v>
      </c>
      <c r="AM48" s="89" t="s">
        <v>26</v>
      </c>
      <c r="AN48" s="90">
        <v>43831</v>
      </c>
      <c r="AO48" s="89" t="s">
        <v>237</v>
      </c>
      <c r="AP48" s="89" t="s">
        <v>264</v>
      </c>
      <c r="AQ48" s="90">
        <v>43927</v>
      </c>
      <c r="AR48" s="90" t="s">
        <v>167</v>
      </c>
      <c r="AS48" s="91" t="s">
        <v>240</v>
      </c>
      <c r="AT48" s="91" t="s">
        <v>241</v>
      </c>
      <c r="AU48" s="96"/>
      <c r="AV48" s="89"/>
      <c r="AW48" s="89"/>
      <c r="AX48" s="95"/>
      <c r="AY48" s="95"/>
    </row>
    <row r="49" spans="1:51" x14ac:dyDescent="0.25">
      <c r="A49" s="89">
        <f t="shared" si="5"/>
        <v>47</v>
      </c>
      <c r="B49" s="89" t="s">
        <v>275</v>
      </c>
      <c r="C49" s="89" t="s">
        <v>256</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233</v>
      </c>
      <c r="P49" s="89" t="s">
        <v>233</v>
      </c>
      <c r="Q49" s="89" t="s">
        <v>234</v>
      </c>
      <c r="R49" s="89"/>
      <c r="S49" s="89"/>
      <c r="T49" s="89"/>
      <c r="U49" s="91">
        <v>0</v>
      </c>
      <c r="V49" s="89"/>
      <c r="W49" s="89">
        <v>0</v>
      </c>
      <c r="X49" s="89">
        <v>1</v>
      </c>
      <c r="Y49" s="89"/>
      <c r="Z49" s="89"/>
      <c r="AA49" s="89"/>
      <c r="AB49" s="89">
        <v>0</v>
      </c>
      <c r="AC49" s="89">
        <v>0</v>
      </c>
      <c r="AD49" s="89"/>
      <c r="AE49" s="92" t="s">
        <v>267</v>
      </c>
      <c r="AF49" s="89"/>
      <c r="AG49" s="89"/>
      <c r="AH49" s="89"/>
      <c r="AI49" s="89" t="str">
        <f t="shared" si="1"/>
        <v>NI123456C</v>
      </c>
      <c r="AJ49" s="89" t="str">
        <f t="shared" si="2"/>
        <v>UID_NI123456C</v>
      </c>
      <c r="AK49" s="89" t="s">
        <v>276</v>
      </c>
      <c r="AL49" s="89" t="str">
        <f t="shared" si="3"/>
        <v>Bart Simpson@yahoo.com</v>
      </c>
      <c r="AM49" s="89" t="s">
        <v>26</v>
      </c>
      <c r="AN49" s="90">
        <v>43831</v>
      </c>
      <c r="AO49" s="89" t="s">
        <v>237</v>
      </c>
      <c r="AP49" s="89"/>
      <c r="AQ49" s="90">
        <v>43927</v>
      </c>
      <c r="AR49" s="90" t="s">
        <v>167</v>
      </c>
      <c r="AS49" s="91" t="s">
        <v>242</v>
      </c>
      <c r="AT49" s="91" t="s">
        <v>243</v>
      </c>
      <c r="AU49" s="96">
        <v>1</v>
      </c>
      <c r="AV49" s="90">
        <f>E49+7*6</f>
        <v>44008</v>
      </c>
      <c r="AW49" s="89"/>
      <c r="AX49" s="95"/>
      <c r="AY49" s="95"/>
    </row>
    <row r="50" spans="1:51" x14ac:dyDescent="0.25">
      <c r="A50" s="89">
        <f t="shared" si="5"/>
        <v>48</v>
      </c>
      <c r="B50" s="89" t="s">
        <v>270</v>
      </c>
      <c r="C50" s="89" t="s">
        <v>270</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233</v>
      </c>
      <c r="P50" s="89" t="s">
        <v>233</v>
      </c>
      <c r="Q50" s="89" t="s">
        <v>234</v>
      </c>
      <c r="R50" s="89"/>
      <c r="S50" s="89"/>
      <c r="T50" s="89"/>
      <c r="U50" s="91">
        <v>0</v>
      </c>
      <c r="V50" s="89"/>
      <c r="W50" s="89">
        <v>0</v>
      </c>
      <c r="X50" s="89">
        <v>0</v>
      </c>
      <c r="Y50" s="89"/>
      <c r="Z50" s="89"/>
      <c r="AA50" s="89"/>
      <c r="AB50" s="89">
        <v>1</v>
      </c>
      <c r="AC50" s="89">
        <v>1</v>
      </c>
      <c r="AD50" s="90">
        <f>E49</f>
        <v>43966</v>
      </c>
      <c r="AE50" s="92" t="s">
        <v>267</v>
      </c>
      <c r="AF50" s="89"/>
      <c r="AG50" s="89"/>
      <c r="AH50" s="89"/>
      <c r="AI50" s="89" t="str">
        <f t="shared" si="1"/>
        <v>NI123456C</v>
      </c>
      <c r="AJ50" s="89" t="str">
        <f t="shared" si="2"/>
        <v>UID_NI123456C</v>
      </c>
      <c r="AK50" s="89" t="s">
        <v>277</v>
      </c>
      <c r="AL50" s="89" t="str">
        <f t="shared" si="3"/>
        <v>Bart Simpson@yahoo.com</v>
      </c>
      <c r="AM50" s="89" t="s">
        <v>26</v>
      </c>
      <c r="AN50" s="90">
        <v>43831</v>
      </c>
      <c r="AO50" s="89" t="s">
        <v>237</v>
      </c>
      <c r="AP50" s="89"/>
      <c r="AQ50" s="90">
        <v>43927</v>
      </c>
      <c r="AR50" s="90" t="s">
        <v>167</v>
      </c>
      <c r="AS50" s="91" t="s">
        <v>233</v>
      </c>
      <c r="AT50" s="91" t="s">
        <v>243</v>
      </c>
      <c r="AU50" s="96"/>
      <c r="AV50" s="89"/>
      <c r="AW50" s="89"/>
      <c r="AX50" s="95">
        <v>13.22</v>
      </c>
      <c r="AY50" s="95">
        <v>7.93</v>
      </c>
    </row>
    <row r="51" spans="1:51" x14ac:dyDescent="0.25">
      <c r="A51" s="89">
        <f t="shared" si="5"/>
        <v>49</v>
      </c>
      <c r="B51" s="89" t="s">
        <v>270</v>
      </c>
      <c r="C51" s="89" t="s">
        <v>270</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233</v>
      </c>
      <c r="P51" s="89" t="s">
        <v>233</v>
      </c>
      <c r="Q51" s="89" t="s">
        <v>234</v>
      </c>
      <c r="R51" s="89"/>
      <c r="S51" s="89"/>
      <c r="T51" s="89"/>
      <c r="U51" s="91">
        <v>0</v>
      </c>
      <c r="V51" s="89"/>
      <c r="W51" s="89">
        <v>0</v>
      </c>
      <c r="X51" s="89">
        <v>0</v>
      </c>
      <c r="Y51" s="89"/>
      <c r="Z51" s="89"/>
      <c r="AA51" s="89"/>
      <c r="AB51" s="89">
        <v>1</v>
      </c>
      <c r="AC51" s="89">
        <v>1</v>
      </c>
      <c r="AD51" s="90">
        <f>E50</f>
        <v>43983</v>
      </c>
      <c r="AE51" s="92" t="s">
        <v>267</v>
      </c>
      <c r="AF51" s="89"/>
      <c r="AG51" s="89"/>
      <c r="AH51" s="89"/>
      <c r="AI51" s="89" t="str">
        <f t="shared" si="1"/>
        <v>NI123456C</v>
      </c>
      <c r="AJ51" s="89" t="str">
        <f>IF($AI51&lt;&gt;"",CONCATENATE("UID_" &amp;AI51),"")</f>
        <v>UID_NI123456C</v>
      </c>
      <c r="AK51" s="89" t="s">
        <v>277</v>
      </c>
      <c r="AL51" s="89" t="str">
        <f>CONCATENATE( G51, "@yahoo.com")</f>
        <v>Bart Simpson@yahoo.com</v>
      </c>
      <c r="AM51" s="89" t="s">
        <v>26</v>
      </c>
      <c r="AN51" s="90">
        <v>43831</v>
      </c>
      <c r="AO51" s="89" t="s">
        <v>237</v>
      </c>
      <c r="AP51" s="89"/>
      <c r="AQ51" s="90">
        <v>43927</v>
      </c>
      <c r="AR51" s="90" t="s">
        <v>167</v>
      </c>
      <c r="AS51" s="91" t="s">
        <v>233</v>
      </c>
      <c r="AT51" s="91" t="s">
        <v>243</v>
      </c>
      <c r="AU51" s="96"/>
      <c r="AV51" s="89"/>
      <c r="AW51" s="89"/>
      <c r="AX51" s="95">
        <v>19</v>
      </c>
      <c r="AY51" s="95">
        <v>11.4</v>
      </c>
    </row>
    <row r="52" spans="1:51" x14ac:dyDescent="0.25">
      <c r="A52" s="97">
        <f t="shared" si="5"/>
        <v>50</v>
      </c>
      <c r="B52" s="98" t="s">
        <v>278</v>
      </c>
      <c r="C52" s="97" t="s">
        <v>266</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233</v>
      </c>
      <c r="P52" s="97" t="s">
        <v>233</v>
      </c>
      <c r="Q52" s="97" t="s">
        <v>234</v>
      </c>
      <c r="R52" s="97"/>
      <c r="S52" s="97"/>
      <c r="T52" s="97"/>
      <c r="U52" s="100">
        <v>0</v>
      </c>
      <c r="V52" s="97"/>
      <c r="W52" s="97">
        <v>0</v>
      </c>
      <c r="X52" s="97">
        <v>0</v>
      </c>
      <c r="Y52" s="97"/>
      <c r="Z52" s="97"/>
      <c r="AA52" s="97"/>
      <c r="AB52" s="97">
        <v>0</v>
      </c>
      <c r="AC52" s="97">
        <v>0</v>
      </c>
      <c r="AD52" s="97"/>
      <c r="AE52" s="97" t="s">
        <v>235</v>
      </c>
      <c r="AF52" s="97"/>
      <c r="AG52" s="97"/>
      <c r="AH52" s="97"/>
      <c r="AI52" s="97" t="str">
        <f t="shared" si="1"/>
        <v>NI123456F</v>
      </c>
      <c r="AJ52" s="97" t="str">
        <f t="shared" si="2"/>
        <v>UID_NI123456F</v>
      </c>
      <c r="AK52" s="97" t="s">
        <v>279</v>
      </c>
      <c r="AL52" s="97" t="str">
        <f t="shared" si="3"/>
        <v>The Rock@yahoo.com</v>
      </c>
      <c r="AM52" s="97" t="s">
        <v>26</v>
      </c>
      <c r="AN52" s="99">
        <v>43952</v>
      </c>
      <c r="AO52" s="97" t="s">
        <v>237</v>
      </c>
      <c r="AP52" s="97"/>
      <c r="AQ52" s="99">
        <f>E52</f>
        <v>43984</v>
      </c>
      <c r="AR52" s="99" t="s">
        <v>167</v>
      </c>
      <c r="AS52" s="101" t="s">
        <v>242</v>
      </c>
      <c r="AT52" s="101" t="s">
        <v>243</v>
      </c>
      <c r="AU52" s="102">
        <v>1</v>
      </c>
      <c r="AV52" s="99">
        <f>E52+7*6</f>
        <v>44026</v>
      </c>
      <c r="AW52" s="97"/>
      <c r="AX52" s="103"/>
      <c r="AY52" s="103"/>
    </row>
    <row r="53" spans="1:51" x14ac:dyDescent="0.25">
      <c r="A53" s="97">
        <f t="shared" si="5"/>
        <v>51</v>
      </c>
      <c r="B53" s="98" t="s">
        <v>270</v>
      </c>
      <c r="C53" s="98" t="s">
        <v>270</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233</v>
      </c>
      <c r="P53" s="97" t="s">
        <v>233</v>
      </c>
      <c r="Q53" s="97" t="s">
        <v>234</v>
      </c>
      <c r="R53" s="97"/>
      <c r="S53" s="97"/>
      <c r="T53" s="97"/>
      <c r="U53" s="100">
        <v>0</v>
      </c>
      <c r="V53" s="97"/>
      <c r="W53" s="97">
        <v>0</v>
      </c>
      <c r="X53" s="97">
        <v>0</v>
      </c>
      <c r="Y53" s="97"/>
      <c r="Z53" s="97"/>
      <c r="AA53" s="97"/>
      <c r="AB53" s="97">
        <v>1</v>
      </c>
      <c r="AC53" s="97">
        <v>1</v>
      </c>
      <c r="AD53" s="99">
        <f>E52</f>
        <v>43984</v>
      </c>
      <c r="AE53" s="97" t="s">
        <v>235</v>
      </c>
      <c r="AF53" s="97"/>
      <c r="AG53" s="97"/>
      <c r="AH53" s="97"/>
      <c r="AI53" s="97" t="str">
        <f t="shared" si="1"/>
        <v>NI123456F</v>
      </c>
      <c r="AJ53" s="97" t="str">
        <f t="shared" si="2"/>
        <v>UID_NI123456F</v>
      </c>
      <c r="AK53" s="97" t="s">
        <v>280</v>
      </c>
      <c r="AL53" s="97" t="str">
        <f t="shared" si="3"/>
        <v>The Rock@yahoo.com</v>
      </c>
      <c r="AM53" s="97" t="s">
        <v>26</v>
      </c>
      <c r="AN53" s="99">
        <v>43952</v>
      </c>
      <c r="AO53" s="97" t="s">
        <v>237</v>
      </c>
      <c r="AP53" s="97"/>
      <c r="AQ53" s="99">
        <f>AQ52</f>
        <v>43984</v>
      </c>
      <c r="AR53" s="99" t="s">
        <v>167</v>
      </c>
      <c r="AS53" s="101" t="s">
        <v>233</v>
      </c>
      <c r="AT53" s="101" t="s">
        <v>243</v>
      </c>
      <c r="AU53" s="104"/>
      <c r="AV53" s="97"/>
      <c r="AW53" s="97"/>
      <c r="AX53" s="103">
        <v>0</v>
      </c>
      <c r="AY53" s="103">
        <v>0</v>
      </c>
    </row>
    <row r="54" spans="1:51" x14ac:dyDescent="0.25">
      <c r="A54" s="97">
        <f t="shared" si="5"/>
        <v>52</v>
      </c>
      <c r="B54" s="98" t="s">
        <v>270</v>
      </c>
      <c r="C54" s="98" t="s">
        <v>270</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233</v>
      </c>
      <c r="P54" s="97" t="s">
        <v>233</v>
      </c>
      <c r="Q54" s="97" t="s">
        <v>234</v>
      </c>
      <c r="R54" s="97"/>
      <c r="S54" s="97"/>
      <c r="T54" s="97"/>
      <c r="U54" s="100">
        <v>0</v>
      </c>
      <c r="V54" s="97"/>
      <c r="W54" s="97">
        <v>0</v>
      </c>
      <c r="X54" s="97">
        <v>0</v>
      </c>
      <c r="Y54" s="97"/>
      <c r="Z54" s="97"/>
      <c r="AA54" s="97"/>
      <c r="AB54" s="97">
        <v>1</v>
      </c>
      <c r="AC54" s="97">
        <v>1</v>
      </c>
      <c r="AD54" s="99">
        <f>E53</f>
        <v>44013</v>
      </c>
      <c r="AE54" s="97" t="s">
        <v>235</v>
      </c>
      <c r="AF54" s="97"/>
      <c r="AG54" s="97"/>
      <c r="AH54" s="97"/>
      <c r="AI54" s="97" t="str">
        <f t="shared" si="1"/>
        <v>NI123456F</v>
      </c>
      <c r="AJ54" s="97" t="str">
        <f t="shared" si="2"/>
        <v>UID_NI123456F</v>
      </c>
      <c r="AK54" s="97" t="s">
        <v>280</v>
      </c>
      <c r="AL54" s="97" t="str">
        <f t="shared" si="3"/>
        <v>The Rock@yahoo.com</v>
      </c>
      <c r="AM54" s="97" t="s">
        <v>26</v>
      </c>
      <c r="AN54" s="99">
        <v>43952</v>
      </c>
      <c r="AO54" s="97" t="s">
        <v>237</v>
      </c>
      <c r="AP54" s="97"/>
      <c r="AQ54" s="99">
        <f>AQ53</f>
        <v>43984</v>
      </c>
      <c r="AR54" s="99" t="s">
        <v>167</v>
      </c>
      <c r="AS54" s="101" t="s">
        <v>233</v>
      </c>
      <c r="AT54" s="101" t="s">
        <v>243</v>
      </c>
      <c r="AU54" s="104"/>
      <c r="AV54" s="97"/>
      <c r="AW54" s="97"/>
      <c r="AX54" s="103">
        <v>5.96</v>
      </c>
      <c r="AY54" s="103">
        <v>3.58</v>
      </c>
    </row>
    <row r="55" spans="1:51" x14ac:dyDescent="0.25">
      <c r="A55" s="2">
        <f t="shared" si="5"/>
        <v>53</v>
      </c>
      <c r="B55" s="105" t="s">
        <v>270</v>
      </c>
      <c r="C55" s="105" t="s">
        <v>270</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233</v>
      </c>
      <c r="P55" s="2" t="s">
        <v>233</v>
      </c>
      <c r="Q55" s="2" t="s">
        <v>234</v>
      </c>
      <c r="U55" s="6">
        <v>0</v>
      </c>
      <c r="W55" s="2">
        <v>0</v>
      </c>
      <c r="X55" s="2">
        <v>0</v>
      </c>
      <c r="AB55" s="2">
        <v>1</v>
      </c>
      <c r="AC55" s="2">
        <v>1</v>
      </c>
      <c r="AD55" s="2">
        <v>44013</v>
      </c>
      <c r="AE55" s="2" t="s">
        <v>235</v>
      </c>
      <c r="AI55" s="2" t="str">
        <f t="shared" si="1"/>
        <v>NI123456C</v>
      </c>
      <c r="AJ55" s="2" t="str">
        <f t="shared" si="2"/>
        <v>UID_NI123456C</v>
      </c>
      <c r="AK55" s="2" t="s">
        <v>277</v>
      </c>
      <c r="AL55" s="2" t="s">
        <v>281</v>
      </c>
      <c r="AN55" s="8">
        <v>43831</v>
      </c>
      <c r="AO55" s="2" t="s">
        <v>237</v>
      </c>
      <c r="AQ55" s="8">
        <v>43984</v>
      </c>
      <c r="AR55" s="8" t="s">
        <v>167</v>
      </c>
      <c r="AS55" s="6" t="s">
        <v>233</v>
      </c>
      <c r="AT55" s="2" t="s">
        <v>243</v>
      </c>
      <c r="AX55" s="109">
        <v>5.96</v>
      </c>
      <c r="AY55" s="109">
        <v>3.58</v>
      </c>
    </row>
    <row r="56" spans="1:51" x14ac:dyDescent="0.25">
      <c r="A56" s="2">
        <f t="shared" si="5"/>
        <v>54</v>
      </c>
      <c r="D56" s="2" t="str">
        <f>IF($C56&lt;&gt;"",VLOOKUP(C56,'[2]Pension Data'!$BJ$26:$BK$46,2,FALSE),"")</f>
        <v/>
      </c>
      <c r="G56" s="2" t="str">
        <f>IF($F56&lt;&gt;"",VLOOKUP(F56,[2]Tests!$A$3:$B$12,2,FALSE),"")</f>
        <v/>
      </c>
      <c r="H56" s="2" t="s">
        <v>282</v>
      </c>
      <c r="AE56" s="2" t="s">
        <v>235</v>
      </c>
      <c r="AI56" s="2" t="str">
        <f t="shared" si="1"/>
        <v/>
      </c>
      <c r="AJ56" s="2" t="str">
        <f t="shared" si="2"/>
        <v/>
      </c>
      <c r="AN56" s="8" t="s">
        <v>282</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283</v>
      </c>
      <c r="C1" s="347"/>
      <c r="D1" s="347"/>
      <c r="E1" s="347"/>
      <c r="F1" s="347"/>
      <c r="G1" s="347"/>
      <c r="H1" s="347"/>
      <c r="I1" s="347"/>
      <c r="J1" s="347"/>
      <c r="K1" s="347"/>
      <c r="L1" s="347"/>
    </row>
    <row r="2" spans="2:62" s="110" customFormat="1" ht="15.75" x14ac:dyDescent="0.25">
      <c r="B2" s="346" t="s">
        <v>96</v>
      </c>
      <c r="C2" s="346"/>
      <c r="D2" s="345" t="s">
        <v>186</v>
      </c>
      <c r="E2" s="345"/>
      <c r="F2" s="345"/>
      <c r="G2" s="345"/>
      <c r="H2" s="345"/>
      <c r="I2" s="345"/>
      <c r="J2" s="345"/>
      <c r="K2" s="345"/>
      <c r="L2" s="345"/>
      <c r="M2" s="346" t="s">
        <v>187</v>
      </c>
      <c r="N2" s="346"/>
      <c r="O2" s="346"/>
      <c r="P2" s="346"/>
      <c r="Q2" s="345" t="s">
        <v>146</v>
      </c>
      <c r="R2" s="345"/>
      <c r="S2" s="345"/>
      <c r="T2" s="345"/>
      <c r="U2" s="345"/>
      <c r="V2" s="345"/>
      <c r="W2" s="345"/>
      <c r="X2" s="346" t="s">
        <v>188</v>
      </c>
      <c r="Y2" s="346"/>
      <c r="Z2" s="346"/>
      <c r="AA2" s="346"/>
      <c r="AB2" s="345" t="s">
        <v>189</v>
      </c>
      <c r="AC2" s="345"/>
      <c r="AD2" s="345"/>
      <c r="AE2" s="346" t="s">
        <v>190</v>
      </c>
      <c r="AF2" s="346"/>
      <c r="AG2" s="346"/>
      <c r="AH2" s="346"/>
      <c r="AI2" s="346"/>
    </row>
    <row r="3" spans="2:62" s="19" customFormat="1" ht="45" x14ac:dyDescent="0.25">
      <c r="B3" s="19" t="s">
        <v>0</v>
      </c>
      <c r="C3" s="19" t="s">
        <v>1</v>
      </c>
      <c r="D3" s="19" t="s">
        <v>197</v>
      </c>
      <c r="E3" s="19" t="s">
        <v>199</v>
      </c>
      <c r="F3" s="19" t="s">
        <v>200</v>
      </c>
      <c r="G3" s="19" t="s">
        <v>284</v>
      </c>
      <c r="H3" s="19" t="s">
        <v>285</v>
      </c>
      <c r="I3" s="19" t="s">
        <v>286</v>
      </c>
      <c r="J3" s="19" t="s">
        <v>287</v>
      </c>
      <c r="K3" s="19" t="s">
        <v>288</v>
      </c>
      <c r="L3" s="19" t="s">
        <v>289</v>
      </c>
      <c r="M3" s="111" t="s">
        <v>201</v>
      </c>
      <c r="N3" s="19" t="s">
        <v>202</v>
      </c>
      <c r="O3" s="19" t="s">
        <v>203</v>
      </c>
      <c r="P3" s="19" t="s">
        <v>204</v>
      </c>
      <c r="Q3" s="19" t="s">
        <v>205</v>
      </c>
      <c r="R3" s="19" t="s">
        <v>99</v>
      </c>
      <c r="S3" s="19" t="s">
        <v>207</v>
      </c>
      <c r="T3" s="19" t="s">
        <v>208</v>
      </c>
      <c r="U3" s="19" t="s">
        <v>209</v>
      </c>
      <c r="V3" s="19" t="s">
        <v>210</v>
      </c>
      <c r="W3" s="19" t="s">
        <v>211</v>
      </c>
      <c r="X3" s="19" t="s">
        <v>212</v>
      </c>
      <c r="Y3" s="19" t="s">
        <v>213</v>
      </c>
      <c r="Z3" s="19" t="s">
        <v>290</v>
      </c>
      <c r="AA3" s="19" t="s">
        <v>291</v>
      </c>
      <c r="AB3" s="19" t="s">
        <v>216</v>
      </c>
      <c r="AC3" s="19" t="s">
        <v>217</v>
      </c>
      <c r="AD3" s="19" t="s">
        <v>292</v>
      </c>
      <c r="AE3" s="19" t="s">
        <v>3</v>
      </c>
      <c r="AF3" s="19" t="s">
        <v>219</v>
      </c>
      <c r="AG3" s="19" t="s">
        <v>220</v>
      </c>
      <c r="AH3" s="19" t="s">
        <v>221</v>
      </c>
      <c r="AI3" s="19" t="s">
        <v>2</v>
      </c>
    </row>
    <row r="4" spans="2:62" s="9" customFormat="1" x14ac:dyDescent="0.25">
      <c r="B4" s="6" t="s">
        <v>50</v>
      </c>
      <c r="C4" s="6" t="s">
        <v>49</v>
      </c>
      <c r="D4" s="7">
        <v>44035.671585648146</v>
      </c>
      <c r="E4" s="6" t="s">
        <v>232</v>
      </c>
      <c r="F4" s="6" t="s">
        <v>239</v>
      </c>
      <c r="G4" s="6">
        <v>0</v>
      </c>
      <c r="H4" s="9">
        <v>0</v>
      </c>
      <c r="I4" s="82">
        <v>2</v>
      </c>
      <c r="J4" s="80">
        <v>44035.671585648146</v>
      </c>
      <c r="K4" s="7">
        <v>44077.671585648146</v>
      </c>
      <c r="L4" s="9" t="s">
        <v>249</v>
      </c>
      <c r="M4" s="9" t="s">
        <v>265</v>
      </c>
      <c r="N4" s="80">
        <v>44035.671585648146</v>
      </c>
      <c r="O4" s="80">
        <v>44077.671585648146</v>
      </c>
      <c r="P4" s="9" t="s">
        <v>249</v>
      </c>
      <c r="Q4" s="9" t="b">
        <v>0</v>
      </c>
      <c r="S4" s="9" t="b">
        <v>0</v>
      </c>
      <c r="T4" s="9" t="b">
        <v>0</v>
      </c>
      <c r="X4" s="9" t="b">
        <v>0</v>
      </c>
      <c r="Y4" s="9" t="b">
        <v>0</v>
      </c>
      <c r="AA4" s="9" t="s">
        <v>235</v>
      </c>
    </row>
    <row r="5" spans="2:62" s="9" customFormat="1" x14ac:dyDescent="0.25">
      <c r="B5" s="6" t="s">
        <v>25</v>
      </c>
      <c r="C5" s="6" t="s">
        <v>23</v>
      </c>
      <c r="D5" s="7">
        <v>43831</v>
      </c>
      <c r="E5" s="6" t="s">
        <v>232</v>
      </c>
      <c r="F5" s="6" t="s">
        <v>239</v>
      </c>
      <c r="G5" s="112">
        <v>0</v>
      </c>
      <c r="H5" s="113">
        <v>0</v>
      </c>
      <c r="I5" s="82">
        <v>2</v>
      </c>
      <c r="J5" s="80">
        <v>43831</v>
      </c>
      <c r="K5" s="7">
        <v>43873</v>
      </c>
      <c r="L5" s="9" t="s">
        <v>249</v>
      </c>
      <c r="M5" s="9" t="s">
        <v>265</v>
      </c>
      <c r="N5" s="80">
        <v>43831</v>
      </c>
      <c r="O5" s="80">
        <v>43873</v>
      </c>
      <c r="P5" s="114" t="s">
        <v>249</v>
      </c>
      <c r="Q5" s="9" t="b">
        <v>0</v>
      </c>
      <c r="R5" s="80"/>
      <c r="S5" s="9" t="b">
        <v>0</v>
      </c>
      <c r="T5" s="9" t="b">
        <v>0</v>
      </c>
      <c r="U5" s="80"/>
      <c r="V5" s="80"/>
      <c r="X5" s="9" t="b">
        <v>0</v>
      </c>
      <c r="Y5" s="80" t="b">
        <v>0</v>
      </c>
      <c r="Z5" s="80"/>
      <c r="AA5" s="115" t="s">
        <v>235</v>
      </c>
    </row>
    <row r="6" spans="2:62" s="9" customFormat="1" x14ac:dyDescent="0.25">
      <c r="B6" s="6" t="s">
        <v>32</v>
      </c>
      <c r="C6" s="9" t="s">
        <v>31</v>
      </c>
      <c r="D6" s="80">
        <v>44188.602395833332</v>
      </c>
      <c r="E6" s="9" t="s">
        <v>293</v>
      </c>
      <c r="F6" s="9" t="s">
        <v>233</v>
      </c>
      <c r="G6" s="113">
        <v>0</v>
      </c>
      <c r="H6" s="113">
        <v>0</v>
      </c>
      <c r="I6" s="82"/>
      <c r="J6" s="80">
        <v>43966</v>
      </c>
      <c r="K6" s="80">
        <v>44008</v>
      </c>
      <c r="L6" s="9" t="s">
        <v>249</v>
      </c>
      <c r="M6" s="80" t="s">
        <v>243</v>
      </c>
      <c r="N6" s="80">
        <v>43966</v>
      </c>
      <c r="O6" s="80">
        <v>44008</v>
      </c>
      <c r="P6" s="80" t="s">
        <v>249</v>
      </c>
      <c r="Q6" s="9" t="b">
        <v>0</v>
      </c>
      <c r="R6" s="80" t="s">
        <v>249</v>
      </c>
      <c r="S6" s="9" t="b">
        <v>0</v>
      </c>
      <c r="T6" s="9" t="b">
        <v>0</v>
      </c>
      <c r="U6" s="80" t="s">
        <v>249</v>
      </c>
      <c r="V6" s="80" t="s">
        <v>249</v>
      </c>
      <c r="X6" s="9" t="b">
        <v>1</v>
      </c>
      <c r="Y6" s="9" t="b">
        <v>1</v>
      </c>
      <c r="Z6" s="80">
        <v>43966</v>
      </c>
      <c r="AA6" s="9" t="s">
        <v>267</v>
      </c>
    </row>
    <row r="7" spans="2:62" s="9" customFormat="1" x14ac:dyDescent="0.25">
      <c r="B7" s="6" t="s">
        <v>37</v>
      </c>
      <c r="C7" s="6" t="s">
        <v>36</v>
      </c>
      <c r="D7" s="7">
        <v>44035.715474537035</v>
      </c>
      <c r="E7" s="6" t="s">
        <v>232</v>
      </c>
      <c r="F7" s="6" t="s">
        <v>239</v>
      </c>
      <c r="G7" s="112">
        <v>182.35</v>
      </c>
      <c r="H7" s="113">
        <v>109.41</v>
      </c>
      <c r="I7" s="82">
        <v>2</v>
      </c>
      <c r="J7" s="80">
        <v>44035.670081018521</v>
      </c>
      <c r="K7" s="7">
        <v>44077.670081018521</v>
      </c>
      <c r="L7" s="9" t="s">
        <v>249</v>
      </c>
      <c r="M7" s="9" t="s">
        <v>265</v>
      </c>
      <c r="N7" s="80">
        <v>44035.670081018521</v>
      </c>
      <c r="O7" s="80">
        <v>44077.670081018521</v>
      </c>
      <c r="P7" s="9" t="s">
        <v>249</v>
      </c>
      <c r="Q7" s="9" t="b">
        <v>0</v>
      </c>
      <c r="S7" s="9" t="b">
        <v>0</v>
      </c>
      <c r="T7" s="9" t="b">
        <v>0</v>
      </c>
      <c r="X7" s="9" t="b">
        <v>0</v>
      </c>
      <c r="Y7" s="9" t="b">
        <v>0</v>
      </c>
      <c r="AA7" s="9" t="s">
        <v>233</v>
      </c>
      <c r="BF7" s="116" t="s">
        <v>187</v>
      </c>
      <c r="BJ7" s="116" t="s">
        <v>166</v>
      </c>
    </row>
    <row r="8" spans="2:62" s="9" customFormat="1" x14ac:dyDescent="0.25">
      <c r="B8" s="9" t="s">
        <v>52</v>
      </c>
      <c r="C8" s="6" t="s">
        <v>53</v>
      </c>
      <c r="D8" s="7">
        <v>44188.601643518516</v>
      </c>
      <c r="E8" s="6" t="s">
        <v>293</v>
      </c>
      <c r="F8" s="6" t="s">
        <v>233</v>
      </c>
      <c r="G8" s="112">
        <v>0</v>
      </c>
      <c r="H8" s="113">
        <v>0</v>
      </c>
      <c r="I8" s="82"/>
      <c r="J8" s="80">
        <v>43962</v>
      </c>
      <c r="K8" s="7">
        <v>44004</v>
      </c>
      <c r="L8" s="9" t="s">
        <v>249</v>
      </c>
      <c r="M8" s="80" t="s">
        <v>243</v>
      </c>
      <c r="N8" s="80">
        <v>43962</v>
      </c>
      <c r="O8" s="80">
        <v>44004</v>
      </c>
      <c r="P8" s="80" t="s">
        <v>249</v>
      </c>
      <c r="Q8" s="9" t="b">
        <v>0</v>
      </c>
      <c r="R8" s="80">
        <v>43962</v>
      </c>
      <c r="S8" s="80" t="b">
        <v>0</v>
      </c>
      <c r="T8" s="80" t="b">
        <v>0</v>
      </c>
      <c r="U8" s="80">
        <v>43962</v>
      </c>
      <c r="V8" s="80"/>
      <c r="X8" s="80" t="b">
        <v>1</v>
      </c>
      <c r="Y8" s="80" t="b">
        <v>1</v>
      </c>
      <c r="Z8" s="80">
        <v>43962</v>
      </c>
      <c r="AA8" s="9" t="s">
        <v>235</v>
      </c>
      <c r="BJ8" s="9" t="s">
        <v>172</v>
      </c>
    </row>
    <row r="9" spans="2:62" s="9" customFormat="1" x14ac:dyDescent="0.25">
      <c r="B9" s="9" t="s">
        <v>39</v>
      </c>
      <c r="C9" s="6" t="s">
        <v>40</v>
      </c>
      <c r="D9" s="7">
        <v>44188.602395833332</v>
      </c>
      <c r="E9" s="6" t="s">
        <v>293</v>
      </c>
      <c r="F9" s="6" t="s">
        <v>233</v>
      </c>
      <c r="G9" s="112">
        <v>0</v>
      </c>
      <c r="H9" s="113">
        <v>0</v>
      </c>
      <c r="I9" s="82"/>
      <c r="J9" s="80">
        <v>43984</v>
      </c>
      <c r="K9" s="7">
        <v>44026</v>
      </c>
      <c r="L9" s="9" t="s">
        <v>249</v>
      </c>
      <c r="M9" s="9" t="s">
        <v>243</v>
      </c>
      <c r="N9" s="80">
        <v>43984</v>
      </c>
      <c r="O9" s="80">
        <v>44026</v>
      </c>
      <c r="P9" s="9" t="s">
        <v>249</v>
      </c>
      <c r="Q9" s="9" t="b">
        <v>0</v>
      </c>
      <c r="R9" s="80"/>
      <c r="S9" s="9" t="b">
        <v>0</v>
      </c>
      <c r="T9" s="9" t="b">
        <v>0</v>
      </c>
      <c r="U9" s="80"/>
      <c r="V9" s="80"/>
      <c r="X9" s="9" t="b">
        <v>1</v>
      </c>
      <c r="Y9" s="9" t="b">
        <v>1</v>
      </c>
      <c r="Z9" s="80">
        <v>43984</v>
      </c>
      <c r="AA9" s="9" t="s">
        <v>267</v>
      </c>
      <c r="BF9" s="9" t="s">
        <v>234</v>
      </c>
      <c r="BJ9" s="9" t="s">
        <v>167</v>
      </c>
    </row>
    <row r="10" spans="2:62" s="9" customFormat="1" x14ac:dyDescent="0.25">
      <c r="B10" s="9" t="s">
        <v>41</v>
      </c>
      <c r="C10" s="6" t="s">
        <v>42</v>
      </c>
      <c r="D10" s="7">
        <v>44019</v>
      </c>
      <c r="E10" s="6" t="s">
        <v>260</v>
      </c>
      <c r="F10" s="6" t="s">
        <v>240</v>
      </c>
      <c r="G10" s="112">
        <v>0</v>
      </c>
      <c r="H10" s="113">
        <v>0</v>
      </c>
      <c r="I10" s="82">
        <v>2</v>
      </c>
      <c r="J10" s="80">
        <v>44019</v>
      </c>
      <c r="K10" s="7">
        <v>44061</v>
      </c>
      <c r="L10" s="9" t="s">
        <v>249</v>
      </c>
      <c r="M10" s="9" t="s">
        <v>241</v>
      </c>
      <c r="N10" s="80">
        <v>44019</v>
      </c>
      <c r="O10" s="80">
        <v>44061</v>
      </c>
      <c r="P10" s="9" t="s">
        <v>249</v>
      </c>
      <c r="Q10" s="9" t="b">
        <v>0</v>
      </c>
      <c r="R10" s="80">
        <v>44019</v>
      </c>
      <c r="S10" s="9" t="b">
        <v>0</v>
      </c>
      <c r="T10" s="9" t="b">
        <v>0</v>
      </c>
      <c r="U10" s="80"/>
      <c r="V10" s="80"/>
      <c r="W10" s="80"/>
      <c r="X10" s="9" t="b">
        <v>0</v>
      </c>
      <c r="Y10" s="9" t="b">
        <v>0</v>
      </c>
      <c r="Z10" s="80"/>
      <c r="AA10" s="9" t="s">
        <v>235</v>
      </c>
      <c r="BF10" s="9" t="s">
        <v>243</v>
      </c>
      <c r="BJ10" s="9" t="s">
        <v>294</v>
      </c>
    </row>
    <row r="11" spans="2:62" s="9" customFormat="1" x14ac:dyDescent="0.25">
      <c r="B11" s="9" t="s">
        <v>56</v>
      </c>
      <c r="C11" s="6" t="s">
        <v>55</v>
      </c>
      <c r="D11" s="7">
        <v>43927</v>
      </c>
      <c r="E11" s="6" t="s">
        <v>232</v>
      </c>
      <c r="F11" s="6" t="s">
        <v>239</v>
      </c>
      <c r="G11" s="6">
        <v>0</v>
      </c>
      <c r="H11" s="9">
        <v>0</v>
      </c>
      <c r="I11" s="82">
        <v>2</v>
      </c>
      <c r="J11" s="80">
        <v>43927</v>
      </c>
      <c r="K11" s="7">
        <v>43969</v>
      </c>
      <c r="L11" s="9" t="s">
        <v>249</v>
      </c>
      <c r="M11" s="9" t="s">
        <v>265</v>
      </c>
      <c r="N11" s="80">
        <v>43927</v>
      </c>
      <c r="O11" s="80">
        <v>43969</v>
      </c>
      <c r="P11" s="9" t="s">
        <v>249</v>
      </c>
      <c r="Q11" s="9" t="b">
        <v>0</v>
      </c>
      <c r="S11" s="9" t="b">
        <v>0</v>
      </c>
      <c r="T11" s="9" t="b">
        <v>0</v>
      </c>
      <c r="X11" s="9" t="b">
        <v>0</v>
      </c>
      <c r="Y11" s="9" t="b">
        <v>0</v>
      </c>
      <c r="AA11" s="9" t="s">
        <v>233</v>
      </c>
      <c r="BJ11" s="9" t="s">
        <v>168</v>
      </c>
    </row>
    <row r="12" spans="2:62" s="9" customFormat="1" x14ac:dyDescent="0.25">
      <c r="B12" s="9" t="s">
        <v>45</v>
      </c>
      <c r="C12" s="6" t="s">
        <v>44</v>
      </c>
      <c r="D12" s="7">
        <v>44044</v>
      </c>
      <c r="E12" s="6" t="s">
        <v>293</v>
      </c>
      <c r="F12" s="6" t="s">
        <v>233</v>
      </c>
      <c r="G12" s="112">
        <v>0</v>
      </c>
      <c r="H12" s="113">
        <v>0</v>
      </c>
      <c r="I12" s="82"/>
      <c r="J12" s="80">
        <v>44018</v>
      </c>
      <c r="K12" s="7">
        <v>44060</v>
      </c>
      <c r="L12" s="9" t="s">
        <v>249</v>
      </c>
      <c r="M12" s="9" t="s">
        <v>241</v>
      </c>
      <c r="N12" s="80">
        <v>44018</v>
      </c>
      <c r="O12" s="80">
        <v>44060</v>
      </c>
      <c r="P12" s="9" t="s">
        <v>249</v>
      </c>
      <c r="Q12" s="9" t="b">
        <v>0</v>
      </c>
      <c r="R12" s="80"/>
      <c r="S12" s="9" t="b">
        <v>0</v>
      </c>
      <c r="T12" s="9" t="b">
        <v>0</v>
      </c>
      <c r="U12" s="80"/>
      <c r="V12" s="80"/>
      <c r="X12" s="9" t="b">
        <v>1</v>
      </c>
      <c r="Y12" s="9" t="b">
        <v>1</v>
      </c>
      <c r="Z12" s="80">
        <v>44018</v>
      </c>
      <c r="AA12" s="9" t="s">
        <v>267</v>
      </c>
      <c r="BF12" s="9" t="s">
        <v>241</v>
      </c>
      <c r="BJ12" s="9" t="s">
        <v>173</v>
      </c>
    </row>
    <row r="13" spans="2:62" s="9" customFormat="1" x14ac:dyDescent="0.25">
      <c r="B13" s="9" t="s">
        <v>47</v>
      </c>
      <c r="C13" s="6" t="s">
        <v>46</v>
      </c>
      <c r="D13" s="7">
        <v>44035.715474537035</v>
      </c>
      <c r="E13" s="6" t="s">
        <v>232</v>
      </c>
      <c r="F13" s="6" t="s">
        <v>233</v>
      </c>
      <c r="G13" s="112">
        <v>182.35</v>
      </c>
      <c r="H13" s="112">
        <v>109.41</v>
      </c>
      <c r="I13" s="117"/>
      <c r="J13" s="7">
        <v>43927</v>
      </c>
      <c r="K13" s="7">
        <v>43969</v>
      </c>
      <c r="L13" s="9" t="s">
        <v>249</v>
      </c>
      <c r="M13" s="9" t="s">
        <v>234</v>
      </c>
      <c r="N13" s="80">
        <v>43927</v>
      </c>
      <c r="O13" s="80">
        <v>43969</v>
      </c>
      <c r="P13" s="9" t="s">
        <v>249</v>
      </c>
      <c r="Q13" s="9" t="b">
        <v>0</v>
      </c>
      <c r="R13" s="9" t="s">
        <v>249</v>
      </c>
      <c r="S13" s="9" t="b">
        <v>0</v>
      </c>
      <c r="T13" s="9" t="b">
        <v>0</v>
      </c>
      <c r="U13" s="9" t="s">
        <v>249</v>
      </c>
      <c r="V13" s="9" t="s">
        <v>249</v>
      </c>
      <c r="X13" s="9" t="b">
        <v>0</v>
      </c>
      <c r="Y13" s="9" t="b">
        <v>0</v>
      </c>
      <c r="AA13" s="9" t="s">
        <v>235</v>
      </c>
      <c r="BF13" s="9" t="s">
        <v>265</v>
      </c>
      <c r="BJ13" s="9" t="s">
        <v>169</v>
      </c>
    </row>
    <row r="14" spans="2:62" x14ac:dyDescent="0.25">
      <c r="BJ14" s="9" t="s">
        <v>170</v>
      </c>
    </row>
    <row r="15" spans="2:62" x14ac:dyDescent="0.25">
      <c r="BJ15" s="9" t="s">
        <v>171</v>
      </c>
    </row>
    <row r="16" spans="2:62" x14ac:dyDescent="0.25">
      <c r="BJ16" t="s">
        <v>174</v>
      </c>
    </row>
    <row r="17" spans="2:65" x14ac:dyDescent="0.25">
      <c r="BJ17" t="s">
        <v>175</v>
      </c>
    </row>
    <row r="18" spans="2:65" x14ac:dyDescent="0.25">
      <c r="B18" s="347" t="s">
        <v>295</v>
      </c>
      <c r="C18" s="347"/>
      <c r="D18" s="347"/>
      <c r="E18" s="347"/>
      <c r="F18" s="347"/>
      <c r="G18" s="347"/>
      <c r="H18" s="347"/>
      <c r="I18" s="347"/>
      <c r="J18" s="347"/>
      <c r="K18" s="347"/>
      <c r="L18" s="347"/>
      <c r="BJ18" s="118" t="s">
        <v>176</v>
      </c>
    </row>
    <row r="19" spans="2:65" s="118" customFormat="1" x14ac:dyDescent="0.25">
      <c r="B19" s="119" t="s">
        <v>1</v>
      </c>
      <c r="C19" s="120" t="s">
        <v>223</v>
      </c>
      <c r="D19" s="119" t="s">
        <v>224</v>
      </c>
      <c r="E19" s="348" t="s">
        <v>166</v>
      </c>
      <c r="F19" s="348"/>
      <c r="G19" s="348"/>
      <c r="H19" s="348"/>
      <c r="I19" s="348"/>
      <c r="J19" s="348"/>
      <c r="K19" s="348"/>
      <c r="L19" s="348"/>
      <c r="M19" s="348"/>
      <c r="N19" s="348"/>
      <c r="O19" s="348"/>
      <c r="P19" s="348"/>
      <c r="Q19" s="348"/>
      <c r="BE19"/>
      <c r="BJ19" t="s">
        <v>177</v>
      </c>
    </row>
    <row r="20" spans="2:65" x14ac:dyDescent="0.25">
      <c r="B20" t="s">
        <v>237</v>
      </c>
      <c r="C20" s="2" t="s">
        <v>238</v>
      </c>
      <c r="D20" s="79">
        <v>42370</v>
      </c>
      <c r="E20" t="s">
        <v>170</v>
      </c>
      <c r="BJ20" t="s">
        <v>178</v>
      </c>
    </row>
    <row r="21" spans="2:65" x14ac:dyDescent="0.25">
      <c r="BJ21" t="s">
        <v>179</v>
      </c>
    </row>
    <row r="23" spans="2:65" ht="15" customHeight="1" x14ac:dyDescent="0.25">
      <c r="D23" s="340" t="s">
        <v>296</v>
      </c>
      <c r="E23" s="340"/>
      <c r="F23" s="341"/>
      <c r="G23" s="341"/>
      <c r="H23" s="341"/>
      <c r="I23" s="341"/>
      <c r="J23" s="340" t="s">
        <v>297</v>
      </c>
      <c r="K23" s="340"/>
      <c r="L23" s="341"/>
      <c r="M23" s="341"/>
      <c r="N23" s="341"/>
      <c r="O23" s="341"/>
      <c r="P23" s="340" t="s">
        <v>298</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299</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300</v>
      </c>
      <c r="BJ26" s="13" t="s">
        <v>231</v>
      </c>
      <c r="BK26" s="13">
        <v>0</v>
      </c>
      <c r="BL26" s="84" t="s">
        <v>301</v>
      </c>
      <c r="BM26" s="13" t="s">
        <v>302</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245</v>
      </c>
      <c r="BK27" s="13">
        <f>BK26+1</f>
        <v>1</v>
      </c>
      <c r="BL27" s="84" t="s">
        <v>301</v>
      </c>
      <c r="BM27" s="13" t="s">
        <v>303</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250</v>
      </c>
      <c r="BK28" s="13">
        <f t="shared" ref="BK28:BK47" si="0">BK27+1</f>
        <v>2</v>
      </c>
      <c r="BL28" s="84" t="s">
        <v>301</v>
      </c>
      <c r="BM28" s="13" t="s">
        <v>304</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259</v>
      </c>
      <c r="BK29" s="13">
        <f t="shared" si="0"/>
        <v>3</v>
      </c>
      <c r="BL29" s="84" t="s">
        <v>301</v>
      </c>
      <c r="BM29" s="13" t="s">
        <v>305</v>
      </c>
    </row>
    <row r="30" spans="2:65" ht="15" customHeight="1" x14ac:dyDescent="0.25">
      <c r="D30" s="122"/>
      <c r="E30" s="122"/>
      <c r="F30" s="122"/>
      <c r="G30" s="122"/>
      <c r="H30" s="122"/>
      <c r="I30" s="122"/>
      <c r="P30" s="123"/>
      <c r="Q30" s="123"/>
      <c r="R30" s="123"/>
      <c r="S30" s="122"/>
      <c r="BI30" s="327"/>
      <c r="BJ30" s="13" t="s">
        <v>256</v>
      </c>
      <c r="BK30" s="13">
        <f>BK29+1</f>
        <v>4</v>
      </c>
      <c r="BL30" s="84" t="s">
        <v>301</v>
      </c>
      <c r="BM30" s="13" t="s">
        <v>306</v>
      </c>
    </row>
    <row r="31" spans="2:65" ht="15" customHeight="1" x14ac:dyDescent="0.25">
      <c r="D31" s="122"/>
      <c r="E31" s="122"/>
      <c r="F31" s="122"/>
      <c r="G31" s="122"/>
      <c r="H31" s="122"/>
      <c r="I31" s="122"/>
      <c r="P31" s="123"/>
      <c r="Q31" s="123"/>
      <c r="R31" s="123"/>
      <c r="S31" s="122"/>
      <c r="BI31" s="327"/>
      <c r="BJ31" s="13" t="s">
        <v>266</v>
      </c>
      <c r="BK31" s="13">
        <f>BK30+1</f>
        <v>5</v>
      </c>
      <c r="BL31" s="84" t="s">
        <v>301</v>
      </c>
      <c r="BM31" s="13" t="s">
        <v>307</v>
      </c>
    </row>
    <row r="32" spans="2:65" ht="15" customHeight="1" x14ac:dyDescent="0.25">
      <c r="O32" s="123"/>
      <c r="P32" s="123"/>
      <c r="Q32" s="123"/>
      <c r="R32" s="123"/>
      <c r="S32" s="122"/>
      <c r="BI32" s="327"/>
      <c r="BJ32" s="13" t="s">
        <v>270</v>
      </c>
      <c r="BK32" s="13">
        <f>BK31+1</f>
        <v>6</v>
      </c>
      <c r="BL32" s="84" t="s">
        <v>301</v>
      </c>
      <c r="BM32" s="13" t="s">
        <v>308</v>
      </c>
    </row>
    <row r="33" spans="4:65" ht="15" customHeight="1" x14ac:dyDescent="0.25">
      <c r="D33" s="340" t="s">
        <v>309</v>
      </c>
      <c r="E33" s="340"/>
      <c r="F33" s="341"/>
      <c r="G33" s="341"/>
      <c r="H33" s="341"/>
      <c r="I33" s="341"/>
      <c r="J33" s="340" t="s">
        <v>310</v>
      </c>
      <c r="K33" s="340"/>
      <c r="L33" s="341"/>
      <c r="M33" s="341"/>
      <c r="N33" s="341"/>
      <c r="O33" s="341"/>
      <c r="P33" s="123"/>
      <c r="Q33" s="123"/>
      <c r="R33" s="123"/>
      <c r="S33" s="122"/>
      <c r="BI33" s="342" t="s">
        <v>311</v>
      </c>
      <c r="BJ33" s="27" t="s">
        <v>312</v>
      </c>
      <c r="BK33" s="27">
        <f>BK32+1</f>
        <v>7</v>
      </c>
      <c r="BL33" s="28" t="s">
        <v>301</v>
      </c>
      <c r="BM33" s="27" t="s">
        <v>313</v>
      </c>
    </row>
    <row r="34" spans="4:65" x14ac:dyDescent="0.25">
      <c r="D34" s="341"/>
      <c r="E34" s="341"/>
      <c r="F34" s="341"/>
      <c r="G34" s="341"/>
      <c r="H34" s="341"/>
      <c r="I34" s="341"/>
      <c r="J34" s="341"/>
      <c r="K34" s="341"/>
      <c r="L34" s="341"/>
      <c r="M34" s="341"/>
      <c r="N34" s="341"/>
      <c r="O34" s="341"/>
      <c r="BE34" s="9"/>
      <c r="BI34" s="343"/>
      <c r="BJ34" s="27" t="s">
        <v>314</v>
      </c>
      <c r="BK34" s="27">
        <f t="shared" si="0"/>
        <v>8</v>
      </c>
      <c r="BL34" s="124" t="s">
        <v>301</v>
      </c>
      <c r="BM34" s="27" t="s">
        <v>315</v>
      </c>
    </row>
    <row r="35" spans="4:65" x14ac:dyDescent="0.25">
      <c r="D35" s="341"/>
      <c r="E35" s="341"/>
      <c r="F35" s="341"/>
      <c r="G35" s="341"/>
      <c r="H35" s="341"/>
      <c r="I35" s="341"/>
      <c r="J35" s="341"/>
      <c r="K35" s="341"/>
      <c r="L35" s="341"/>
      <c r="M35" s="341"/>
      <c r="N35" s="341"/>
      <c r="O35" s="341"/>
      <c r="BE35" s="9"/>
      <c r="BI35" s="343"/>
      <c r="BJ35" s="27" t="s">
        <v>316</v>
      </c>
      <c r="BK35" s="27">
        <f t="shared" si="0"/>
        <v>9</v>
      </c>
      <c r="BL35" s="124" t="s">
        <v>301</v>
      </c>
      <c r="BM35" s="27" t="s">
        <v>317</v>
      </c>
    </row>
    <row r="36" spans="4:65" x14ac:dyDescent="0.25">
      <c r="D36" s="341"/>
      <c r="E36" s="341"/>
      <c r="F36" s="341"/>
      <c r="G36" s="341"/>
      <c r="H36" s="341"/>
      <c r="I36" s="341"/>
      <c r="J36" s="341"/>
      <c r="K36" s="341"/>
      <c r="L36" s="341"/>
      <c r="M36" s="341"/>
      <c r="N36" s="341"/>
      <c r="O36" s="341"/>
      <c r="BE36" s="9"/>
      <c r="BI36" s="343"/>
      <c r="BJ36" s="27" t="s">
        <v>318</v>
      </c>
      <c r="BK36" s="27">
        <f>BK35+1</f>
        <v>10</v>
      </c>
      <c r="BL36" s="124" t="s">
        <v>301</v>
      </c>
      <c r="BM36" s="27" t="s">
        <v>319</v>
      </c>
    </row>
    <row r="37" spans="4:65" x14ac:dyDescent="0.25">
      <c r="D37" s="341"/>
      <c r="E37" s="341"/>
      <c r="F37" s="341"/>
      <c r="G37" s="341"/>
      <c r="H37" s="341"/>
      <c r="I37" s="341"/>
      <c r="J37" s="341"/>
      <c r="K37" s="341"/>
      <c r="L37" s="341"/>
      <c r="M37" s="341"/>
      <c r="N37" s="341"/>
      <c r="O37" s="341"/>
      <c r="BI37" s="343"/>
      <c r="BJ37" s="27" t="s">
        <v>320</v>
      </c>
      <c r="BK37" s="27">
        <f>BK36+1</f>
        <v>11</v>
      </c>
      <c r="BL37" s="124" t="s">
        <v>301</v>
      </c>
      <c r="BM37" s="27" t="s">
        <v>321</v>
      </c>
    </row>
    <row r="38" spans="4:65" x14ac:dyDescent="0.25">
      <c r="D38" s="341"/>
      <c r="E38" s="341"/>
      <c r="F38" s="341"/>
      <c r="G38" s="341"/>
      <c r="H38" s="341"/>
      <c r="I38" s="341"/>
      <c r="J38" s="341"/>
      <c r="K38" s="341"/>
      <c r="L38" s="341"/>
      <c r="M38" s="341"/>
      <c r="N38" s="341"/>
      <c r="O38" s="341"/>
      <c r="BI38" s="343"/>
      <c r="BJ38" s="27" t="s">
        <v>322</v>
      </c>
      <c r="BK38" s="27">
        <f t="shared" si="0"/>
        <v>12</v>
      </c>
      <c r="BL38" s="124" t="s">
        <v>301</v>
      </c>
      <c r="BM38" s="27" t="s">
        <v>323</v>
      </c>
    </row>
    <row r="39" spans="4:65" x14ac:dyDescent="0.25">
      <c r="D39" s="341"/>
      <c r="E39" s="341"/>
      <c r="F39" s="341"/>
      <c r="G39" s="341"/>
      <c r="H39" s="341"/>
      <c r="I39" s="341"/>
      <c r="J39" s="341"/>
      <c r="K39" s="341"/>
      <c r="L39" s="341"/>
      <c r="M39" s="341"/>
      <c r="N39" s="341"/>
      <c r="O39" s="341"/>
      <c r="BI39" s="343"/>
      <c r="BJ39" s="27" t="s">
        <v>324</v>
      </c>
      <c r="BK39" s="27">
        <f t="shared" si="0"/>
        <v>13</v>
      </c>
      <c r="BL39" s="28" t="s">
        <v>301</v>
      </c>
      <c r="BM39" s="27" t="s">
        <v>325</v>
      </c>
    </row>
    <row r="40" spans="4:65" x14ac:dyDescent="0.25">
      <c r="D40" s="341"/>
      <c r="E40" s="341"/>
      <c r="F40" s="341"/>
      <c r="G40" s="341"/>
      <c r="H40" s="341"/>
      <c r="I40" s="341"/>
      <c r="J40" s="341"/>
      <c r="K40" s="341"/>
      <c r="L40" s="341"/>
      <c r="M40" s="341"/>
      <c r="N40" s="341"/>
      <c r="O40" s="341"/>
      <c r="BI40" s="343"/>
      <c r="BJ40" s="27" t="s">
        <v>326</v>
      </c>
      <c r="BK40" s="27">
        <f>BK39+1</f>
        <v>14</v>
      </c>
      <c r="BL40" s="28" t="s">
        <v>301</v>
      </c>
      <c r="BM40" s="27" t="s">
        <v>327</v>
      </c>
    </row>
    <row r="41" spans="4:65" x14ac:dyDescent="0.25">
      <c r="D41" s="341"/>
      <c r="E41" s="341"/>
      <c r="F41" s="341"/>
      <c r="G41" s="341"/>
      <c r="H41" s="341"/>
      <c r="I41" s="341"/>
      <c r="J41" s="341"/>
      <c r="K41" s="341"/>
      <c r="L41" s="341"/>
      <c r="M41" s="341"/>
      <c r="N41" s="341"/>
      <c r="O41" s="341"/>
      <c r="BI41" s="343"/>
      <c r="BJ41" s="27" t="s">
        <v>328</v>
      </c>
      <c r="BK41" s="27">
        <f>BK40+1</f>
        <v>15</v>
      </c>
      <c r="BL41" s="28" t="s">
        <v>301</v>
      </c>
      <c r="BM41" s="27" t="s">
        <v>329</v>
      </c>
    </row>
    <row r="42" spans="4:65" x14ac:dyDescent="0.25">
      <c r="BI42" s="343"/>
      <c r="BJ42" s="125" t="s">
        <v>330</v>
      </c>
      <c r="BK42" s="27">
        <f t="shared" si="0"/>
        <v>16</v>
      </c>
      <c r="BL42" s="28" t="s">
        <v>301</v>
      </c>
      <c r="BM42" s="27" t="s">
        <v>331</v>
      </c>
    </row>
    <row r="43" spans="4:65" ht="15" customHeight="1" x14ac:dyDescent="0.25">
      <c r="BI43" s="343"/>
      <c r="BJ43" s="27" t="s">
        <v>332</v>
      </c>
      <c r="BK43" s="27">
        <f t="shared" si="0"/>
        <v>17</v>
      </c>
      <c r="BL43" s="28" t="s">
        <v>301</v>
      </c>
      <c r="BM43" s="27" t="s">
        <v>333</v>
      </c>
    </row>
    <row r="44" spans="4:65" ht="15" customHeight="1" x14ac:dyDescent="0.25">
      <c r="BI44" s="343"/>
      <c r="BJ44" s="27" t="s">
        <v>334</v>
      </c>
      <c r="BK44" s="27">
        <f t="shared" si="0"/>
        <v>18</v>
      </c>
      <c r="BL44" s="28" t="s">
        <v>301</v>
      </c>
      <c r="BM44" s="27" t="s">
        <v>335</v>
      </c>
    </row>
    <row r="45" spans="4:65" ht="15" customHeight="1" x14ac:dyDescent="0.25">
      <c r="D45" s="340" t="s">
        <v>336</v>
      </c>
      <c r="E45" s="340"/>
      <c r="F45" s="341"/>
      <c r="G45" s="341"/>
      <c r="H45" s="341"/>
      <c r="I45" s="341"/>
      <c r="J45" s="340" t="s">
        <v>337</v>
      </c>
      <c r="K45" s="340"/>
      <c r="L45" s="341"/>
      <c r="M45" s="341"/>
      <c r="N45" s="341"/>
      <c r="O45" s="341"/>
      <c r="BI45" s="327" t="s">
        <v>338</v>
      </c>
      <c r="BJ45" s="13" t="s">
        <v>339</v>
      </c>
      <c r="BK45" s="13">
        <f>BK44+1</f>
        <v>19</v>
      </c>
      <c r="BL45" s="84" t="s">
        <v>340</v>
      </c>
      <c r="BM45" s="13" t="s">
        <v>341</v>
      </c>
    </row>
    <row r="46" spans="4:65" ht="15" customHeight="1" x14ac:dyDescent="0.25">
      <c r="D46" s="341"/>
      <c r="E46" s="341"/>
      <c r="F46" s="341"/>
      <c r="G46" s="341"/>
      <c r="H46" s="341"/>
      <c r="I46" s="341"/>
      <c r="J46" s="341"/>
      <c r="K46" s="341"/>
      <c r="L46" s="341"/>
      <c r="M46" s="341"/>
      <c r="N46" s="341"/>
      <c r="O46" s="341"/>
      <c r="BI46" s="327"/>
      <c r="BJ46" s="13" t="s">
        <v>342</v>
      </c>
      <c r="BK46" s="13">
        <f t="shared" si="0"/>
        <v>20</v>
      </c>
      <c r="BL46" s="84" t="s">
        <v>340</v>
      </c>
      <c r="BM46" s="13" t="s">
        <v>343</v>
      </c>
    </row>
    <row r="47" spans="4:65" ht="15" customHeight="1" x14ac:dyDescent="0.25">
      <c r="D47" s="341"/>
      <c r="E47" s="341"/>
      <c r="F47" s="341"/>
      <c r="G47" s="341"/>
      <c r="H47" s="341"/>
      <c r="I47" s="341"/>
      <c r="J47" s="341"/>
      <c r="K47" s="341"/>
      <c r="L47" s="341"/>
      <c r="M47" s="341"/>
      <c r="N47" s="341"/>
      <c r="O47" s="341"/>
      <c r="BI47" s="327"/>
      <c r="BJ47" s="13" t="s">
        <v>344</v>
      </c>
      <c r="BK47" s="13">
        <f t="shared" si="0"/>
        <v>21</v>
      </c>
      <c r="BL47" s="84" t="s">
        <v>340</v>
      </c>
      <c r="BM47" s="13" t="s">
        <v>345</v>
      </c>
    </row>
    <row r="48" spans="4:65" ht="15" customHeight="1" x14ac:dyDescent="0.25">
      <c r="D48" s="341"/>
      <c r="E48" s="341"/>
      <c r="F48" s="341"/>
      <c r="G48" s="341"/>
      <c r="H48" s="341"/>
      <c r="I48" s="341"/>
      <c r="J48" s="341"/>
      <c r="K48" s="341"/>
      <c r="L48" s="341"/>
      <c r="M48" s="341"/>
      <c r="N48" s="341"/>
      <c r="O48" s="341"/>
      <c r="BI48" s="327"/>
      <c r="BJ48" s="13" t="s">
        <v>260</v>
      </c>
      <c r="BK48" s="13">
        <f>BK47+1</f>
        <v>22</v>
      </c>
      <c r="BL48" s="84" t="s">
        <v>301</v>
      </c>
      <c r="BM48" s="13" t="s">
        <v>346</v>
      </c>
    </row>
    <row r="49" spans="4:65" ht="15" customHeight="1" x14ac:dyDescent="0.25">
      <c r="D49" s="341"/>
      <c r="E49" s="341"/>
      <c r="F49" s="341"/>
      <c r="G49" s="341"/>
      <c r="H49" s="341"/>
      <c r="I49" s="341"/>
      <c r="J49" s="341"/>
      <c r="K49" s="341"/>
      <c r="L49" s="341"/>
      <c r="M49" s="341"/>
      <c r="N49" s="341"/>
      <c r="O49" s="341"/>
      <c r="BI49" s="343" t="s">
        <v>347</v>
      </c>
      <c r="BJ49" s="27" t="s">
        <v>348</v>
      </c>
      <c r="BK49" s="27">
        <f>BK48+1</f>
        <v>23</v>
      </c>
      <c r="BL49" s="28" t="s">
        <v>301</v>
      </c>
      <c r="BM49" s="27" t="s">
        <v>349</v>
      </c>
    </row>
    <row r="50" spans="4:65" x14ac:dyDescent="0.25">
      <c r="D50" s="341"/>
      <c r="E50" s="341"/>
      <c r="F50" s="341"/>
      <c r="G50" s="341"/>
      <c r="H50" s="341"/>
      <c r="I50" s="341"/>
      <c r="J50" s="341"/>
      <c r="K50" s="341"/>
      <c r="L50" s="341"/>
      <c r="M50" s="341"/>
      <c r="N50" s="341"/>
      <c r="O50" s="341"/>
      <c r="BI50" s="343"/>
      <c r="BJ50" s="27" t="s">
        <v>350</v>
      </c>
      <c r="BK50" s="27">
        <f>BK49+1</f>
        <v>24</v>
      </c>
      <c r="BL50" s="28" t="s">
        <v>301</v>
      </c>
      <c r="BM50" s="27" t="s">
        <v>351</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352</v>
      </c>
      <c r="BE52" t="s">
        <v>353</v>
      </c>
    </row>
    <row r="53" spans="4:65" x14ac:dyDescent="0.25">
      <c r="D53" s="341"/>
      <c r="E53" s="341"/>
      <c r="F53" s="341"/>
      <c r="G53" s="341"/>
      <c r="H53" s="341"/>
      <c r="I53" s="341"/>
      <c r="J53" s="341"/>
      <c r="K53" s="341"/>
      <c r="L53" s="341"/>
      <c r="M53" s="341"/>
      <c r="N53" s="341"/>
      <c r="O53" s="341"/>
      <c r="BD53" s="344"/>
      <c r="BE53" t="s">
        <v>354</v>
      </c>
    </row>
    <row r="54" spans="4:65" x14ac:dyDescent="0.25">
      <c r="BD54" s="344"/>
      <c r="BE54" t="s">
        <v>355</v>
      </c>
    </row>
    <row r="55" spans="4:65" x14ac:dyDescent="0.25">
      <c r="BD55" s="344"/>
      <c r="BE55" t="s">
        <v>356</v>
      </c>
    </row>
    <row r="56" spans="4:65" x14ac:dyDescent="0.25">
      <c r="BD56" s="344"/>
      <c r="BE56" t="s">
        <v>357</v>
      </c>
    </row>
    <row r="57" spans="4:65" x14ac:dyDescent="0.25">
      <c r="BD57" s="344"/>
      <c r="BE57" t="s">
        <v>358</v>
      </c>
    </row>
    <row r="58" spans="4:65" x14ac:dyDescent="0.25">
      <c r="BD58" s="344"/>
      <c r="BE58" t="s">
        <v>359</v>
      </c>
    </row>
    <row r="59" spans="4:65" x14ac:dyDescent="0.25">
      <c r="BD59" s="344"/>
      <c r="BE59" t="s">
        <v>360</v>
      </c>
    </row>
    <row r="60" spans="4:65" x14ac:dyDescent="0.25">
      <c r="BD60" s="344"/>
      <c r="BE60" t="s">
        <v>361</v>
      </c>
    </row>
    <row r="61" spans="4:65" x14ac:dyDescent="0.25">
      <c r="BD61" s="344"/>
      <c r="BE61" t="s">
        <v>362</v>
      </c>
    </row>
    <row r="62" spans="4:65" x14ac:dyDescent="0.25">
      <c r="BD62" s="344"/>
      <c r="BE62" t="s">
        <v>363</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364</v>
      </c>
      <c r="C1" s="352"/>
      <c r="D1" s="352"/>
      <c r="E1" s="352"/>
      <c r="F1" s="352"/>
      <c r="G1" s="352"/>
      <c r="H1" s="80"/>
      <c r="I1" s="80"/>
    </row>
    <row r="2" spans="2:19" x14ac:dyDescent="0.25">
      <c r="C2" s="9" t="s">
        <v>365</v>
      </c>
      <c r="D2" s="9" t="s">
        <v>366</v>
      </c>
      <c r="E2" s="9" t="s">
        <v>367</v>
      </c>
      <c r="F2" s="9" t="s">
        <v>368</v>
      </c>
      <c r="G2" s="9" t="s">
        <v>369</v>
      </c>
      <c r="I2" s="80"/>
    </row>
    <row r="3" spans="2:19" x14ac:dyDescent="0.25">
      <c r="B3" s="9" t="s">
        <v>370</v>
      </c>
      <c r="C3" s="126">
        <v>120</v>
      </c>
      <c r="D3" s="126">
        <v>240</v>
      </c>
      <c r="E3" s="126">
        <v>480</v>
      </c>
      <c r="F3" s="126">
        <v>520</v>
      </c>
      <c r="G3" s="126">
        <v>6240</v>
      </c>
    </row>
    <row r="4" spans="2:19" x14ac:dyDescent="0.25">
      <c r="B4" s="9" t="s">
        <v>371</v>
      </c>
      <c r="C4" s="126">
        <v>962</v>
      </c>
      <c r="D4" s="126">
        <v>1924</v>
      </c>
      <c r="E4" s="126">
        <v>3847</v>
      </c>
      <c r="F4" s="126">
        <v>4167</v>
      </c>
      <c r="G4" s="126">
        <v>50000</v>
      </c>
      <c r="O4" s="126"/>
    </row>
    <row r="5" spans="2:19" x14ac:dyDescent="0.25">
      <c r="B5" s="9" t="s">
        <v>372</v>
      </c>
      <c r="C5" s="126">
        <v>192</v>
      </c>
      <c r="D5" s="9">
        <v>384</v>
      </c>
      <c r="E5" s="126">
        <v>768</v>
      </c>
      <c r="F5" s="126">
        <v>833</v>
      </c>
      <c r="G5" s="126">
        <v>10000</v>
      </c>
      <c r="I5" s="126"/>
      <c r="J5" s="126"/>
      <c r="O5" s="126"/>
    </row>
    <row r="7" spans="2:19" x14ac:dyDescent="0.25">
      <c r="B7" s="352" t="s">
        <v>373</v>
      </c>
      <c r="C7" s="352"/>
      <c r="S7" s="127"/>
    </row>
    <row r="8" spans="2:19" x14ac:dyDescent="0.25">
      <c r="B8" s="9" t="s">
        <v>374</v>
      </c>
      <c r="C8" s="9">
        <v>0.03</v>
      </c>
      <c r="L8" s="80"/>
      <c r="S8" s="127"/>
    </row>
    <row r="9" spans="2:19" x14ac:dyDescent="0.25">
      <c r="B9" s="9" t="s">
        <v>96</v>
      </c>
      <c r="C9" s="9">
        <f>C10-C8</f>
        <v>0.05</v>
      </c>
      <c r="M9" s="127"/>
      <c r="S9" s="127"/>
    </row>
    <row r="10" spans="2:19" x14ac:dyDescent="0.25">
      <c r="B10" s="9" t="s">
        <v>375</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376</v>
      </c>
      <c r="C52" s="353"/>
      <c r="D52" s="353"/>
      <c r="E52" s="353"/>
    </row>
    <row r="53" spans="2:5" x14ac:dyDescent="0.25">
      <c r="B53" s="349" t="s">
        <v>377</v>
      </c>
      <c r="C53" s="349"/>
      <c r="D53" s="349"/>
      <c r="E53" s="129"/>
    </row>
    <row r="54" spans="2:5" x14ac:dyDescent="0.25">
      <c r="B54" s="350" t="s">
        <v>4</v>
      </c>
      <c r="C54" s="350"/>
      <c r="D54" s="351" t="s">
        <v>378</v>
      </c>
      <c r="E54" s="129"/>
    </row>
    <row r="55" spans="2:5" x14ac:dyDescent="0.25">
      <c r="B55" s="130" t="s">
        <v>379</v>
      </c>
      <c r="C55" s="130" t="s">
        <v>380</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381</v>
      </c>
    </row>
    <row r="67" spans="2:5" x14ac:dyDescent="0.25">
      <c r="B67" s="129"/>
      <c r="C67" s="129"/>
      <c r="D67" s="129"/>
      <c r="E67" s="129"/>
    </row>
    <row r="68" spans="2:5" x14ac:dyDescent="0.25">
      <c r="B68" s="349" t="s">
        <v>382</v>
      </c>
      <c r="C68" s="349"/>
      <c r="D68" s="349"/>
      <c r="E68" s="129"/>
    </row>
    <row r="69" spans="2:5" x14ac:dyDescent="0.25">
      <c r="B69" s="350" t="s">
        <v>4</v>
      </c>
      <c r="C69" s="350"/>
      <c r="D69" s="351" t="s">
        <v>378</v>
      </c>
      <c r="E69" s="129"/>
    </row>
    <row r="70" spans="2:5" x14ac:dyDescent="0.25">
      <c r="B70" s="130" t="s">
        <v>379</v>
      </c>
      <c r="C70" s="130" t="s">
        <v>380</v>
      </c>
      <c r="D70" s="351"/>
      <c r="E70" s="129"/>
    </row>
    <row r="71" spans="2:5" x14ac:dyDescent="0.25">
      <c r="B71" s="130">
        <v>22042</v>
      </c>
      <c r="C71" s="130">
        <v>22072</v>
      </c>
      <c r="D71" s="129" t="s">
        <v>383</v>
      </c>
      <c r="E71" s="129"/>
    </row>
    <row r="72" spans="2:5" x14ac:dyDescent="0.25">
      <c r="B72" s="130">
        <v>22073</v>
      </c>
      <c r="C72" s="130">
        <v>22102</v>
      </c>
      <c r="D72" s="129" t="s">
        <v>384</v>
      </c>
      <c r="E72" s="129"/>
    </row>
    <row r="73" spans="2:5" x14ac:dyDescent="0.25">
      <c r="B73" s="130">
        <v>22103</v>
      </c>
      <c r="C73" s="130">
        <v>22133</v>
      </c>
      <c r="D73" s="129" t="s">
        <v>385</v>
      </c>
      <c r="E73" s="129"/>
    </row>
    <row r="74" spans="2:5" x14ac:dyDescent="0.25">
      <c r="B74" s="130">
        <v>22134</v>
      </c>
      <c r="C74" s="130">
        <v>22164</v>
      </c>
      <c r="D74" s="129" t="s">
        <v>386</v>
      </c>
      <c r="E74" s="129"/>
    </row>
    <row r="75" spans="2:5" x14ac:dyDescent="0.25">
      <c r="B75" s="130">
        <v>22165</v>
      </c>
      <c r="C75" s="130">
        <v>22194</v>
      </c>
      <c r="D75" s="129" t="s">
        <v>387</v>
      </c>
      <c r="E75" s="129"/>
    </row>
    <row r="76" spans="2:5" x14ac:dyDescent="0.25">
      <c r="B76" s="130">
        <v>22195</v>
      </c>
      <c r="C76" s="130">
        <v>22225</v>
      </c>
      <c r="D76" s="129" t="s">
        <v>388</v>
      </c>
      <c r="E76" s="129"/>
    </row>
    <row r="77" spans="2:5" x14ac:dyDescent="0.25">
      <c r="B77" s="130">
        <v>22226</v>
      </c>
      <c r="C77" s="130">
        <v>22255</v>
      </c>
      <c r="D77" s="129" t="s">
        <v>389</v>
      </c>
      <c r="E77" s="129"/>
    </row>
    <row r="78" spans="2:5" x14ac:dyDescent="0.25">
      <c r="B78" s="130">
        <v>22256</v>
      </c>
      <c r="C78" s="130">
        <v>22286</v>
      </c>
      <c r="D78" s="129" t="s">
        <v>390</v>
      </c>
      <c r="E78" s="129"/>
    </row>
    <row r="79" spans="2:5" x14ac:dyDescent="0.25">
      <c r="B79" s="130">
        <v>22287</v>
      </c>
      <c r="C79" s="130">
        <v>22317</v>
      </c>
      <c r="D79" s="129" t="s">
        <v>391</v>
      </c>
      <c r="E79" s="129"/>
    </row>
    <row r="80" spans="2:5" x14ac:dyDescent="0.25">
      <c r="B80" s="130">
        <v>22318</v>
      </c>
      <c r="C80" s="130">
        <v>22345</v>
      </c>
      <c r="D80" s="129" t="s">
        <v>392</v>
      </c>
      <c r="E80" s="129"/>
    </row>
    <row r="81" spans="2:5" x14ac:dyDescent="0.25">
      <c r="B81" s="130">
        <v>22346</v>
      </c>
      <c r="C81" s="130">
        <v>28220</v>
      </c>
      <c r="D81" s="129">
        <v>67</v>
      </c>
      <c r="E81" s="129"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tabSelected="1"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394</v>
      </c>
      <c r="D1" s="24" t="s">
        <v>395</v>
      </c>
      <c r="E1" s="24" t="s">
        <v>396</v>
      </c>
      <c r="F1" s="24" t="s">
        <v>397</v>
      </c>
      <c r="G1" s="24" t="s">
        <v>398</v>
      </c>
      <c r="H1" s="24" t="s">
        <v>399</v>
      </c>
      <c r="I1" s="24" t="s">
        <v>224</v>
      </c>
    </row>
    <row r="2" spans="1:10" x14ac:dyDescent="0.25">
      <c r="A2" t="s">
        <v>400</v>
      </c>
      <c r="B2" t="s">
        <v>401</v>
      </c>
      <c r="H2" s="106" t="s">
        <v>402</v>
      </c>
      <c r="I2" s="79">
        <v>43831</v>
      </c>
    </row>
    <row r="6" spans="1:10" x14ac:dyDescent="0.25">
      <c r="A6" s="329" t="s">
        <v>293</v>
      </c>
      <c r="B6" s="329"/>
      <c r="E6" s="329" t="s">
        <v>403</v>
      </c>
      <c r="F6" s="329"/>
      <c r="G6" s="329"/>
      <c r="H6" s="329"/>
      <c r="I6" s="329"/>
      <c r="J6" s="329"/>
    </row>
    <row r="7" spans="1:10" x14ac:dyDescent="0.25">
      <c r="A7" s="11" t="s">
        <v>51</v>
      </c>
      <c r="B7" s="11" t="s">
        <v>27</v>
      </c>
      <c r="E7" s="354" t="s">
        <v>166</v>
      </c>
      <c r="F7" s="354"/>
      <c r="G7" s="354"/>
      <c r="H7" s="354"/>
      <c r="I7" s="354" t="s">
        <v>404</v>
      </c>
      <c r="J7" s="354"/>
    </row>
    <row r="8" spans="1:10" x14ac:dyDescent="0.25">
      <c r="A8" t="s">
        <v>405</v>
      </c>
      <c r="B8" t="s">
        <v>406</v>
      </c>
      <c r="E8" s="355" t="s">
        <v>167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1001</v>
      </c>
      <c r="D1" s="324"/>
      <c r="E1" s="324"/>
      <c r="F1" s="324"/>
      <c r="G1" s="324"/>
      <c r="H1" s="295" t="s">
        <v>51</v>
      </c>
      <c r="I1" s="296">
        <v>22</v>
      </c>
      <c r="J1" s="297">
        <v>43927</v>
      </c>
      <c r="K1" s="298" t="s">
        <v>1002</v>
      </c>
      <c r="L1" s="297">
        <v>43933</v>
      </c>
      <c r="M1" s="299" t="s">
        <v>27</v>
      </c>
      <c r="N1" s="296">
        <v>5</v>
      </c>
      <c r="O1" s="297">
        <v>43927</v>
      </c>
      <c r="P1" s="297" t="s">
        <v>1002</v>
      </c>
      <c r="Q1" s="297">
        <v>43956</v>
      </c>
      <c r="R1" s="359" t="s">
        <v>1003</v>
      </c>
      <c r="S1" s="359"/>
      <c r="T1" s="359"/>
      <c r="U1" s="359"/>
      <c r="V1" s="300"/>
      <c r="W1" s="300"/>
      <c r="X1" s="300"/>
      <c r="Y1" s="300"/>
      <c r="Z1" s="300"/>
      <c r="AA1" s="300"/>
      <c r="AB1" s="300"/>
    </row>
    <row r="2" spans="1:41" ht="45" x14ac:dyDescent="0.25">
      <c r="A2" s="76" t="s">
        <v>0</v>
      </c>
      <c r="B2" s="76" t="s">
        <v>96</v>
      </c>
      <c r="C2" s="76" t="s">
        <v>1004</v>
      </c>
      <c r="D2" s="76" t="s">
        <v>1005</v>
      </c>
      <c r="E2" s="76" t="s">
        <v>11</v>
      </c>
      <c r="F2" s="76" t="s">
        <v>1006</v>
      </c>
      <c r="G2" s="76" t="s">
        <v>1007</v>
      </c>
      <c r="H2" s="76" t="s">
        <v>808</v>
      </c>
      <c r="I2" s="76" t="s">
        <v>1008</v>
      </c>
      <c r="J2" s="76" t="s">
        <v>611</v>
      </c>
      <c r="K2" s="76" t="s">
        <v>1009</v>
      </c>
      <c r="L2" s="76" t="s">
        <v>1010</v>
      </c>
      <c r="M2" s="76" t="s">
        <v>1011</v>
      </c>
      <c r="N2" s="76" t="s">
        <v>1012</v>
      </c>
      <c r="O2" s="76" t="s">
        <v>1013</v>
      </c>
      <c r="P2" s="76" t="s">
        <v>1014</v>
      </c>
      <c r="Q2" s="76" t="s">
        <v>465</v>
      </c>
      <c r="R2" s="76" t="s">
        <v>1015</v>
      </c>
      <c r="S2" s="76" t="s">
        <v>1016</v>
      </c>
      <c r="T2" s="76" t="s">
        <v>1017</v>
      </c>
      <c r="U2" s="76" t="s">
        <v>1018</v>
      </c>
      <c r="V2" s="76" t="s">
        <v>1019</v>
      </c>
      <c r="W2" s="76" t="s">
        <v>612</v>
      </c>
      <c r="X2" s="76" t="s">
        <v>1020</v>
      </c>
      <c r="Y2" s="76" t="s">
        <v>1021</v>
      </c>
      <c r="Z2" s="76" t="s">
        <v>465</v>
      </c>
      <c r="AA2" s="76" t="s">
        <v>811</v>
      </c>
      <c r="AB2" s="76" t="s">
        <v>1022</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1023</v>
      </c>
      <c r="AA5" s="303" t="s">
        <v>1023</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1024</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1025</v>
      </c>
      <c r="B15" s="361"/>
      <c r="C15" s="361"/>
      <c r="D15" s="361"/>
    </row>
    <row r="16" spans="1:41" x14ac:dyDescent="0.25">
      <c r="A16" s="362" t="s">
        <v>1026</v>
      </c>
      <c r="B16" s="362"/>
      <c r="C16" s="362"/>
      <c r="D16" s="362"/>
    </row>
    <row r="17" spans="1:31" x14ac:dyDescent="0.25">
      <c r="A17" s="363" t="s">
        <v>1027</v>
      </c>
      <c r="B17" s="363"/>
      <c r="C17" s="363"/>
      <c r="D17" s="363"/>
      <c r="AE17" s="8"/>
    </row>
    <row r="18" spans="1:31" x14ac:dyDescent="0.25">
      <c r="A18" s="313" t="s">
        <v>1028</v>
      </c>
      <c r="B18" s="313"/>
      <c r="C18" s="313"/>
      <c r="D18" s="313"/>
    </row>
    <row r="19" spans="1:31" x14ac:dyDescent="0.25">
      <c r="A19" s="356" t="s">
        <v>249</v>
      </c>
      <c r="B19" s="356"/>
      <c r="C19" s="356"/>
      <c r="D19" s="356"/>
    </row>
    <row r="20" spans="1:31" x14ac:dyDescent="0.25">
      <c r="A20" s="357" t="s">
        <v>1029</v>
      </c>
      <c r="B20" s="357"/>
      <c r="C20" s="357"/>
      <c r="D20" s="357"/>
    </row>
    <row r="21" spans="1:31" ht="13.5" customHeight="1" x14ac:dyDescent="0.25">
      <c r="A21" s="357" t="s">
        <v>1030</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7"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4097" r:id="rId4" name="btnSalaryTest"/>
      </mc:Fallback>
    </mc:AlternateContent>
    <mc:AlternateContent xmlns:mc="http://schemas.openxmlformats.org/markup-compatibility/2006">
      <mc:Choice Requires="x14">
        <control shapeId="4098"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4098" r:id="rId6" name="btnRunFromDB"/>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891</v>
      </c>
      <c r="E1" s="365"/>
      <c r="F1" s="365"/>
      <c r="G1" s="365"/>
      <c r="H1" s="365"/>
      <c r="I1" s="365"/>
      <c r="J1" s="365"/>
      <c r="K1" s="365"/>
      <c r="L1" s="365"/>
      <c r="M1" s="365"/>
      <c r="N1" s="365"/>
      <c r="O1" s="365"/>
      <c r="P1" s="365"/>
      <c r="Q1" s="365" t="s">
        <v>891</v>
      </c>
      <c r="R1" s="365"/>
      <c r="S1" s="365"/>
      <c r="T1" s="365"/>
      <c r="U1" s="365"/>
      <c r="V1" s="365"/>
      <c r="W1" s="365"/>
      <c r="X1" s="365"/>
      <c r="Y1" s="365"/>
      <c r="Z1" s="365"/>
      <c r="AA1" s="365"/>
      <c r="AB1" s="365"/>
      <c r="AC1" s="365"/>
      <c r="AD1" s="365" t="s">
        <v>891</v>
      </c>
      <c r="AE1" s="365"/>
      <c r="AF1" s="365"/>
      <c r="AG1" s="365"/>
      <c r="AH1" s="365"/>
      <c r="AI1" s="365"/>
      <c r="AJ1" s="365"/>
      <c r="AK1" s="365"/>
      <c r="AL1" s="365"/>
      <c r="AM1" s="365"/>
      <c r="AN1" s="365"/>
      <c r="AO1" s="365"/>
      <c r="AP1" s="365"/>
      <c r="AQ1" s="365" t="s">
        <v>891</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898</v>
      </c>
      <c r="E3" t="s">
        <v>899</v>
      </c>
      <c r="F3" t="s">
        <v>900</v>
      </c>
      <c r="G3" t="s">
        <v>901</v>
      </c>
      <c r="H3" t="s">
        <v>902</v>
      </c>
      <c r="T3" t="s">
        <v>903</v>
      </c>
      <c r="Y3" t="s">
        <v>904</v>
      </c>
    </row>
    <row r="4" spans="1:55" x14ac:dyDescent="0.25">
      <c r="A4" t="s">
        <v>52</v>
      </c>
      <c r="B4" s="364" t="s">
        <v>53</v>
      </c>
      <c r="C4" s="364"/>
      <c r="D4" t="s">
        <v>905</v>
      </c>
      <c r="E4" t="s">
        <v>906</v>
      </c>
      <c r="F4" t="s">
        <v>907</v>
      </c>
      <c r="G4" t="s">
        <v>908</v>
      </c>
      <c r="H4" t="s">
        <v>909</v>
      </c>
      <c r="T4" t="s">
        <v>910</v>
      </c>
      <c r="Y4" t="s">
        <v>911</v>
      </c>
    </row>
    <row r="5" spans="1:55" x14ac:dyDescent="0.25">
      <c r="A5" t="s">
        <v>56</v>
      </c>
      <c r="B5" s="364" t="s">
        <v>55</v>
      </c>
      <c r="C5" s="364"/>
      <c r="D5" t="s">
        <v>912</v>
      </c>
      <c r="E5" t="s">
        <v>913</v>
      </c>
      <c r="F5" t="s">
        <v>913</v>
      </c>
      <c r="G5" t="s">
        <v>914</v>
      </c>
      <c r="H5" t="s">
        <v>915</v>
      </c>
      <c r="T5" t="s">
        <v>916</v>
      </c>
      <c r="Y5" t="s">
        <v>917</v>
      </c>
    </row>
    <row r="6" spans="1:55" x14ac:dyDescent="0.25">
      <c r="A6" s="2" t="s">
        <v>25</v>
      </c>
      <c r="B6" s="364" t="s">
        <v>23</v>
      </c>
      <c r="C6" s="364"/>
      <c r="D6" t="s">
        <v>918</v>
      </c>
      <c r="E6" t="s">
        <v>919</v>
      </c>
      <c r="F6" t="s">
        <v>920</v>
      </c>
      <c r="G6" t="s">
        <v>921</v>
      </c>
      <c r="H6" t="s">
        <v>922</v>
      </c>
      <c r="I6" t="s">
        <v>923</v>
      </c>
      <c r="J6" t="s">
        <v>924</v>
      </c>
      <c r="N6" t="s">
        <v>925</v>
      </c>
    </row>
    <row r="7" spans="1:55" x14ac:dyDescent="0.25">
      <c r="A7" s="2" t="s">
        <v>32</v>
      </c>
      <c r="B7" s="364" t="s">
        <v>31</v>
      </c>
      <c r="C7" s="364"/>
      <c r="D7" t="s">
        <v>926</v>
      </c>
      <c r="E7" t="s">
        <v>927</v>
      </c>
      <c r="F7" t="s">
        <v>928</v>
      </c>
      <c r="G7" t="s">
        <v>929</v>
      </c>
      <c r="H7" t="s">
        <v>927</v>
      </c>
      <c r="I7" t="s">
        <v>930</v>
      </c>
      <c r="J7" t="s">
        <v>931</v>
      </c>
      <c r="N7" t="s">
        <v>932</v>
      </c>
    </row>
    <row r="8" spans="1:55" x14ac:dyDescent="0.25">
      <c r="A8" s="2" t="s">
        <v>37</v>
      </c>
      <c r="B8" s="364" t="s">
        <v>36</v>
      </c>
      <c r="C8" s="364"/>
      <c r="D8" t="s">
        <v>933</v>
      </c>
      <c r="E8" t="s">
        <v>934</v>
      </c>
      <c r="F8" t="s">
        <v>935</v>
      </c>
      <c r="G8" t="s">
        <v>936</v>
      </c>
      <c r="H8" t="s">
        <v>934</v>
      </c>
      <c r="I8" t="s">
        <v>937</v>
      </c>
      <c r="J8" t="s">
        <v>938</v>
      </c>
      <c r="N8" t="s">
        <v>939</v>
      </c>
    </row>
    <row r="9" spans="1:55" x14ac:dyDescent="0.25">
      <c r="A9" t="s">
        <v>39</v>
      </c>
      <c r="B9" s="364" t="s">
        <v>40</v>
      </c>
      <c r="C9" s="364"/>
      <c r="D9" t="s">
        <v>940</v>
      </c>
      <c r="E9" t="s">
        <v>941</v>
      </c>
      <c r="F9" t="s">
        <v>942</v>
      </c>
      <c r="G9" t="s">
        <v>943</v>
      </c>
      <c r="H9" t="s">
        <v>944</v>
      </c>
      <c r="I9" t="s">
        <v>945</v>
      </c>
      <c r="J9" t="s">
        <v>946</v>
      </c>
      <c r="N9" t="s">
        <v>947</v>
      </c>
    </row>
    <row r="10" spans="1:55" x14ac:dyDescent="0.25">
      <c r="A10" t="s">
        <v>41</v>
      </c>
      <c r="B10" s="364" t="s">
        <v>42</v>
      </c>
      <c r="C10" s="364"/>
      <c r="D10" t="s">
        <v>948</v>
      </c>
      <c r="E10" t="s">
        <v>949</v>
      </c>
      <c r="F10" t="s">
        <v>950</v>
      </c>
      <c r="G10" t="s">
        <v>951</v>
      </c>
      <c r="H10" t="s">
        <v>949</v>
      </c>
      <c r="I10" t="s">
        <v>952</v>
      </c>
      <c r="J10" t="s">
        <v>953</v>
      </c>
      <c r="N10" t="s">
        <v>954</v>
      </c>
    </row>
    <row r="11" spans="1:55" x14ac:dyDescent="0.25">
      <c r="A11" t="s">
        <v>45</v>
      </c>
      <c r="B11" s="364" t="s">
        <v>44</v>
      </c>
      <c r="C11" s="364"/>
      <c r="D11" t="s">
        <v>955</v>
      </c>
      <c r="E11" t="s">
        <v>956</v>
      </c>
      <c r="F11" t="s">
        <v>957</v>
      </c>
      <c r="G11" t="s">
        <v>958</v>
      </c>
      <c r="H11" t="s">
        <v>959</v>
      </c>
      <c r="I11" t="s">
        <v>960</v>
      </c>
      <c r="J11" t="s">
        <v>961</v>
      </c>
      <c r="N11" t="s">
        <v>962</v>
      </c>
    </row>
    <row r="12" spans="1:55" x14ac:dyDescent="0.25">
      <c r="A12" t="s">
        <v>47</v>
      </c>
      <c r="B12" s="364" t="s">
        <v>46</v>
      </c>
      <c r="C12" s="364"/>
      <c r="D12" t="s">
        <v>963</v>
      </c>
      <c r="E12" t="s">
        <v>964</v>
      </c>
      <c r="F12" t="s">
        <v>965</v>
      </c>
      <c r="G12" t="s">
        <v>966</v>
      </c>
      <c r="H12" t="s">
        <v>964</v>
      </c>
      <c r="I12" t="s">
        <v>967</v>
      </c>
      <c r="J12" t="s">
        <v>968</v>
      </c>
      <c r="N12" t="s">
        <v>969</v>
      </c>
    </row>
    <row r="14" spans="1:55" x14ac:dyDescent="0.25">
      <c r="A14" s="287"/>
      <c r="B14" s="13" t="s">
        <v>970</v>
      </c>
      <c r="C14" s="27" t="s">
        <v>971</v>
      </c>
    </row>
    <row r="15" spans="1:55" x14ac:dyDescent="0.25">
      <c r="A15" s="287"/>
      <c r="B15" s="13" t="s">
        <v>972</v>
      </c>
      <c r="C15" s="27" t="s">
        <v>971</v>
      </c>
    </row>
    <row r="16" spans="1:55" x14ac:dyDescent="0.25">
      <c r="A16" s="13"/>
      <c r="B16" s="288" t="s">
        <v>973</v>
      </c>
      <c r="C16" s="27" t="s">
        <v>971</v>
      </c>
      <c r="D16" s="112"/>
      <c r="E16" s="112"/>
      <c r="F16" s="112"/>
      <c r="G16" s="112"/>
      <c r="H16" s="6"/>
      <c r="I16" s="6"/>
      <c r="J16" s="112"/>
    </row>
    <row r="17" spans="1:6" x14ac:dyDescent="0.25">
      <c r="A17" s="287" t="s">
        <v>189</v>
      </c>
      <c r="B17" s="13" t="s">
        <v>974</v>
      </c>
      <c r="C17" s="27" t="s">
        <v>971</v>
      </c>
    </row>
    <row r="18" spans="1:6" x14ac:dyDescent="0.25">
      <c r="A18" s="287" t="s">
        <v>975</v>
      </c>
      <c r="B18" s="13" t="s">
        <v>976</v>
      </c>
      <c r="C18" s="27" t="s">
        <v>971</v>
      </c>
    </row>
    <row r="19" spans="1:6" x14ac:dyDescent="0.25">
      <c r="A19" s="13"/>
      <c r="B19" s="13" t="s">
        <v>977</v>
      </c>
      <c r="C19" s="27" t="s">
        <v>971</v>
      </c>
    </row>
    <row r="20" spans="1:6" x14ac:dyDescent="0.25">
      <c r="A20" s="289"/>
      <c r="B20" s="288" t="s">
        <v>978</v>
      </c>
      <c r="C20" s="27" t="s">
        <v>971</v>
      </c>
    </row>
    <row r="21" spans="1:6" x14ac:dyDescent="0.25">
      <c r="A21" s="289"/>
      <c r="B21" s="288" t="s">
        <v>979</v>
      </c>
      <c r="C21" s="27" t="s">
        <v>971</v>
      </c>
    </row>
    <row r="22" spans="1:6" x14ac:dyDescent="0.25">
      <c r="A22" s="290"/>
      <c r="B22" s="291" t="s">
        <v>980</v>
      </c>
      <c r="C22" s="13" t="s">
        <v>981</v>
      </c>
    </row>
    <row r="23" spans="1:6" x14ac:dyDescent="0.25">
      <c r="A23" s="290"/>
      <c r="B23" s="291" t="s">
        <v>982</v>
      </c>
      <c r="C23" s="13" t="s">
        <v>981</v>
      </c>
    </row>
    <row r="24" spans="1:6" ht="15.75" x14ac:dyDescent="0.25">
      <c r="A24" s="290"/>
      <c r="B24" s="291" t="s">
        <v>983</v>
      </c>
      <c r="C24" s="27" t="s">
        <v>971</v>
      </c>
      <c r="F24" s="292"/>
    </row>
    <row r="25" spans="1:6" x14ac:dyDescent="0.25">
      <c r="A25" s="290" t="s">
        <v>606</v>
      </c>
      <c r="B25" s="89" t="s">
        <v>984</v>
      </c>
      <c r="C25" s="27" t="s">
        <v>971</v>
      </c>
    </row>
    <row r="26" spans="1:6" x14ac:dyDescent="0.25">
      <c r="A26" s="290" t="s">
        <v>985</v>
      </c>
      <c r="B26" s="89" t="s">
        <v>986</v>
      </c>
      <c r="C26" s="27" t="s">
        <v>971</v>
      </c>
    </row>
    <row r="27" spans="1:6" x14ac:dyDescent="0.25">
      <c r="A27" s="293" t="s">
        <v>64</v>
      </c>
      <c r="B27" s="89" t="s">
        <v>987</v>
      </c>
      <c r="C27" s="27" t="s">
        <v>971</v>
      </c>
    </row>
    <row r="28" spans="1:6" x14ac:dyDescent="0.25">
      <c r="A28" s="89"/>
      <c r="B28" s="89" t="s">
        <v>988</v>
      </c>
      <c r="C28" s="13" t="s">
        <v>981</v>
      </c>
    </row>
    <row r="29" spans="1:6" x14ac:dyDescent="0.25">
      <c r="A29" s="89"/>
      <c r="B29" s="89" t="s">
        <v>989</v>
      </c>
      <c r="C29" s="13" t="s">
        <v>981</v>
      </c>
    </row>
    <row r="30" spans="1:6" x14ac:dyDescent="0.25">
      <c r="A30" s="89"/>
      <c r="B30" s="89" t="s">
        <v>990</v>
      </c>
      <c r="C30" s="13" t="s">
        <v>981</v>
      </c>
    </row>
    <row r="31" spans="1:6" x14ac:dyDescent="0.25">
      <c r="A31" s="89"/>
      <c r="B31" s="89" t="s">
        <v>991</v>
      </c>
      <c r="C31" s="13" t="s">
        <v>981</v>
      </c>
    </row>
    <row r="32" spans="1:6" x14ac:dyDescent="0.25">
      <c r="A32" s="89"/>
      <c r="B32" s="89" t="s">
        <v>992</v>
      </c>
      <c r="C32" s="13" t="s">
        <v>981</v>
      </c>
    </row>
    <row r="33" spans="1:3" x14ac:dyDescent="0.25">
      <c r="A33" s="98"/>
      <c r="B33" s="97" t="s">
        <v>993</v>
      </c>
      <c r="C33" s="27" t="s">
        <v>971</v>
      </c>
    </row>
    <row r="34" spans="1:3" x14ac:dyDescent="0.25">
      <c r="A34" s="294" t="s">
        <v>610</v>
      </c>
      <c r="B34" s="97" t="s">
        <v>994</v>
      </c>
      <c r="C34" s="27" t="s">
        <v>971</v>
      </c>
    </row>
    <row r="35" spans="1:3" x14ac:dyDescent="0.25">
      <c r="A35" s="294" t="s">
        <v>985</v>
      </c>
      <c r="B35" s="98" t="s">
        <v>995</v>
      </c>
      <c r="C35" s="27" t="s">
        <v>971</v>
      </c>
    </row>
    <row r="36" spans="1:3" x14ac:dyDescent="0.25">
      <c r="A36" s="294" t="s">
        <v>996</v>
      </c>
      <c r="B36" s="97" t="s">
        <v>997</v>
      </c>
      <c r="C36" s="27" t="s">
        <v>971</v>
      </c>
    </row>
    <row r="37" spans="1:3" x14ac:dyDescent="0.25">
      <c r="A37" s="294"/>
      <c r="B37" s="97" t="s">
        <v>998</v>
      </c>
      <c r="C37" s="27" t="s">
        <v>971</v>
      </c>
    </row>
    <row r="38" spans="1:3" x14ac:dyDescent="0.25">
      <c r="A38" s="294"/>
      <c r="B38" s="97" t="s">
        <v>999</v>
      </c>
      <c r="C38" s="27" t="s">
        <v>971</v>
      </c>
    </row>
    <row r="39" spans="1:3" x14ac:dyDescent="0.25">
      <c r="A39" s="294"/>
      <c r="B39" s="97" t="s">
        <v>1000</v>
      </c>
      <c r="C39" s="27" t="s">
        <v>971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807</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620</v>
      </c>
      <c r="D4" s="278" t="s">
        <v>808</v>
      </c>
      <c r="E4" s="278" t="s">
        <v>593</v>
      </c>
      <c r="F4" s="278" t="s">
        <v>809</v>
      </c>
      <c r="G4" s="278" t="s">
        <v>810</v>
      </c>
      <c r="H4" s="278" t="s">
        <v>465</v>
      </c>
      <c r="I4" s="278" t="s">
        <v>811</v>
      </c>
      <c r="J4" s="278" t="s">
        <v>812</v>
      </c>
      <c r="K4" s="279" t="s">
        <v>620</v>
      </c>
      <c r="L4" s="279" t="s">
        <v>808</v>
      </c>
      <c r="M4" s="279" t="s">
        <v>593</v>
      </c>
      <c r="N4" s="279" t="s">
        <v>809</v>
      </c>
      <c r="O4" s="279" t="s">
        <v>810</v>
      </c>
      <c r="P4" s="279" t="s">
        <v>465</v>
      </c>
      <c r="Q4" s="279" t="s">
        <v>811</v>
      </c>
      <c r="R4" s="279" t="s">
        <v>812</v>
      </c>
      <c r="S4" s="278" t="s">
        <v>620</v>
      </c>
      <c r="T4" s="278" t="s">
        <v>808</v>
      </c>
      <c r="U4" s="278" t="s">
        <v>593</v>
      </c>
      <c r="V4" s="278" t="s">
        <v>809</v>
      </c>
      <c r="W4" s="278" t="s">
        <v>810</v>
      </c>
      <c r="X4" s="278" t="s">
        <v>465</v>
      </c>
      <c r="Y4" s="278" t="s">
        <v>811</v>
      </c>
      <c r="Z4" s="278" t="s">
        <v>812</v>
      </c>
      <c r="AA4" s="279" t="s">
        <v>620</v>
      </c>
      <c r="AB4" s="279" t="s">
        <v>808</v>
      </c>
      <c r="AC4" s="279" t="s">
        <v>593</v>
      </c>
      <c r="AD4" s="279" t="s">
        <v>809</v>
      </c>
      <c r="AE4" s="279" t="s">
        <v>810</v>
      </c>
      <c r="AF4" s="279" t="s">
        <v>465</v>
      </c>
      <c r="AG4" s="279" t="s">
        <v>811</v>
      </c>
      <c r="AH4" s="279" t="s">
        <v>812</v>
      </c>
      <c r="AI4" s="278" t="s">
        <v>620</v>
      </c>
      <c r="AJ4" s="278" t="s">
        <v>808</v>
      </c>
      <c r="AK4" s="278" t="s">
        <v>593</v>
      </c>
      <c r="AL4" s="278" t="s">
        <v>809</v>
      </c>
      <c r="AM4" s="278" t="s">
        <v>810</v>
      </c>
      <c r="AN4" s="278" t="s">
        <v>465</v>
      </c>
      <c r="AO4" s="278" t="s">
        <v>811</v>
      </c>
      <c r="AP4" s="278" t="s">
        <v>812</v>
      </c>
      <c r="AQ4" s="279" t="s">
        <v>620</v>
      </c>
      <c r="AR4" s="279" t="s">
        <v>808</v>
      </c>
      <c r="AS4" s="279" t="s">
        <v>593</v>
      </c>
      <c r="AT4" s="279" t="s">
        <v>809</v>
      </c>
      <c r="AU4" s="279" t="s">
        <v>810</v>
      </c>
      <c r="AV4" s="279" t="s">
        <v>465</v>
      </c>
      <c r="AW4" s="279" t="s">
        <v>811</v>
      </c>
      <c r="AX4" s="279" t="s">
        <v>812</v>
      </c>
      <c r="AY4" s="278" t="s">
        <v>620</v>
      </c>
      <c r="AZ4" s="278" t="s">
        <v>808</v>
      </c>
      <c r="BA4" s="278" t="s">
        <v>593</v>
      </c>
      <c r="BB4" s="278" t="s">
        <v>809</v>
      </c>
      <c r="BC4" s="278" t="s">
        <v>810</v>
      </c>
      <c r="BD4" s="278" t="s">
        <v>465</v>
      </c>
      <c r="BE4" s="278" t="s">
        <v>811</v>
      </c>
      <c r="BF4" s="278" t="s">
        <v>812</v>
      </c>
      <c r="BG4" s="279" t="s">
        <v>620</v>
      </c>
      <c r="BH4" s="279" t="s">
        <v>808</v>
      </c>
      <c r="BI4" s="279" t="s">
        <v>593</v>
      </c>
      <c r="BJ4" s="279" t="s">
        <v>809</v>
      </c>
      <c r="BK4" s="279" t="s">
        <v>810</v>
      </c>
      <c r="BL4" s="279" t="s">
        <v>465</v>
      </c>
      <c r="BM4" s="279" t="s">
        <v>811</v>
      </c>
      <c r="BN4" s="279" t="s">
        <v>812</v>
      </c>
      <c r="BO4" s="278" t="s">
        <v>620</v>
      </c>
      <c r="BP4" s="278" t="s">
        <v>808</v>
      </c>
      <c r="BQ4" s="278" t="s">
        <v>593</v>
      </c>
      <c r="BR4" s="278" t="s">
        <v>809</v>
      </c>
      <c r="BS4" s="278" t="s">
        <v>810</v>
      </c>
      <c r="BT4" s="278" t="s">
        <v>465</v>
      </c>
      <c r="BU4" s="278" t="s">
        <v>811</v>
      </c>
      <c r="BV4" s="278" t="s">
        <v>812</v>
      </c>
      <c r="BW4" s="279" t="s">
        <v>620</v>
      </c>
      <c r="BX4" s="279" t="s">
        <v>808</v>
      </c>
      <c r="BY4" s="279" t="s">
        <v>593</v>
      </c>
      <c r="BZ4" s="279" t="s">
        <v>809</v>
      </c>
      <c r="CA4" s="279" t="s">
        <v>810</v>
      </c>
      <c r="CB4" s="279" t="s">
        <v>465</v>
      </c>
      <c r="CC4" s="279" t="s">
        <v>811</v>
      </c>
      <c r="CD4" s="279" t="s">
        <v>812</v>
      </c>
      <c r="CE4" s="278" t="s">
        <v>620</v>
      </c>
      <c r="CF4" s="278" t="s">
        <v>808</v>
      </c>
      <c r="CG4" s="278" t="s">
        <v>593</v>
      </c>
      <c r="CH4" s="278" t="s">
        <v>809</v>
      </c>
      <c r="CI4" s="278" t="s">
        <v>810</v>
      </c>
      <c r="CJ4" s="278" t="s">
        <v>465</v>
      </c>
      <c r="CK4" s="278" t="s">
        <v>811</v>
      </c>
      <c r="CL4" s="278" t="s">
        <v>812</v>
      </c>
      <c r="CM4" s="279" t="s">
        <v>620</v>
      </c>
      <c r="CN4" s="279" t="s">
        <v>808</v>
      </c>
      <c r="CO4" s="279" t="s">
        <v>593</v>
      </c>
      <c r="CP4" s="279" t="s">
        <v>809</v>
      </c>
      <c r="CQ4" s="279" t="s">
        <v>810</v>
      </c>
      <c r="CR4" s="279" t="s">
        <v>465</v>
      </c>
      <c r="CS4" s="279" t="s">
        <v>811</v>
      </c>
      <c r="CT4" s="279" t="s">
        <v>812</v>
      </c>
      <c r="CU4" s="278" t="s">
        <v>620</v>
      </c>
      <c r="CV4" s="278" t="s">
        <v>808</v>
      </c>
      <c r="CW4" s="278" t="s">
        <v>593</v>
      </c>
      <c r="CX4" s="278" t="s">
        <v>809</v>
      </c>
      <c r="CY4" s="278" t="s">
        <v>810</v>
      </c>
      <c r="CZ4" s="278" t="s">
        <v>465</v>
      </c>
      <c r="DA4" s="278" t="s">
        <v>811</v>
      </c>
      <c r="DB4" s="278" t="s">
        <v>812</v>
      </c>
      <c r="DC4" s="279" t="s">
        <v>620</v>
      </c>
      <c r="DD4" s="279" t="s">
        <v>808</v>
      </c>
      <c r="DE4" s="279" t="s">
        <v>593</v>
      </c>
      <c r="DF4" s="279" t="s">
        <v>809</v>
      </c>
      <c r="DG4" s="279" t="s">
        <v>810</v>
      </c>
      <c r="DH4" s="279" t="s">
        <v>465</v>
      </c>
      <c r="DI4" s="279" t="s">
        <v>811</v>
      </c>
      <c r="DJ4" s="279" t="s">
        <v>812</v>
      </c>
      <c r="DK4" s="278" t="s">
        <v>620</v>
      </c>
      <c r="DL4" s="278" t="s">
        <v>808</v>
      </c>
      <c r="DM4" s="278" t="s">
        <v>593</v>
      </c>
      <c r="DN4" s="278" t="s">
        <v>809</v>
      </c>
      <c r="DO4" s="278" t="s">
        <v>810</v>
      </c>
      <c r="DP4" s="278" t="s">
        <v>465</v>
      </c>
      <c r="DQ4" s="278" t="s">
        <v>811</v>
      </c>
      <c r="DR4" s="278" t="s">
        <v>812</v>
      </c>
      <c r="DS4" s="279" t="s">
        <v>620</v>
      </c>
      <c r="DT4" s="279" t="s">
        <v>808</v>
      </c>
      <c r="DU4" s="279" t="s">
        <v>593</v>
      </c>
      <c r="DV4" s="279" t="s">
        <v>809</v>
      </c>
      <c r="DW4" s="279" t="s">
        <v>810</v>
      </c>
      <c r="DX4" s="279" t="s">
        <v>465</v>
      </c>
      <c r="DY4" s="279" t="s">
        <v>811</v>
      </c>
      <c r="DZ4" s="279" t="s">
        <v>812</v>
      </c>
      <c r="EA4" s="278" t="s">
        <v>620</v>
      </c>
      <c r="EB4" s="278" t="s">
        <v>808</v>
      </c>
      <c r="EC4" s="278" t="s">
        <v>593</v>
      </c>
      <c r="ED4" s="278" t="s">
        <v>809</v>
      </c>
      <c r="EE4" s="278" t="s">
        <v>810</v>
      </c>
      <c r="EF4" s="278" t="s">
        <v>465</v>
      </c>
      <c r="EG4" s="278" t="s">
        <v>811</v>
      </c>
      <c r="EH4" s="278" t="s">
        <v>812</v>
      </c>
      <c r="EI4" s="279" t="s">
        <v>620</v>
      </c>
      <c r="EJ4" s="279" t="s">
        <v>808</v>
      </c>
      <c r="EK4" s="279" t="s">
        <v>593</v>
      </c>
      <c r="EL4" s="279" t="s">
        <v>809</v>
      </c>
      <c r="EM4" s="279" t="s">
        <v>810</v>
      </c>
      <c r="EN4" s="279" t="s">
        <v>465</v>
      </c>
      <c r="EO4" s="279" t="s">
        <v>811</v>
      </c>
      <c r="EP4" s="279" t="s">
        <v>812</v>
      </c>
      <c r="EQ4" s="278" t="s">
        <v>620</v>
      </c>
      <c r="ER4" s="278" t="s">
        <v>808</v>
      </c>
      <c r="ES4" s="278" t="s">
        <v>593</v>
      </c>
      <c r="ET4" s="278" t="s">
        <v>809</v>
      </c>
      <c r="EU4" s="278" t="s">
        <v>810</v>
      </c>
      <c r="EV4" s="278" t="s">
        <v>465</v>
      </c>
      <c r="EW4" s="278" t="s">
        <v>811</v>
      </c>
      <c r="EX4" s="278" t="s">
        <v>812</v>
      </c>
      <c r="EY4" s="279" t="s">
        <v>620</v>
      </c>
      <c r="EZ4" s="279" t="s">
        <v>808</v>
      </c>
      <c r="FA4" s="279" t="s">
        <v>593</v>
      </c>
      <c r="FB4" s="279" t="s">
        <v>809</v>
      </c>
      <c r="FC4" s="279" t="s">
        <v>810</v>
      </c>
      <c r="FD4" s="279" t="s">
        <v>465</v>
      </c>
      <c r="FE4" s="279" t="s">
        <v>811</v>
      </c>
      <c r="FF4" s="279" t="s">
        <v>812</v>
      </c>
      <c r="FG4" s="278" t="s">
        <v>620</v>
      </c>
      <c r="FH4" s="278" t="s">
        <v>808</v>
      </c>
      <c r="FI4" s="278" t="s">
        <v>593</v>
      </c>
      <c r="FJ4" s="278" t="s">
        <v>809</v>
      </c>
      <c r="FK4" s="278" t="s">
        <v>810</v>
      </c>
      <c r="FL4" s="278" t="s">
        <v>465</v>
      </c>
      <c r="FM4" s="278" t="s">
        <v>811</v>
      </c>
      <c r="FN4" s="278" t="s">
        <v>812</v>
      </c>
      <c r="FO4" s="279" t="s">
        <v>620</v>
      </c>
      <c r="FP4" s="279" t="s">
        <v>808</v>
      </c>
      <c r="FQ4" s="279" t="s">
        <v>593</v>
      </c>
      <c r="FR4" s="279" t="s">
        <v>809</v>
      </c>
      <c r="FS4" s="279" t="s">
        <v>810</v>
      </c>
      <c r="FT4" s="279" t="s">
        <v>465</v>
      </c>
      <c r="FU4" s="279" t="s">
        <v>811</v>
      </c>
      <c r="FV4" s="279" t="s">
        <v>812</v>
      </c>
      <c r="FW4" s="278" t="s">
        <v>620</v>
      </c>
      <c r="FX4" s="278" t="s">
        <v>808</v>
      </c>
      <c r="FY4" s="278" t="s">
        <v>593</v>
      </c>
      <c r="FZ4" s="278" t="s">
        <v>809</v>
      </c>
      <c r="GA4" s="278" t="s">
        <v>810</v>
      </c>
      <c r="GB4" s="278" t="s">
        <v>465</v>
      </c>
      <c r="GC4" s="278" t="s">
        <v>811</v>
      </c>
      <c r="GD4" s="278" t="s">
        <v>812</v>
      </c>
      <c r="GE4" s="279" t="s">
        <v>620</v>
      </c>
      <c r="GF4" s="279" t="s">
        <v>808</v>
      </c>
      <c r="GG4" s="279" t="s">
        <v>593</v>
      </c>
      <c r="GH4" s="279" t="s">
        <v>809</v>
      </c>
      <c r="GI4" s="279" t="s">
        <v>810</v>
      </c>
      <c r="GJ4" s="279" t="s">
        <v>465</v>
      </c>
      <c r="GK4" s="279" t="s">
        <v>811</v>
      </c>
      <c r="GL4" s="279" t="s">
        <v>812</v>
      </c>
      <c r="GM4" s="278" t="s">
        <v>620</v>
      </c>
      <c r="GN4" s="278" t="s">
        <v>808</v>
      </c>
      <c r="GO4" s="278" t="s">
        <v>593</v>
      </c>
      <c r="GP4" s="278" t="s">
        <v>809</v>
      </c>
      <c r="GQ4" s="278" t="s">
        <v>810</v>
      </c>
      <c r="GR4" s="278" t="s">
        <v>465</v>
      </c>
      <c r="GS4" s="278" t="s">
        <v>811</v>
      </c>
      <c r="GT4" s="278" t="s">
        <v>812</v>
      </c>
      <c r="GU4" s="279" t="s">
        <v>620</v>
      </c>
      <c r="GV4" s="279" t="s">
        <v>808</v>
      </c>
      <c r="GW4" s="279" t="s">
        <v>593</v>
      </c>
      <c r="GX4" s="279" t="s">
        <v>809</v>
      </c>
      <c r="GY4" s="279" t="s">
        <v>810</v>
      </c>
      <c r="GZ4" s="279" t="s">
        <v>465</v>
      </c>
      <c r="HA4" s="279" t="s">
        <v>811</v>
      </c>
      <c r="HB4" s="279" t="s">
        <v>812</v>
      </c>
      <c r="HC4" s="278" t="s">
        <v>620</v>
      </c>
      <c r="HD4" s="278" t="s">
        <v>808</v>
      </c>
      <c r="HE4" s="278" t="s">
        <v>593</v>
      </c>
      <c r="HF4" s="278" t="s">
        <v>809</v>
      </c>
      <c r="HG4" s="278" t="s">
        <v>810</v>
      </c>
      <c r="HH4" s="278" t="s">
        <v>465</v>
      </c>
      <c r="HI4" s="278" t="s">
        <v>811</v>
      </c>
      <c r="HJ4" s="278" t="s">
        <v>812</v>
      </c>
      <c r="HK4" s="279" t="s">
        <v>620</v>
      </c>
      <c r="HL4" s="279" t="s">
        <v>808</v>
      </c>
      <c r="HM4" s="279" t="s">
        <v>593</v>
      </c>
      <c r="HN4" s="279" t="s">
        <v>809</v>
      </c>
      <c r="HO4" s="279" t="s">
        <v>810</v>
      </c>
      <c r="HP4" s="279" t="s">
        <v>465</v>
      </c>
      <c r="HQ4" s="279" t="s">
        <v>811</v>
      </c>
      <c r="HR4" s="279" t="s">
        <v>812</v>
      </c>
      <c r="HS4" s="278" t="s">
        <v>620</v>
      </c>
      <c r="HT4" s="278" t="s">
        <v>808</v>
      </c>
      <c r="HU4" s="278" t="s">
        <v>593</v>
      </c>
      <c r="HV4" s="278" t="s">
        <v>809</v>
      </c>
      <c r="HW4" s="278" t="s">
        <v>810</v>
      </c>
      <c r="HX4" s="278" t="s">
        <v>465</v>
      </c>
      <c r="HY4" s="278" t="s">
        <v>811</v>
      </c>
      <c r="HZ4" s="278" t="s">
        <v>812</v>
      </c>
      <c r="IA4" s="279" t="s">
        <v>620</v>
      </c>
      <c r="IB4" s="279" t="s">
        <v>808</v>
      </c>
      <c r="IC4" s="279" t="s">
        <v>593</v>
      </c>
      <c r="ID4" s="279" t="s">
        <v>809</v>
      </c>
      <c r="IE4" s="279" t="s">
        <v>810</v>
      </c>
      <c r="IF4" s="279" t="s">
        <v>465</v>
      </c>
      <c r="IG4" s="279" t="s">
        <v>811</v>
      </c>
      <c r="IH4" s="279" t="s">
        <v>812</v>
      </c>
      <c r="II4" s="278" t="s">
        <v>620</v>
      </c>
      <c r="IJ4" s="278" t="s">
        <v>808</v>
      </c>
      <c r="IK4" s="278" t="s">
        <v>593</v>
      </c>
      <c r="IL4" s="278" t="s">
        <v>809</v>
      </c>
      <c r="IM4" s="278" t="s">
        <v>810</v>
      </c>
      <c r="IN4" s="278" t="s">
        <v>465</v>
      </c>
      <c r="IO4" s="278" t="s">
        <v>811</v>
      </c>
      <c r="IP4" s="278" t="s">
        <v>812</v>
      </c>
      <c r="IQ4" s="279" t="s">
        <v>620</v>
      </c>
      <c r="IR4" s="279" t="s">
        <v>808</v>
      </c>
      <c r="IS4" s="279" t="s">
        <v>593</v>
      </c>
      <c r="IT4" s="279" t="s">
        <v>809</v>
      </c>
      <c r="IU4" s="279" t="s">
        <v>810</v>
      </c>
      <c r="IV4" s="279" t="s">
        <v>465</v>
      </c>
      <c r="IW4" s="279" t="s">
        <v>811</v>
      </c>
      <c r="IX4" s="279" t="s">
        <v>812</v>
      </c>
      <c r="IY4" s="278" t="s">
        <v>620</v>
      </c>
      <c r="IZ4" s="278" t="s">
        <v>808</v>
      </c>
      <c r="JA4" s="278" t="s">
        <v>593</v>
      </c>
      <c r="JB4" s="278" t="s">
        <v>809</v>
      </c>
      <c r="JC4" s="278" t="s">
        <v>810</v>
      </c>
      <c r="JD4" s="278" t="s">
        <v>465</v>
      </c>
      <c r="JE4" s="278" t="s">
        <v>811</v>
      </c>
      <c r="JF4" s="278" t="s">
        <v>812</v>
      </c>
      <c r="JG4" s="279" t="s">
        <v>620</v>
      </c>
      <c r="JH4" s="279" t="s">
        <v>808</v>
      </c>
      <c r="JI4" s="279" t="s">
        <v>593</v>
      </c>
      <c r="JJ4" s="279" t="s">
        <v>809</v>
      </c>
      <c r="JK4" s="279" t="s">
        <v>810</v>
      </c>
      <c r="JL4" s="279" t="s">
        <v>465</v>
      </c>
      <c r="JM4" s="279" t="s">
        <v>811</v>
      </c>
      <c r="JN4" s="279" t="s">
        <v>812</v>
      </c>
      <c r="JO4" s="278" t="s">
        <v>620</v>
      </c>
      <c r="JP4" s="278" t="s">
        <v>808</v>
      </c>
      <c r="JQ4" s="278" t="s">
        <v>593</v>
      </c>
      <c r="JR4" s="278" t="s">
        <v>809</v>
      </c>
      <c r="JS4" s="278" t="s">
        <v>810</v>
      </c>
      <c r="JT4" s="278" t="s">
        <v>465</v>
      </c>
      <c r="JU4" s="278" t="s">
        <v>811</v>
      </c>
      <c r="JV4" s="278" t="s">
        <v>812</v>
      </c>
      <c r="JW4" s="279" t="s">
        <v>620</v>
      </c>
      <c r="JX4" s="279" t="s">
        <v>808</v>
      </c>
      <c r="JY4" s="279" t="s">
        <v>593</v>
      </c>
      <c r="JZ4" s="279" t="s">
        <v>809</v>
      </c>
      <c r="KA4" s="279" t="s">
        <v>810</v>
      </c>
      <c r="KB4" s="279" t="s">
        <v>465</v>
      </c>
      <c r="KC4" s="279" t="s">
        <v>811</v>
      </c>
      <c r="KD4" s="279" t="s">
        <v>812</v>
      </c>
      <c r="KE4" s="278" t="s">
        <v>620</v>
      </c>
      <c r="KF4" s="278" t="s">
        <v>808</v>
      </c>
      <c r="KG4" s="278" t="s">
        <v>593</v>
      </c>
      <c r="KH4" s="278" t="s">
        <v>809</v>
      </c>
      <c r="KI4" s="278" t="s">
        <v>810</v>
      </c>
      <c r="KJ4" s="278" t="s">
        <v>465</v>
      </c>
      <c r="KK4" s="278" t="s">
        <v>811</v>
      </c>
      <c r="KL4" s="278" t="s">
        <v>812</v>
      </c>
      <c r="KM4" s="279" t="s">
        <v>620</v>
      </c>
      <c r="KN4" s="279" t="s">
        <v>808</v>
      </c>
      <c r="KO4" s="279" t="s">
        <v>593</v>
      </c>
      <c r="KP4" s="279" t="s">
        <v>809</v>
      </c>
      <c r="KQ4" s="279" t="s">
        <v>810</v>
      </c>
      <c r="KR4" s="279" t="s">
        <v>465</v>
      </c>
      <c r="KS4" s="279" t="s">
        <v>811</v>
      </c>
      <c r="KT4" s="279" t="s">
        <v>812</v>
      </c>
      <c r="KU4" s="278" t="s">
        <v>620</v>
      </c>
      <c r="KV4" s="278" t="s">
        <v>808</v>
      </c>
      <c r="KW4" s="278" t="s">
        <v>593</v>
      </c>
      <c r="KX4" s="278" t="s">
        <v>809</v>
      </c>
      <c r="KY4" s="278" t="s">
        <v>810</v>
      </c>
      <c r="KZ4" s="278" t="s">
        <v>465</v>
      </c>
      <c r="LA4" s="278" t="s">
        <v>811</v>
      </c>
      <c r="LB4" s="278" t="s">
        <v>812</v>
      </c>
      <c r="LC4" s="279" t="s">
        <v>620</v>
      </c>
      <c r="LD4" s="279" t="s">
        <v>808</v>
      </c>
      <c r="LE4" s="279" t="s">
        <v>593</v>
      </c>
      <c r="LF4" s="279" t="s">
        <v>809</v>
      </c>
      <c r="LG4" s="279" t="s">
        <v>810</v>
      </c>
      <c r="LH4" s="279" t="s">
        <v>465</v>
      </c>
      <c r="LI4" s="279" t="s">
        <v>811</v>
      </c>
      <c r="LJ4" s="279" t="s">
        <v>812</v>
      </c>
      <c r="LK4" s="278" t="s">
        <v>620</v>
      </c>
      <c r="LL4" s="278" t="s">
        <v>808</v>
      </c>
      <c r="LM4" s="278" t="s">
        <v>593</v>
      </c>
      <c r="LN4" s="278" t="s">
        <v>809</v>
      </c>
      <c r="LO4" s="278" t="s">
        <v>810</v>
      </c>
      <c r="LP4" s="278" t="s">
        <v>465</v>
      </c>
      <c r="LQ4" s="278" t="s">
        <v>811</v>
      </c>
      <c r="LR4" s="278" t="s">
        <v>812</v>
      </c>
      <c r="LS4" s="279" t="s">
        <v>620</v>
      </c>
      <c r="LT4" s="279" t="s">
        <v>808</v>
      </c>
      <c r="LU4" s="279" t="s">
        <v>593</v>
      </c>
      <c r="LV4" s="279" t="s">
        <v>809</v>
      </c>
      <c r="LW4" s="279" t="s">
        <v>810</v>
      </c>
      <c r="LX4" s="279" t="s">
        <v>465</v>
      </c>
      <c r="LY4" s="279" t="s">
        <v>811</v>
      </c>
      <c r="LZ4" s="279" t="s">
        <v>812</v>
      </c>
      <c r="MA4" s="278" t="s">
        <v>620</v>
      </c>
      <c r="MB4" s="278" t="s">
        <v>808</v>
      </c>
      <c r="MC4" s="278" t="s">
        <v>593</v>
      </c>
      <c r="MD4" s="278" t="s">
        <v>809</v>
      </c>
      <c r="ME4" s="278" t="s">
        <v>810</v>
      </c>
      <c r="MF4" s="278" t="s">
        <v>465</v>
      </c>
      <c r="MG4" s="278" t="s">
        <v>811</v>
      </c>
      <c r="MH4" s="278" t="s">
        <v>812</v>
      </c>
      <c r="MI4" s="279" t="s">
        <v>620</v>
      </c>
      <c r="MJ4" s="279" t="s">
        <v>808</v>
      </c>
      <c r="MK4" s="279" t="s">
        <v>593</v>
      </c>
      <c r="ML4" s="279" t="s">
        <v>809</v>
      </c>
      <c r="MM4" s="279" t="s">
        <v>810</v>
      </c>
      <c r="MN4" s="279" t="s">
        <v>465</v>
      </c>
      <c r="MO4" s="279" t="s">
        <v>811</v>
      </c>
      <c r="MP4" s="279" t="s">
        <v>812</v>
      </c>
      <c r="MQ4" s="278" t="s">
        <v>620</v>
      </c>
      <c r="MR4" s="278" t="s">
        <v>808</v>
      </c>
      <c r="MS4" s="278" t="s">
        <v>593</v>
      </c>
      <c r="MT4" s="278" t="s">
        <v>809</v>
      </c>
      <c r="MU4" s="278" t="s">
        <v>810</v>
      </c>
      <c r="MV4" s="278" t="s">
        <v>465</v>
      </c>
      <c r="MW4" s="278" t="s">
        <v>811</v>
      </c>
      <c r="MX4" s="278" t="s">
        <v>812</v>
      </c>
      <c r="MY4" s="279" t="s">
        <v>620</v>
      </c>
      <c r="MZ4" s="279" t="s">
        <v>808</v>
      </c>
      <c r="NA4" s="279" t="s">
        <v>593</v>
      </c>
      <c r="NB4" s="279" t="s">
        <v>809</v>
      </c>
      <c r="NC4" s="279" t="s">
        <v>810</v>
      </c>
      <c r="ND4" s="279" t="s">
        <v>465</v>
      </c>
      <c r="NE4" s="279" t="s">
        <v>811</v>
      </c>
      <c r="NF4" s="279" t="s">
        <v>812</v>
      </c>
      <c r="NG4" s="278" t="s">
        <v>620</v>
      </c>
      <c r="NH4" s="278" t="s">
        <v>808</v>
      </c>
      <c r="NI4" s="278" t="s">
        <v>593</v>
      </c>
      <c r="NJ4" s="278" t="s">
        <v>809</v>
      </c>
      <c r="NK4" s="278" t="s">
        <v>810</v>
      </c>
      <c r="NL4" s="278" t="s">
        <v>465</v>
      </c>
      <c r="NM4" s="278" t="s">
        <v>811</v>
      </c>
      <c r="NN4" s="278" t="s">
        <v>812</v>
      </c>
      <c r="NO4" s="279" t="s">
        <v>620</v>
      </c>
      <c r="NP4" s="279" t="s">
        <v>808</v>
      </c>
      <c r="NQ4" s="279" t="s">
        <v>593</v>
      </c>
      <c r="NR4" s="279" t="s">
        <v>809</v>
      </c>
      <c r="NS4" s="279" t="s">
        <v>810</v>
      </c>
      <c r="NT4" s="279" t="s">
        <v>465</v>
      </c>
      <c r="NU4" s="279" t="s">
        <v>811</v>
      </c>
      <c r="NV4" s="279" t="s">
        <v>812</v>
      </c>
      <c r="NW4" s="278" t="s">
        <v>620</v>
      </c>
      <c r="NX4" s="278" t="s">
        <v>808</v>
      </c>
      <c r="NY4" s="278" t="s">
        <v>593</v>
      </c>
      <c r="NZ4" s="278" t="s">
        <v>809</v>
      </c>
      <c r="OA4" s="278" t="s">
        <v>810</v>
      </c>
      <c r="OB4" s="278" t="s">
        <v>465</v>
      </c>
      <c r="OC4" s="278" t="s">
        <v>811</v>
      </c>
      <c r="OD4" s="278" t="s">
        <v>812</v>
      </c>
      <c r="OE4" s="279" t="s">
        <v>620</v>
      </c>
      <c r="OF4" s="279" t="s">
        <v>808</v>
      </c>
      <c r="OG4" s="279" t="s">
        <v>593</v>
      </c>
      <c r="OH4" s="279" t="s">
        <v>809</v>
      </c>
      <c r="OI4" s="279" t="s">
        <v>810</v>
      </c>
      <c r="OJ4" s="279" t="s">
        <v>465</v>
      </c>
      <c r="OK4" s="279" t="s">
        <v>811</v>
      </c>
      <c r="OL4" s="279" t="s">
        <v>812</v>
      </c>
      <c r="OM4" s="278" t="s">
        <v>620</v>
      </c>
      <c r="ON4" s="278" t="s">
        <v>808</v>
      </c>
      <c r="OO4" s="278" t="s">
        <v>593</v>
      </c>
      <c r="OP4" s="278" t="s">
        <v>809</v>
      </c>
      <c r="OQ4" s="278" t="s">
        <v>810</v>
      </c>
      <c r="OR4" s="278" t="s">
        <v>465</v>
      </c>
      <c r="OS4" s="278" t="s">
        <v>811</v>
      </c>
      <c r="OT4" s="278" t="s">
        <v>812</v>
      </c>
      <c r="OU4" s="279" t="s">
        <v>620</v>
      </c>
      <c r="OV4" s="279" t="s">
        <v>808</v>
      </c>
      <c r="OW4" s="279" t="s">
        <v>593</v>
      </c>
      <c r="OX4" s="279" t="s">
        <v>809</v>
      </c>
      <c r="OY4" s="279" t="s">
        <v>810</v>
      </c>
      <c r="OZ4" s="279" t="s">
        <v>465</v>
      </c>
      <c r="PA4" s="279" t="s">
        <v>811</v>
      </c>
      <c r="PB4" s="279" t="s">
        <v>812</v>
      </c>
    </row>
    <row r="5" spans="1:418" s="243" customFormat="1" x14ac:dyDescent="0.25">
      <c r="A5" s="2" t="s">
        <v>50</v>
      </c>
      <c r="B5" s="2" t="s">
        <v>49</v>
      </c>
      <c r="C5" s="280">
        <v>2000</v>
      </c>
      <c r="D5" s="280" t="s">
        <v>813</v>
      </c>
      <c r="E5" s="280" t="s">
        <v>814</v>
      </c>
      <c r="F5" s="280">
        <v>559.54999999999995</v>
      </c>
      <c r="G5" s="280">
        <v>0</v>
      </c>
      <c r="H5" s="280" t="s">
        <v>813</v>
      </c>
      <c r="I5" s="280" t="s">
        <v>815</v>
      </c>
      <c r="J5" s="280">
        <v>1326.21</v>
      </c>
      <c r="K5" s="281">
        <v>1729.6</v>
      </c>
      <c r="L5" s="281" t="s">
        <v>813</v>
      </c>
      <c r="M5" s="281" t="s">
        <v>814</v>
      </c>
      <c r="N5" s="281">
        <v>-261.26</v>
      </c>
      <c r="O5" s="281">
        <v>0</v>
      </c>
      <c r="P5" s="281" t="s">
        <v>813</v>
      </c>
      <c r="Q5" s="281" t="s">
        <v>815</v>
      </c>
      <c r="R5" s="281">
        <v>2147.02</v>
      </c>
      <c r="S5" s="280">
        <v>3729.6</v>
      </c>
      <c r="T5" s="280" t="s">
        <v>813</v>
      </c>
      <c r="U5" s="280" t="s">
        <v>816</v>
      </c>
      <c r="V5" s="280">
        <v>247.96</v>
      </c>
      <c r="W5" s="280">
        <v>0</v>
      </c>
      <c r="X5" s="280" t="s">
        <v>813</v>
      </c>
      <c r="Y5" s="280" t="s">
        <v>815</v>
      </c>
      <c r="Z5" s="280">
        <v>1376.54</v>
      </c>
      <c r="AA5" s="282">
        <v>5729.6</v>
      </c>
      <c r="AB5" s="282" t="s">
        <v>813</v>
      </c>
      <c r="AC5" s="282" t="s">
        <v>817</v>
      </c>
      <c r="AD5" s="282">
        <v>1247.96</v>
      </c>
      <c r="AE5" s="282">
        <v>0</v>
      </c>
      <c r="AF5" s="282" t="s">
        <v>813</v>
      </c>
      <c r="AG5" s="282" t="s">
        <v>815</v>
      </c>
      <c r="AH5" s="282">
        <v>885.76</v>
      </c>
      <c r="AI5" s="283">
        <v>7729.6</v>
      </c>
      <c r="AJ5" s="283" t="s">
        <v>813</v>
      </c>
      <c r="AK5" s="283" t="s">
        <v>818</v>
      </c>
      <c r="AL5" s="283">
        <v>1889.57</v>
      </c>
      <c r="AM5" s="283">
        <v>0</v>
      </c>
      <c r="AN5" s="283" t="s">
        <v>813</v>
      </c>
      <c r="AO5" s="283" t="s">
        <v>815</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819</v>
      </c>
      <c r="BY5" s="282" t="s">
        <v>814</v>
      </c>
      <c r="BZ5" s="282">
        <v>559.62</v>
      </c>
      <c r="CA5" s="282">
        <v>0</v>
      </c>
      <c r="CB5" s="282" t="s">
        <v>813</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813</v>
      </c>
      <c r="EC5" s="283" t="s">
        <v>814</v>
      </c>
      <c r="ED5" s="283">
        <v>-2089.48</v>
      </c>
      <c r="EE5" s="283">
        <v>0</v>
      </c>
      <c r="EF5" s="283" t="s">
        <v>813</v>
      </c>
      <c r="EG5" s="283" t="s">
        <v>815</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813</v>
      </c>
      <c r="FQ5" s="282" t="s">
        <v>814</v>
      </c>
      <c r="FR5" s="282">
        <v>-3292.27</v>
      </c>
      <c r="FS5" s="282">
        <v>0</v>
      </c>
      <c r="FT5" s="282" t="s">
        <v>813</v>
      </c>
      <c r="FU5" s="282" t="s">
        <v>815</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813</v>
      </c>
      <c r="E6" s="280" t="s">
        <v>820</v>
      </c>
      <c r="F6" s="280">
        <v>1403.29</v>
      </c>
      <c r="G6" s="280">
        <v>0</v>
      </c>
      <c r="H6" s="280" t="s">
        <v>813</v>
      </c>
      <c r="I6" s="280" t="s">
        <v>815</v>
      </c>
      <c r="J6" s="280">
        <v>2520.37</v>
      </c>
      <c r="K6" s="281">
        <v>8000</v>
      </c>
      <c r="L6" s="281" t="s">
        <v>813</v>
      </c>
      <c r="M6" s="281" t="s">
        <v>821</v>
      </c>
      <c r="N6" s="281">
        <v>2806.58</v>
      </c>
      <c r="O6" s="281">
        <v>0</v>
      </c>
      <c r="P6" s="281" t="s">
        <v>813</v>
      </c>
      <c r="Q6" s="281" t="s">
        <v>815</v>
      </c>
      <c r="R6" s="281">
        <v>2520.37</v>
      </c>
      <c r="S6" s="280">
        <v>12000</v>
      </c>
      <c r="T6" s="280" t="s">
        <v>813</v>
      </c>
      <c r="U6" s="280" t="s">
        <v>822</v>
      </c>
      <c r="V6" s="280">
        <v>4209.87</v>
      </c>
      <c r="W6" s="280">
        <v>0</v>
      </c>
      <c r="X6" s="280" t="s">
        <v>813</v>
      </c>
      <c r="Y6" s="280" t="s">
        <v>815</v>
      </c>
      <c r="Z6" s="280">
        <v>2520.37</v>
      </c>
      <c r="AA6" s="282">
        <v>16000</v>
      </c>
      <c r="AB6" s="282" t="s">
        <v>813</v>
      </c>
      <c r="AC6" s="282" t="s">
        <v>823</v>
      </c>
      <c r="AD6" s="282">
        <v>5613.15</v>
      </c>
      <c r="AE6" s="282">
        <v>0</v>
      </c>
      <c r="AF6" s="282" t="s">
        <v>813</v>
      </c>
      <c r="AG6" s="282" t="s">
        <v>815</v>
      </c>
      <c r="AH6" s="282">
        <v>2520.38</v>
      </c>
      <c r="AI6" s="283">
        <v>20000</v>
      </c>
      <c r="AJ6" s="283" t="s">
        <v>813</v>
      </c>
      <c r="AK6" s="283" t="s">
        <v>824</v>
      </c>
      <c r="AL6" s="283">
        <v>7016.44</v>
      </c>
      <c r="AM6" s="283">
        <v>0</v>
      </c>
      <c r="AN6" s="283" t="s">
        <v>813</v>
      </c>
      <c r="AO6" s="283" t="s">
        <v>815</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813</v>
      </c>
      <c r="BY6" s="282" t="s">
        <v>825</v>
      </c>
      <c r="BZ6" s="282">
        <v>1523.56</v>
      </c>
      <c r="CA6" s="282">
        <v>0</v>
      </c>
      <c r="CB6" s="282" t="s">
        <v>813</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813</v>
      </c>
      <c r="EC6" s="283" t="s">
        <v>820</v>
      </c>
      <c r="ED6" s="283">
        <v>-89.48</v>
      </c>
      <c r="EE6" s="283">
        <v>0</v>
      </c>
      <c r="EF6" s="283" t="s">
        <v>813</v>
      </c>
      <c r="EG6" s="283" t="s">
        <v>815</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813</v>
      </c>
      <c r="FQ6" s="282" t="s">
        <v>820</v>
      </c>
      <c r="FR6" s="282">
        <v>-1292.27</v>
      </c>
      <c r="FS6" s="282">
        <v>0</v>
      </c>
      <c r="FT6" s="282" t="s">
        <v>813</v>
      </c>
      <c r="FU6" s="282" t="s">
        <v>815</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813</v>
      </c>
      <c r="E7" s="280" t="s">
        <v>826</v>
      </c>
      <c r="F7" s="280">
        <v>2307.6799999999998</v>
      </c>
      <c r="G7" s="280">
        <v>0</v>
      </c>
      <c r="H7" s="280" t="s">
        <v>813</v>
      </c>
      <c r="I7" s="280" t="s">
        <v>815</v>
      </c>
      <c r="J7" s="280">
        <v>6449.84</v>
      </c>
      <c r="K7" s="281">
        <v>18024</v>
      </c>
      <c r="L7" s="281" t="s">
        <v>813</v>
      </c>
      <c r="M7" s="281" t="s">
        <v>827</v>
      </c>
      <c r="N7" s="281">
        <v>4615.3599999999997</v>
      </c>
      <c r="O7" s="281">
        <v>0</v>
      </c>
      <c r="P7" s="281" t="s">
        <v>813</v>
      </c>
      <c r="Q7" s="281" t="s">
        <v>815</v>
      </c>
      <c r="R7" s="281">
        <v>6449.84</v>
      </c>
      <c r="S7" s="280">
        <v>9000</v>
      </c>
      <c r="T7" s="280" t="s">
        <v>813</v>
      </c>
      <c r="U7" s="280" t="s">
        <v>828</v>
      </c>
      <c r="V7" s="280">
        <v>3444.48</v>
      </c>
      <c r="W7" s="280">
        <v>0</v>
      </c>
      <c r="X7" s="280" t="s">
        <v>813</v>
      </c>
      <c r="Y7" s="280" t="s">
        <v>815</v>
      </c>
      <c r="Z7" s="280">
        <v>1717.6</v>
      </c>
      <c r="AA7" s="282">
        <v>12000</v>
      </c>
      <c r="AB7" s="282" t="s">
        <v>813</v>
      </c>
      <c r="AC7" s="282" t="s">
        <v>829</v>
      </c>
      <c r="AD7" s="282">
        <v>4592.6400000000003</v>
      </c>
      <c r="AE7" s="282">
        <v>0</v>
      </c>
      <c r="AF7" s="282" t="s">
        <v>813</v>
      </c>
      <c r="AG7" s="282" t="s">
        <v>815</v>
      </c>
      <c r="AH7" s="282">
        <v>1717.6</v>
      </c>
      <c r="AI7" s="283">
        <v>15000</v>
      </c>
      <c r="AJ7" s="283" t="s">
        <v>813</v>
      </c>
      <c r="AK7" s="283" t="s">
        <v>830</v>
      </c>
      <c r="AL7" s="283">
        <v>5740.8</v>
      </c>
      <c r="AM7" s="283">
        <v>0</v>
      </c>
      <c r="AN7" s="283" t="s">
        <v>813</v>
      </c>
      <c r="AO7" s="283" t="s">
        <v>815</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831</v>
      </c>
      <c r="BY7" s="282" t="s">
        <v>832</v>
      </c>
      <c r="BZ7" s="282">
        <v>1160.1099999999999</v>
      </c>
      <c r="CA7" s="282">
        <v>0</v>
      </c>
      <c r="CB7" s="282" t="s">
        <v>813</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813</v>
      </c>
      <c r="EC7" s="283" t="s">
        <v>832</v>
      </c>
      <c r="ED7" s="283">
        <v>1148.1600000000001</v>
      </c>
      <c r="EE7" s="283">
        <v>0</v>
      </c>
      <c r="EF7" s="283" t="s">
        <v>813</v>
      </c>
      <c r="EG7" s="283" t="s">
        <v>815</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813</v>
      </c>
      <c r="FQ7" s="282" t="s">
        <v>832</v>
      </c>
      <c r="FR7" s="282">
        <v>1148.1600000000001</v>
      </c>
      <c r="FS7" s="282">
        <v>0</v>
      </c>
      <c r="FT7" s="282" t="s">
        <v>813</v>
      </c>
      <c r="FU7" s="282" t="s">
        <v>815</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620</v>
      </c>
      <c r="D11" s="278" t="s">
        <v>808</v>
      </c>
      <c r="E11" s="278" t="s">
        <v>593</v>
      </c>
      <c r="F11" s="278" t="s">
        <v>809</v>
      </c>
      <c r="G11" s="278" t="s">
        <v>810</v>
      </c>
      <c r="H11" s="278" t="s">
        <v>465</v>
      </c>
      <c r="I11" s="278" t="s">
        <v>811</v>
      </c>
      <c r="J11" s="278" t="s">
        <v>812</v>
      </c>
      <c r="K11" s="279" t="s">
        <v>620</v>
      </c>
      <c r="L11" s="279" t="s">
        <v>808</v>
      </c>
      <c r="M11" s="279" t="s">
        <v>593</v>
      </c>
      <c r="N11" s="279" t="s">
        <v>809</v>
      </c>
      <c r="O11" s="279" t="s">
        <v>810</v>
      </c>
      <c r="P11" s="279" t="s">
        <v>465</v>
      </c>
      <c r="Q11" s="279" t="s">
        <v>811</v>
      </c>
      <c r="R11" s="279" t="s">
        <v>812</v>
      </c>
      <c r="S11" s="278" t="s">
        <v>620</v>
      </c>
      <c r="T11" s="278" t="s">
        <v>808</v>
      </c>
      <c r="U11" s="278" t="s">
        <v>593</v>
      </c>
      <c r="V11" s="278" t="s">
        <v>809</v>
      </c>
      <c r="W11" s="278" t="s">
        <v>810</v>
      </c>
      <c r="X11" s="278" t="s">
        <v>465</v>
      </c>
      <c r="Y11" s="278" t="s">
        <v>811</v>
      </c>
      <c r="Z11" s="278" t="s">
        <v>812</v>
      </c>
      <c r="AA11" s="279" t="s">
        <v>620</v>
      </c>
      <c r="AB11" s="279" t="s">
        <v>808</v>
      </c>
      <c r="AC11" s="279" t="s">
        <v>593</v>
      </c>
      <c r="AD11" s="279" t="s">
        <v>809</v>
      </c>
      <c r="AE11" s="279" t="s">
        <v>810</v>
      </c>
      <c r="AF11" s="279" t="s">
        <v>465</v>
      </c>
      <c r="AG11" s="279" t="s">
        <v>811</v>
      </c>
      <c r="AH11" s="279" t="s">
        <v>812</v>
      </c>
      <c r="AI11" s="278" t="s">
        <v>620</v>
      </c>
      <c r="AJ11" s="278" t="s">
        <v>808</v>
      </c>
      <c r="AK11" s="278" t="s">
        <v>593</v>
      </c>
      <c r="AL11" s="278" t="s">
        <v>809</v>
      </c>
      <c r="AM11" s="278" t="s">
        <v>810</v>
      </c>
      <c r="AN11" s="278" t="s">
        <v>465</v>
      </c>
      <c r="AO11" s="278" t="s">
        <v>811</v>
      </c>
      <c r="AP11" s="278" t="s">
        <v>812</v>
      </c>
      <c r="AQ11" s="279" t="s">
        <v>620</v>
      </c>
      <c r="AR11" s="279" t="s">
        <v>808</v>
      </c>
      <c r="AS11" s="279" t="s">
        <v>593</v>
      </c>
      <c r="AT11" s="279" t="s">
        <v>809</v>
      </c>
      <c r="AU11" s="279" t="s">
        <v>810</v>
      </c>
      <c r="AV11" s="279" t="s">
        <v>465</v>
      </c>
      <c r="AW11" s="279" t="s">
        <v>811</v>
      </c>
      <c r="AX11" s="279" t="s">
        <v>812</v>
      </c>
      <c r="AY11" s="278" t="s">
        <v>620</v>
      </c>
      <c r="AZ11" s="278" t="s">
        <v>808</v>
      </c>
      <c r="BA11" s="278" t="s">
        <v>593</v>
      </c>
      <c r="BB11" s="278" t="s">
        <v>809</v>
      </c>
      <c r="BC11" s="278" t="s">
        <v>810</v>
      </c>
      <c r="BD11" s="278" t="s">
        <v>465</v>
      </c>
      <c r="BE11" s="278" t="s">
        <v>811</v>
      </c>
      <c r="BF11" s="278" t="s">
        <v>812</v>
      </c>
      <c r="BG11" s="279" t="s">
        <v>620</v>
      </c>
      <c r="BH11" s="279" t="s">
        <v>808</v>
      </c>
      <c r="BI11" s="279" t="s">
        <v>593</v>
      </c>
      <c r="BJ11" s="279" t="s">
        <v>809</v>
      </c>
      <c r="BK11" s="279" t="s">
        <v>810</v>
      </c>
      <c r="BL11" s="279" t="s">
        <v>465</v>
      </c>
      <c r="BM11" s="279" t="s">
        <v>811</v>
      </c>
      <c r="BN11" s="279" t="s">
        <v>812</v>
      </c>
      <c r="BO11" s="278" t="s">
        <v>620</v>
      </c>
      <c r="BP11" s="278" t="s">
        <v>808</v>
      </c>
      <c r="BQ11" s="278" t="s">
        <v>593</v>
      </c>
      <c r="BR11" s="278" t="s">
        <v>809</v>
      </c>
      <c r="BS11" s="278" t="s">
        <v>810</v>
      </c>
      <c r="BT11" s="278" t="s">
        <v>465</v>
      </c>
      <c r="BU11" s="278" t="s">
        <v>811</v>
      </c>
      <c r="BV11" s="278" t="s">
        <v>812</v>
      </c>
      <c r="BW11" s="279" t="s">
        <v>620</v>
      </c>
      <c r="BX11" s="279" t="s">
        <v>808</v>
      </c>
      <c r="BY11" s="279" t="s">
        <v>593</v>
      </c>
      <c r="BZ11" s="279" t="s">
        <v>809</v>
      </c>
      <c r="CA11" s="279" t="s">
        <v>810</v>
      </c>
      <c r="CB11" s="279" t="s">
        <v>465</v>
      </c>
      <c r="CC11" s="279" t="s">
        <v>811</v>
      </c>
      <c r="CD11" s="279" t="s">
        <v>812</v>
      </c>
      <c r="CE11" s="278" t="s">
        <v>620</v>
      </c>
      <c r="CF11" s="278" t="s">
        <v>808</v>
      </c>
      <c r="CG11" s="278" t="s">
        <v>593</v>
      </c>
      <c r="CH11" s="278" t="s">
        <v>809</v>
      </c>
      <c r="CI11" s="278" t="s">
        <v>810</v>
      </c>
      <c r="CJ11" s="278" t="s">
        <v>465</v>
      </c>
      <c r="CK11" s="278" t="s">
        <v>811</v>
      </c>
      <c r="CL11" s="278" t="s">
        <v>812</v>
      </c>
      <c r="CM11" s="279" t="s">
        <v>620</v>
      </c>
      <c r="CN11" s="279" t="s">
        <v>808</v>
      </c>
      <c r="CO11" s="279" t="s">
        <v>593</v>
      </c>
      <c r="CP11" s="279" t="s">
        <v>809</v>
      </c>
      <c r="CQ11" s="279" t="s">
        <v>810</v>
      </c>
      <c r="CR11" s="279" t="s">
        <v>465</v>
      </c>
      <c r="CS11" s="279" t="s">
        <v>811</v>
      </c>
      <c r="CT11" s="279" t="s">
        <v>812</v>
      </c>
    </row>
    <row r="12" spans="1:418" s="138" customFormat="1" x14ac:dyDescent="0.25">
      <c r="A12" s="2" t="s">
        <v>25</v>
      </c>
      <c r="B12" s="2" t="s">
        <v>23</v>
      </c>
      <c r="C12" s="280">
        <v>4500</v>
      </c>
      <c r="D12" s="280" t="s">
        <v>813</v>
      </c>
      <c r="E12" s="280" t="s">
        <v>833</v>
      </c>
      <c r="F12" s="280">
        <v>758.03</v>
      </c>
      <c r="G12" s="280">
        <v>0</v>
      </c>
      <c r="H12" s="280" t="s">
        <v>813</v>
      </c>
      <c r="I12" s="280" t="s">
        <v>815</v>
      </c>
      <c r="J12" s="280">
        <v>3330.31</v>
      </c>
      <c r="K12" s="281">
        <v>5326.33</v>
      </c>
      <c r="L12" s="281" t="s">
        <v>813</v>
      </c>
      <c r="M12" s="281" t="s">
        <v>834</v>
      </c>
      <c r="N12" s="281">
        <v>648.29999999999995</v>
      </c>
      <c r="O12" s="281">
        <v>0</v>
      </c>
      <c r="P12" s="281" t="s">
        <v>813</v>
      </c>
      <c r="Q12" s="281" t="s">
        <v>815</v>
      </c>
      <c r="R12" s="281">
        <v>1832.56</v>
      </c>
      <c r="S12" s="280">
        <v>9726.33</v>
      </c>
      <c r="T12" s="280" t="s">
        <v>813</v>
      </c>
      <c r="U12" s="280" t="s">
        <v>835</v>
      </c>
      <c r="V12" s="280">
        <v>1319.82</v>
      </c>
      <c r="W12" s="280">
        <v>0</v>
      </c>
      <c r="X12" s="280" t="s">
        <v>813</v>
      </c>
      <c r="Y12" s="280" t="s">
        <v>815</v>
      </c>
      <c r="Z12" s="280">
        <v>1186.01</v>
      </c>
      <c r="AA12" s="281">
        <v>14126.33</v>
      </c>
      <c r="AB12" s="281" t="s">
        <v>813</v>
      </c>
      <c r="AC12" s="281" t="s">
        <v>836</v>
      </c>
      <c r="AD12" s="281">
        <v>1991.33</v>
      </c>
      <c r="AE12" s="281">
        <v>0</v>
      </c>
      <c r="AF12" s="281" t="s">
        <v>813</v>
      </c>
      <c r="AG12" s="281" t="s">
        <v>815</v>
      </c>
      <c r="AH12" s="281">
        <v>1186.01</v>
      </c>
      <c r="AI12" s="280">
        <v>18826.330000000002</v>
      </c>
      <c r="AJ12" s="280" t="s">
        <v>813</v>
      </c>
      <c r="AK12" s="280" t="s">
        <v>837</v>
      </c>
      <c r="AL12" s="280">
        <v>2722.85</v>
      </c>
      <c r="AM12" s="280">
        <v>0</v>
      </c>
      <c r="AN12" s="280" t="s">
        <v>813</v>
      </c>
      <c r="AO12" s="280" t="s">
        <v>815</v>
      </c>
      <c r="AP12" s="280">
        <v>1364.01</v>
      </c>
      <c r="AQ12" s="281">
        <v>23326.33</v>
      </c>
      <c r="AR12" s="281" t="s">
        <v>813</v>
      </c>
      <c r="AS12" s="281" t="s">
        <v>838</v>
      </c>
      <c r="AT12" s="281">
        <v>3414.37</v>
      </c>
      <c r="AU12" s="281">
        <v>0</v>
      </c>
      <c r="AV12" s="281" t="s">
        <v>813</v>
      </c>
      <c r="AW12" s="281" t="s">
        <v>815</v>
      </c>
      <c r="AX12" s="281">
        <v>1364.01</v>
      </c>
      <c r="AY12" s="280">
        <v>27826.33</v>
      </c>
      <c r="AZ12" s="280" t="s">
        <v>813</v>
      </c>
      <c r="BA12" s="280" t="s">
        <v>839</v>
      </c>
      <c r="BB12" s="280">
        <v>4105.88</v>
      </c>
      <c r="BC12" s="280">
        <v>0</v>
      </c>
      <c r="BD12" s="280" t="s">
        <v>813</v>
      </c>
      <c r="BE12" s="280" t="s">
        <v>815</v>
      </c>
      <c r="BF12" s="280">
        <v>1364.01</v>
      </c>
      <c r="BG12" s="281"/>
      <c r="BH12" s="281"/>
      <c r="BI12" s="281"/>
      <c r="BJ12" s="281"/>
      <c r="BK12" s="281"/>
      <c r="BL12" s="281"/>
      <c r="BM12" s="281"/>
      <c r="BN12" s="281"/>
      <c r="BO12" s="280"/>
      <c r="BP12" s="280"/>
      <c r="BQ12" s="280"/>
      <c r="BR12" s="280"/>
      <c r="BS12" s="280"/>
      <c r="BT12" s="280"/>
      <c r="BU12" s="280"/>
      <c r="BV12" s="280"/>
      <c r="BW12" s="281">
        <v>4500</v>
      </c>
      <c r="BX12" s="281" t="s">
        <v>840</v>
      </c>
      <c r="BY12" s="281" t="s">
        <v>833</v>
      </c>
      <c r="BZ12" s="281">
        <v>758.33</v>
      </c>
      <c r="CA12" s="281">
        <v>0</v>
      </c>
      <c r="CB12" s="281" t="s">
        <v>813</v>
      </c>
      <c r="CC12" s="281">
        <v>0</v>
      </c>
      <c r="CD12" s="281">
        <v>3330.01</v>
      </c>
      <c r="CE12" s="280">
        <v>9000</v>
      </c>
      <c r="CF12" s="280" t="s">
        <v>840</v>
      </c>
      <c r="CG12" s="280" t="s">
        <v>841</v>
      </c>
      <c r="CH12" s="280">
        <v>-2466.58</v>
      </c>
      <c r="CI12" s="280">
        <v>0</v>
      </c>
      <c r="CJ12" s="280" t="s">
        <v>813</v>
      </c>
      <c r="CK12" s="280" t="s">
        <v>815</v>
      </c>
      <c r="CL12" s="280">
        <v>6554.92</v>
      </c>
      <c r="CM12" s="281"/>
      <c r="CN12" s="281"/>
      <c r="CO12" s="281"/>
      <c r="CP12" s="281"/>
      <c r="CQ12" s="281"/>
      <c r="CR12" s="281"/>
      <c r="CS12" s="281"/>
      <c r="CT12" s="281"/>
    </row>
    <row r="13" spans="1:418" s="138" customFormat="1" x14ac:dyDescent="0.25">
      <c r="A13" s="2" t="s">
        <v>32</v>
      </c>
      <c r="B13" s="2" t="s">
        <v>31</v>
      </c>
      <c r="C13" s="280">
        <v>2530.5</v>
      </c>
      <c r="D13" s="280" t="s">
        <v>813</v>
      </c>
      <c r="E13" s="280" t="s">
        <v>842</v>
      </c>
      <c r="F13" s="280">
        <v>297.62</v>
      </c>
      <c r="G13" s="280">
        <v>0</v>
      </c>
      <c r="H13" s="280" t="s">
        <v>813</v>
      </c>
      <c r="I13" s="280" t="s">
        <v>815</v>
      </c>
      <c r="J13" s="280">
        <v>2198.11</v>
      </c>
      <c r="K13" s="281">
        <v>5466.6</v>
      </c>
      <c r="L13" s="281" t="s">
        <v>813</v>
      </c>
      <c r="M13" s="281" t="s">
        <v>843</v>
      </c>
      <c r="N13" s="281">
        <v>676.35</v>
      </c>
      <c r="O13" s="281">
        <v>0</v>
      </c>
      <c r="P13" s="281" t="s">
        <v>813</v>
      </c>
      <c r="Q13" s="281" t="s">
        <v>815</v>
      </c>
      <c r="R13" s="281">
        <v>1207.05</v>
      </c>
      <c r="S13" s="280">
        <v>7766.57</v>
      </c>
      <c r="T13" s="280" t="s">
        <v>813</v>
      </c>
      <c r="U13" s="280" t="s">
        <v>844</v>
      </c>
      <c r="V13" s="280">
        <v>927.86</v>
      </c>
      <c r="W13" s="280">
        <v>0</v>
      </c>
      <c r="X13" s="280" t="s">
        <v>813</v>
      </c>
      <c r="Y13" s="280" t="s">
        <v>815</v>
      </c>
      <c r="Z13" s="280">
        <v>435.71</v>
      </c>
      <c r="AA13" s="281">
        <v>10416.540000000001</v>
      </c>
      <c r="AB13" s="281" t="s">
        <v>813</v>
      </c>
      <c r="AC13" s="281" t="s">
        <v>845</v>
      </c>
      <c r="AD13" s="281">
        <v>1249.3699999999999</v>
      </c>
      <c r="AE13" s="281">
        <v>0</v>
      </c>
      <c r="AF13" s="281" t="s">
        <v>813</v>
      </c>
      <c r="AG13" s="281" t="s">
        <v>815</v>
      </c>
      <c r="AH13" s="281">
        <v>1058.71</v>
      </c>
      <c r="AI13" s="280">
        <v>13666.5</v>
      </c>
      <c r="AJ13" s="280" t="s">
        <v>813</v>
      </c>
      <c r="AK13" s="280" t="s">
        <v>846</v>
      </c>
      <c r="AL13" s="280">
        <v>1690.88</v>
      </c>
      <c r="AM13" s="280">
        <v>0</v>
      </c>
      <c r="AN13" s="280" t="s">
        <v>813</v>
      </c>
      <c r="AO13" s="280" t="s">
        <v>815</v>
      </c>
      <c r="AP13" s="280">
        <v>1207.05</v>
      </c>
      <c r="AQ13" s="281">
        <v>16399.8</v>
      </c>
      <c r="AR13" s="281" t="s">
        <v>813</v>
      </c>
      <c r="AS13" s="281" t="s">
        <v>847</v>
      </c>
      <c r="AT13" s="281">
        <v>2029.06</v>
      </c>
      <c r="AU13" s="281">
        <v>0</v>
      </c>
      <c r="AV13" s="281" t="s">
        <v>813</v>
      </c>
      <c r="AW13" s="281" t="s">
        <v>815</v>
      </c>
      <c r="AX13" s="281">
        <v>1207.05</v>
      </c>
      <c r="AY13" s="280">
        <v>19133.099999999999</v>
      </c>
      <c r="AZ13" s="280" t="s">
        <v>813</v>
      </c>
      <c r="BA13" s="280" t="s">
        <v>848</v>
      </c>
      <c r="BB13" s="280">
        <v>2367.2399999999998</v>
      </c>
      <c r="BC13" s="280">
        <v>0</v>
      </c>
      <c r="BD13" s="280" t="s">
        <v>813</v>
      </c>
      <c r="BE13" s="280" t="s">
        <v>815</v>
      </c>
      <c r="BF13" s="280">
        <v>1207.05</v>
      </c>
      <c r="BG13" s="281"/>
      <c r="BH13" s="281"/>
      <c r="BI13" s="281"/>
      <c r="BJ13" s="281"/>
      <c r="BK13" s="281"/>
      <c r="BL13" s="281"/>
      <c r="BM13" s="281"/>
      <c r="BN13" s="281"/>
      <c r="BO13" s="280"/>
      <c r="BP13" s="280"/>
      <c r="BQ13" s="280"/>
      <c r="BR13" s="280"/>
      <c r="BS13" s="280"/>
      <c r="BT13" s="280"/>
      <c r="BU13" s="280"/>
      <c r="BV13" s="280"/>
      <c r="BW13" s="281">
        <v>500</v>
      </c>
      <c r="BX13" s="281" t="s">
        <v>849</v>
      </c>
      <c r="BY13" s="281" t="s">
        <v>813</v>
      </c>
      <c r="BZ13" s="281">
        <v>0</v>
      </c>
      <c r="CA13" s="281">
        <v>0</v>
      </c>
      <c r="CB13" s="281" t="s">
        <v>813</v>
      </c>
      <c r="CC13" s="281">
        <v>0</v>
      </c>
      <c r="CD13" s="281">
        <v>500</v>
      </c>
      <c r="CE13" s="280">
        <v>3027.59</v>
      </c>
      <c r="CF13" s="280" t="s">
        <v>850</v>
      </c>
      <c r="CG13" s="280" t="s">
        <v>851</v>
      </c>
      <c r="CH13" s="280">
        <v>-8438.99</v>
      </c>
      <c r="CI13" s="280">
        <v>0</v>
      </c>
      <c r="CJ13" s="280" t="s">
        <v>813</v>
      </c>
      <c r="CK13" s="280" t="s">
        <v>815</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813</v>
      </c>
      <c r="E14" s="280" t="s">
        <v>852</v>
      </c>
      <c r="F14" s="280">
        <v>4078.03</v>
      </c>
      <c r="G14" s="280">
        <v>0</v>
      </c>
      <c r="H14" s="280" t="s">
        <v>813</v>
      </c>
      <c r="I14" s="280" t="s">
        <v>853</v>
      </c>
      <c r="J14" s="280">
        <v>7427.4</v>
      </c>
      <c r="K14" s="281">
        <v>25600</v>
      </c>
      <c r="L14" s="281" t="s">
        <v>813</v>
      </c>
      <c r="M14" s="281" t="s">
        <v>854</v>
      </c>
      <c r="N14" s="281">
        <v>8156.07</v>
      </c>
      <c r="O14" s="281">
        <v>0</v>
      </c>
      <c r="P14" s="281" t="s">
        <v>813</v>
      </c>
      <c r="Q14" s="281" t="s">
        <v>855</v>
      </c>
      <c r="R14" s="281">
        <v>4729.29</v>
      </c>
      <c r="S14" s="280">
        <v>38400</v>
      </c>
      <c r="T14" s="280" t="s">
        <v>813</v>
      </c>
      <c r="U14" s="280" t="s">
        <v>856</v>
      </c>
      <c r="V14" s="280">
        <v>12234.1</v>
      </c>
      <c r="W14" s="280">
        <v>0</v>
      </c>
      <c r="X14" s="280" t="s">
        <v>813</v>
      </c>
      <c r="Y14" s="280" t="s">
        <v>857</v>
      </c>
      <c r="Z14" s="280">
        <v>6486.05</v>
      </c>
      <c r="AA14" s="281">
        <v>51200</v>
      </c>
      <c r="AB14" s="281" t="s">
        <v>813</v>
      </c>
      <c r="AC14" s="281" t="s">
        <v>858</v>
      </c>
      <c r="AD14" s="281">
        <v>16312.13</v>
      </c>
      <c r="AE14" s="281">
        <v>0</v>
      </c>
      <c r="AF14" s="281" t="s">
        <v>813</v>
      </c>
      <c r="AG14" s="281" t="s">
        <v>859</v>
      </c>
      <c r="AH14" s="281">
        <v>6539.96</v>
      </c>
      <c r="AI14" s="280">
        <v>64000</v>
      </c>
      <c r="AJ14" s="280" t="s">
        <v>813</v>
      </c>
      <c r="AK14" s="280" t="s">
        <v>860</v>
      </c>
      <c r="AL14" s="280">
        <v>20390.169999999998</v>
      </c>
      <c r="AM14" s="280">
        <v>0</v>
      </c>
      <c r="AN14" s="280" t="s">
        <v>813</v>
      </c>
      <c r="AO14" s="280" t="s">
        <v>861</v>
      </c>
      <c r="AP14" s="280">
        <v>7749.24</v>
      </c>
      <c r="AQ14" s="281">
        <v>76800</v>
      </c>
      <c r="AR14" s="281" t="s">
        <v>813</v>
      </c>
      <c r="AS14" s="281" t="s">
        <v>862</v>
      </c>
      <c r="AT14" s="281">
        <v>24468.2</v>
      </c>
      <c r="AU14" s="281">
        <v>0</v>
      </c>
      <c r="AV14" s="281" t="s">
        <v>813</v>
      </c>
      <c r="AW14" s="281" t="s">
        <v>863</v>
      </c>
      <c r="AX14" s="281">
        <v>8755.9</v>
      </c>
      <c r="AY14" s="280">
        <v>89600</v>
      </c>
      <c r="AZ14" s="280" t="s">
        <v>813</v>
      </c>
      <c r="BA14" s="280" t="s">
        <v>864</v>
      </c>
      <c r="BB14" s="280">
        <v>28546.23</v>
      </c>
      <c r="BC14" s="280">
        <v>0</v>
      </c>
      <c r="BD14" s="280" t="s">
        <v>813</v>
      </c>
      <c r="BE14" s="280" t="s">
        <v>863</v>
      </c>
      <c r="BF14" s="280">
        <v>10067.65</v>
      </c>
      <c r="BG14" s="281"/>
      <c r="BH14" s="281"/>
      <c r="BI14" s="281"/>
      <c r="BJ14" s="281"/>
      <c r="BK14" s="281"/>
      <c r="BL14" s="281"/>
      <c r="BM14" s="281"/>
      <c r="BN14" s="281"/>
      <c r="BO14" s="280"/>
      <c r="BP14" s="280"/>
      <c r="BQ14" s="280"/>
      <c r="BR14" s="280"/>
      <c r="BS14" s="280"/>
      <c r="BT14" s="280"/>
      <c r="BU14" s="280"/>
      <c r="BV14" s="280"/>
      <c r="BW14" s="281">
        <v>10000</v>
      </c>
      <c r="BX14" s="281" t="s">
        <v>865</v>
      </c>
      <c r="BY14" s="281" t="s">
        <v>866</v>
      </c>
      <c r="BZ14" s="281">
        <v>3291.7</v>
      </c>
      <c r="CA14" s="281">
        <v>0</v>
      </c>
      <c r="CB14" s="281" t="s">
        <v>813</v>
      </c>
      <c r="CC14" s="281">
        <v>0</v>
      </c>
      <c r="CD14" s="281">
        <v>6186.64</v>
      </c>
      <c r="CE14" s="280">
        <v>21800</v>
      </c>
      <c r="CF14" s="280" t="s">
        <v>865</v>
      </c>
      <c r="CG14" s="280" t="s">
        <v>867</v>
      </c>
      <c r="CH14" s="280">
        <v>-1225.02</v>
      </c>
      <c r="CI14" s="280">
        <v>0</v>
      </c>
      <c r="CJ14" s="280" t="s">
        <v>813</v>
      </c>
      <c r="CK14" s="280" t="s">
        <v>868</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813</v>
      </c>
      <c r="E15" s="280" t="s">
        <v>813</v>
      </c>
      <c r="F15" s="280">
        <v>-894.47</v>
      </c>
      <c r="G15" s="280">
        <v>0</v>
      </c>
      <c r="H15" s="280" t="s">
        <v>813</v>
      </c>
      <c r="I15" s="280" t="s">
        <v>815</v>
      </c>
      <c r="J15" s="280">
        <v>1042.42</v>
      </c>
      <c r="K15" s="281">
        <v>1536.87</v>
      </c>
      <c r="L15" s="281" t="s">
        <v>813</v>
      </c>
      <c r="M15" s="281" t="s">
        <v>869</v>
      </c>
      <c r="N15" s="281">
        <v>-547.96</v>
      </c>
      <c r="O15" s="281">
        <v>0</v>
      </c>
      <c r="P15" s="281" t="s">
        <v>813</v>
      </c>
      <c r="Q15" s="281" t="s">
        <v>815</v>
      </c>
      <c r="R15" s="281">
        <v>1865.24</v>
      </c>
      <c r="S15" s="280">
        <v>3036.87</v>
      </c>
      <c r="T15" s="280" t="s">
        <v>813</v>
      </c>
      <c r="U15" s="280" t="s">
        <v>870</v>
      </c>
      <c r="V15" s="280">
        <v>-90.38</v>
      </c>
      <c r="W15" s="280">
        <v>0</v>
      </c>
      <c r="X15" s="280" t="s">
        <v>813</v>
      </c>
      <c r="Y15" s="280" t="s">
        <v>815</v>
      </c>
      <c r="Z15" s="280">
        <v>1505.42</v>
      </c>
      <c r="AA15" s="281">
        <v>4536.87</v>
      </c>
      <c r="AB15" s="281" t="s">
        <v>813</v>
      </c>
      <c r="AC15" s="281" t="s">
        <v>871</v>
      </c>
      <c r="AD15" s="281">
        <v>-16.940000000000001</v>
      </c>
      <c r="AE15" s="281">
        <v>0</v>
      </c>
      <c r="AF15" s="281" t="s">
        <v>813</v>
      </c>
      <c r="AG15" s="281" t="s">
        <v>815</v>
      </c>
      <c r="AH15" s="281">
        <v>1431.98</v>
      </c>
      <c r="AI15" s="280">
        <v>6036.87</v>
      </c>
      <c r="AJ15" s="280" t="s">
        <v>813</v>
      </c>
      <c r="AK15" s="280" t="s">
        <v>872</v>
      </c>
      <c r="AL15" s="280">
        <v>131.08000000000001</v>
      </c>
      <c r="AM15" s="280">
        <v>0</v>
      </c>
      <c r="AN15" s="280" t="s">
        <v>813</v>
      </c>
      <c r="AO15" s="280" t="s">
        <v>815</v>
      </c>
      <c r="AP15" s="280">
        <v>1267.02</v>
      </c>
      <c r="AQ15" s="281">
        <v>7536.87</v>
      </c>
      <c r="AR15" s="281" t="s">
        <v>813</v>
      </c>
      <c r="AS15" s="281" t="s">
        <v>873</v>
      </c>
      <c r="AT15" s="281">
        <v>256.47000000000003</v>
      </c>
      <c r="AU15" s="281">
        <v>0</v>
      </c>
      <c r="AV15" s="281" t="s">
        <v>813</v>
      </c>
      <c r="AW15" s="281" t="s">
        <v>815</v>
      </c>
      <c r="AX15" s="281">
        <v>1289.6500000000001</v>
      </c>
      <c r="AY15" s="280">
        <v>9036.8700000000008</v>
      </c>
      <c r="AZ15" s="280" t="s">
        <v>813</v>
      </c>
      <c r="BA15" s="280" t="s">
        <v>874</v>
      </c>
      <c r="BB15" s="280">
        <v>347.99</v>
      </c>
      <c r="BC15" s="280">
        <v>0</v>
      </c>
      <c r="BD15" s="280" t="s">
        <v>813</v>
      </c>
      <c r="BE15" s="280" t="s">
        <v>815</v>
      </c>
      <c r="BF15" s="280">
        <v>1323.52</v>
      </c>
      <c r="BG15" s="281"/>
      <c r="BH15" s="281"/>
      <c r="BI15" s="281"/>
      <c r="BJ15" s="281"/>
      <c r="BK15" s="281"/>
      <c r="BL15" s="281"/>
      <c r="BM15" s="281"/>
      <c r="BN15" s="281"/>
      <c r="BO15" s="280"/>
      <c r="BP15" s="280"/>
      <c r="BQ15" s="280"/>
      <c r="BR15" s="280"/>
      <c r="BS15" s="280"/>
      <c r="BT15" s="280"/>
      <c r="BU15" s="280"/>
      <c r="BV15" s="280"/>
      <c r="BW15" s="281">
        <v>1500</v>
      </c>
      <c r="BX15" s="281" t="s">
        <v>850</v>
      </c>
      <c r="BY15" s="281" t="s">
        <v>875</v>
      </c>
      <c r="BZ15" s="281">
        <v>91.67</v>
      </c>
      <c r="CA15" s="281">
        <v>0</v>
      </c>
      <c r="CB15" s="281" t="s">
        <v>813</v>
      </c>
      <c r="CC15" s="281">
        <v>0</v>
      </c>
      <c r="CD15" s="281">
        <v>1323.37</v>
      </c>
      <c r="CE15" s="280">
        <v>3000</v>
      </c>
      <c r="CF15" s="280" t="s">
        <v>850</v>
      </c>
      <c r="CG15" s="280" t="s">
        <v>876</v>
      </c>
      <c r="CH15" s="280">
        <v>-8466.58</v>
      </c>
      <c r="CI15" s="280">
        <v>0</v>
      </c>
      <c r="CJ15" s="280" t="s">
        <v>813</v>
      </c>
      <c r="CK15" s="280" t="s">
        <v>815</v>
      </c>
      <c r="CL15" s="280">
        <v>9881.6200000000008</v>
      </c>
      <c r="CM15" s="281"/>
      <c r="CN15" s="281"/>
      <c r="CO15" s="281"/>
      <c r="CP15" s="281"/>
      <c r="CQ15" s="281"/>
      <c r="CR15" s="281"/>
      <c r="CS15" s="281"/>
      <c r="CT15" s="281"/>
    </row>
    <row r="16" spans="1:418" s="138" customFormat="1" x14ac:dyDescent="0.25">
      <c r="A16" t="s">
        <v>41</v>
      </c>
      <c r="B16" s="2" t="s">
        <v>42</v>
      </c>
      <c r="C16" s="280">
        <v>2400</v>
      </c>
      <c r="D16" s="280" t="s">
        <v>813</v>
      </c>
      <c r="E16" s="280" t="s">
        <v>877</v>
      </c>
      <c r="F16" s="280">
        <v>271.52</v>
      </c>
      <c r="G16" s="280">
        <v>0</v>
      </c>
      <c r="H16" s="280" t="s">
        <v>813</v>
      </c>
      <c r="I16" s="280" t="s">
        <v>815</v>
      </c>
      <c r="J16" s="280">
        <v>2128.48</v>
      </c>
      <c r="K16" s="281">
        <v>4800</v>
      </c>
      <c r="L16" s="281" t="s">
        <v>813</v>
      </c>
      <c r="M16" s="281" t="s">
        <v>877</v>
      </c>
      <c r="N16" s="281">
        <v>543.03</v>
      </c>
      <c r="O16" s="281">
        <v>0</v>
      </c>
      <c r="P16" s="281" t="s">
        <v>813</v>
      </c>
      <c r="Q16" s="281" t="s">
        <v>815</v>
      </c>
      <c r="R16" s="281">
        <v>2128.4899999999998</v>
      </c>
      <c r="S16" s="280">
        <v>7100</v>
      </c>
      <c r="T16" s="280" t="s">
        <v>813</v>
      </c>
      <c r="U16" s="280" t="s">
        <v>878</v>
      </c>
      <c r="V16" s="280">
        <v>794.55</v>
      </c>
      <c r="W16" s="280">
        <v>0</v>
      </c>
      <c r="X16" s="280" t="s">
        <v>813</v>
      </c>
      <c r="Y16" s="280" t="s">
        <v>815</v>
      </c>
      <c r="Z16" s="280">
        <v>1948.48</v>
      </c>
      <c r="AA16" s="281">
        <v>9400</v>
      </c>
      <c r="AB16" s="281" t="s">
        <v>813</v>
      </c>
      <c r="AC16" s="281" t="s">
        <v>878</v>
      </c>
      <c r="AD16" s="281">
        <v>1046.07</v>
      </c>
      <c r="AE16" s="281">
        <v>0</v>
      </c>
      <c r="AF16" s="281" t="s">
        <v>813</v>
      </c>
      <c r="AG16" s="281" t="s">
        <v>815</v>
      </c>
      <c r="AH16" s="281">
        <v>1948.48</v>
      </c>
      <c r="AI16" s="280">
        <v>12000</v>
      </c>
      <c r="AJ16" s="280" t="s">
        <v>813</v>
      </c>
      <c r="AK16" s="280" t="s">
        <v>877</v>
      </c>
      <c r="AL16" s="280">
        <v>1357.58</v>
      </c>
      <c r="AM16" s="280">
        <v>0</v>
      </c>
      <c r="AN16" s="280" t="s">
        <v>813</v>
      </c>
      <c r="AO16" s="280" t="s">
        <v>815</v>
      </c>
      <c r="AP16" s="280">
        <v>2128.4899999999998</v>
      </c>
      <c r="AQ16" s="281">
        <v>14400</v>
      </c>
      <c r="AR16" s="281" t="s">
        <v>813</v>
      </c>
      <c r="AS16" s="281" t="s">
        <v>877</v>
      </c>
      <c r="AT16" s="281">
        <v>1629.1</v>
      </c>
      <c r="AU16" s="281">
        <v>0</v>
      </c>
      <c r="AV16" s="281" t="s">
        <v>813</v>
      </c>
      <c r="AW16" s="281" t="s">
        <v>815</v>
      </c>
      <c r="AX16" s="281">
        <v>2128.48</v>
      </c>
      <c r="AY16" s="280">
        <v>16800</v>
      </c>
      <c r="AZ16" s="280" t="s">
        <v>813</v>
      </c>
      <c r="BA16" s="280" t="s">
        <v>877</v>
      </c>
      <c r="BB16" s="280">
        <v>1900.62</v>
      </c>
      <c r="BC16" s="280">
        <v>0</v>
      </c>
      <c r="BD16" s="280" t="s">
        <v>813</v>
      </c>
      <c r="BE16" s="280" t="s">
        <v>815</v>
      </c>
      <c r="BF16" s="280">
        <v>2128.48</v>
      </c>
      <c r="BG16" s="281"/>
      <c r="BH16" s="281"/>
      <c r="BI16" s="281"/>
      <c r="BJ16" s="281"/>
      <c r="BK16" s="281"/>
      <c r="BL16" s="281"/>
      <c r="BM16" s="281"/>
      <c r="BN16" s="281"/>
      <c r="BO16" s="280"/>
      <c r="BP16" s="280"/>
      <c r="BQ16" s="280"/>
      <c r="BR16" s="280"/>
      <c r="BS16" s="280"/>
      <c r="BT16" s="280"/>
      <c r="BU16" s="280"/>
      <c r="BV16" s="280"/>
      <c r="BW16" s="281">
        <v>2400</v>
      </c>
      <c r="BX16" s="281" t="s">
        <v>850</v>
      </c>
      <c r="BY16" s="281" t="s">
        <v>879</v>
      </c>
      <c r="BZ16" s="281">
        <v>271.67</v>
      </c>
      <c r="CA16" s="281">
        <v>0</v>
      </c>
      <c r="CB16" s="281" t="s">
        <v>813</v>
      </c>
      <c r="CC16" s="281">
        <v>0</v>
      </c>
      <c r="CD16" s="281">
        <v>1935.37</v>
      </c>
      <c r="CE16" s="280">
        <v>4800</v>
      </c>
      <c r="CF16" s="280" t="s">
        <v>850</v>
      </c>
      <c r="CG16" s="280" t="s">
        <v>879</v>
      </c>
      <c r="CH16" s="280">
        <v>-6666.58</v>
      </c>
      <c r="CI16" s="280">
        <v>0</v>
      </c>
      <c r="CJ16" s="280" t="s">
        <v>813</v>
      </c>
      <c r="CK16" s="280" t="s">
        <v>815</v>
      </c>
      <c r="CL16" s="280">
        <v>9066.58</v>
      </c>
      <c r="CM16" s="281"/>
      <c r="CN16" s="281"/>
      <c r="CO16" s="281"/>
      <c r="CP16" s="281"/>
      <c r="CQ16" s="281"/>
      <c r="CR16" s="281"/>
      <c r="CS16" s="281"/>
      <c r="CT16" s="281"/>
    </row>
    <row r="17" spans="1:418" s="138" customFormat="1" x14ac:dyDescent="0.25">
      <c r="A17" t="s">
        <v>45</v>
      </c>
      <c r="B17" s="2" t="s">
        <v>44</v>
      </c>
      <c r="C17" s="280">
        <v>13000</v>
      </c>
      <c r="D17" s="280" t="s">
        <v>813</v>
      </c>
      <c r="E17" s="280" t="s">
        <v>880</v>
      </c>
      <c r="F17" s="280">
        <v>4158.03</v>
      </c>
      <c r="G17" s="280">
        <v>0</v>
      </c>
      <c r="H17" s="280" t="s">
        <v>813</v>
      </c>
      <c r="I17" s="280" t="s">
        <v>815</v>
      </c>
      <c r="J17" s="280">
        <v>8260.31</v>
      </c>
      <c r="K17" s="281">
        <v>26000</v>
      </c>
      <c r="L17" s="281" t="s">
        <v>813</v>
      </c>
      <c r="M17" s="281" t="s">
        <v>881</v>
      </c>
      <c r="N17" s="281">
        <v>8316.07</v>
      </c>
      <c r="O17" s="281">
        <v>0</v>
      </c>
      <c r="P17" s="281" t="s">
        <v>813</v>
      </c>
      <c r="Q17" s="281" t="s">
        <v>815</v>
      </c>
      <c r="R17" s="281">
        <v>8260.2999999999993</v>
      </c>
      <c r="S17" s="280">
        <v>38166.67</v>
      </c>
      <c r="T17" s="280" t="s">
        <v>813</v>
      </c>
      <c r="U17" s="280" t="s">
        <v>882</v>
      </c>
      <c r="V17" s="280">
        <v>12140.77</v>
      </c>
      <c r="W17" s="280">
        <v>0</v>
      </c>
      <c r="X17" s="280" t="s">
        <v>813</v>
      </c>
      <c r="Y17" s="280" t="s">
        <v>815</v>
      </c>
      <c r="Z17" s="280">
        <v>6943.64</v>
      </c>
      <c r="AA17" s="281">
        <v>50333.34</v>
      </c>
      <c r="AB17" s="281" t="s">
        <v>813</v>
      </c>
      <c r="AC17" s="281" t="s">
        <v>883</v>
      </c>
      <c r="AD17" s="281">
        <v>15965.47</v>
      </c>
      <c r="AE17" s="281">
        <v>0</v>
      </c>
      <c r="AF17" s="281" t="s">
        <v>813</v>
      </c>
      <c r="AG17" s="281" t="s">
        <v>815</v>
      </c>
      <c r="AH17" s="281">
        <v>6943.64</v>
      </c>
      <c r="AI17" s="280">
        <v>65000</v>
      </c>
      <c r="AJ17" s="280" t="s">
        <v>813</v>
      </c>
      <c r="AK17" s="280" t="s">
        <v>884</v>
      </c>
      <c r="AL17" s="280">
        <v>20790.169999999998</v>
      </c>
      <c r="AM17" s="280">
        <v>0</v>
      </c>
      <c r="AN17" s="280" t="s">
        <v>813</v>
      </c>
      <c r="AO17" s="280" t="s">
        <v>815</v>
      </c>
      <c r="AP17" s="280">
        <v>8260.2999999999993</v>
      </c>
      <c r="AQ17" s="281">
        <v>78000</v>
      </c>
      <c r="AR17" s="281" t="s">
        <v>813</v>
      </c>
      <c r="AS17" s="281" t="s">
        <v>885</v>
      </c>
      <c r="AT17" s="281">
        <v>24948.2</v>
      </c>
      <c r="AU17" s="281">
        <v>0</v>
      </c>
      <c r="AV17" s="281" t="s">
        <v>813</v>
      </c>
      <c r="AW17" s="281" t="s">
        <v>815</v>
      </c>
      <c r="AX17" s="281">
        <v>8260.31</v>
      </c>
      <c r="AY17" s="280">
        <v>91000</v>
      </c>
      <c r="AZ17" s="280" t="s">
        <v>813</v>
      </c>
      <c r="BA17" s="280" t="s">
        <v>886</v>
      </c>
      <c r="BB17" s="280">
        <v>29106.23</v>
      </c>
      <c r="BC17" s="280">
        <v>0</v>
      </c>
      <c r="BD17" s="280" t="s">
        <v>813</v>
      </c>
      <c r="BE17" s="280" t="s">
        <v>815</v>
      </c>
      <c r="BF17" s="280">
        <v>8260.31</v>
      </c>
      <c r="BG17" s="281"/>
      <c r="BH17" s="281"/>
      <c r="BI17" s="281"/>
      <c r="BJ17" s="281"/>
      <c r="BK17" s="281"/>
      <c r="BL17" s="281"/>
      <c r="BM17" s="281"/>
      <c r="BN17" s="281"/>
      <c r="BO17" s="280"/>
      <c r="BP17" s="280"/>
      <c r="BQ17" s="280"/>
      <c r="BR17" s="280"/>
      <c r="BS17" s="280"/>
      <c r="BT17" s="280"/>
      <c r="BU17" s="280"/>
      <c r="BV17" s="280"/>
      <c r="BW17" s="281">
        <v>13000</v>
      </c>
      <c r="BX17" s="281" t="s">
        <v>813</v>
      </c>
      <c r="BY17" s="281" t="s">
        <v>880</v>
      </c>
      <c r="BZ17" s="281">
        <v>4652.09</v>
      </c>
      <c r="CA17" s="281">
        <v>0</v>
      </c>
      <c r="CB17" s="281" t="s">
        <v>813</v>
      </c>
      <c r="CC17" s="281">
        <v>0</v>
      </c>
      <c r="CD17" s="281">
        <v>7766.25</v>
      </c>
      <c r="CE17" s="280">
        <v>26000</v>
      </c>
      <c r="CF17" s="280" t="s">
        <v>813</v>
      </c>
      <c r="CG17" s="280" t="s">
        <v>881</v>
      </c>
      <c r="CH17" s="280">
        <v>-1745.41</v>
      </c>
      <c r="CI17" s="280">
        <v>0</v>
      </c>
      <c r="CJ17" s="280" t="s">
        <v>813</v>
      </c>
      <c r="CK17" s="280" t="s">
        <v>815</v>
      </c>
      <c r="CL17" s="280">
        <v>14163.75</v>
      </c>
      <c r="CM17" s="281"/>
      <c r="CN17" s="281"/>
      <c r="CO17" s="281"/>
      <c r="CP17" s="281"/>
      <c r="CQ17" s="281"/>
      <c r="CR17" s="281"/>
      <c r="CS17" s="281"/>
      <c r="CT17" s="281"/>
    </row>
    <row r="18" spans="1:418" s="138" customFormat="1" x14ac:dyDescent="0.25">
      <c r="A18" t="s">
        <v>47</v>
      </c>
      <c r="B18" s="2" t="s">
        <v>46</v>
      </c>
      <c r="C18" s="280">
        <v>108331.25</v>
      </c>
      <c r="D18" s="280" t="s">
        <v>813</v>
      </c>
      <c r="E18" s="280" t="s">
        <v>887</v>
      </c>
      <c r="F18" s="280">
        <v>9999.9699999999993</v>
      </c>
      <c r="G18" s="280">
        <v>0</v>
      </c>
      <c r="H18" s="280" t="s">
        <v>813</v>
      </c>
      <c r="I18" s="280" t="s">
        <v>815</v>
      </c>
      <c r="J18" s="280">
        <v>98331.28</v>
      </c>
      <c r="K18" s="281">
        <v>161813.12</v>
      </c>
      <c r="L18" s="281" t="s">
        <v>813</v>
      </c>
      <c r="M18" s="281" t="s">
        <v>887</v>
      </c>
      <c r="N18" s="281">
        <v>19999.93</v>
      </c>
      <c r="O18" s="281">
        <v>0</v>
      </c>
      <c r="P18" s="281" t="s">
        <v>813</v>
      </c>
      <c r="Q18" s="281" t="s">
        <v>815</v>
      </c>
      <c r="R18" s="281">
        <v>98331.29</v>
      </c>
      <c r="S18" s="280">
        <v>270144.37</v>
      </c>
      <c r="T18" s="280" t="s">
        <v>813</v>
      </c>
      <c r="U18" s="280" t="s">
        <v>887</v>
      </c>
      <c r="V18" s="280">
        <v>29999.9</v>
      </c>
      <c r="W18" s="280">
        <v>0</v>
      </c>
      <c r="X18" s="280" t="s">
        <v>813</v>
      </c>
      <c r="Y18" s="280" t="s">
        <v>815</v>
      </c>
      <c r="Z18" s="280">
        <v>98331.28</v>
      </c>
      <c r="AA18" s="281">
        <v>378475.62</v>
      </c>
      <c r="AB18" s="281" t="s">
        <v>813</v>
      </c>
      <c r="AC18" s="281" t="s">
        <v>887</v>
      </c>
      <c r="AD18" s="281">
        <v>39999.870000000003</v>
      </c>
      <c r="AE18" s="281">
        <v>0</v>
      </c>
      <c r="AF18" s="281" t="s">
        <v>813</v>
      </c>
      <c r="AG18" s="281" t="s">
        <v>815</v>
      </c>
      <c r="AH18" s="281">
        <v>98331.28</v>
      </c>
      <c r="AI18" s="280">
        <v>486806.87</v>
      </c>
      <c r="AJ18" s="280" t="s">
        <v>813</v>
      </c>
      <c r="AK18" s="280" t="s">
        <v>887</v>
      </c>
      <c r="AL18" s="280">
        <v>49999.83</v>
      </c>
      <c r="AM18" s="280">
        <v>0</v>
      </c>
      <c r="AN18" s="280" t="s">
        <v>813</v>
      </c>
      <c r="AO18" s="280" t="s">
        <v>815</v>
      </c>
      <c r="AP18" s="280">
        <v>98331.29</v>
      </c>
      <c r="AQ18" s="281">
        <v>595138.12</v>
      </c>
      <c r="AR18" s="281" t="s">
        <v>813</v>
      </c>
      <c r="AS18" s="281" t="s">
        <v>887</v>
      </c>
      <c r="AT18" s="281">
        <v>59999.8</v>
      </c>
      <c r="AU18" s="281">
        <v>0</v>
      </c>
      <c r="AV18" s="281" t="s">
        <v>813</v>
      </c>
      <c r="AW18" s="281" t="s">
        <v>815</v>
      </c>
      <c r="AX18" s="281">
        <v>98331.28</v>
      </c>
      <c r="AY18" s="280">
        <v>703469.37</v>
      </c>
      <c r="AZ18" s="280" t="s">
        <v>813</v>
      </c>
      <c r="BA18" s="280" t="s">
        <v>887</v>
      </c>
      <c r="BB18" s="280">
        <v>69999.77</v>
      </c>
      <c r="BC18" s="280">
        <v>0</v>
      </c>
      <c r="BD18" s="280" t="s">
        <v>813</v>
      </c>
      <c r="BE18" s="280" t="s">
        <v>815</v>
      </c>
      <c r="BF18" s="280">
        <v>98331.28</v>
      </c>
      <c r="BG18" s="281"/>
      <c r="BH18" s="281"/>
      <c r="BI18" s="281"/>
      <c r="BJ18" s="281"/>
      <c r="BK18" s="281"/>
      <c r="BL18" s="281"/>
      <c r="BM18" s="281"/>
      <c r="BN18" s="281"/>
      <c r="BO18" s="280"/>
      <c r="BP18" s="280"/>
      <c r="BQ18" s="280"/>
      <c r="BR18" s="280"/>
      <c r="BS18" s="280"/>
      <c r="BT18" s="280"/>
      <c r="BU18" s="280"/>
      <c r="BV18" s="280"/>
      <c r="BW18" s="281">
        <v>5000</v>
      </c>
      <c r="BX18" s="281" t="s">
        <v>813</v>
      </c>
      <c r="BY18" s="281" t="s">
        <v>888</v>
      </c>
      <c r="BZ18" s="281">
        <v>0</v>
      </c>
      <c r="CA18" s="281">
        <v>0</v>
      </c>
      <c r="CB18" s="281" t="s">
        <v>813</v>
      </c>
      <c r="CC18" s="281">
        <v>0</v>
      </c>
      <c r="CD18" s="281">
        <v>4578.34</v>
      </c>
      <c r="CE18" s="280">
        <v>10000</v>
      </c>
      <c r="CF18" s="280" t="s">
        <v>813</v>
      </c>
      <c r="CG18" s="280" t="s">
        <v>888</v>
      </c>
      <c r="CH18" s="280">
        <v>1998.35</v>
      </c>
      <c r="CI18" s="280">
        <v>0</v>
      </c>
      <c r="CJ18" s="280" t="s">
        <v>813</v>
      </c>
      <c r="CK18" s="280" t="s">
        <v>815</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889</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890</v>
      </c>
      <c r="H21" s="369"/>
      <c r="I21" s="369"/>
      <c r="J21" s="284"/>
      <c r="K21" s="284"/>
      <c r="L21" s="284"/>
      <c r="M21" s="284"/>
      <c r="N21" s="284"/>
      <c r="O21" s="284"/>
      <c r="P21" s="284"/>
      <c r="Q21" s="284"/>
    </row>
    <row r="22" spans="1:418" s="138" customFormat="1" x14ac:dyDescent="0.25">
      <c r="A22"/>
      <c r="B22" s="2"/>
      <c r="D22" s="284" t="s">
        <v>891</v>
      </c>
      <c r="E22" s="284">
        <v>12</v>
      </c>
      <c r="F22" s="284"/>
      <c r="G22" s="285" t="s">
        <v>892</v>
      </c>
      <c r="H22" s="285"/>
      <c r="I22" s="285"/>
      <c r="J22" s="285"/>
      <c r="K22" s="285"/>
      <c r="L22" s="285"/>
      <c r="M22" s="285"/>
      <c r="N22" s="285"/>
      <c r="O22" s="285"/>
      <c r="P22" s="284"/>
      <c r="Q22" s="284"/>
    </row>
    <row r="24" spans="1:418" x14ac:dyDescent="0.25">
      <c r="A24" s="370" t="s">
        <v>531</v>
      </c>
      <c r="B24" s="370"/>
    </row>
    <row r="25" spans="1:418" x14ac:dyDescent="0.25">
      <c r="A25" s="366" t="s">
        <v>893</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894</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895</v>
      </c>
      <c r="B27" s="324"/>
      <c r="F27" s="138"/>
    </row>
    <row r="28" spans="1:418" x14ac:dyDescent="0.25">
      <c r="A28" s="366" t="s">
        <v>896</v>
      </c>
      <c r="B28" s="366"/>
    </row>
    <row r="29" spans="1:418" ht="18.75" x14ac:dyDescent="0.3">
      <c r="A29" s="366" t="s">
        <v>897</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437</v>
      </c>
      <c r="D1" s="259" t="s">
        <v>531</v>
      </c>
      <c r="E1" s="259" t="s">
        <v>746</v>
      </c>
      <c r="F1" s="259" t="s">
        <v>747</v>
      </c>
      <c r="G1" s="259" t="s">
        <v>748</v>
      </c>
      <c r="H1" s="259"/>
      <c r="I1" s="259"/>
    </row>
    <row r="2" spans="2:11" x14ac:dyDescent="0.25">
      <c r="B2" s="389" t="s">
        <v>749</v>
      </c>
      <c r="C2" s="390" t="s">
        <v>750</v>
      </c>
      <c r="D2" s="260" t="s">
        <v>751</v>
      </c>
      <c r="E2" s="391" t="s">
        <v>752</v>
      </c>
      <c r="F2" s="391" t="s">
        <v>752</v>
      </c>
      <c r="G2" s="392" t="s">
        <v>753</v>
      </c>
    </row>
    <row r="3" spans="2:11" ht="30" x14ac:dyDescent="0.25">
      <c r="B3" s="389"/>
      <c r="C3" s="390"/>
      <c r="D3" s="261" t="s">
        <v>754</v>
      </c>
      <c r="E3" s="391"/>
      <c r="F3" s="391"/>
      <c r="G3" s="393"/>
      <c r="I3" s="388" t="s">
        <v>755</v>
      </c>
      <c r="J3" s="388"/>
      <c r="K3" s="388"/>
    </row>
    <row r="4" spans="2:11" x14ac:dyDescent="0.25">
      <c r="E4" s="262"/>
      <c r="F4" s="262"/>
      <c r="I4" s="384" t="s">
        <v>756</v>
      </c>
      <c r="J4" s="384"/>
      <c r="K4" s="384"/>
    </row>
    <row r="5" spans="2:11" ht="63.75" customHeight="1" x14ac:dyDescent="0.25">
      <c r="B5" s="381" t="s">
        <v>744</v>
      </c>
      <c r="C5" s="382" t="s">
        <v>757</v>
      </c>
      <c r="D5" s="263" t="s">
        <v>758</v>
      </c>
      <c r="E5" s="385" t="s">
        <v>752</v>
      </c>
      <c r="F5" s="385" t="s">
        <v>752</v>
      </c>
      <c r="G5" s="386" t="s">
        <v>759</v>
      </c>
      <c r="I5" s="384" t="s">
        <v>760</v>
      </c>
      <c r="J5" s="384"/>
      <c r="K5" s="384"/>
    </row>
    <row r="6" spans="2:11" ht="64.5" customHeight="1" x14ac:dyDescent="0.25">
      <c r="B6" s="381"/>
      <c r="C6" s="382"/>
      <c r="D6" s="263" t="s">
        <v>761</v>
      </c>
      <c r="E6" s="385"/>
      <c r="F6" s="385"/>
      <c r="G6" s="386"/>
    </row>
    <row r="7" spans="2:11" ht="138.75" customHeight="1" x14ac:dyDescent="0.25">
      <c r="B7" s="381"/>
      <c r="C7" s="382"/>
      <c r="D7" s="263" t="s">
        <v>762</v>
      </c>
      <c r="E7" s="385"/>
      <c r="F7" s="385"/>
      <c r="G7" s="386"/>
      <c r="I7" s="387" t="s">
        <v>763</v>
      </c>
      <c r="J7" s="388"/>
      <c r="K7" s="388"/>
    </row>
    <row r="8" spans="2:11" x14ac:dyDescent="0.25">
      <c r="I8" s="380"/>
      <c r="J8" s="380"/>
      <c r="K8" s="380"/>
    </row>
    <row r="9" spans="2:11" x14ac:dyDescent="0.25">
      <c r="B9" s="264" t="s">
        <v>764</v>
      </c>
      <c r="C9" s="265" t="s">
        <v>731</v>
      </c>
      <c r="D9" s="261"/>
      <c r="E9" s="266"/>
      <c r="F9" s="266"/>
      <c r="G9" s="267" t="s">
        <v>765</v>
      </c>
      <c r="I9" s="268" t="s">
        <v>766</v>
      </c>
      <c r="J9" s="268"/>
      <c r="K9" s="268"/>
    </row>
    <row r="10" spans="2:11" x14ac:dyDescent="0.25">
      <c r="I10" s="268" t="s">
        <v>767</v>
      </c>
      <c r="J10" s="268" t="s">
        <v>768</v>
      </c>
      <c r="K10" s="268" t="s">
        <v>769</v>
      </c>
    </row>
    <row r="11" spans="2:11" ht="45" x14ac:dyDescent="0.25">
      <c r="B11" s="381" t="s">
        <v>770</v>
      </c>
      <c r="C11" s="382" t="s">
        <v>771</v>
      </c>
      <c r="D11" s="269" t="s">
        <v>772</v>
      </c>
      <c r="E11" s="382" t="s">
        <v>752</v>
      </c>
      <c r="F11" s="382" t="s">
        <v>773</v>
      </c>
      <c r="G11" s="383" t="s">
        <v>765</v>
      </c>
      <c r="I11" s="42" t="s">
        <v>694</v>
      </c>
      <c r="J11" s="42" t="s">
        <v>774</v>
      </c>
      <c r="K11" s="42" t="s">
        <v>775</v>
      </c>
    </row>
    <row r="12" spans="2:11" ht="30" x14ac:dyDescent="0.25">
      <c r="B12" s="381"/>
      <c r="C12" s="382"/>
      <c r="D12" s="269" t="s">
        <v>776</v>
      </c>
      <c r="E12" s="382"/>
      <c r="F12" s="382"/>
      <c r="G12" s="383"/>
      <c r="I12" s="42" t="s">
        <v>777</v>
      </c>
      <c r="J12" s="42" t="s">
        <v>778</v>
      </c>
      <c r="K12" s="42" t="s">
        <v>779</v>
      </c>
    </row>
    <row r="13" spans="2:11" ht="30" x14ac:dyDescent="0.25">
      <c r="B13" s="381"/>
      <c r="C13" s="382"/>
      <c r="D13" s="269" t="s">
        <v>780</v>
      </c>
      <c r="E13" s="382"/>
      <c r="F13" s="382"/>
      <c r="G13" s="383"/>
    </row>
    <row r="14" spans="2:11" x14ac:dyDescent="0.25">
      <c r="G14" s="270"/>
      <c r="I14" s="376" t="s">
        <v>781</v>
      </c>
      <c r="J14" s="376"/>
      <c r="K14" s="376"/>
    </row>
    <row r="15" spans="2:11" ht="75" x14ac:dyDescent="0.25">
      <c r="B15" s="264" t="s">
        <v>782</v>
      </c>
      <c r="C15" s="265" t="s">
        <v>783</v>
      </c>
      <c r="D15" s="271" t="s">
        <v>784</v>
      </c>
      <c r="E15" s="265" t="s">
        <v>773</v>
      </c>
      <c r="F15" s="265" t="s">
        <v>752</v>
      </c>
      <c r="G15" s="267" t="s">
        <v>765</v>
      </c>
      <c r="I15" s="377" t="s">
        <v>785</v>
      </c>
      <c r="J15" s="377"/>
      <c r="K15" s="377"/>
    </row>
    <row r="17" spans="2:7" ht="165" x14ac:dyDescent="0.25">
      <c r="B17" s="272" t="s">
        <v>786</v>
      </c>
      <c r="C17" s="272" t="s">
        <v>787</v>
      </c>
      <c r="D17" s="273" t="s">
        <v>788</v>
      </c>
      <c r="E17" s="272" t="s">
        <v>789</v>
      </c>
      <c r="F17" s="272" t="s">
        <v>773</v>
      </c>
      <c r="G17" s="269" t="s">
        <v>790</v>
      </c>
    </row>
    <row r="18" spans="2:7" x14ac:dyDescent="0.25">
      <c r="E18" s="274"/>
      <c r="F18" s="274"/>
    </row>
    <row r="19" spans="2:7" ht="90" x14ac:dyDescent="0.25">
      <c r="B19" s="264" t="s">
        <v>692</v>
      </c>
      <c r="C19" s="264" t="s">
        <v>791</v>
      </c>
      <c r="D19" s="271"/>
      <c r="E19" s="265" t="s">
        <v>792</v>
      </c>
      <c r="F19" s="265" t="s">
        <v>773</v>
      </c>
      <c r="G19" s="271" t="s">
        <v>793</v>
      </c>
    </row>
    <row r="21" spans="2:7" ht="30" x14ac:dyDescent="0.25">
      <c r="B21" s="272" t="s">
        <v>794</v>
      </c>
      <c r="C21" s="272" t="s">
        <v>795</v>
      </c>
      <c r="D21" s="269"/>
      <c r="E21" s="275" t="s">
        <v>792</v>
      </c>
      <c r="F21" s="275" t="s">
        <v>773</v>
      </c>
      <c r="G21" s="269" t="s">
        <v>765</v>
      </c>
    </row>
    <row r="24" spans="2:7" ht="15.75" x14ac:dyDescent="0.25">
      <c r="B24" s="378" t="s">
        <v>796</v>
      </c>
      <c r="C24" s="378"/>
      <c r="D24" s="378"/>
      <c r="E24" s="378"/>
    </row>
    <row r="25" spans="2:7" x14ac:dyDescent="0.25">
      <c r="B25" s="379" t="s">
        <v>797</v>
      </c>
      <c r="C25" s="379"/>
      <c r="D25" s="24" t="s">
        <v>798</v>
      </c>
      <c r="E25" s="276" t="s">
        <v>799</v>
      </c>
    </row>
    <row r="26" spans="2:7" x14ac:dyDescent="0.25">
      <c r="B26" s="375" t="s">
        <v>800</v>
      </c>
      <c r="C26" s="375"/>
      <c r="D26" t="s">
        <v>752</v>
      </c>
      <c r="E26" s="45" t="s">
        <v>752</v>
      </c>
    </row>
    <row r="27" spans="2:7" x14ac:dyDescent="0.25">
      <c r="B27" s="375" t="s">
        <v>801</v>
      </c>
      <c r="C27" s="375"/>
      <c r="D27" t="s">
        <v>752</v>
      </c>
      <c r="E27" s="45" t="s">
        <v>752</v>
      </c>
    </row>
    <row r="28" spans="2:7" x14ac:dyDescent="0.25">
      <c r="B28" s="375" t="s">
        <v>465</v>
      </c>
      <c r="C28" s="375"/>
      <c r="D28" t="s">
        <v>752</v>
      </c>
      <c r="E28" s="45" t="s">
        <v>773</v>
      </c>
    </row>
    <row r="29" spans="2:7" x14ac:dyDescent="0.25">
      <c r="B29" s="375" t="s">
        <v>802</v>
      </c>
      <c r="C29" s="375"/>
      <c r="D29" t="s">
        <v>752</v>
      </c>
      <c r="E29" s="45" t="s">
        <v>752</v>
      </c>
    </row>
    <row r="30" spans="2:7" x14ac:dyDescent="0.25">
      <c r="B30" s="375" t="s">
        <v>803</v>
      </c>
      <c r="C30" s="375"/>
      <c r="D30" t="s">
        <v>773</v>
      </c>
      <c r="E30" s="45" t="s">
        <v>773</v>
      </c>
    </row>
    <row r="31" spans="2:7" x14ac:dyDescent="0.25">
      <c r="B31" s="375" t="s">
        <v>804</v>
      </c>
      <c r="C31" s="375"/>
      <c r="D31" t="s">
        <v>773</v>
      </c>
      <c r="E31" s="45" t="s">
        <v>773</v>
      </c>
    </row>
    <row r="32" spans="2:7" x14ac:dyDescent="0.25">
      <c r="B32" s="375" t="s">
        <v>805</v>
      </c>
      <c r="C32" s="375"/>
      <c r="D32" t="s">
        <v>773</v>
      </c>
      <c r="E32" s="45" t="s">
        <v>773</v>
      </c>
    </row>
    <row r="33" spans="2:5" x14ac:dyDescent="0.25">
      <c r="B33" s="375" t="s">
        <v>806</v>
      </c>
      <c r="C33" s="375"/>
      <c r="D33" t="s">
        <v>773</v>
      </c>
      <c r="E33" s="45" t="s">
        <v>773</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718</v>
      </c>
      <c r="C1" s="394"/>
      <c r="D1" s="394"/>
      <c r="E1" s="394"/>
      <c r="F1" s="394"/>
      <c r="G1" s="394"/>
      <c r="H1" s="394"/>
      <c r="I1" s="258"/>
      <c r="K1" s="394" t="s">
        <v>719</v>
      </c>
      <c r="L1" s="394"/>
      <c r="M1" s="394"/>
    </row>
    <row r="2" spans="2:16" x14ac:dyDescent="0.25">
      <c r="B2" s="116" t="s">
        <v>101</v>
      </c>
      <c r="C2" s="116" t="s">
        <v>720</v>
      </c>
      <c r="D2" s="116" t="s">
        <v>707</v>
      </c>
      <c r="E2" s="116" t="s">
        <v>114</v>
      </c>
      <c r="F2" s="116" t="s">
        <v>708</v>
      </c>
      <c r="G2" s="116" t="s">
        <v>721</v>
      </c>
      <c r="H2" s="116" t="s">
        <v>722</v>
      </c>
      <c r="I2" s="116" t="s">
        <v>692</v>
      </c>
      <c r="K2" s="116" t="s">
        <v>697</v>
      </c>
      <c r="L2" s="116" t="s">
        <v>723</v>
      </c>
      <c r="M2" s="116" t="s">
        <v>724</v>
      </c>
      <c r="O2" s="116" t="s">
        <v>201</v>
      </c>
      <c r="P2" s="9" t="s">
        <v>725</v>
      </c>
    </row>
    <row r="3" spans="2:16" x14ac:dyDescent="0.25">
      <c r="B3" s="9" t="s">
        <v>726</v>
      </c>
      <c r="C3" s="9">
        <v>1</v>
      </c>
      <c r="D3" s="9" t="s">
        <v>727</v>
      </c>
      <c r="E3" s="9" t="s">
        <v>588</v>
      </c>
      <c r="F3" s="9">
        <v>60</v>
      </c>
      <c r="G3" s="9" t="s">
        <v>728</v>
      </c>
      <c r="H3" s="9">
        <v>1</v>
      </c>
      <c r="I3" s="9">
        <v>0</v>
      </c>
      <c r="K3" s="9" t="s">
        <v>727</v>
      </c>
      <c r="L3" s="9">
        <v>1</v>
      </c>
      <c r="M3" s="9">
        <v>1</v>
      </c>
      <c r="O3" s="9" t="s">
        <v>729</v>
      </c>
      <c r="P3" s="9">
        <v>1</v>
      </c>
    </row>
    <row r="4" spans="2:16" x14ac:dyDescent="0.25">
      <c r="B4" s="9" t="s">
        <v>730</v>
      </c>
      <c r="C4" s="9">
        <v>2</v>
      </c>
      <c r="D4" s="9" t="s">
        <v>731</v>
      </c>
      <c r="E4" s="9" t="s">
        <v>732</v>
      </c>
      <c r="F4" s="9">
        <v>1</v>
      </c>
      <c r="G4" s="9" t="s">
        <v>29</v>
      </c>
      <c r="H4" s="9">
        <v>1</v>
      </c>
      <c r="I4" s="9">
        <v>1</v>
      </c>
      <c r="K4" s="9" t="s">
        <v>733</v>
      </c>
      <c r="L4" s="9">
        <v>2</v>
      </c>
      <c r="M4" s="9">
        <v>2</v>
      </c>
      <c r="O4" s="9" t="s">
        <v>734</v>
      </c>
      <c r="P4" s="9">
        <v>0</v>
      </c>
    </row>
    <row r="5" spans="2:16" x14ac:dyDescent="0.25">
      <c r="B5" s="9" t="s">
        <v>735</v>
      </c>
      <c r="C5" s="9">
        <v>3</v>
      </c>
      <c r="D5" s="9" t="s">
        <v>736</v>
      </c>
      <c r="E5" s="9" t="s">
        <v>588</v>
      </c>
      <c r="F5" s="9">
        <v>0</v>
      </c>
      <c r="G5" s="9" t="s">
        <v>572</v>
      </c>
      <c r="H5" s="9">
        <v>0</v>
      </c>
      <c r="I5" s="9">
        <v>1</v>
      </c>
      <c r="K5" s="9" t="s">
        <v>737</v>
      </c>
      <c r="L5" s="9">
        <v>3</v>
      </c>
      <c r="M5" s="9">
        <v>3</v>
      </c>
      <c r="O5" s="9" t="s">
        <v>738</v>
      </c>
      <c r="P5" s="9">
        <v>-1</v>
      </c>
    </row>
    <row r="6" spans="2:16" x14ac:dyDescent="0.25">
      <c r="B6" s="9" t="s">
        <v>739</v>
      </c>
      <c r="C6" s="9">
        <v>4</v>
      </c>
      <c r="D6" s="9" t="s">
        <v>740</v>
      </c>
      <c r="E6" s="9" t="s">
        <v>741</v>
      </c>
      <c r="F6" s="9">
        <v>10</v>
      </c>
      <c r="G6" s="9" t="s">
        <v>741</v>
      </c>
      <c r="H6" s="9">
        <v>0</v>
      </c>
      <c r="I6" s="9">
        <v>1</v>
      </c>
      <c r="K6" s="9" t="s">
        <v>742</v>
      </c>
      <c r="L6" s="9">
        <v>4</v>
      </c>
      <c r="M6" s="9">
        <v>3</v>
      </c>
    </row>
    <row r="7" spans="2:16" x14ac:dyDescent="0.25">
      <c r="B7" s="9" t="s">
        <v>743</v>
      </c>
      <c r="C7" s="9">
        <v>5</v>
      </c>
      <c r="D7" s="9" t="s">
        <v>744</v>
      </c>
      <c r="E7" s="9" t="s">
        <v>588</v>
      </c>
      <c r="F7" s="9">
        <v>0</v>
      </c>
      <c r="G7" s="9" t="s">
        <v>572</v>
      </c>
      <c r="H7" s="9">
        <v>0</v>
      </c>
      <c r="I7" s="9">
        <v>1</v>
      </c>
      <c r="K7" s="9" t="s">
        <v>745</v>
      </c>
      <c r="L7" s="9">
        <v>5</v>
      </c>
      <c r="M7" s="9">
        <v>5</v>
      </c>
    </row>
  </sheetData>
  <mergeCells count="2">
    <mergeCell ref="B1:H1"/>
    <mergeCell ref="K1:M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656</v>
      </c>
      <c r="E1" s="24" t="s">
        <v>657</v>
      </c>
      <c r="F1" s="24" t="s">
        <v>658</v>
      </c>
      <c r="G1" s="24" t="s">
        <v>659</v>
      </c>
      <c r="H1" s="24" t="s">
        <v>660</v>
      </c>
      <c r="I1" s="24" t="s">
        <v>661</v>
      </c>
      <c r="J1" s="24" t="s">
        <v>662</v>
      </c>
      <c r="K1" s="24" t="s">
        <v>663</v>
      </c>
      <c r="L1" s="24" t="s">
        <v>664</v>
      </c>
      <c r="M1" s="24" t="s">
        <v>665</v>
      </c>
      <c r="N1" s="24" t="s">
        <v>666</v>
      </c>
      <c r="O1" s="24" t="s">
        <v>667</v>
      </c>
      <c r="P1" s="24" t="s">
        <v>668</v>
      </c>
      <c r="Q1" s="24" t="s">
        <v>669</v>
      </c>
      <c r="R1" s="24" t="s">
        <v>670</v>
      </c>
      <c r="S1" s="24" t="s">
        <v>671</v>
      </c>
      <c r="T1" s="24" t="s">
        <v>672</v>
      </c>
      <c r="U1" s="24" t="s">
        <v>673</v>
      </c>
      <c r="V1" s="24" t="s">
        <v>674</v>
      </c>
      <c r="W1" s="24" t="s">
        <v>675</v>
      </c>
    </row>
    <row r="2" spans="1:23" x14ac:dyDescent="0.25">
      <c r="B2" s="6" t="s">
        <v>25</v>
      </c>
      <c r="C2" s="2" t="s">
        <v>23</v>
      </c>
      <c r="D2" s="6" t="s">
        <v>676</v>
      </c>
      <c r="E2" t="s">
        <v>677</v>
      </c>
    </row>
    <row r="3" spans="1:23" x14ac:dyDescent="0.25">
      <c r="B3" s="6" t="s">
        <v>32</v>
      </c>
      <c r="C3" t="s">
        <v>31</v>
      </c>
      <c r="D3" t="s">
        <v>676</v>
      </c>
      <c r="E3" s="2" t="s">
        <v>678</v>
      </c>
    </row>
    <row r="4" spans="1:23" x14ac:dyDescent="0.25">
      <c r="B4" s="6" t="s">
        <v>37</v>
      </c>
      <c r="C4" s="2" t="s">
        <v>36</v>
      </c>
      <c r="D4" t="s">
        <v>676</v>
      </c>
      <c r="E4" t="s">
        <v>679</v>
      </c>
    </row>
    <row r="5" spans="1:23" x14ac:dyDescent="0.25">
      <c r="B5" s="9" t="s">
        <v>39</v>
      </c>
      <c r="C5" s="2" t="s">
        <v>40</v>
      </c>
      <c r="D5" t="s">
        <v>680</v>
      </c>
      <c r="E5" t="s">
        <v>681</v>
      </c>
    </row>
    <row r="6" spans="1:23" x14ac:dyDescent="0.25">
      <c r="B6" s="9" t="s">
        <v>41</v>
      </c>
      <c r="C6" s="2" t="s">
        <v>42</v>
      </c>
      <c r="D6" t="s">
        <v>680</v>
      </c>
      <c r="E6" t="s">
        <v>682</v>
      </c>
    </row>
    <row r="7" spans="1:23" x14ac:dyDescent="0.25">
      <c r="B7" s="9" t="s">
        <v>45</v>
      </c>
      <c r="C7" s="2" t="s">
        <v>44</v>
      </c>
      <c r="D7" t="s">
        <v>676</v>
      </c>
      <c r="E7" t="s">
        <v>683</v>
      </c>
    </row>
    <row r="8" spans="1:23" x14ac:dyDescent="0.25">
      <c r="B8" s="9" t="s">
        <v>47</v>
      </c>
      <c r="C8" s="2" t="s">
        <v>46</v>
      </c>
      <c r="D8" t="s">
        <v>680</v>
      </c>
      <c r="E8" t="s">
        <v>684</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216</v>
      </c>
      <c r="B13" s="116" t="s">
        <v>685</v>
      </c>
      <c r="C13" s="231" t="s">
        <v>686</v>
      </c>
      <c r="D13" s="24" t="s">
        <v>687</v>
      </c>
    </row>
    <row r="14" spans="1:23" x14ac:dyDescent="0.25">
      <c r="A14" s="395" t="s">
        <v>688</v>
      </c>
      <c r="B14" s="249">
        <v>1</v>
      </c>
      <c r="C14" s="250" t="s">
        <v>689</v>
      </c>
      <c r="D14" t="s">
        <v>690</v>
      </c>
    </row>
    <row r="15" spans="1:23" x14ac:dyDescent="0.25">
      <c r="A15" s="395"/>
      <c r="B15" s="249">
        <f>B14+1</f>
        <v>2</v>
      </c>
      <c r="C15" s="250" t="s">
        <v>691</v>
      </c>
      <c r="D15" t="s">
        <v>690</v>
      </c>
    </row>
    <row r="16" spans="1:23" x14ac:dyDescent="0.25">
      <c r="A16" s="251"/>
      <c r="B16" s="249">
        <f>B15+1</f>
        <v>3</v>
      </c>
      <c r="C16" s="250" t="s">
        <v>692</v>
      </c>
      <c r="D16" s="252" t="s">
        <v>690</v>
      </c>
    </row>
    <row r="17" spans="1:17" x14ac:dyDescent="0.25">
      <c r="A17" s="396" t="s">
        <v>693</v>
      </c>
      <c r="B17" s="253">
        <f t="shared" ref="B17:B38" si="0">B16+1</f>
        <v>4</v>
      </c>
      <c r="C17" s="254" t="s">
        <v>694</v>
      </c>
      <c r="D17" t="s">
        <v>695</v>
      </c>
      <c r="I17" s="6"/>
      <c r="J17" s="6"/>
      <c r="K17" s="6"/>
    </row>
    <row r="18" spans="1:17" x14ac:dyDescent="0.25">
      <c r="A18" s="396"/>
      <c r="B18" s="253">
        <f t="shared" si="0"/>
        <v>5</v>
      </c>
      <c r="C18" s="254" t="s">
        <v>201</v>
      </c>
      <c r="D18" t="s">
        <v>690</v>
      </c>
      <c r="P18" s="6"/>
    </row>
    <row r="19" spans="1:17" x14ac:dyDescent="0.25">
      <c r="A19" s="396"/>
      <c r="B19" s="253">
        <f t="shared" si="0"/>
        <v>6</v>
      </c>
      <c r="C19" s="254" t="s">
        <v>696</v>
      </c>
      <c r="D19" s="252" t="s">
        <v>690</v>
      </c>
      <c r="Q19" s="2"/>
    </row>
    <row r="20" spans="1:17" x14ac:dyDescent="0.25">
      <c r="A20" s="396"/>
      <c r="B20" s="253">
        <f t="shared" si="0"/>
        <v>7</v>
      </c>
      <c r="C20" s="254" t="s">
        <v>101</v>
      </c>
      <c r="D20" t="s">
        <v>690</v>
      </c>
      <c r="I20" s="6"/>
      <c r="J20" s="6"/>
      <c r="K20" s="6"/>
    </row>
    <row r="21" spans="1:17" x14ac:dyDescent="0.25">
      <c r="A21" s="396"/>
      <c r="B21" s="253">
        <f t="shared" si="0"/>
        <v>8</v>
      </c>
      <c r="C21" s="254" t="s">
        <v>697</v>
      </c>
      <c r="D21" t="s">
        <v>690</v>
      </c>
    </row>
    <row r="22" spans="1:17" x14ac:dyDescent="0.25">
      <c r="A22" s="396"/>
      <c r="B22" s="253">
        <f t="shared" si="0"/>
        <v>9</v>
      </c>
      <c r="C22" s="254" t="s">
        <v>698</v>
      </c>
      <c r="D22" t="s">
        <v>695</v>
      </c>
      <c r="E22" t="s">
        <v>699</v>
      </c>
    </row>
    <row r="23" spans="1:17" x14ac:dyDescent="0.25">
      <c r="A23" s="396"/>
      <c r="B23" s="253">
        <f t="shared" si="0"/>
        <v>10</v>
      </c>
      <c r="C23" s="254" t="s">
        <v>700</v>
      </c>
      <c r="D23" s="252" t="s">
        <v>690</v>
      </c>
    </row>
    <row r="24" spans="1:17" x14ac:dyDescent="0.25">
      <c r="A24" s="396"/>
      <c r="B24" s="253">
        <f t="shared" si="0"/>
        <v>11</v>
      </c>
      <c r="C24" s="254" t="s">
        <v>701</v>
      </c>
      <c r="D24" t="s">
        <v>690</v>
      </c>
    </row>
    <row r="25" spans="1:17" x14ac:dyDescent="0.25">
      <c r="A25" s="396"/>
      <c r="B25" s="253">
        <f t="shared" si="0"/>
        <v>12</v>
      </c>
      <c r="C25" s="254" t="s">
        <v>702</v>
      </c>
      <c r="D25" t="s">
        <v>690</v>
      </c>
      <c r="N25" s="2"/>
    </row>
    <row r="26" spans="1:17" x14ac:dyDescent="0.25">
      <c r="A26" s="396"/>
      <c r="B26" s="253">
        <f t="shared" si="0"/>
        <v>13</v>
      </c>
      <c r="C26" s="254" t="s">
        <v>703</v>
      </c>
      <c r="D26" t="s">
        <v>690</v>
      </c>
      <c r="N26" s="2"/>
    </row>
    <row r="27" spans="1:17" x14ac:dyDescent="0.25">
      <c r="A27" s="396"/>
      <c r="B27" s="253">
        <f t="shared" si="0"/>
        <v>14</v>
      </c>
      <c r="C27" s="254" t="s">
        <v>704</v>
      </c>
      <c r="D27" t="s">
        <v>695</v>
      </c>
      <c r="N27" s="2"/>
    </row>
    <row r="28" spans="1:17" x14ac:dyDescent="0.25">
      <c r="A28" s="396"/>
      <c r="B28" s="253">
        <f t="shared" si="0"/>
        <v>15</v>
      </c>
      <c r="C28" s="254" t="s">
        <v>705</v>
      </c>
      <c r="D28" t="s">
        <v>600</v>
      </c>
      <c r="N28" s="2"/>
    </row>
    <row r="29" spans="1:17" x14ac:dyDescent="0.25">
      <c r="A29" s="396"/>
      <c r="B29" s="253">
        <f t="shared" si="0"/>
        <v>16</v>
      </c>
      <c r="C29" s="254" t="s">
        <v>706</v>
      </c>
      <c r="D29" t="s">
        <v>690</v>
      </c>
      <c r="N29" s="2"/>
    </row>
    <row r="30" spans="1:17" x14ac:dyDescent="0.25">
      <c r="A30" s="396"/>
      <c r="B30" s="253">
        <f t="shared" si="0"/>
        <v>17</v>
      </c>
      <c r="C30" s="254" t="s">
        <v>707</v>
      </c>
      <c r="D30" t="s">
        <v>690</v>
      </c>
      <c r="N30" s="2"/>
    </row>
    <row r="31" spans="1:17" x14ac:dyDescent="0.25">
      <c r="A31" s="397" t="s">
        <v>708</v>
      </c>
      <c r="B31" s="236">
        <f t="shared" si="0"/>
        <v>18</v>
      </c>
      <c r="C31" s="255" t="s">
        <v>709</v>
      </c>
      <c r="D31" t="s">
        <v>695</v>
      </c>
      <c r="N31" s="2"/>
    </row>
    <row r="32" spans="1:17" x14ac:dyDescent="0.25">
      <c r="A32" s="397"/>
      <c r="B32" s="236">
        <f t="shared" si="0"/>
        <v>19</v>
      </c>
      <c r="C32" s="255" t="s">
        <v>710</v>
      </c>
      <c r="D32" s="252" t="s">
        <v>690</v>
      </c>
      <c r="N32" s="2"/>
    </row>
    <row r="33" spans="1:14" x14ac:dyDescent="0.25">
      <c r="A33" s="397"/>
      <c r="B33" s="236">
        <f t="shared" si="0"/>
        <v>20</v>
      </c>
      <c r="C33" s="255" t="s">
        <v>711</v>
      </c>
      <c r="D33" t="s">
        <v>695</v>
      </c>
      <c r="N33" s="2"/>
    </row>
    <row r="34" spans="1:14" x14ac:dyDescent="0.25">
      <c r="A34" s="398" t="s">
        <v>712</v>
      </c>
      <c r="B34" s="256">
        <f t="shared" si="0"/>
        <v>21</v>
      </c>
      <c r="C34" s="257" t="s">
        <v>713</v>
      </c>
      <c r="D34" t="s">
        <v>690</v>
      </c>
      <c r="N34" s="2"/>
    </row>
    <row r="35" spans="1:14" x14ac:dyDescent="0.25">
      <c r="A35" s="398"/>
      <c r="B35" s="256">
        <f t="shared" si="0"/>
        <v>22</v>
      </c>
      <c r="C35" s="257" t="s">
        <v>714</v>
      </c>
      <c r="D35" s="252" t="s">
        <v>690</v>
      </c>
      <c r="N35" s="2"/>
    </row>
    <row r="36" spans="1:14" x14ac:dyDescent="0.25">
      <c r="A36" s="398"/>
      <c r="B36" s="256">
        <f t="shared" si="0"/>
        <v>23</v>
      </c>
      <c r="C36" s="257" t="s">
        <v>715</v>
      </c>
      <c r="D36" t="s">
        <v>695</v>
      </c>
      <c r="N36" s="2"/>
    </row>
    <row r="37" spans="1:14" x14ac:dyDescent="0.25">
      <c r="A37" s="398"/>
      <c r="B37" s="256">
        <f t="shared" si="0"/>
        <v>24</v>
      </c>
      <c r="C37" s="257" t="s">
        <v>698</v>
      </c>
      <c r="D37" t="s">
        <v>695</v>
      </c>
      <c r="N37" s="2"/>
    </row>
    <row r="38" spans="1:14" x14ac:dyDescent="0.25">
      <c r="A38" s="398"/>
      <c r="B38" s="256">
        <f t="shared" si="0"/>
        <v>25</v>
      </c>
      <c r="C38" s="257" t="s">
        <v>716</v>
      </c>
      <c r="D38" t="s">
        <v>695</v>
      </c>
      <c r="N38" s="2"/>
    </row>
    <row r="39" spans="1:14" x14ac:dyDescent="0.25">
      <c r="N39" s="2"/>
    </row>
    <row r="40" spans="1:14" x14ac:dyDescent="0.25">
      <c r="A40" s="399" t="s">
        <v>717</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635</v>
      </c>
      <c r="C2" s="402"/>
      <c r="D2" s="402"/>
      <c r="E2" s="402"/>
      <c r="F2" s="402"/>
      <c r="G2" s="402"/>
      <c r="H2" s="24" t="s">
        <v>531</v>
      </c>
      <c r="J2" s="402" t="s">
        <v>636</v>
      </c>
      <c r="K2" s="402"/>
      <c r="L2" s="402"/>
      <c r="M2" s="402"/>
      <c r="N2" s="402"/>
      <c r="O2" s="402"/>
      <c r="P2" s="24" t="s">
        <v>531</v>
      </c>
    </row>
    <row r="3" spans="2:16" x14ac:dyDescent="0.25">
      <c r="B3" s="329" t="s">
        <v>637</v>
      </c>
      <c r="C3" s="329"/>
      <c r="D3" s="329" t="s">
        <v>638</v>
      </c>
      <c r="E3" s="329"/>
      <c r="F3" s="329" t="s">
        <v>639</v>
      </c>
      <c r="G3" s="329"/>
      <c r="J3" s="329" t="s">
        <v>637</v>
      </c>
      <c r="K3" s="329"/>
      <c r="L3" s="329" t="s">
        <v>638</v>
      </c>
      <c r="M3" s="329"/>
      <c r="N3" s="329" t="s">
        <v>639</v>
      </c>
      <c r="O3" s="329"/>
    </row>
    <row r="4" spans="2:16" x14ac:dyDescent="0.25">
      <c r="B4" s="11" t="s">
        <v>379</v>
      </c>
      <c r="C4" s="11" t="s">
        <v>380</v>
      </c>
      <c r="D4" s="11" t="s">
        <v>608</v>
      </c>
      <c r="E4" s="11" t="s">
        <v>379</v>
      </c>
      <c r="F4" s="11" t="s">
        <v>380</v>
      </c>
      <c r="G4" s="11" t="s">
        <v>608</v>
      </c>
      <c r="H4" s="11"/>
      <c r="J4" s="11" t="s">
        <v>379</v>
      </c>
      <c r="K4" s="11" t="s">
        <v>380</v>
      </c>
      <c r="L4" s="11" t="s">
        <v>608</v>
      </c>
      <c r="M4" s="11" t="s">
        <v>379</v>
      </c>
      <c r="N4" s="11" t="s">
        <v>380</v>
      </c>
      <c r="O4" s="11" t="s">
        <v>608</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640</v>
      </c>
      <c r="C15" s="329"/>
      <c r="D15" s="329"/>
      <c r="E15" s="329"/>
      <c r="F15" s="329"/>
      <c r="G15" s="329"/>
    </row>
    <row r="16" spans="2:16" x14ac:dyDescent="0.25">
      <c r="B16" s="329" t="s">
        <v>637</v>
      </c>
      <c r="C16" s="329"/>
      <c r="D16" s="329"/>
      <c r="E16" s="329" t="s">
        <v>638</v>
      </c>
      <c r="F16" s="329"/>
      <c r="G16" s="329"/>
    </row>
    <row r="17" spans="2:9" x14ac:dyDescent="0.25">
      <c r="B17" s="11" t="s">
        <v>379</v>
      </c>
      <c r="C17" s="11" t="s">
        <v>380</v>
      </c>
      <c r="D17" s="11" t="s">
        <v>608</v>
      </c>
      <c r="E17" s="11" t="s">
        <v>379</v>
      </c>
      <c r="F17" s="11" t="s">
        <v>380</v>
      </c>
      <c r="G17" s="11" t="s">
        <v>608</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641</v>
      </c>
      <c r="I25" s="393" t="s">
        <v>642</v>
      </c>
    </row>
    <row r="26" spans="2:9" ht="24.75" customHeight="1" x14ac:dyDescent="0.25">
      <c r="B26" s="400"/>
      <c r="C26" s="401"/>
      <c r="D26" s="401"/>
      <c r="E26" s="400"/>
      <c r="F26" s="401"/>
      <c r="G26" s="401"/>
      <c r="H26" s="393"/>
      <c r="I26" s="393"/>
    </row>
    <row r="27" spans="2:9" ht="22.5" customHeight="1" x14ac:dyDescent="0.25"/>
    <row r="28" spans="2:9" x14ac:dyDescent="0.25">
      <c r="B28" s="24" t="s">
        <v>643</v>
      </c>
      <c r="C28" s="329" t="s">
        <v>644</v>
      </c>
      <c r="D28" s="329"/>
      <c r="E28" s="329"/>
      <c r="F28" s="329"/>
      <c r="G28" s="329"/>
      <c r="H28" s="329"/>
      <c r="I28" s="329"/>
    </row>
    <row r="29" spans="2:9" x14ac:dyDescent="0.25">
      <c r="B29" s="329" t="s">
        <v>637</v>
      </c>
      <c r="C29" s="329"/>
      <c r="D29" s="329"/>
      <c r="E29" s="329" t="s">
        <v>638</v>
      </c>
      <c r="F29" s="329"/>
      <c r="G29" s="329"/>
    </row>
    <row r="30" spans="2:9" x14ac:dyDescent="0.25">
      <c r="B30" s="11" t="s">
        <v>379</v>
      </c>
      <c r="C30" s="11" t="s">
        <v>380</v>
      </c>
      <c r="D30" s="11" t="s">
        <v>608</v>
      </c>
      <c r="E30" s="11" t="s">
        <v>379</v>
      </c>
      <c r="F30" s="11" t="s">
        <v>380</v>
      </c>
      <c r="G30" s="11" t="s">
        <v>608</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645</v>
      </c>
      <c r="I37" s="145" t="s">
        <v>646</v>
      </c>
      <c r="K37" s="248" t="s">
        <v>647</v>
      </c>
    </row>
    <row r="38" spans="2:11" x14ac:dyDescent="0.25">
      <c r="B38" s="52"/>
      <c r="C38" s="247"/>
      <c r="D38" s="52"/>
      <c r="E38" s="247"/>
      <c r="F38" s="247"/>
      <c r="G38" s="52"/>
      <c r="H38" s="145"/>
      <c r="I38" s="145"/>
    </row>
    <row r="39" spans="2:11" x14ac:dyDescent="0.25">
      <c r="B39" s="24" t="s">
        <v>648</v>
      </c>
      <c r="C39" s="329" t="s">
        <v>649</v>
      </c>
      <c r="D39" s="329"/>
      <c r="E39" s="329"/>
      <c r="F39" s="329"/>
      <c r="G39" s="329"/>
      <c r="H39" s="329"/>
      <c r="I39" s="329"/>
    </row>
    <row r="40" spans="2:11" x14ac:dyDescent="0.25">
      <c r="B40" s="329" t="s">
        <v>637</v>
      </c>
      <c r="C40" s="329"/>
      <c r="D40" s="329"/>
      <c r="E40" s="329" t="s">
        <v>638</v>
      </c>
      <c r="F40" s="329"/>
      <c r="G40" s="329"/>
    </row>
    <row r="41" spans="2:11" x14ac:dyDescent="0.25">
      <c r="B41" s="11" t="s">
        <v>379</v>
      </c>
      <c r="C41" s="11" t="s">
        <v>380</v>
      </c>
      <c r="D41" s="11" t="s">
        <v>608</v>
      </c>
      <c r="E41" s="11" t="s">
        <v>379</v>
      </c>
      <c r="F41" s="11" t="s">
        <v>380</v>
      </c>
      <c r="G41" s="11" t="s">
        <v>608</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650</v>
      </c>
      <c r="I48" s="145" t="s">
        <v>651</v>
      </c>
    </row>
    <row r="50" spans="2:9" x14ac:dyDescent="0.25">
      <c r="B50" s="24" t="s">
        <v>652</v>
      </c>
      <c r="C50" s="329" t="s">
        <v>653</v>
      </c>
      <c r="D50" s="329"/>
      <c r="E50" s="329"/>
      <c r="F50" s="329"/>
      <c r="G50" s="329"/>
      <c r="H50" s="329"/>
      <c r="I50" s="329"/>
    </row>
    <row r="51" spans="2:9" x14ac:dyDescent="0.25">
      <c r="B51" s="329" t="s">
        <v>637</v>
      </c>
      <c r="C51" s="329"/>
      <c r="D51" s="329"/>
      <c r="E51" s="329" t="s">
        <v>638</v>
      </c>
      <c r="F51" s="329"/>
      <c r="G51" s="329"/>
    </row>
    <row r="52" spans="2:9" x14ac:dyDescent="0.25">
      <c r="B52" s="11" t="s">
        <v>379</v>
      </c>
      <c r="C52" s="11" t="s">
        <v>380</v>
      </c>
      <c r="D52" s="11" t="s">
        <v>608</v>
      </c>
      <c r="E52" s="11" t="s">
        <v>379</v>
      </c>
      <c r="F52" s="11" t="s">
        <v>380</v>
      </c>
      <c r="G52" s="11" t="s">
        <v>608</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654</v>
      </c>
      <c r="I59" s="145" t="s">
        <v>655</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237</v>
      </c>
      <c r="F4" s="406"/>
      <c r="G4" s="406"/>
      <c r="H4" s="406"/>
      <c r="I4" s="406"/>
      <c r="J4" s="406"/>
      <c r="K4" s="406"/>
      <c r="L4" s="406"/>
      <c r="M4" s="406"/>
      <c r="N4" s="406"/>
      <c r="O4" s="236"/>
    </row>
    <row r="5" spans="1:15" x14ac:dyDescent="0.25">
      <c r="D5" s="236"/>
      <c r="E5" s="238" t="s">
        <v>601</v>
      </c>
      <c r="F5" s="407" t="s">
        <v>602</v>
      </c>
      <c r="G5" s="407"/>
      <c r="H5" s="407"/>
      <c r="I5" s="407"/>
      <c r="J5" s="407"/>
      <c r="K5" s="407"/>
      <c r="L5" s="236"/>
      <c r="M5" s="239" t="s">
        <v>603</v>
      </c>
      <c r="N5" s="240" t="s">
        <v>604</v>
      </c>
      <c r="O5" s="236"/>
    </row>
    <row r="6" spans="1:15" x14ac:dyDescent="0.25">
      <c r="D6" s="236"/>
      <c r="E6" s="344" t="s">
        <v>25</v>
      </c>
      <c r="F6" s="408" t="s">
        <v>23</v>
      </c>
      <c r="G6" s="344"/>
      <c r="H6" s="344"/>
      <c r="I6" s="344"/>
      <c r="J6" s="344"/>
      <c r="K6" s="344"/>
      <c r="L6" s="236"/>
      <c r="M6" s="409" t="s">
        <v>605</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606</v>
      </c>
      <c r="F8" s="242"/>
      <c r="G8" s="242" t="s">
        <v>607</v>
      </c>
      <c r="H8" s="242"/>
      <c r="I8" s="242" t="s">
        <v>608</v>
      </c>
      <c r="J8" s="242"/>
      <c r="K8" s="242" t="s">
        <v>609</v>
      </c>
      <c r="L8" s="242"/>
      <c r="M8" s="242" t="s">
        <v>610</v>
      </c>
      <c r="N8" s="242" t="s">
        <v>609</v>
      </c>
      <c r="O8" s="242"/>
    </row>
    <row r="9" spans="1:15" x14ac:dyDescent="0.25">
      <c r="D9" s="236"/>
      <c r="E9" s="9"/>
      <c r="F9" s="9"/>
      <c r="G9" s="9"/>
      <c r="H9" s="9"/>
      <c r="I9" s="20"/>
      <c r="J9" s="9"/>
      <c r="K9" s="20"/>
      <c r="L9" s="236"/>
      <c r="N9" s="9"/>
      <c r="O9" s="236"/>
    </row>
    <row r="10" spans="1:15" ht="17.25" customHeight="1" x14ac:dyDescent="0.25">
      <c r="D10" s="236"/>
      <c r="E10" s="9" t="s">
        <v>611</v>
      </c>
      <c r="F10" s="9"/>
      <c r="G10" s="132"/>
      <c r="H10" s="9"/>
      <c r="I10" s="20"/>
      <c r="J10" s="113"/>
      <c r="K10" s="20">
        <v>-1730.769</v>
      </c>
      <c r="L10" s="236"/>
      <c r="M10" t="s">
        <v>612</v>
      </c>
      <c r="N10" s="20">
        <v>246.46129999999999</v>
      </c>
      <c r="O10" s="236"/>
    </row>
    <row r="11" spans="1:15" ht="17.25" customHeight="1" x14ac:dyDescent="0.25">
      <c r="D11" s="236"/>
      <c r="E11" s="9" t="s">
        <v>613</v>
      </c>
      <c r="F11" s="9"/>
      <c r="G11" s="132">
        <v>30</v>
      </c>
      <c r="H11" s="9"/>
      <c r="I11" s="20">
        <v>133.5164</v>
      </c>
      <c r="J11" s="113"/>
      <c r="K11" s="20">
        <v>4005.4920000000002</v>
      </c>
      <c r="L11" s="236"/>
      <c r="M11" t="s">
        <v>614</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615</v>
      </c>
      <c r="N14" s="20">
        <v>342.41669999999999</v>
      </c>
      <c r="O14" s="236"/>
    </row>
    <row r="15" spans="1:15" ht="17.25" customHeight="1" x14ac:dyDescent="0.25">
      <c r="D15" s="236"/>
      <c r="E15" s="9"/>
      <c r="F15" s="9"/>
      <c r="G15" s="132"/>
      <c r="H15" s="9"/>
      <c r="I15" s="20"/>
      <c r="J15" s="9"/>
      <c r="K15" s="20"/>
      <c r="L15" s="236"/>
      <c r="M15" t="s">
        <v>616</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617</v>
      </c>
      <c r="J21" s="404"/>
      <c r="K21" s="404"/>
      <c r="L21" s="242"/>
      <c r="M21" s="404" t="s">
        <v>618</v>
      </c>
      <c r="N21" s="404"/>
      <c r="O21" s="242"/>
    </row>
    <row r="22" spans="4:16" x14ac:dyDescent="0.25">
      <c r="D22" s="236"/>
      <c r="E22" s="243" t="str">
        <f>$F$6</f>
        <v>Marge Simpson</v>
      </c>
      <c r="I22" s="403" t="s">
        <v>619</v>
      </c>
      <c r="J22" s="403"/>
      <c r="K22" s="20">
        <v>2274.723</v>
      </c>
      <c r="L22" s="236"/>
      <c r="M22" s="9" t="s">
        <v>620</v>
      </c>
      <c r="N22" s="244">
        <v>2274.7199999999998</v>
      </c>
      <c r="O22" s="236"/>
      <c r="P22" s="134"/>
    </row>
    <row r="23" spans="4:16" x14ac:dyDescent="0.25">
      <c r="D23" s="236"/>
      <c r="E23" t="s">
        <v>621</v>
      </c>
      <c r="I23" s="403" t="s">
        <v>622</v>
      </c>
      <c r="J23" s="403"/>
      <c r="K23" s="20">
        <v>767.83799999999997</v>
      </c>
      <c r="L23" s="236"/>
      <c r="M23" s="9" t="s">
        <v>612</v>
      </c>
      <c r="N23" s="244">
        <v>246.46</v>
      </c>
      <c r="O23" s="236"/>
      <c r="P23" s="134"/>
    </row>
    <row r="24" spans="4:16" x14ac:dyDescent="0.25">
      <c r="D24" s="236"/>
      <c r="E24" t="s">
        <v>623</v>
      </c>
      <c r="I24" s="403"/>
      <c r="J24" s="403"/>
      <c r="K24" s="20"/>
      <c r="L24" s="236"/>
      <c r="M24" s="9" t="s">
        <v>624</v>
      </c>
      <c r="N24" s="244">
        <v>177.96</v>
      </c>
      <c r="O24" s="236"/>
    </row>
    <row r="25" spans="4:16" x14ac:dyDescent="0.25">
      <c r="D25" s="236"/>
      <c r="E25" t="s">
        <v>625</v>
      </c>
      <c r="I25" s="403"/>
      <c r="J25" s="403"/>
      <c r="K25" s="20"/>
      <c r="L25" s="236"/>
      <c r="M25" s="9" t="s">
        <v>626</v>
      </c>
      <c r="N25" s="244">
        <v>0</v>
      </c>
      <c r="O25" s="236"/>
    </row>
    <row r="26" spans="4:16" x14ac:dyDescent="0.25">
      <c r="D26" s="236"/>
      <c r="E26" t="s">
        <v>627</v>
      </c>
      <c r="I26" s="403"/>
      <c r="J26" s="403"/>
      <c r="K26" s="20"/>
      <c r="L26" s="236"/>
      <c r="M26" s="9" t="s">
        <v>628</v>
      </c>
      <c r="N26" s="244">
        <v>0</v>
      </c>
      <c r="O26" s="236"/>
    </row>
    <row r="27" spans="4:16" x14ac:dyDescent="0.25">
      <c r="D27" s="236"/>
      <c r="K27" s="9"/>
      <c r="L27" s="236"/>
      <c r="M27" s="9" t="s">
        <v>629</v>
      </c>
      <c r="N27" s="244">
        <v>0</v>
      </c>
      <c r="O27" s="236"/>
    </row>
    <row r="28" spans="4:16" s="59" customFormat="1" ht="21.75" customHeight="1" x14ac:dyDescent="0.25">
      <c r="D28" s="245"/>
      <c r="E28" s="246" t="s">
        <v>630</v>
      </c>
      <c r="F28" s="246" t="s">
        <v>631</v>
      </c>
      <c r="G28" s="246" t="s">
        <v>10</v>
      </c>
      <c r="H28" s="246"/>
      <c r="I28" s="246" t="s">
        <v>632</v>
      </c>
      <c r="J28" s="246"/>
      <c r="K28" s="246" t="s">
        <v>15</v>
      </c>
      <c r="L28" s="246"/>
      <c r="M28" s="404" t="s">
        <v>633</v>
      </c>
      <c r="N28" s="404"/>
      <c r="O28" s="245"/>
    </row>
    <row r="29" spans="4:16" x14ac:dyDescent="0.25">
      <c r="D29" s="236"/>
      <c r="E29" s="144" t="s">
        <v>634</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233</v>
      </c>
      <c r="B1" s="116" t="s">
        <v>374</v>
      </c>
      <c r="C1" s="116"/>
      <c r="D1" s="116"/>
      <c r="E1" s="116"/>
      <c r="F1" s="116"/>
      <c r="G1" s="116" t="s">
        <v>96</v>
      </c>
      <c r="H1" s="116"/>
      <c r="I1" s="116"/>
      <c r="J1" s="116"/>
      <c r="K1" s="116"/>
      <c r="L1" s="116" t="s">
        <v>465</v>
      </c>
      <c r="M1" s="9"/>
      <c r="N1" s="9"/>
    </row>
    <row r="2" spans="1:19" x14ac:dyDescent="0.25">
      <c r="A2" s="136"/>
      <c r="B2" s="136"/>
      <c r="C2" s="136" t="s">
        <v>590</v>
      </c>
      <c r="D2" s="136" t="s">
        <v>591</v>
      </c>
      <c r="E2" s="136"/>
      <c r="F2" s="136"/>
      <c r="G2" s="136"/>
      <c r="H2" s="136" t="s">
        <v>590</v>
      </c>
      <c r="I2" s="136" t="s">
        <v>591</v>
      </c>
      <c r="J2" s="136"/>
      <c r="K2" s="136"/>
      <c r="L2" s="136"/>
      <c r="M2" s="136" t="s">
        <v>590</v>
      </c>
      <c r="N2" s="136" t="s">
        <v>591</v>
      </c>
    </row>
    <row r="3" spans="1:19" x14ac:dyDescent="0.25">
      <c r="A3" s="9"/>
      <c r="B3" s="9" t="s">
        <v>592</v>
      </c>
      <c r="C3" s="9">
        <v>30000</v>
      </c>
      <c r="D3" s="9">
        <v>29000</v>
      </c>
      <c r="E3" s="9">
        <f>C3-D3</f>
        <v>1000</v>
      </c>
      <c r="F3" s="9"/>
      <c r="G3" s="9" t="s">
        <v>592</v>
      </c>
      <c r="H3" s="9">
        <v>30000</v>
      </c>
      <c r="I3" s="9">
        <v>29000</v>
      </c>
      <c r="J3" s="9">
        <f>H3-I3</f>
        <v>1000</v>
      </c>
      <c r="K3" s="9"/>
      <c r="L3" s="9" t="s">
        <v>65</v>
      </c>
      <c r="M3" s="9">
        <v>1000</v>
      </c>
      <c r="N3" s="9">
        <v>2000</v>
      </c>
      <c r="O3" s="9">
        <f>M3-N3</f>
        <v>-1000</v>
      </c>
    </row>
    <row r="4" spans="1:19" x14ac:dyDescent="0.25">
      <c r="A4" s="9"/>
      <c r="B4" s="9" t="s">
        <v>593</v>
      </c>
      <c r="C4" s="235">
        <v>2927.26</v>
      </c>
      <c r="D4" s="235">
        <v>2789.26</v>
      </c>
      <c r="E4" s="9">
        <f>C4-D4</f>
        <v>138</v>
      </c>
      <c r="F4" s="9"/>
      <c r="G4" s="9" t="s">
        <v>593</v>
      </c>
      <c r="H4" s="235">
        <v>2458.08</v>
      </c>
      <c r="I4" s="235">
        <v>2338.08</v>
      </c>
      <c r="J4" s="9">
        <f>H4-I4</f>
        <v>120</v>
      </c>
      <c r="K4" s="9"/>
      <c r="L4" s="9"/>
      <c r="M4" s="9"/>
      <c r="N4" s="9"/>
    </row>
    <row r="5" spans="1:19" x14ac:dyDescent="0.25">
      <c r="A5" s="9"/>
      <c r="B5" s="9" t="s">
        <v>594</v>
      </c>
      <c r="C5" s="9">
        <v>1000</v>
      </c>
      <c r="D5" s="9">
        <v>2000</v>
      </c>
      <c r="E5" s="9">
        <f>C5-D5</f>
        <v>-1000</v>
      </c>
      <c r="F5" s="9"/>
      <c r="G5" s="9" t="s">
        <v>595</v>
      </c>
      <c r="H5" s="9">
        <v>3300</v>
      </c>
      <c r="I5" s="9">
        <v>3300</v>
      </c>
      <c r="J5" s="9">
        <f>H5-I5</f>
        <v>0</v>
      </c>
      <c r="K5" s="9"/>
      <c r="L5" s="9"/>
      <c r="M5" s="9"/>
      <c r="N5" s="9"/>
    </row>
    <row r="6" spans="1:19" x14ac:dyDescent="0.25">
      <c r="A6" s="9"/>
      <c r="B6" s="9" t="s">
        <v>426</v>
      </c>
      <c r="C6" s="235">
        <v>33927.26</v>
      </c>
      <c r="D6" s="235">
        <v>33789.26</v>
      </c>
      <c r="E6" s="9">
        <f>C6-D6</f>
        <v>138</v>
      </c>
      <c r="F6" s="9"/>
      <c r="G6" s="9" t="s">
        <v>596</v>
      </c>
      <c r="H6" s="9">
        <v>17500</v>
      </c>
      <c r="I6" s="9">
        <v>16500</v>
      </c>
      <c r="J6" s="9">
        <f>H6-I6</f>
        <v>1000</v>
      </c>
      <c r="K6" s="9"/>
      <c r="L6" s="9"/>
      <c r="M6" s="9"/>
      <c r="N6" s="9"/>
      <c r="Q6" t="s">
        <v>597</v>
      </c>
      <c r="S6" t="s">
        <v>598</v>
      </c>
    </row>
    <row r="7" spans="1:19" x14ac:dyDescent="0.25">
      <c r="A7" s="9"/>
      <c r="B7" s="9"/>
      <c r="C7" s="9"/>
      <c r="D7" s="9"/>
      <c r="E7" s="9"/>
      <c r="F7" s="9"/>
      <c r="G7" s="9" t="s">
        <v>599</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374</v>
      </c>
      <c r="C9" s="116"/>
      <c r="D9" s="116"/>
      <c r="E9" s="116"/>
      <c r="F9" s="116"/>
      <c r="G9" s="116" t="s">
        <v>96</v>
      </c>
      <c r="H9" s="116"/>
      <c r="I9" s="116"/>
      <c r="J9" s="116"/>
      <c r="K9" s="116"/>
      <c r="L9" s="116" t="s">
        <v>465</v>
      </c>
      <c r="M9" s="9"/>
      <c r="N9" s="9"/>
    </row>
    <row r="10" spans="1:19" x14ac:dyDescent="0.25">
      <c r="A10" s="136"/>
      <c r="B10" s="136"/>
      <c r="C10" s="136" t="s">
        <v>590</v>
      </c>
      <c r="D10" s="136" t="s">
        <v>591</v>
      </c>
      <c r="E10" s="136"/>
      <c r="F10" s="136"/>
      <c r="G10" s="136"/>
      <c r="H10" s="136" t="s">
        <v>590</v>
      </c>
      <c r="I10" s="136" t="s">
        <v>591</v>
      </c>
      <c r="J10" s="136"/>
      <c r="K10" s="136"/>
      <c r="L10" s="136"/>
      <c r="M10" s="136" t="s">
        <v>590</v>
      </c>
      <c r="N10" s="136" t="s">
        <v>591</v>
      </c>
    </row>
    <row r="11" spans="1:19" x14ac:dyDescent="0.25">
      <c r="A11" s="9"/>
      <c r="B11" s="9" t="s">
        <v>592</v>
      </c>
      <c r="C11" s="9">
        <v>30000</v>
      </c>
      <c r="D11" s="235">
        <v>28823.53</v>
      </c>
      <c r="E11" s="9">
        <f>C11-D11</f>
        <v>1176.4700000000012</v>
      </c>
      <c r="F11" s="9">
        <f>D3-D11</f>
        <v>176.47000000000116</v>
      </c>
      <c r="G11" s="9" t="s">
        <v>592</v>
      </c>
      <c r="H11" s="9">
        <v>30000</v>
      </c>
      <c r="I11" s="235">
        <v>28823.53</v>
      </c>
      <c r="J11" s="9">
        <f>H11-I11</f>
        <v>1176.4700000000012</v>
      </c>
      <c r="K11" s="9"/>
      <c r="L11" s="9" t="s">
        <v>65</v>
      </c>
      <c r="M11" s="9">
        <v>1000</v>
      </c>
      <c r="N11" s="235">
        <v>2176.4699999999998</v>
      </c>
      <c r="O11" s="9">
        <f>M11-N11</f>
        <v>-1176.4699999999998</v>
      </c>
    </row>
    <row r="12" spans="1:19" x14ac:dyDescent="0.25">
      <c r="A12" s="9"/>
      <c r="B12" s="9" t="s">
        <v>593</v>
      </c>
      <c r="C12" s="235">
        <v>2927.26</v>
      </c>
      <c r="D12" s="235">
        <v>2764.9</v>
      </c>
      <c r="E12" s="9">
        <f>C12-D12</f>
        <v>162.36000000000013</v>
      </c>
      <c r="F12" s="9"/>
      <c r="G12" s="9" t="s">
        <v>593</v>
      </c>
      <c r="H12" s="235">
        <v>2458.08</v>
      </c>
      <c r="I12" s="235">
        <v>2338.08</v>
      </c>
      <c r="J12" s="9">
        <f>H12-I12</f>
        <v>120</v>
      </c>
      <c r="K12" s="9"/>
      <c r="L12" s="9"/>
      <c r="M12" s="9"/>
      <c r="N12" s="9"/>
    </row>
    <row r="13" spans="1:19" x14ac:dyDescent="0.25">
      <c r="A13" s="9"/>
      <c r="B13" s="9" t="s">
        <v>594</v>
      </c>
      <c r="C13" s="9">
        <v>1000</v>
      </c>
      <c r="D13" s="235">
        <v>2176.4699999999998</v>
      </c>
      <c r="E13" s="9">
        <f>C13-D13</f>
        <v>-1176.4699999999998</v>
      </c>
      <c r="F13" s="9"/>
      <c r="G13" s="9" t="s">
        <v>595</v>
      </c>
      <c r="H13" s="9">
        <v>3300</v>
      </c>
      <c r="I13" s="235">
        <v>3264.71</v>
      </c>
      <c r="J13" s="9">
        <f>H13-I13</f>
        <v>35.289999999999964</v>
      </c>
      <c r="K13" s="9"/>
      <c r="L13" s="9"/>
      <c r="M13" s="9"/>
      <c r="N13" s="9"/>
    </row>
    <row r="14" spans="1:19" x14ac:dyDescent="0.25">
      <c r="A14" s="9"/>
      <c r="B14" s="9" t="s">
        <v>426</v>
      </c>
      <c r="C14" s="235">
        <v>33927.26</v>
      </c>
      <c r="D14" s="235">
        <v>33764.9</v>
      </c>
      <c r="E14" s="9">
        <f>C14-D14</f>
        <v>162.36000000000058</v>
      </c>
      <c r="F14" s="9"/>
      <c r="G14" s="9" t="s">
        <v>596</v>
      </c>
      <c r="H14" s="9">
        <v>17500</v>
      </c>
      <c r="I14" s="235">
        <v>16323.53</v>
      </c>
      <c r="J14" s="9">
        <f>H14-I14</f>
        <v>1176.4699999999993</v>
      </c>
      <c r="K14" s="9"/>
      <c r="L14" s="9"/>
      <c r="M14" s="9"/>
      <c r="N14" s="9"/>
    </row>
    <row r="15" spans="1:19" x14ac:dyDescent="0.25">
      <c r="A15" s="9"/>
      <c r="B15" s="9"/>
      <c r="C15" s="9"/>
      <c r="D15" s="9"/>
      <c r="E15" s="9"/>
      <c r="F15" s="9"/>
      <c r="G15" s="9" t="s">
        <v>599</v>
      </c>
      <c r="H15" s="235">
        <v>23241.919999999998</v>
      </c>
      <c r="I15" s="235">
        <v>23241.919999999998</v>
      </c>
      <c r="J15" s="9">
        <f>H15-I15</f>
        <v>0</v>
      </c>
      <c r="K15" s="9"/>
      <c r="L15" s="9"/>
      <c r="M15" s="9"/>
      <c r="N15" s="9"/>
    </row>
    <row r="17" spans="1:15" x14ac:dyDescent="0.25">
      <c r="A17" s="234">
        <v>1</v>
      </c>
      <c r="B17" s="116" t="s">
        <v>374</v>
      </c>
      <c r="C17" s="116"/>
      <c r="D17" s="116"/>
      <c r="E17" s="116"/>
      <c r="F17" s="116"/>
      <c r="G17" s="116" t="s">
        <v>96</v>
      </c>
      <c r="H17" s="116"/>
      <c r="I17" s="116"/>
      <c r="J17" s="116"/>
      <c r="K17" s="116"/>
      <c r="L17" s="116" t="s">
        <v>465</v>
      </c>
      <c r="M17" s="9"/>
      <c r="N17" s="9"/>
    </row>
    <row r="18" spans="1:15" x14ac:dyDescent="0.25">
      <c r="A18" s="136"/>
      <c r="B18" s="136"/>
      <c r="C18" s="136" t="s">
        <v>590</v>
      </c>
      <c r="D18" s="136" t="s">
        <v>591</v>
      </c>
      <c r="E18" s="136"/>
      <c r="F18" s="136"/>
      <c r="G18" s="136"/>
      <c r="H18" s="136" t="s">
        <v>590</v>
      </c>
      <c r="I18" s="136" t="s">
        <v>591</v>
      </c>
      <c r="J18" s="136"/>
      <c r="K18" s="136"/>
      <c r="L18" s="136"/>
      <c r="M18" s="136" t="s">
        <v>590</v>
      </c>
      <c r="N18" s="136" t="s">
        <v>591</v>
      </c>
    </row>
    <row r="19" spans="1:15" x14ac:dyDescent="0.25">
      <c r="A19" s="9"/>
      <c r="B19" s="9" t="s">
        <v>592</v>
      </c>
      <c r="C19" s="9">
        <v>30000</v>
      </c>
      <c r="D19" s="9">
        <v>29000</v>
      </c>
      <c r="E19" s="9">
        <f>C19-D19</f>
        <v>1000</v>
      </c>
      <c r="F19" s="9"/>
      <c r="G19" s="9" t="s">
        <v>592</v>
      </c>
      <c r="H19" s="9">
        <v>30000</v>
      </c>
      <c r="I19" s="9">
        <v>29000</v>
      </c>
      <c r="J19" s="9">
        <f>H19-I19</f>
        <v>1000</v>
      </c>
      <c r="K19" s="9"/>
      <c r="L19" s="9" t="s">
        <v>65</v>
      </c>
      <c r="M19" s="9">
        <v>1000</v>
      </c>
      <c r="N19" s="235">
        <v>2138</v>
      </c>
      <c r="O19" s="9">
        <f>M19-N19</f>
        <v>-1138</v>
      </c>
    </row>
    <row r="20" spans="1:15" x14ac:dyDescent="0.25">
      <c r="A20" s="9"/>
      <c r="B20" s="9" t="s">
        <v>593</v>
      </c>
      <c r="C20" s="235">
        <v>2927.26</v>
      </c>
      <c r="D20" s="235">
        <v>2789.26</v>
      </c>
      <c r="E20" s="9">
        <f>C20-D20</f>
        <v>138</v>
      </c>
      <c r="F20" s="9"/>
      <c r="G20" s="9" t="s">
        <v>593</v>
      </c>
      <c r="H20" s="235">
        <v>2458.08</v>
      </c>
      <c r="I20" s="235">
        <v>2338.08</v>
      </c>
      <c r="J20" s="9">
        <f>H20-I20</f>
        <v>120</v>
      </c>
      <c r="K20" s="9"/>
      <c r="L20" s="9"/>
      <c r="M20" s="9"/>
      <c r="N20" s="9"/>
    </row>
    <row r="21" spans="1:15" x14ac:dyDescent="0.25">
      <c r="A21" s="9"/>
      <c r="B21" s="9" t="s">
        <v>594</v>
      </c>
      <c r="C21" s="9">
        <v>1000</v>
      </c>
      <c r="D21" s="235">
        <v>2138</v>
      </c>
      <c r="E21" s="9">
        <f>C21-D21</f>
        <v>-1138</v>
      </c>
      <c r="F21" s="9"/>
      <c r="G21" s="9" t="s">
        <v>595</v>
      </c>
      <c r="H21" s="9">
        <v>3300</v>
      </c>
      <c r="I21" s="9">
        <v>3300</v>
      </c>
      <c r="J21" s="9">
        <f>H21-I21</f>
        <v>0</v>
      </c>
      <c r="K21" s="9"/>
      <c r="L21" s="9"/>
      <c r="M21" s="9"/>
      <c r="N21" s="9"/>
    </row>
    <row r="22" spans="1:15" x14ac:dyDescent="0.25">
      <c r="A22" s="9"/>
      <c r="B22" s="9" t="s">
        <v>426</v>
      </c>
      <c r="C22" s="235">
        <v>33927.26</v>
      </c>
      <c r="D22" s="235">
        <v>33927.26</v>
      </c>
      <c r="E22" s="9">
        <f>C22-D22</f>
        <v>0</v>
      </c>
      <c r="F22" s="9"/>
      <c r="G22" s="9" t="s">
        <v>596</v>
      </c>
      <c r="H22" s="9">
        <v>17500</v>
      </c>
      <c r="I22" s="9">
        <v>16500</v>
      </c>
      <c r="J22" s="9">
        <f>H22-I22</f>
        <v>1000</v>
      </c>
      <c r="K22" s="9"/>
      <c r="L22" s="9"/>
      <c r="M22" s="9"/>
      <c r="N22" s="9"/>
    </row>
    <row r="23" spans="1:15" x14ac:dyDescent="0.25">
      <c r="A23" s="9"/>
      <c r="B23" s="9"/>
      <c r="C23" s="9"/>
      <c r="D23" s="9"/>
      <c r="E23" s="9"/>
      <c r="F23" s="9"/>
      <c r="G23" s="9" t="s">
        <v>599</v>
      </c>
      <c r="H23" s="235">
        <v>23241.919999999998</v>
      </c>
      <c r="I23" s="235">
        <v>23361.919999999998</v>
      </c>
      <c r="J23" s="9">
        <f>H23-I23</f>
        <v>-120</v>
      </c>
      <c r="K23" s="9"/>
      <c r="L23" s="9"/>
      <c r="M23" s="9"/>
      <c r="N23" s="9"/>
    </row>
    <row r="25" spans="1:15" x14ac:dyDescent="0.25">
      <c r="A25" s="234" t="s">
        <v>600</v>
      </c>
      <c r="B25" s="116" t="s">
        <v>374</v>
      </c>
      <c r="C25" s="116"/>
      <c r="D25" s="116"/>
      <c r="E25" s="116"/>
      <c r="F25" s="116"/>
      <c r="G25" s="116" t="s">
        <v>96</v>
      </c>
      <c r="H25" s="116"/>
      <c r="I25" s="116"/>
      <c r="J25" s="116"/>
      <c r="K25" s="116"/>
      <c r="L25" s="116" t="s">
        <v>465</v>
      </c>
      <c r="M25" s="9"/>
      <c r="N25" s="9"/>
    </row>
    <row r="26" spans="1:15" x14ac:dyDescent="0.25">
      <c r="A26" s="136"/>
      <c r="B26" s="136"/>
      <c r="C26" s="136" t="s">
        <v>590</v>
      </c>
      <c r="D26" s="136" t="s">
        <v>591</v>
      </c>
      <c r="E26" s="136"/>
      <c r="F26" s="136"/>
      <c r="G26" s="136"/>
      <c r="H26" s="136" t="s">
        <v>590</v>
      </c>
      <c r="I26" s="136" t="s">
        <v>591</v>
      </c>
      <c r="J26" s="136"/>
      <c r="K26" s="136"/>
      <c r="L26" s="136"/>
      <c r="M26" s="136" t="s">
        <v>590</v>
      </c>
      <c r="N26" s="136" t="s">
        <v>591</v>
      </c>
    </row>
    <row r="27" spans="1:15" x14ac:dyDescent="0.25">
      <c r="A27" s="9"/>
      <c r="B27" s="9" t="s">
        <v>592</v>
      </c>
      <c r="C27" s="9">
        <v>30000</v>
      </c>
      <c r="D27" s="235">
        <v>28823.53</v>
      </c>
      <c r="E27" s="9">
        <f>C27-D27</f>
        <v>1176.4700000000012</v>
      </c>
      <c r="F27" s="9"/>
      <c r="G27" s="9" t="s">
        <v>592</v>
      </c>
      <c r="H27" s="9">
        <v>30000</v>
      </c>
      <c r="I27" s="235">
        <v>28823.53</v>
      </c>
      <c r="J27" s="9">
        <f>H27-I27</f>
        <v>1176.4700000000012</v>
      </c>
      <c r="K27" s="9"/>
      <c r="L27" s="9" t="s">
        <v>65</v>
      </c>
      <c r="M27" s="9">
        <v>1000</v>
      </c>
      <c r="N27" s="235">
        <v>2338.8200000000002</v>
      </c>
      <c r="O27" s="9">
        <f>M27-N27</f>
        <v>-1338.8200000000002</v>
      </c>
    </row>
    <row r="28" spans="1:15" x14ac:dyDescent="0.25">
      <c r="A28" s="9"/>
      <c r="B28" s="9" t="s">
        <v>593</v>
      </c>
      <c r="C28" s="235">
        <v>2927.26</v>
      </c>
      <c r="D28" s="235">
        <v>2764.9</v>
      </c>
      <c r="E28" s="9">
        <f>C28-D28</f>
        <v>162.36000000000013</v>
      </c>
      <c r="F28" s="9"/>
      <c r="G28" s="9" t="s">
        <v>593</v>
      </c>
      <c r="H28" s="235">
        <v>2458.08</v>
      </c>
      <c r="I28" s="235">
        <v>2316.9</v>
      </c>
      <c r="J28" s="9">
        <f>H28-I28</f>
        <v>141.17999999999984</v>
      </c>
      <c r="K28" s="9"/>
      <c r="L28" s="9"/>
      <c r="M28" s="9"/>
      <c r="N28" s="9"/>
    </row>
    <row r="29" spans="1:15" x14ac:dyDescent="0.25">
      <c r="A29" s="9"/>
      <c r="B29" s="9" t="s">
        <v>594</v>
      </c>
      <c r="C29" s="9">
        <v>1000</v>
      </c>
      <c r="D29" s="235">
        <v>2338.8200000000002</v>
      </c>
      <c r="E29" s="9">
        <f>C29-D29</f>
        <v>-1338.8200000000002</v>
      </c>
      <c r="F29" s="9"/>
      <c r="G29" s="9" t="s">
        <v>595</v>
      </c>
      <c r="H29" s="9">
        <v>3300</v>
      </c>
      <c r="I29" s="9">
        <v>3264.71</v>
      </c>
      <c r="J29" s="9">
        <f>H29-I29</f>
        <v>35.289999999999964</v>
      </c>
      <c r="K29" s="9"/>
      <c r="L29" s="9"/>
      <c r="M29" s="9"/>
      <c r="N29" s="9"/>
    </row>
    <row r="30" spans="1:15" x14ac:dyDescent="0.25">
      <c r="A30" s="9"/>
      <c r="B30" s="9" t="s">
        <v>426</v>
      </c>
      <c r="C30" s="235">
        <v>33927.26</v>
      </c>
      <c r="D30" s="235">
        <v>33927.26</v>
      </c>
      <c r="E30" s="9">
        <f>C30-D30</f>
        <v>0</v>
      </c>
      <c r="F30" s="9"/>
      <c r="G30" s="9" t="s">
        <v>596</v>
      </c>
      <c r="H30" s="9">
        <v>17500</v>
      </c>
      <c r="I30" s="9">
        <v>16323.53</v>
      </c>
      <c r="J30" s="9">
        <f>H30-I30</f>
        <v>1176.4699999999993</v>
      </c>
      <c r="K30" s="9"/>
      <c r="L30" s="9"/>
      <c r="M30" s="9"/>
      <c r="N30" s="9"/>
    </row>
    <row r="31" spans="1:15" x14ac:dyDescent="0.25">
      <c r="A31" s="9"/>
      <c r="B31" s="9"/>
      <c r="C31" s="9"/>
      <c r="D31" s="9"/>
      <c r="E31" s="9"/>
      <c r="F31" s="9"/>
      <c r="G31" s="9" t="s">
        <v>599</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546</v>
      </c>
      <c r="D2" s="11" t="s">
        <v>547</v>
      </c>
    </row>
    <row r="3" spans="2:4" x14ac:dyDescent="0.25">
      <c r="B3" t="s">
        <v>548</v>
      </c>
      <c r="C3" t="s">
        <v>549</v>
      </c>
      <c r="D3" t="s">
        <v>550</v>
      </c>
    </row>
    <row r="4" spans="2:4" x14ac:dyDescent="0.25">
      <c r="B4" t="s">
        <v>551</v>
      </c>
      <c r="C4" t="s">
        <v>552</v>
      </c>
      <c r="D4" t="s">
        <v>553</v>
      </c>
    </row>
    <row r="5" spans="2:4" x14ac:dyDescent="0.25">
      <c r="B5" t="s">
        <v>43</v>
      </c>
      <c r="C5" t="s">
        <v>554</v>
      </c>
      <c r="D5" t="s">
        <v>555</v>
      </c>
    </row>
    <row r="6" spans="2:4" x14ac:dyDescent="0.25">
      <c r="B6" t="s">
        <v>556</v>
      </c>
      <c r="C6" t="s">
        <v>549</v>
      </c>
      <c r="D6" t="s">
        <v>557</v>
      </c>
    </row>
    <row r="7" spans="2:4" x14ac:dyDescent="0.25">
      <c r="B7" t="s">
        <v>558</v>
      </c>
      <c r="C7" t="s">
        <v>559</v>
      </c>
      <c r="D7" t="s">
        <v>553</v>
      </c>
    </row>
    <row r="8" spans="2:4" x14ac:dyDescent="0.25">
      <c r="B8" t="s">
        <v>560</v>
      </c>
      <c r="C8" t="s">
        <v>561</v>
      </c>
      <c r="D8" t="s">
        <v>553</v>
      </c>
    </row>
    <row r="9" spans="2:4" x14ac:dyDescent="0.25">
      <c r="B9" t="s">
        <v>562</v>
      </c>
      <c r="C9" t="s">
        <v>563</v>
      </c>
      <c r="D9" t="s">
        <v>553</v>
      </c>
    </row>
    <row r="10" spans="2:4" x14ac:dyDescent="0.25">
      <c r="B10" t="s">
        <v>564</v>
      </c>
      <c r="C10" t="s">
        <v>565</v>
      </c>
      <c r="D10" t="s">
        <v>553</v>
      </c>
    </row>
    <row r="11" spans="2:4" x14ac:dyDescent="0.25">
      <c r="B11" t="s">
        <v>566</v>
      </c>
      <c r="C11" t="s">
        <v>567</v>
      </c>
      <c r="D11" t="s">
        <v>553</v>
      </c>
    </row>
    <row r="12" spans="2:4" x14ac:dyDescent="0.25">
      <c r="B12" t="s">
        <v>568</v>
      </c>
      <c r="C12" t="s">
        <v>569</v>
      </c>
      <c r="D12" t="s">
        <v>570</v>
      </c>
    </row>
    <row r="13" spans="2:4" x14ac:dyDescent="0.25">
      <c r="B13" t="s">
        <v>26</v>
      </c>
      <c r="C13" t="s">
        <v>569</v>
      </c>
      <c r="D13" t="s">
        <v>571</v>
      </c>
    </row>
    <row r="14" spans="2:4" x14ac:dyDescent="0.25">
      <c r="B14" t="s">
        <v>572</v>
      </c>
      <c r="C14" t="s">
        <v>569</v>
      </c>
      <c r="D14" t="s">
        <v>573</v>
      </c>
    </row>
    <row r="15" spans="2:4" x14ac:dyDescent="0.25">
      <c r="B15" t="s">
        <v>48</v>
      </c>
      <c r="C15" t="s">
        <v>574</v>
      </c>
      <c r="D15" t="s">
        <v>575</v>
      </c>
    </row>
    <row r="16" spans="2:4" x14ac:dyDescent="0.25">
      <c r="B16" t="s">
        <v>33</v>
      </c>
      <c r="C16" t="s">
        <v>576</v>
      </c>
      <c r="D16" t="s">
        <v>577</v>
      </c>
    </row>
    <row r="17" spans="2:4" x14ac:dyDescent="0.25">
      <c r="B17" t="s">
        <v>578</v>
      </c>
      <c r="C17" t="s">
        <v>549</v>
      </c>
      <c r="D17" t="s">
        <v>579</v>
      </c>
    </row>
    <row r="18" spans="2:4" x14ac:dyDescent="0.25">
      <c r="B18" t="s">
        <v>580</v>
      </c>
      <c r="C18" t="s">
        <v>581</v>
      </c>
      <c r="D18" t="s">
        <v>553</v>
      </c>
    </row>
    <row r="19" spans="2:4" x14ac:dyDescent="0.25">
      <c r="B19" t="s">
        <v>582</v>
      </c>
      <c r="C19" t="s">
        <v>583</v>
      </c>
      <c r="D19" t="s">
        <v>553</v>
      </c>
    </row>
    <row r="20" spans="2:4" x14ac:dyDescent="0.25">
      <c r="B20" t="s">
        <v>584</v>
      </c>
      <c r="C20" t="s">
        <v>585</v>
      </c>
      <c r="D20" t="s">
        <v>553</v>
      </c>
    </row>
    <row r="21" spans="2:4" x14ac:dyDescent="0.25">
      <c r="B21" t="s">
        <v>586</v>
      </c>
      <c r="C21" t="s">
        <v>587</v>
      </c>
      <c r="D21" t="s">
        <v>553</v>
      </c>
    </row>
    <row r="22" spans="2:4" x14ac:dyDescent="0.25">
      <c r="B22" t="s">
        <v>588</v>
      </c>
      <c r="C22" t="s">
        <v>569</v>
      </c>
      <c r="D22" t="s">
        <v>589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537</v>
      </c>
    </row>
    <row r="3" spans="2:2" x14ac:dyDescent="0.25">
      <c r="B3" t="s">
        <v>538</v>
      </c>
    </row>
    <row r="5" spans="2:2" x14ac:dyDescent="0.25">
      <c r="B5" t="s">
        <v>539</v>
      </c>
    </row>
    <row r="6" spans="2:2" x14ac:dyDescent="0.25">
      <c r="B6" t="s">
        <v>540</v>
      </c>
    </row>
    <row r="9" spans="2:2" x14ac:dyDescent="0.25">
      <c r="B9" t="s">
        <v>541</v>
      </c>
    </row>
    <row r="11" spans="2:2" x14ac:dyDescent="0.25">
      <c r="B11" t="s">
        <v>542</v>
      </c>
    </row>
    <row r="13" spans="2:2" x14ac:dyDescent="0.25">
      <c r="B13" t="s">
        <v>543</v>
      </c>
    </row>
    <row r="14" spans="2:2" x14ac:dyDescent="0.25">
      <c r="B14" t="s">
        <v>544</v>
      </c>
    </row>
    <row r="15" spans="2:2" x14ac:dyDescent="0.25">
      <c r="B15" t="s">
        <v>545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529</v>
      </c>
      <c r="B1" s="324"/>
      <c r="C1" s="360" t="s">
        <v>530</v>
      </c>
      <c r="D1" s="360"/>
      <c r="E1" s="360"/>
      <c r="F1" s="360"/>
      <c r="G1" s="360"/>
      <c r="H1" s="360"/>
      <c r="I1" s="360"/>
      <c r="J1" s="360"/>
      <c r="K1" s="360"/>
      <c r="L1" s="360"/>
      <c r="M1" s="360"/>
      <c r="N1" s="360"/>
      <c r="R1" s="231" t="s">
        <v>531</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532</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533</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534</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535</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536</v>
      </c>
    </row>
    <row r="12" spans="1:18" x14ac:dyDescent="0.25">
      <c r="Q12" s="232"/>
    </row>
    <row r="13" spans="1:18" x14ac:dyDescent="0.25">
      <c r="A13" s="9" t="s">
        <v>282</v>
      </c>
      <c r="B13" s="9" t="s">
        <v>282</v>
      </c>
    </row>
    <row r="14" spans="1:18" x14ac:dyDescent="0.25">
      <c r="A14" s="9" t="s">
        <v>282</v>
      </c>
      <c r="B14" s="9" t="s">
        <v>282</v>
      </c>
    </row>
    <row r="15" spans="1:18" x14ac:dyDescent="0.25">
      <c r="A15" s="9" t="s">
        <v>282</v>
      </c>
      <c r="B15" s="9" t="s">
        <v>282</v>
      </c>
    </row>
    <row r="16" spans="1:18" x14ac:dyDescent="0.25">
      <c r="A16" s="9" t="s">
        <v>282</v>
      </c>
      <c r="B16" s="9" t="s">
        <v>282</v>
      </c>
    </row>
    <row r="17" spans="1:2" x14ac:dyDescent="0.25">
      <c r="A17" s="9" t="s">
        <v>282</v>
      </c>
      <c r="B17" s="9" t="s">
        <v>282</v>
      </c>
    </row>
    <row r="18" spans="1:2" x14ac:dyDescent="0.25">
      <c r="A18" s="9" t="s">
        <v>282</v>
      </c>
      <c r="B18" s="9" t="s">
        <v>282</v>
      </c>
    </row>
    <row r="19" spans="1:2" x14ac:dyDescent="0.25">
      <c r="A19" s="9" t="s">
        <v>282</v>
      </c>
      <c r="B19" s="9" t="s">
        <v>282</v>
      </c>
    </row>
    <row r="20" spans="1:2" x14ac:dyDescent="0.25">
      <c r="A20" s="9" t="s">
        <v>282</v>
      </c>
      <c r="B20" s="9" t="s">
        <v>282</v>
      </c>
    </row>
    <row r="21" spans="1:2" x14ac:dyDescent="0.25">
      <c r="A21" s="9" t="s">
        <v>282</v>
      </c>
      <c r="B21" s="9" t="s">
        <v>282</v>
      </c>
    </row>
    <row r="22" spans="1:2" x14ac:dyDescent="0.25">
      <c r="A22" s="9" t="s">
        <v>282</v>
      </c>
      <c r="B22" s="9" t="s">
        <v>282</v>
      </c>
    </row>
    <row r="23" spans="1:2" x14ac:dyDescent="0.25">
      <c r="A23" s="9" t="s">
        <v>282</v>
      </c>
      <c r="B23" s="9" t="s">
        <v>282</v>
      </c>
    </row>
    <row r="24" spans="1:2" x14ac:dyDescent="0.25">
      <c r="A24" s="9" t="s">
        <v>282</v>
      </c>
      <c r="B24" s="9" t="s">
        <v>282</v>
      </c>
    </row>
    <row r="25" spans="1:2" x14ac:dyDescent="0.25">
      <c r="A25" s="9" t="s">
        <v>282</v>
      </c>
      <c r="B25" s="9" t="s">
        <v>282</v>
      </c>
    </row>
    <row r="26" spans="1:2" x14ac:dyDescent="0.25">
      <c r="A26" s="9" t="s">
        <v>282</v>
      </c>
      <c r="B26" s="9" t="s">
        <v>282</v>
      </c>
    </row>
    <row r="27" spans="1:2" x14ac:dyDescent="0.25">
      <c r="A27" s="9" t="s">
        <v>282</v>
      </c>
      <c r="B27" s="9" t="s">
        <v>282</v>
      </c>
    </row>
    <row r="28" spans="1:2" x14ac:dyDescent="0.25">
      <c r="A28" s="9" t="s">
        <v>282</v>
      </c>
      <c r="B28" s="9" t="s">
        <v>282</v>
      </c>
    </row>
    <row r="29" spans="1:2" x14ac:dyDescent="0.25">
      <c r="A29" s="9" t="s">
        <v>282</v>
      </c>
      <c r="B29" s="9" t="s">
        <v>282</v>
      </c>
    </row>
    <row r="30" spans="1:2" x14ac:dyDescent="0.25">
      <c r="A30" s="9" t="s">
        <v>282</v>
      </c>
      <c r="B30" s="9" t="s">
        <v>282</v>
      </c>
    </row>
    <row r="31" spans="1:2" x14ac:dyDescent="0.25">
      <c r="A31" s="9" t="s">
        <v>282</v>
      </c>
      <c r="B31" s="9" t="s">
        <v>282</v>
      </c>
    </row>
    <row r="32" spans="1:2" x14ac:dyDescent="0.25">
      <c r="A32" s="9" t="s">
        <v>282</v>
      </c>
      <c r="B32" s="9" t="s">
        <v>282</v>
      </c>
    </row>
    <row r="33" spans="1:2" x14ac:dyDescent="0.25">
      <c r="A33" s="9" t="s">
        <v>282</v>
      </c>
      <c r="B33" s="9" t="s">
        <v>282</v>
      </c>
    </row>
    <row r="34" spans="1:2" x14ac:dyDescent="0.25">
      <c r="A34" s="9" t="s">
        <v>282</v>
      </c>
      <c r="B34" s="9" t="s">
        <v>282</v>
      </c>
    </row>
    <row r="35" spans="1:2" x14ac:dyDescent="0.25">
      <c r="A35" s="9" t="s">
        <v>282</v>
      </c>
      <c r="B35" s="9" t="s">
        <v>282</v>
      </c>
    </row>
    <row r="36" spans="1:2" x14ac:dyDescent="0.25">
      <c r="A36" s="9" t="s">
        <v>282</v>
      </c>
      <c r="B36" s="9" t="s">
        <v>282</v>
      </c>
    </row>
    <row r="37" spans="1:2" x14ac:dyDescent="0.25">
      <c r="A37" s="9" t="s">
        <v>282</v>
      </c>
      <c r="B37" s="9" t="s">
        <v>282</v>
      </c>
    </row>
    <row r="38" spans="1:2" x14ac:dyDescent="0.25">
      <c r="A38" s="9" t="s">
        <v>282</v>
      </c>
      <c r="B38" s="9" t="s">
        <v>282</v>
      </c>
    </row>
    <row r="39" spans="1:2" x14ac:dyDescent="0.25">
      <c r="A39" s="9" t="s">
        <v>282</v>
      </c>
      <c r="B39" s="9" t="s">
        <v>282</v>
      </c>
    </row>
    <row r="40" spans="1:2" x14ac:dyDescent="0.25">
      <c r="A40" s="9" t="s">
        <v>282</v>
      </c>
      <c r="B40" s="9" t="s">
        <v>282</v>
      </c>
    </row>
    <row r="41" spans="1:2" x14ac:dyDescent="0.25">
      <c r="A41" s="9" t="s">
        <v>282</v>
      </c>
      <c r="B41" s="9" t="s">
        <v>282</v>
      </c>
    </row>
    <row r="42" spans="1:2" x14ac:dyDescent="0.25">
      <c r="A42" s="9" t="s">
        <v>282</v>
      </c>
      <c r="B42" s="9" t="s">
        <v>282</v>
      </c>
    </row>
    <row r="43" spans="1:2" x14ac:dyDescent="0.25">
      <c r="A43" s="9" t="s">
        <v>282</v>
      </c>
      <c r="B43" s="9" t="s">
        <v>282</v>
      </c>
    </row>
    <row r="44" spans="1:2" x14ac:dyDescent="0.25">
      <c r="A44" s="9" t="s">
        <v>282</v>
      </c>
      <c r="B44" s="9" t="s">
        <v>282</v>
      </c>
    </row>
    <row r="45" spans="1:2" x14ac:dyDescent="0.25">
      <c r="A45" s="9" t="s">
        <v>282</v>
      </c>
      <c r="B45" s="9" t="s">
        <v>282</v>
      </c>
    </row>
    <row r="46" spans="1:2" x14ac:dyDescent="0.25">
      <c r="A46" s="9" t="s">
        <v>282</v>
      </c>
      <c r="B46" s="9" t="s">
        <v>282</v>
      </c>
    </row>
    <row r="47" spans="1:2" x14ac:dyDescent="0.25">
      <c r="A47" s="9" t="s">
        <v>282</v>
      </c>
      <c r="B47" s="9" t="s">
        <v>282</v>
      </c>
    </row>
    <row r="48" spans="1:2" x14ac:dyDescent="0.25">
      <c r="A48" s="9" t="s">
        <v>282</v>
      </c>
      <c r="B48" s="9" t="s">
        <v>282</v>
      </c>
    </row>
    <row r="49" spans="1:2" x14ac:dyDescent="0.25">
      <c r="A49" s="9" t="s">
        <v>282</v>
      </c>
      <c r="B49" s="9" t="s">
        <v>282</v>
      </c>
    </row>
    <row r="50" spans="1:2" x14ac:dyDescent="0.25">
      <c r="A50" s="9" t="s">
        <v>282</v>
      </c>
      <c r="B50" s="9" t="s">
        <v>282</v>
      </c>
    </row>
    <row r="51" spans="1:2" x14ac:dyDescent="0.25">
      <c r="A51" s="9" t="s">
        <v>282</v>
      </c>
      <c r="B51" s="9" t="s">
        <v>282</v>
      </c>
    </row>
    <row r="52" spans="1:2" x14ac:dyDescent="0.25">
      <c r="A52" s="9" t="s">
        <v>282</v>
      </c>
      <c r="B52" s="9" t="s">
        <v>282</v>
      </c>
    </row>
    <row r="53" spans="1:2" x14ac:dyDescent="0.25">
      <c r="A53" s="9" t="s">
        <v>282</v>
      </c>
      <c r="B53" s="9" t="s">
        <v>282</v>
      </c>
    </row>
    <row r="54" spans="1:2" x14ac:dyDescent="0.25">
      <c r="A54" s="9" t="s">
        <v>282</v>
      </c>
      <c r="B54" s="9" t="s">
        <v>282</v>
      </c>
    </row>
    <row r="55" spans="1:2" x14ac:dyDescent="0.25">
      <c r="A55" s="9" t="s">
        <v>282</v>
      </c>
      <c r="B55" s="9" t="s">
        <v>282</v>
      </c>
    </row>
    <row r="56" spans="1:2" x14ac:dyDescent="0.25">
      <c r="A56" s="9" t="s">
        <v>282</v>
      </c>
      <c r="B56" s="9" t="s">
        <v>282</v>
      </c>
    </row>
    <row r="57" spans="1:2" x14ac:dyDescent="0.25">
      <c r="A57" s="9" t="s">
        <v>282</v>
      </c>
      <c r="B57" s="9" t="s">
        <v>282</v>
      </c>
    </row>
    <row r="58" spans="1:2" x14ac:dyDescent="0.25">
      <c r="A58" s="9" t="s">
        <v>282</v>
      </c>
      <c r="B58" s="9" t="s">
        <v>282</v>
      </c>
    </row>
    <row r="59" spans="1:2" x14ac:dyDescent="0.25">
      <c r="A59" s="9" t="s">
        <v>282</v>
      </c>
      <c r="B59" s="9" t="s">
        <v>282</v>
      </c>
    </row>
    <row r="60" spans="1:2" x14ac:dyDescent="0.25">
      <c r="A60" s="9" t="s">
        <v>282</v>
      </c>
      <c r="B60" s="9" t="s">
        <v>282</v>
      </c>
    </row>
    <row r="61" spans="1:2" x14ac:dyDescent="0.25">
      <c r="A61" s="9" t="s">
        <v>282</v>
      </c>
      <c r="B61" s="9" t="s">
        <v>282</v>
      </c>
    </row>
    <row r="62" spans="1:2" x14ac:dyDescent="0.25">
      <c r="A62" s="9" t="s">
        <v>282</v>
      </c>
      <c r="B62" s="9" t="s">
        <v>282</v>
      </c>
    </row>
    <row r="63" spans="1:2" x14ac:dyDescent="0.25">
      <c r="A63" s="9" t="s">
        <v>282</v>
      </c>
      <c r="B63" s="9" t="s">
        <v>282</v>
      </c>
    </row>
    <row r="64" spans="1:2" x14ac:dyDescent="0.25">
      <c r="A64" s="9" t="s">
        <v>282</v>
      </c>
      <c r="B64" s="9" t="s">
        <v>282</v>
      </c>
    </row>
    <row r="65" spans="1:2" x14ac:dyDescent="0.25">
      <c r="A65" s="9" t="s">
        <v>282</v>
      </c>
      <c r="B65" s="9" t="s">
        <v>282</v>
      </c>
    </row>
    <row r="66" spans="1:2" x14ac:dyDescent="0.25">
      <c r="A66" s="9" t="s">
        <v>282</v>
      </c>
      <c r="B66" s="9" t="s">
        <v>282</v>
      </c>
    </row>
    <row r="67" spans="1:2" x14ac:dyDescent="0.25">
      <c r="A67" s="9" t="s">
        <v>282</v>
      </c>
      <c r="B67" s="9" t="s">
        <v>282</v>
      </c>
    </row>
    <row r="68" spans="1:2" x14ac:dyDescent="0.25">
      <c r="A68" s="9" t="s">
        <v>282</v>
      </c>
      <c r="B68" s="9" t="s">
        <v>282</v>
      </c>
    </row>
    <row r="69" spans="1:2" x14ac:dyDescent="0.25">
      <c r="A69" s="9" t="s">
        <v>282</v>
      </c>
      <c r="B69" s="9" t="s">
        <v>282</v>
      </c>
    </row>
    <row r="70" spans="1:2" x14ac:dyDescent="0.25">
      <c r="A70" s="9" t="s">
        <v>282</v>
      </c>
      <c r="B70" s="9" t="s">
        <v>282</v>
      </c>
    </row>
    <row r="71" spans="1:2" x14ac:dyDescent="0.25">
      <c r="A71" s="9" t="s">
        <v>282</v>
      </c>
      <c r="B71" s="9" t="s">
        <v>282</v>
      </c>
    </row>
    <row r="72" spans="1:2" x14ac:dyDescent="0.25">
      <c r="A72" s="9" t="s">
        <v>282</v>
      </c>
      <c r="B72" s="9" t="s">
        <v>282</v>
      </c>
    </row>
    <row r="73" spans="1:2" x14ac:dyDescent="0.25">
      <c r="A73" s="9" t="s">
        <v>282</v>
      </c>
      <c r="B73" s="9" t="s">
        <v>282</v>
      </c>
    </row>
    <row r="74" spans="1:2" x14ac:dyDescent="0.25">
      <c r="A74" s="9" t="s">
        <v>282</v>
      </c>
      <c r="B74" s="9" t="s">
        <v>282</v>
      </c>
    </row>
    <row r="75" spans="1:2" x14ac:dyDescent="0.25">
      <c r="A75" s="9" t="s">
        <v>282</v>
      </c>
      <c r="B75" s="9" t="s">
        <v>282</v>
      </c>
    </row>
    <row r="76" spans="1:2" x14ac:dyDescent="0.25">
      <c r="A76" s="9" t="s">
        <v>282</v>
      </c>
      <c r="B76" s="9" t="s">
        <v>282</v>
      </c>
    </row>
    <row r="77" spans="1:2" x14ac:dyDescent="0.25">
      <c r="A77" s="9" t="s">
        <v>282</v>
      </c>
      <c r="B77" s="9" t="s">
        <v>282</v>
      </c>
    </row>
    <row r="78" spans="1:2" x14ac:dyDescent="0.25">
      <c r="A78" s="9" t="s">
        <v>282</v>
      </c>
      <c r="B78" s="9" t="s">
        <v>282</v>
      </c>
    </row>
    <row r="79" spans="1:2" x14ac:dyDescent="0.25">
      <c r="A79" s="9" t="s">
        <v>282</v>
      </c>
      <c r="B79" s="9" t="s">
        <v>282</v>
      </c>
    </row>
    <row r="80" spans="1:2" x14ac:dyDescent="0.25">
      <c r="A80" s="9" t="s">
        <v>282</v>
      </c>
      <c r="B80" s="9" t="s">
        <v>282</v>
      </c>
    </row>
    <row r="81" spans="1:2" x14ac:dyDescent="0.25">
      <c r="A81" s="9" t="s">
        <v>282</v>
      </c>
      <c r="B81" s="9" t="s">
        <v>282</v>
      </c>
    </row>
    <row r="82" spans="1:2" x14ac:dyDescent="0.25">
      <c r="A82" s="9" t="s">
        <v>282</v>
      </c>
      <c r="B82" s="9" t="s">
        <v>282</v>
      </c>
    </row>
    <row r="83" spans="1:2" x14ac:dyDescent="0.25">
      <c r="A83" s="9" t="s">
        <v>282</v>
      </c>
      <c r="B83" s="9" t="s">
        <v>282</v>
      </c>
    </row>
    <row r="84" spans="1:2" x14ac:dyDescent="0.25">
      <c r="A84" s="9" t="s">
        <v>282</v>
      </c>
      <c r="B84" s="9" t="s">
        <v>282</v>
      </c>
    </row>
    <row r="85" spans="1:2" x14ac:dyDescent="0.25">
      <c r="A85" s="9" t="s">
        <v>282</v>
      </c>
      <c r="B85" s="9" t="s">
        <v>282</v>
      </c>
    </row>
    <row r="86" spans="1:2" x14ac:dyDescent="0.25">
      <c r="A86" s="9" t="s">
        <v>282</v>
      </c>
      <c r="B86" s="9" t="s">
        <v>282</v>
      </c>
    </row>
    <row r="87" spans="1:2" x14ac:dyDescent="0.25">
      <c r="A87" s="9" t="s">
        <v>282</v>
      </c>
      <c r="B87" s="9" t="s">
        <v>282</v>
      </c>
    </row>
    <row r="88" spans="1:2" x14ac:dyDescent="0.25">
      <c r="A88" s="9" t="s">
        <v>282</v>
      </c>
      <c r="B88" s="9" t="s">
        <v>282</v>
      </c>
    </row>
    <row r="89" spans="1:2" x14ac:dyDescent="0.25">
      <c r="A89" s="9" t="s">
        <v>282</v>
      </c>
      <c r="B89" s="9" t="s">
        <v>282</v>
      </c>
    </row>
    <row r="90" spans="1:2" x14ac:dyDescent="0.25">
      <c r="A90" s="9" t="s">
        <v>282</v>
      </c>
      <c r="B90" s="9" t="s">
        <v>282</v>
      </c>
    </row>
    <row r="91" spans="1:2" x14ac:dyDescent="0.25">
      <c r="A91" s="9" t="s">
        <v>282</v>
      </c>
      <c r="B91" s="9" t="s">
        <v>282</v>
      </c>
    </row>
    <row r="92" spans="1:2" x14ac:dyDescent="0.25">
      <c r="A92" s="9" t="s">
        <v>282</v>
      </c>
      <c r="B92" s="9" t="s">
        <v>282</v>
      </c>
    </row>
    <row r="93" spans="1:2" x14ac:dyDescent="0.25">
      <c r="A93" s="9" t="s">
        <v>282</v>
      </c>
      <c r="B93" s="9" t="s">
        <v>282</v>
      </c>
    </row>
    <row r="94" spans="1:2" x14ac:dyDescent="0.25">
      <c r="A94" s="9" t="s">
        <v>282</v>
      </c>
      <c r="B94" s="9" t="s">
        <v>282</v>
      </c>
    </row>
    <row r="95" spans="1:2" x14ac:dyDescent="0.25">
      <c r="A95" s="9" t="s">
        <v>282</v>
      </c>
      <c r="B95" s="9" t="s">
        <v>282</v>
      </c>
    </row>
    <row r="96" spans="1:2" x14ac:dyDescent="0.25">
      <c r="A96" s="9" t="s">
        <v>282</v>
      </c>
      <c r="B96" s="9" t="s">
        <v>282</v>
      </c>
    </row>
    <row r="97" spans="1:2" x14ac:dyDescent="0.25">
      <c r="A97" s="9" t="s">
        <v>282</v>
      </c>
      <c r="B97" s="9" t="s">
        <v>282</v>
      </c>
    </row>
    <row r="98" spans="1:2" x14ac:dyDescent="0.25">
      <c r="A98" s="9" t="s">
        <v>282</v>
      </c>
      <c r="B98" s="9" t="s">
        <v>282</v>
      </c>
    </row>
    <row r="99" spans="1:2" x14ac:dyDescent="0.25">
      <c r="A99" s="9" t="s">
        <v>282</v>
      </c>
      <c r="B99" s="9" t="s">
        <v>282</v>
      </c>
    </row>
    <row r="100" spans="1:2" x14ac:dyDescent="0.25">
      <c r="A100" s="9" t="s">
        <v>282</v>
      </c>
      <c r="B100" s="9" t="s">
        <v>282</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527</v>
      </c>
      <c r="B1" s="324"/>
      <c r="C1" s="360" t="s">
        <v>528</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528</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282</v>
      </c>
      <c r="B13" s="9" t="s">
        <v>282</v>
      </c>
      <c r="C13" s="230"/>
      <c r="D13" s="230"/>
      <c r="E13" s="230"/>
      <c r="F13" s="230"/>
      <c r="G13" s="230"/>
      <c r="H13" s="230"/>
      <c r="I13" s="230"/>
      <c r="J13" s="230"/>
      <c r="K13" s="230"/>
      <c r="L13" s="230"/>
      <c r="M13" s="230"/>
      <c r="N13" s="230"/>
    </row>
    <row r="14" spans="1:54" x14ac:dyDescent="0.25">
      <c r="A14" s="9" t="s">
        <v>282</v>
      </c>
      <c r="B14" s="9" t="s">
        <v>282</v>
      </c>
      <c r="C14" s="230"/>
      <c r="D14" s="230"/>
      <c r="E14" s="230"/>
      <c r="F14" s="230"/>
      <c r="G14" s="230"/>
      <c r="H14" s="230"/>
      <c r="I14" s="230"/>
      <c r="J14" s="230"/>
      <c r="K14" s="230"/>
      <c r="L14" s="230"/>
      <c r="M14" s="230"/>
      <c r="N14" s="230"/>
    </row>
    <row r="15" spans="1:54" x14ac:dyDescent="0.25">
      <c r="A15" s="9" t="s">
        <v>282</v>
      </c>
      <c r="B15" s="9" t="s">
        <v>282</v>
      </c>
      <c r="C15" s="230"/>
      <c r="D15" s="230"/>
      <c r="E15" s="230"/>
      <c r="F15" s="230"/>
      <c r="G15" s="230"/>
      <c r="H15" s="230"/>
      <c r="I15" s="230"/>
      <c r="J15" s="230"/>
      <c r="K15" s="230"/>
      <c r="L15" s="230"/>
      <c r="M15" s="230"/>
      <c r="N15" s="230"/>
    </row>
    <row r="16" spans="1:54" x14ac:dyDescent="0.25">
      <c r="A16" s="9" t="s">
        <v>282</v>
      </c>
      <c r="B16" s="9" t="s">
        <v>282</v>
      </c>
      <c r="C16" s="230"/>
      <c r="D16" s="230"/>
      <c r="E16" s="230"/>
      <c r="F16" s="230"/>
      <c r="G16" s="230"/>
      <c r="H16" s="230"/>
      <c r="I16" s="230"/>
      <c r="J16" s="230"/>
      <c r="K16" s="230"/>
      <c r="L16" s="230"/>
      <c r="M16" s="230"/>
      <c r="N16" s="230"/>
    </row>
    <row r="17" spans="1:14" x14ac:dyDescent="0.25">
      <c r="A17" s="9" t="s">
        <v>282</v>
      </c>
      <c r="B17" s="9" t="s">
        <v>282</v>
      </c>
      <c r="C17" s="230"/>
      <c r="D17" s="230"/>
      <c r="E17" s="230"/>
      <c r="F17" s="230"/>
      <c r="G17" s="230"/>
      <c r="H17" s="230"/>
      <c r="I17" s="230"/>
      <c r="J17" s="230"/>
      <c r="K17" s="230"/>
      <c r="L17" s="230"/>
      <c r="M17" s="230"/>
      <c r="N17" s="230"/>
    </row>
    <row r="18" spans="1:14" x14ac:dyDescent="0.25">
      <c r="A18" s="9" t="s">
        <v>282</v>
      </c>
      <c r="B18" s="9" t="s">
        <v>282</v>
      </c>
      <c r="C18" s="230"/>
      <c r="D18" s="230"/>
      <c r="E18" s="230"/>
      <c r="F18" s="230"/>
      <c r="G18" s="230"/>
      <c r="H18" s="230"/>
      <c r="I18" s="230"/>
      <c r="J18" s="230"/>
      <c r="K18" s="230"/>
      <c r="L18" s="230"/>
      <c r="M18" s="230"/>
      <c r="N18" s="230"/>
    </row>
    <row r="19" spans="1:14" x14ac:dyDescent="0.25">
      <c r="A19" s="9" t="s">
        <v>282</v>
      </c>
      <c r="B19" s="9" t="s">
        <v>282</v>
      </c>
      <c r="C19" s="230"/>
      <c r="D19" s="230"/>
      <c r="E19" s="230"/>
      <c r="F19" s="230"/>
      <c r="G19" s="230"/>
      <c r="H19" s="230"/>
      <c r="I19" s="230"/>
      <c r="J19" s="230"/>
      <c r="K19" s="230"/>
      <c r="L19" s="230"/>
      <c r="M19" s="230"/>
      <c r="N19" s="230"/>
    </row>
    <row r="20" spans="1:14" x14ac:dyDescent="0.25">
      <c r="A20" s="9" t="s">
        <v>282</v>
      </c>
      <c r="B20" s="9" t="s">
        <v>282</v>
      </c>
      <c r="C20" s="230"/>
      <c r="D20" s="230"/>
      <c r="E20" s="230"/>
      <c r="F20" s="230"/>
      <c r="G20" s="230"/>
      <c r="H20" s="230"/>
      <c r="I20" s="230"/>
      <c r="J20" s="230"/>
      <c r="K20" s="230"/>
      <c r="L20" s="230"/>
      <c r="M20" s="230"/>
      <c r="N20" s="230"/>
    </row>
    <row r="21" spans="1:14" x14ac:dyDescent="0.25">
      <c r="A21" s="9" t="s">
        <v>282</v>
      </c>
      <c r="B21" s="9" t="s">
        <v>282</v>
      </c>
      <c r="C21" s="230"/>
      <c r="D21" s="230"/>
      <c r="E21" s="230"/>
      <c r="F21" s="230"/>
      <c r="G21" s="230"/>
      <c r="H21" s="230"/>
      <c r="I21" s="230"/>
      <c r="J21" s="230"/>
      <c r="K21" s="230"/>
      <c r="L21" s="230"/>
      <c r="M21" s="230"/>
      <c r="N21" s="230"/>
    </row>
    <row r="22" spans="1:14" x14ac:dyDescent="0.25">
      <c r="A22" s="9" t="s">
        <v>282</v>
      </c>
      <c r="B22" s="9" t="s">
        <v>282</v>
      </c>
      <c r="C22" s="230"/>
      <c r="D22" s="230"/>
      <c r="E22" s="230"/>
      <c r="F22" s="230"/>
      <c r="G22" s="230"/>
      <c r="H22" s="230"/>
      <c r="I22" s="230"/>
      <c r="J22" s="230"/>
      <c r="K22" s="230"/>
      <c r="L22" s="230"/>
      <c r="M22" s="230"/>
      <c r="N22" s="230"/>
    </row>
    <row r="23" spans="1:14" x14ac:dyDescent="0.25">
      <c r="A23" s="9" t="s">
        <v>282</v>
      </c>
      <c r="B23" s="9" t="s">
        <v>282</v>
      </c>
      <c r="C23" s="230"/>
      <c r="D23" s="230"/>
      <c r="E23" s="230"/>
      <c r="F23" s="230"/>
      <c r="G23" s="230"/>
      <c r="H23" s="230"/>
      <c r="I23" s="230"/>
      <c r="J23" s="230"/>
      <c r="K23" s="230"/>
      <c r="L23" s="230"/>
      <c r="M23" s="230"/>
      <c r="N23" s="230"/>
    </row>
    <row r="24" spans="1:14" x14ac:dyDescent="0.25">
      <c r="A24" s="9" t="s">
        <v>282</v>
      </c>
      <c r="B24" s="9" t="s">
        <v>282</v>
      </c>
      <c r="C24" s="230"/>
      <c r="D24" s="230"/>
      <c r="E24" s="230"/>
      <c r="F24" s="230"/>
      <c r="G24" s="230"/>
      <c r="H24" s="230"/>
      <c r="I24" s="230"/>
      <c r="J24" s="230"/>
      <c r="K24" s="230"/>
      <c r="L24" s="230"/>
      <c r="M24" s="230"/>
      <c r="N24" s="230"/>
    </row>
    <row r="25" spans="1:14" x14ac:dyDescent="0.25">
      <c r="A25" s="9" t="s">
        <v>282</v>
      </c>
      <c r="B25" s="9" t="s">
        <v>282</v>
      </c>
      <c r="C25" s="230"/>
      <c r="D25" s="230"/>
      <c r="E25" s="230"/>
      <c r="F25" s="230"/>
      <c r="G25" s="230"/>
      <c r="H25" s="230"/>
      <c r="I25" s="230"/>
      <c r="J25" s="230"/>
      <c r="K25" s="230"/>
      <c r="L25" s="230"/>
      <c r="M25" s="230"/>
      <c r="N25" s="230"/>
    </row>
    <row r="26" spans="1:14" x14ac:dyDescent="0.25">
      <c r="A26" s="9" t="s">
        <v>282</v>
      </c>
      <c r="B26" s="9" t="s">
        <v>282</v>
      </c>
      <c r="C26" s="230"/>
      <c r="D26" s="230"/>
      <c r="E26" s="230"/>
      <c r="F26" s="230"/>
      <c r="G26" s="230"/>
      <c r="H26" s="230"/>
      <c r="I26" s="230"/>
      <c r="J26" s="230"/>
      <c r="K26" s="230"/>
      <c r="L26" s="230"/>
      <c r="M26" s="230"/>
      <c r="N26" s="230"/>
    </row>
    <row r="27" spans="1:14" x14ac:dyDescent="0.25">
      <c r="A27" s="9" t="s">
        <v>282</v>
      </c>
      <c r="B27" s="9" t="s">
        <v>282</v>
      </c>
      <c r="C27" s="230"/>
      <c r="D27" s="230"/>
      <c r="E27" s="230"/>
      <c r="F27" s="230"/>
      <c r="G27" s="230"/>
      <c r="H27" s="230"/>
      <c r="I27" s="230"/>
      <c r="J27" s="230"/>
      <c r="K27" s="230"/>
      <c r="L27" s="230"/>
      <c r="M27" s="230"/>
      <c r="N27" s="230"/>
    </row>
    <row r="28" spans="1:14" x14ac:dyDescent="0.25">
      <c r="A28" s="9" t="s">
        <v>282</v>
      </c>
      <c r="B28" s="9" t="s">
        <v>282</v>
      </c>
      <c r="C28" s="230"/>
      <c r="D28" s="230"/>
      <c r="E28" s="230"/>
      <c r="F28" s="230"/>
      <c r="G28" s="230"/>
      <c r="H28" s="230"/>
      <c r="I28" s="230"/>
      <c r="J28" s="230"/>
      <c r="K28" s="230"/>
      <c r="L28" s="230"/>
      <c r="M28" s="230"/>
      <c r="N28" s="230"/>
    </row>
    <row r="29" spans="1:14" x14ac:dyDescent="0.25">
      <c r="A29" s="9" t="s">
        <v>282</v>
      </c>
      <c r="B29" s="9" t="s">
        <v>282</v>
      </c>
      <c r="C29" s="230"/>
      <c r="D29" s="230"/>
      <c r="E29" s="230"/>
      <c r="F29" s="230"/>
      <c r="G29" s="230"/>
      <c r="H29" s="230"/>
      <c r="I29" s="230"/>
      <c r="J29" s="230"/>
      <c r="K29" s="230"/>
      <c r="L29" s="230"/>
      <c r="M29" s="230"/>
      <c r="N29" s="230"/>
    </row>
    <row r="30" spans="1:14" x14ac:dyDescent="0.25">
      <c r="A30" s="9" t="s">
        <v>282</v>
      </c>
      <c r="B30" s="9" t="s">
        <v>282</v>
      </c>
      <c r="C30" s="230"/>
      <c r="D30" s="230"/>
      <c r="E30" s="230"/>
      <c r="F30" s="230"/>
      <c r="G30" s="230"/>
      <c r="H30" s="230"/>
      <c r="I30" s="230"/>
      <c r="J30" s="230"/>
      <c r="K30" s="230"/>
      <c r="L30" s="230"/>
      <c r="M30" s="230"/>
      <c r="N30" s="230"/>
    </row>
    <row r="31" spans="1:14" x14ac:dyDescent="0.25">
      <c r="A31" s="9" t="s">
        <v>282</v>
      </c>
      <c r="B31" s="9" t="s">
        <v>282</v>
      </c>
      <c r="C31" s="230"/>
      <c r="D31" s="230"/>
      <c r="E31" s="230"/>
      <c r="F31" s="230"/>
      <c r="G31" s="230"/>
      <c r="H31" s="230"/>
      <c r="I31" s="230"/>
      <c r="J31" s="230"/>
      <c r="K31" s="230"/>
      <c r="L31" s="230"/>
      <c r="M31" s="230"/>
      <c r="N31" s="230"/>
    </row>
    <row r="32" spans="1:14" x14ac:dyDescent="0.25">
      <c r="A32" s="9" t="s">
        <v>282</v>
      </c>
      <c r="B32" s="9" t="s">
        <v>282</v>
      </c>
      <c r="C32" s="230"/>
      <c r="D32" s="230"/>
      <c r="E32" s="230"/>
      <c r="F32" s="230"/>
      <c r="G32" s="230"/>
      <c r="H32" s="230"/>
      <c r="I32" s="230"/>
      <c r="J32" s="230"/>
      <c r="K32" s="230"/>
      <c r="L32" s="230"/>
      <c r="M32" s="230"/>
      <c r="N32" s="230"/>
    </row>
    <row r="33" spans="1:14" x14ac:dyDescent="0.25">
      <c r="A33" s="9" t="s">
        <v>282</v>
      </c>
      <c r="B33" s="9" t="s">
        <v>282</v>
      </c>
      <c r="C33" s="230"/>
      <c r="D33" s="230"/>
      <c r="E33" s="230"/>
      <c r="F33" s="230"/>
      <c r="G33" s="230"/>
      <c r="H33" s="230"/>
      <c r="I33" s="230"/>
      <c r="J33" s="230"/>
      <c r="K33" s="230"/>
      <c r="L33" s="230"/>
      <c r="M33" s="230"/>
      <c r="N33" s="230"/>
    </row>
    <row r="34" spans="1:14" x14ac:dyDescent="0.25">
      <c r="A34" s="9" t="s">
        <v>282</v>
      </c>
      <c r="B34" s="9" t="s">
        <v>282</v>
      </c>
      <c r="C34" s="230"/>
      <c r="D34" s="230"/>
      <c r="E34" s="230"/>
      <c r="F34" s="230"/>
      <c r="G34" s="230"/>
      <c r="H34" s="230"/>
      <c r="I34" s="230"/>
      <c r="J34" s="230"/>
      <c r="K34" s="230"/>
      <c r="L34" s="230"/>
      <c r="M34" s="230"/>
      <c r="N34" s="230"/>
    </row>
    <row r="35" spans="1:14" x14ac:dyDescent="0.25">
      <c r="A35" s="9" t="s">
        <v>282</v>
      </c>
      <c r="B35" s="9" t="s">
        <v>282</v>
      </c>
      <c r="C35" s="230"/>
      <c r="D35" s="230"/>
      <c r="E35" s="230"/>
      <c r="F35" s="230"/>
      <c r="G35" s="230"/>
      <c r="H35" s="230"/>
      <c r="I35" s="230"/>
      <c r="J35" s="230"/>
      <c r="K35" s="230"/>
      <c r="L35" s="230"/>
      <c r="M35" s="230"/>
      <c r="N35" s="230"/>
    </row>
    <row r="36" spans="1:14" x14ac:dyDescent="0.25">
      <c r="A36" s="9" t="s">
        <v>282</v>
      </c>
      <c r="B36" s="9" t="s">
        <v>282</v>
      </c>
      <c r="C36" s="230"/>
      <c r="D36" s="230"/>
      <c r="E36" s="230"/>
      <c r="F36" s="230"/>
      <c r="G36" s="230"/>
      <c r="H36" s="230"/>
      <c r="I36" s="230"/>
      <c r="J36" s="230"/>
      <c r="K36" s="230"/>
      <c r="L36" s="230"/>
      <c r="M36" s="230"/>
      <c r="N36" s="230"/>
    </row>
    <row r="37" spans="1:14" x14ac:dyDescent="0.25">
      <c r="A37" s="9" t="s">
        <v>282</v>
      </c>
      <c r="B37" s="9" t="s">
        <v>282</v>
      </c>
      <c r="C37" s="230"/>
      <c r="D37" s="230"/>
      <c r="E37" s="230"/>
      <c r="F37" s="230"/>
      <c r="G37" s="230"/>
      <c r="H37" s="230"/>
      <c r="I37" s="230"/>
      <c r="J37" s="230"/>
      <c r="K37" s="230"/>
      <c r="L37" s="230"/>
      <c r="M37" s="230"/>
      <c r="N37" s="230"/>
    </row>
    <row r="38" spans="1:14" x14ac:dyDescent="0.25">
      <c r="A38" s="9" t="s">
        <v>282</v>
      </c>
      <c r="B38" s="9" t="s">
        <v>282</v>
      </c>
      <c r="C38" s="230"/>
      <c r="D38" s="230"/>
      <c r="E38" s="230"/>
      <c r="F38" s="230"/>
      <c r="G38" s="230"/>
      <c r="H38" s="230"/>
      <c r="I38" s="230"/>
      <c r="J38" s="230"/>
      <c r="K38" s="230"/>
      <c r="L38" s="230"/>
      <c r="M38" s="230"/>
      <c r="N38" s="230"/>
    </row>
    <row r="39" spans="1:14" x14ac:dyDescent="0.25">
      <c r="A39" s="9" t="s">
        <v>282</v>
      </c>
      <c r="B39" s="9" t="s">
        <v>282</v>
      </c>
      <c r="C39" s="230"/>
      <c r="D39" s="230"/>
      <c r="E39" s="230"/>
      <c r="F39" s="230"/>
      <c r="G39" s="230"/>
      <c r="H39" s="230"/>
      <c r="I39" s="230"/>
      <c r="J39" s="230"/>
      <c r="K39" s="230"/>
      <c r="L39" s="230"/>
      <c r="M39" s="230"/>
      <c r="N39" s="230"/>
    </row>
    <row r="40" spans="1:14" x14ac:dyDescent="0.25">
      <c r="A40" s="9" t="s">
        <v>282</v>
      </c>
      <c r="B40" s="9" t="s">
        <v>282</v>
      </c>
      <c r="C40" s="230"/>
      <c r="D40" s="230"/>
      <c r="E40" s="230"/>
      <c r="F40" s="230"/>
      <c r="G40" s="230"/>
      <c r="H40" s="230"/>
      <c r="I40" s="230"/>
      <c r="J40" s="230"/>
      <c r="K40" s="230"/>
      <c r="L40" s="230"/>
      <c r="M40" s="230"/>
      <c r="N40" s="230"/>
    </row>
    <row r="41" spans="1:14" x14ac:dyDescent="0.25">
      <c r="A41" s="9" t="s">
        <v>282</v>
      </c>
      <c r="B41" s="9" t="s">
        <v>282</v>
      </c>
      <c r="C41" s="230"/>
      <c r="D41" s="230"/>
      <c r="E41" s="230"/>
      <c r="F41" s="230"/>
      <c r="G41" s="230"/>
      <c r="H41" s="230"/>
      <c r="I41" s="230"/>
      <c r="J41" s="230"/>
      <c r="K41" s="230"/>
      <c r="L41" s="230"/>
      <c r="M41" s="230"/>
      <c r="N41" s="230"/>
    </row>
    <row r="42" spans="1:14" x14ac:dyDescent="0.25">
      <c r="A42" s="9" t="s">
        <v>282</v>
      </c>
      <c r="B42" s="9" t="s">
        <v>282</v>
      </c>
      <c r="C42" s="230"/>
      <c r="D42" s="230"/>
      <c r="E42" s="230"/>
      <c r="F42" s="230"/>
      <c r="G42" s="230"/>
      <c r="H42" s="230"/>
      <c r="I42" s="230"/>
      <c r="J42" s="230"/>
      <c r="K42" s="230"/>
      <c r="L42" s="230"/>
      <c r="M42" s="230"/>
      <c r="N42" s="230"/>
    </row>
    <row r="43" spans="1:14" x14ac:dyDescent="0.25">
      <c r="A43" s="9" t="s">
        <v>282</v>
      </c>
      <c r="B43" s="9" t="s">
        <v>282</v>
      </c>
      <c r="C43" s="230"/>
      <c r="D43" s="230"/>
      <c r="E43" s="230"/>
      <c r="F43" s="230"/>
      <c r="G43" s="230"/>
      <c r="H43" s="230"/>
      <c r="I43" s="230"/>
      <c r="J43" s="230"/>
      <c r="K43" s="230"/>
      <c r="L43" s="230"/>
      <c r="M43" s="230"/>
      <c r="N43" s="230"/>
    </row>
    <row r="44" spans="1:14" x14ac:dyDescent="0.25">
      <c r="A44" s="9" t="s">
        <v>282</v>
      </c>
      <c r="B44" s="9" t="s">
        <v>282</v>
      </c>
      <c r="C44" s="230"/>
      <c r="D44" s="230"/>
      <c r="E44" s="230"/>
      <c r="F44" s="230"/>
      <c r="G44" s="230"/>
      <c r="H44" s="230"/>
      <c r="I44" s="230"/>
      <c r="J44" s="230"/>
      <c r="K44" s="230"/>
      <c r="L44" s="230"/>
      <c r="M44" s="230"/>
      <c r="N44" s="230"/>
    </row>
    <row r="45" spans="1:14" x14ac:dyDescent="0.25">
      <c r="A45" s="9" t="s">
        <v>282</v>
      </c>
      <c r="B45" s="9" t="s">
        <v>282</v>
      </c>
      <c r="C45" s="230"/>
      <c r="D45" s="230"/>
      <c r="E45" s="230"/>
      <c r="F45" s="230"/>
      <c r="G45" s="230"/>
      <c r="H45" s="230"/>
      <c r="I45" s="230"/>
      <c r="J45" s="230"/>
      <c r="K45" s="230"/>
      <c r="L45" s="230"/>
      <c r="M45" s="230"/>
      <c r="N45" s="230"/>
    </row>
    <row r="46" spans="1:14" x14ac:dyDescent="0.25">
      <c r="A46" s="9" t="s">
        <v>282</v>
      </c>
      <c r="B46" s="9" t="s">
        <v>282</v>
      </c>
      <c r="C46" s="230"/>
      <c r="D46" s="230"/>
      <c r="E46" s="230"/>
      <c r="F46" s="230"/>
      <c r="G46" s="230"/>
      <c r="H46" s="230"/>
      <c r="I46" s="230"/>
      <c r="J46" s="230"/>
      <c r="K46" s="230"/>
      <c r="L46" s="230"/>
      <c r="M46" s="230"/>
      <c r="N46" s="230"/>
    </row>
    <row r="47" spans="1:14" x14ac:dyDescent="0.25">
      <c r="A47" s="9" t="s">
        <v>282</v>
      </c>
      <c r="B47" s="9" t="s">
        <v>282</v>
      </c>
      <c r="C47" s="230"/>
      <c r="D47" s="230"/>
      <c r="E47" s="230"/>
      <c r="F47" s="230"/>
      <c r="G47" s="230"/>
      <c r="H47" s="230"/>
      <c r="I47" s="230"/>
      <c r="J47" s="230"/>
      <c r="K47" s="230"/>
      <c r="L47" s="230"/>
      <c r="M47" s="230"/>
      <c r="N47" s="230"/>
    </row>
    <row r="48" spans="1:14" x14ac:dyDescent="0.25">
      <c r="A48" s="9" t="s">
        <v>282</v>
      </c>
      <c r="B48" s="9" t="s">
        <v>282</v>
      </c>
      <c r="C48" s="230"/>
      <c r="D48" s="230"/>
      <c r="E48" s="230"/>
      <c r="F48" s="230"/>
      <c r="G48" s="230"/>
      <c r="H48" s="230"/>
      <c r="I48" s="230"/>
      <c r="J48" s="230"/>
      <c r="K48" s="230"/>
      <c r="L48" s="230"/>
      <c r="M48" s="230"/>
      <c r="N48" s="230"/>
    </row>
    <row r="49" spans="1:14" x14ac:dyDescent="0.25">
      <c r="A49" s="9" t="s">
        <v>282</v>
      </c>
      <c r="B49" s="9" t="s">
        <v>282</v>
      </c>
      <c r="C49" s="230"/>
      <c r="D49" s="230"/>
      <c r="E49" s="230"/>
      <c r="F49" s="230"/>
      <c r="G49" s="230"/>
      <c r="H49" s="230"/>
      <c r="I49" s="230"/>
      <c r="J49" s="230"/>
      <c r="K49" s="230"/>
      <c r="L49" s="230"/>
      <c r="M49" s="230"/>
      <c r="N49" s="230"/>
    </row>
    <row r="50" spans="1:14" x14ac:dyDescent="0.25">
      <c r="A50" s="9" t="s">
        <v>282</v>
      </c>
      <c r="B50" s="9" t="s">
        <v>282</v>
      </c>
      <c r="C50" s="230"/>
      <c r="D50" s="230"/>
      <c r="E50" s="230"/>
      <c r="F50" s="230"/>
      <c r="G50" s="230"/>
      <c r="H50" s="230"/>
      <c r="I50" s="230"/>
      <c r="J50" s="230"/>
      <c r="K50" s="230"/>
      <c r="L50" s="230"/>
      <c r="M50" s="230"/>
      <c r="N50" s="230"/>
    </row>
    <row r="51" spans="1:14" x14ac:dyDescent="0.25">
      <c r="A51" s="9" t="s">
        <v>282</v>
      </c>
      <c r="B51" s="9" t="s">
        <v>282</v>
      </c>
      <c r="C51" s="230"/>
      <c r="D51" s="230"/>
      <c r="E51" s="230"/>
      <c r="F51" s="230"/>
      <c r="G51" s="230"/>
      <c r="H51" s="230"/>
      <c r="I51" s="230"/>
      <c r="J51" s="230"/>
      <c r="K51" s="230"/>
      <c r="L51" s="230"/>
      <c r="M51" s="230"/>
      <c r="N51" s="230"/>
    </row>
    <row r="52" spans="1:14" x14ac:dyDescent="0.25">
      <c r="A52" s="9" t="s">
        <v>282</v>
      </c>
      <c r="B52" s="9" t="s">
        <v>282</v>
      </c>
      <c r="C52" s="230"/>
      <c r="D52" s="230"/>
      <c r="E52" s="230"/>
      <c r="F52" s="230"/>
      <c r="G52" s="230"/>
      <c r="H52" s="230"/>
      <c r="I52" s="230"/>
      <c r="J52" s="230"/>
      <c r="K52" s="230"/>
      <c r="L52" s="230"/>
      <c r="M52" s="230"/>
      <c r="N52" s="230"/>
    </row>
    <row r="53" spans="1:14" x14ac:dyDescent="0.25">
      <c r="A53" s="9" t="s">
        <v>282</v>
      </c>
      <c r="B53" s="9" t="s">
        <v>282</v>
      </c>
      <c r="C53" s="230"/>
      <c r="D53" s="230"/>
      <c r="E53" s="230"/>
      <c r="F53" s="230"/>
      <c r="G53" s="230"/>
      <c r="H53" s="230"/>
      <c r="I53" s="230"/>
      <c r="J53" s="230"/>
      <c r="K53" s="230"/>
      <c r="L53" s="230"/>
      <c r="M53" s="230"/>
      <c r="N53" s="230"/>
    </row>
    <row r="54" spans="1:14" x14ac:dyDescent="0.25">
      <c r="A54" s="9" t="s">
        <v>282</v>
      </c>
      <c r="B54" s="9" t="s">
        <v>282</v>
      </c>
      <c r="C54" s="230"/>
      <c r="D54" s="230"/>
      <c r="E54" s="230"/>
      <c r="F54" s="230"/>
      <c r="G54" s="230"/>
      <c r="H54" s="230"/>
      <c r="I54" s="230"/>
      <c r="J54" s="230"/>
      <c r="K54" s="230"/>
      <c r="L54" s="230"/>
      <c r="M54" s="230"/>
      <c r="N54" s="230"/>
    </row>
    <row r="55" spans="1:14" x14ac:dyDescent="0.25">
      <c r="A55" s="9" t="s">
        <v>282</v>
      </c>
      <c r="B55" s="9" t="s">
        <v>282</v>
      </c>
      <c r="C55" s="230"/>
      <c r="D55" s="230"/>
      <c r="E55" s="230"/>
      <c r="F55" s="230"/>
      <c r="G55" s="230"/>
      <c r="H55" s="230"/>
      <c r="I55" s="230"/>
      <c r="J55" s="230"/>
      <c r="K55" s="230"/>
      <c r="L55" s="230"/>
      <c r="M55" s="230"/>
      <c r="N55" s="230"/>
    </row>
    <row r="56" spans="1:14" x14ac:dyDescent="0.25">
      <c r="A56" s="9" t="s">
        <v>282</v>
      </c>
      <c r="B56" s="9" t="s">
        <v>282</v>
      </c>
      <c r="C56" s="230"/>
      <c r="D56" s="230"/>
      <c r="E56" s="230"/>
      <c r="F56" s="230"/>
      <c r="G56" s="230"/>
      <c r="H56" s="230"/>
      <c r="I56" s="230"/>
      <c r="J56" s="230"/>
      <c r="K56" s="230"/>
      <c r="L56" s="230"/>
      <c r="M56" s="230"/>
      <c r="N56" s="230"/>
    </row>
    <row r="57" spans="1:14" x14ac:dyDescent="0.25">
      <c r="A57" s="9" t="s">
        <v>282</v>
      </c>
      <c r="B57" s="9" t="s">
        <v>282</v>
      </c>
      <c r="C57" s="230"/>
      <c r="D57" s="230"/>
      <c r="E57" s="230"/>
      <c r="F57" s="230"/>
      <c r="G57" s="230"/>
      <c r="H57" s="230"/>
      <c r="I57" s="230"/>
      <c r="J57" s="230"/>
      <c r="K57" s="230"/>
      <c r="L57" s="230"/>
      <c r="M57" s="230"/>
      <c r="N57" s="230"/>
    </row>
    <row r="58" spans="1:14" x14ac:dyDescent="0.25">
      <c r="A58" s="9" t="s">
        <v>282</v>
      </c>
      <c r="B58" s="9" t="s">
        <v>282</v>
      </c>
      <c r="C58" s="230"/>
      <c r="D58" s="230"/>
      <c r="E58" s="230"/>
      <c r="F58" s="230"/>
      <c r="G58" s="230"/>
      <c r="H58" s="230"/>
      <c r="I58" s="230"/>
      <c r="J58" s="230"/>
      <c r="K58" s="230"/>
      <c r="L58" s="230"/>
      <c r="M58" s="230"/>
      <c r="N58" s="230"/>
    </row>
    <row r="59" spans="1:14" x14ac:dyDescent="0.25">
      <c r="A59" s="9" t="s">
        <v>282</v>
      </c>
      <c r="B59" s="9" t="s">
        <v>282</v>
      </c>
      <c r="C59" s="230"/>
      <c r="D59" s="230"/>
      <c r="E59" s="230"/>
      <c r="F59" s="230"/>
      <c r="G59" s="230"/>
      <c r="H59" s="230"/>
      <c r="I59" s="230"/>
      <c r="J59" s="230"/>
      <c r="K59" s="230"/>
      <c r="L59" s="230"/>
      <c r="M59" s="230"/>
      <c r="N59" s="230"/>
    </row>
    <row r="60" spans="1:14" x14ac:dyDescent="0.25">
      <c r="A60" s="9" t="s">
        <v>282</v>
      </c>
      <c r="B60" s="9" t="s">
        <v>282</v>
      </c>
      <c r="C60" s="230"/>
      <c r="D60" s="230"/>
      <c r="E60" s="230"/>
      <c r="F60" s="230"/>
      <c r="G60" s="230"/>
      <c r="H60" s="230"/>
      <c r="I60" s="230"/>
      <c r="J60" s="230"/>
      <c r="K60" s="230"/>
      <c r="L60" s="230"/>
      <c r="M60" s="230"/>
      <c r="N60" s="230"/>
    </row>
    <row r="61" spans="1:14" x14ac:dyDescent="0.25">
      <c r="A61" s="9" t="s">
        <v>282</v>
      </c>
      <c r="B61" s="9" t="s">
        <v>282</v>
      </c>
      <c r="C61" s="230"/>
      <c r="D61" s="230"/>
      <c r="E61" s="230"/>
      <c r="F61" s="230"/>
      <c r="G61" s="230"/>
      <c r="H61" s="230"/>
      <c r="I61" s="230"/>
      <c r="J61" s="230"/>
      <c r="K61" s="230"/>
      <c r="L61" s="230"/>
      <c r="M61" s="230"/>
      <c r="N61" s="230"/>
    </row>
    <row r="62" spans="1:14" x14ac:dyDescent="0.25">
      <c r="A62" s="9" t="s">
        <v>282</v>
      </c>
      <c r="B62" s="9" t="s">
        <v>282</v>
      </c>
      <c r="C62" s="230"/>
      <c r="D62" s="230"/>
      <c r="E62" s="230"/>
      <c r="F62" s="230"/>
      <c r="G62" s="230"/>
      <c r="H62" s="230"/>
      <c r="I62" s="230"/>
      <c r="J62" s="230"/>
      <c r="K62" s="230"/>
      <c r="L62" s="230"/>
      <c r="M62" s="230"/>
      <c r="N62" s="230"/>
    </row>
    <row r="63" spans="1:14" x14ac:dyDescent="0.25">
      <c r="A63" s="9" t="s">
        <v>282</v>
      </c>
      <c r="B63" s="9" t="s">
        <v>282</v>
      </c>
      <c r="C63" s="230"/>
      <c r="D63" s="230"/>
      <c r="E63" s="230"/>
      <c r="F63" s="230"/>
      <c r="G63" s="230"/>
      <c r="H63" s="230"/>
      <c r="I63" s="230"/>
      <c r="J63" s="230"/>
      <c r="K63" s="230"/>
      <c r="L63" s="230"/>
      <c r="M63" s="230"/>
      <c r="N63" s="230"/>
    </row>
    <row r="64" spans="1:14" x14ac:dyDescent="0.25">
      <c r="A64" s="9" t="s">
        <v>282</v>
      </c>
      <c r="B64" s="9" t="s">
        <v>282</v>
      </c>
      <c r="C64" s="230"/>
      <c r="D64" s="230"/>
      <c r="E64" s="230"/>
      <c r="F64" s="230"/>
      <c r="G64" s="230"/>
      <c r="H64" s="230"/>
      <c r="I64" s="230"/>
      <c r="J64" s="230"/>
      <c r="K64" s="230"/>
      <c r="L64" s="230"/>
      <c r="M64" s="230"/>
      <c r="N64" s="230"/>
    </row>
    <row r="65" spans="1:14" x14ac:dyDescent="0.25">
      <c r="A65" s="9" t="s">
        <v>282</v>
      </c>
      <c r="B65" s="9" t="s">
        <v>282</v>
      </c>
      <c r="C65" s="230"/>
      <c r="D65" s="230"/>
      <c r="E65" s="230"/>
      <c r="F65" s="230"/>
      <c r="G65" s="230"/>
      <c r="H65" s="230"/>
      <c r="I65" s="230"/>
      <c r="J65" s="230"/>
      <c r="K65" s="230"/>
      <c r="L65" s="230"/>
      <c r="M65" s="230"/>
      <c r="N65" s="230"/>
    </row>
    <row r="66" spans="1:14" x14ac:dyDescent="0.25">
      <c r="A66" s="9" t="s">
        <v>282</v>
      </c>
      <c r="B66" s="9" t="s">
        <v>282</v>
      </c>
      <c r="C66" s="230"/>
      <c r="D66" s="230"/>
      <c r="E66" s="230"/>
      <c r="F66" s="230"/>
      <c r="G66" s="230"/>
      <c r="H66" s="230"/>
      <c r="I66" s="230"/>
      <c r="J66" s="230"/>
      <c r="K66" s="230"/>
      <c r="L66" s="230"/>
      <c r="M66" s="230"/>
      <c r="N66" s="230"/>
    </row>
    <row r="67" spans="1:14" x14ac:dyDescent="0.25">
      <c r="A67" s="9" t="s">
        <v>282</v>
      </c>
      <c r="B67" s="9" t="s">
        <v>282</v>
      </c>
      <c r="C67" s="230"/>
      <c r="D67" s="230"/>
      <c r="E67" s="230"/>
      <c r="F67" s="230"/>
      <c r="G67" s="230"/>
      <c r="H67" s="230"/>
      <c r="I67" s="230"/>
      <c r="J67" s="230"/>
      <c r="K67" s="230"/>
      <c r="L67" s="230"/>
      <c r="M67" s="230"/>
      <c r="N67" s="230"/>
    </row>
    <row r="68" spans="1:14" x14ac:dyDescent="0.25">
      <c r="A68" s="9" t="s">
        <v>282</v>
      </c>
      <c r="B68" s="9" t="s">
        <v>282</v>
      </c>
      <c r="C68" s="230"/>
      <c r="D68" s="230"/>
      <c r="E68" s="230"/>
      <c r="F68" s="230"/>
      <c r="G68" s="230"/>
      <c r="H68" s="230"/>
      <c r="I68" s="230"/>
      <c r="J68" s="230"/>
      <c r="K68" s="230"/>
      <c r="L68" s="230"/>
      <c r="M68" s="230"/>
      <c r="N68" s="230"/>
    </row>
    <row r="69" spans="1:14" x14ac:dyDescent="0.25">
      <c r="A69" s="9" t="s">
        <v>282</v>
      </c>
      <c r="B69" s="9" t="s">
        <v>282</v>
      </c>
      <c r="C69" s="230"/>
      <c r="D69" s="230"/>
      <c r="E69" s="230"/>
      <c r="F69" s="230"/>
      <c r="G69" s="230"/>
      <c r="H69" s="230"/>
      <c r="I69" s="230"/>
      <c r="J69" s="230"/>
      <c r="K69" s="230"/>
      <c r="L69" s="230"/>
      <c r="M69" s="230"/>
      <c r="N69" s="230"/>
    </row>
    <row r="70" spans="1:14" x14ac:dyDescent="0.25">
      <c r="A70" s="9" t="s">
        <v>282</v>
      </c>
      <c r="B70" s="9" t="s">
        <v>282</v>
      </c>
      <c r="C70" s="230"/>
      <c r="D70" s="230"/>
      <c r="E70" s="230"/>
      <c r="F70" s="230"/>
      <c r="G70" s="230"/>
      <c r="H70" s="230"/>
      <c r="I70" s="230"/>
      <c r="J70" s="230"/>
      <c r="K70" s="230"/>
      <c r="L70" s="230"/>
      <c r="M70" s="230"/>
      <c r="N70" s="230"/>
    </row>
    <row r="71" spans="1:14" x14ac:dyDescent="0.25">
      <c r="A71" s="9" t="s">
        <v>282</v>
      </c>
      <c r="B71" s="9" t="s">
        <v>282</v>
      </c>
      <c r="C71" s="230"/>
      <c r="D71" s="230"/>
      <c r="E71" s="230"/>
      <c r="F71" s="230"/>
      <c r="G71" s="230"/>
      <c r="H71" s="230"/>
      <c r="I71" s="230"/>
      <c r="J71" s="230"/>
      <c r="K71" s="230"/>
      <c r="L71" s="230"/>
      <c r="M71" s="230"/>
      <c r="N71" s="230"/>
    </row>
    <row r="72" spans="1:14" x14ac:dyDescent="0.25">
      <c r="A72" s="9" t="s">
        <v>282</v>
      </c>
      <c r="B72" s="9" t="s">
        <v>282</v>
      </c>
      <c r="C72" s="230"/>
      <c r="D72" s="230"/>
      <c r="E72" s="230"/>
      <c r="F72" s="230"/>
      <c r="G72" s="230"/>
      <c r="H72" s="230"/>
      <c r="I72" s="230"/>
      <c r="J72" s="230"/>
      <c r="K72" s="230"/>
      <c r="L72" s="230"/>
      <c r="M72" s="230"/>
      <c r="N72" s="230"/>
    </row>
    <row r="73" spans="1:14" x14ac:dyDescent="0.25">
      <c r="A73" s="9" t="s">
        <v>282</v>
      </c>
      <c r="B73" s="9" t="s">
        <v>282</v>
      </c>
      <c r="C73" s="230"/>
      <c r="D73" s="230"/>
      <c r="E73" s="230"/>
      <c r="F73" s="230"/>
      <c r="G73" s="230"/>
      <c r="H73" s="230"/>
      <c r="I73" s="230"/>
      <c r="J73" s="230"/>
      <c r="K73" s="230"/>
      <c r="L73" s="230"/>
      <c r="M73" s="230"/>
      <c r="N73" s="230"/>
    </row>
    <row r="74" spans="1:14" x14ac:dyDescent="0.25">
      <c r="A74" s="9" t="s">
        <v>282</v>
      </c>
      <c r="B74" s="9" t="s">
        <v>282</v>
      </c>
      <c r="C74" s="230"/>
      <c r="D74" s="230"/>
      <c r="E74" s="230"/>
      <c r="F74" s="230"/>
      <c r="G74" s="230"/>
      <c r="H74" s="230"/>
      <c r="I74" s="230"/>
      <c r="J74" s="230"/>
      <c r="K74" s="230"/>
      <c r="L74" s="230"/>
      <c r="M74" s="230"/>
      <c r="N74" s="230"/>
    </row>
    <row r="75" spans="1:14" x14ac:dyDescent="0.25">
      <c r="A75" s="9" t="s">
        <v>282</v>
      </c>
      <c r="B75" s="9" t="s">
        <v>282</v>
      </c>
      <c r="C75" s="230"/>
      <c r="D75" s="230"/>
      <c r="E75" s="230"/>
      <c r="F75" s="230"/>
      <c r="G75" s="230"/>
      <c r="H75" s="230"/>
      <c r="I75" s="230"/>
      <c r="J75" s="230"/>
      <c r="K75" s="230"/>
      <c r="L75" s="230"/>
      <c r="M75" s="230"/>
      <c r="N75" s="230"/>
    </row>
    <row r="76" spans="1:14" x14ac:dyDescent="0.25">
      <c r="A76" s="9" t="s">
        <v>282</v>
      </c>
      <c r="B76" s="9" t="s">
        <v>282</v>
      </c>
      <c r="C76" s="230"/>
      <c r="D76" s="230"/>
      <c r="E76" s="230"/>
      <c r="F76" s="230"/>
      <c r="G76" s="230"/>
      <c r="H76" s="230"/>
      <c r="I76" s="230"/>
      <c r="J76" s="230"/>
      <c r="K76" s="230"/>
      <c r="L76" s="230"/>
      <c r="M76" s="230"/>
      <c r="N76" s="230"/>
    </row>
    <row r="77" spans="1:14" x14ac:dyDescent="0.25">
      <c r="A77" s="9" t="s">
        <v>282</v>
      </c>
      <c r="B77" s="9" t="s">
        <v>282</v>
      </c>
      <c r="C77" s="230"/>
      <c r="D77" s="230"/>
      <c r="E77" s="230"/>
      <c r="F77" s="230"/>
      <c r="G77" s="230"/>
      <c r="H77" s="230"/>
      <c r="I77" s="230"/>
      <c r="J77" s="230"/>
      <c r="K77" s="230"/>
      <c r="L77" s="230"/>
      <c r="M77" s="230"/>
      <c r="N77" s="230"/>
    </row>
    <row r="78" spans="1:14" x14ac:dyDescent="0.25">
      <c r="A78" s="9" t="s">
        <v>282</v>
      </c>
      <c r="B78" s="9" t="s">
        <v>282</v>
      </c>
      <c r="C78" s="230"/>
      <c r="D78" s="230"/>
      <c r="E78" s="230"/>
      <c r="F78" s="230"/>
      <c r="G78" s="230"/>
      <c r="H78" s="230"/>
      <c r="I78" s="230"/>
      <c r="J78" s="230"/>
      <c r="K78" s="230"/>
      <c r="L78" s="230"/>
      <c r="M78" s="230"/>
      <c r="N78" s="230"/>
    </row>
    <row r="79" spans="1:14" x14ac:dyDescent="0.25">
      <c r="A79" s="9" t="s">
        <v>282</v>
      </c>
      <c r="B79" s="9" t="s">
        <v>282</v>
      </c>
      <c r="C79" s="230"/>
      <c r="D79" s="230"/>
      <c r="E79" s="230"/>
      <c r="F79" s="230"/>
      <c r="G79" s="230"/>
      <c r="H79" s="230"/>
      <c r="I79" s="230"/>
      <c r="J79" s="230"/>
      <c r="K79" s="230"/>
      <c r="L79" s="230"/>
      <c r="M79" s="230"/>
      <c r="N79" s="230"/>
    </row>
    <row r="80" spans="1:14" x14ac:dyDescent="0.25">
      <c r="A80" s="9" t="s">
        <v>282</v>
      </c>
      <c r="B80" s="9" t="s">
        <v>282</v>
      </c>
      <c r="C80" s="230"/>
      <c r="D80" s="230"/>
      <c r="E80" s="230"/>
      <c r="F80" s="230"/>
      <c r="G80" s="230"/>
      <c r="H80" s="230"/>
      <c r="I80" s="230"/>
      <c r="J80" s="230"/>
      <c r="K80" s="230"/>
      <c r="L80" s="230"/>
      <c r="M80" s="230"/>
      <c r="N80" s="230"/>
    </row>
    <row r="81" spans="1:14" x14ac:dyDescent="0.25">
      <c r="A81" s="9" t="s">
        <v>282</v>
      </c>
      <c r="B81" s="9" t="s">
        <v>282</v>
      </c>
      <c r="C81" s="230"/>
      <c r="D81" s="230"/>
      <c r="E81" s="230"/>
      <c r="F81" s="230"/>
      <c r="G81" s="230"/>
      <c r="H81" s="230"/>
      <c r="I81" s="230"/>
      <c r="J81" s="230"/>
      <c r="K81" s="230"/>
      <c r="L81" s="230"/>
      <c r="M81" s="230"/>
      <c r="N81" s="230"/>
    </row>
    <row r="82" spans="1:14" x14ac:dyDescent="0.25">
      <c r="A82" s="9" t="s">
        <v>282</v>
      </c>
      <c r="B82" s="9" t="s">
        <v>282</v>
      </c>
      <c r="C82" s="230"/>
      <c r="D82" s="230"/>
      <c r="E82" s="230"/>
      <c r="F82" s="230"/>
      <c r="G82" s="230"/>
      <c r="H82" s="230"/>
      <c r="I82" s="230"/>
      <c r="J82" s="230"/>
      <c r="K82" s="230"/>
      <c r="L82" s="230"/>
      <c r="M82" s="230"/>
      <c r="N82" s="230"/>
    </row>
    <row r="83" spans="1:14" x14ac:dyDescent="0.25">
      <c r="A83" s="9" t="s">
        <v>282</v>
      </c>
      <c r="B83" s="9" t="s">
        <v>282</v>
      </c>
      <c r="C83" s="230"/>
      <c r="D83" s="230"/>
      <c r="E83" s="230"/>
      <c r="F83" s="230"/>
      <c r="G83" s="230"/>
      <c r="H83" s="230"/>
      <c r="I83" s="230"/>
      <c r="J83" s="230"/>
      <c r="K83" s="230"/>
      <c r="L83" s="230"/>
      <c r="M83" s="230"/>
      <c r="N83" s="230"/>
    </row>
    <row r="84" spans="1:14" x14ac:dyDescent="0.25">
      <c r="A84" s="9" t="s">
        <v>282</v>
      </c>
      <c r="B84" s="9" t="s">
        <v>282</v>
      </c>
      <c r="C84" s="230"/>
      <c r="D84" s="230"/>
      <c r="E84" s="230"/>
      <c r="F84" s="230"/>
      <c r="G84" s="230"/>
      <c r="H84" s="230"/>
      <c r="I84" s="230"/>
      <c r="J84" s="230"/>
      <c r="K84" s="230"/>
      <c r="L84" s="230"/>
      <c r="M84" s="230"/>
      <c r="N84" s="230"/>
    </row>
    <row r="85" spans="1:14" x14ac:dyDescent="0.25">
      <c r="A85" s="9" t="s">
        <v>282</v>
      </c>
      <c r="B85" s="9" t="s">
        <v>282</v>
      </c>
      <c r="C85" s="230"/>
      <c r="D85" s="230"/>
      <c r="E85" s="230"/>
      <c r="F85" s="230"/>
      <c r="G85" s="230"/>
      <c r="H85" s="230"/>
      <c r="I85" s="230"/>
      <c r="J85" s="230"/>
      <c r="K85" s="230"/>
      <c r="L85" s="230"/>
      <c r="M85" s="230"/>
      <c r="N85" s="230"/>
    </row>
    <row r="86" spans="1:14" x14ac:dyDescent="0.25">
      <c r="A86" s="9" t="s">
        <v>282</v>
      </c>
      <c r="B86" s="9" t="s">
        <v>282</v>
      </c>
      <c r="C86" s="230"/>
      <c r="D86" s="230"/>
      <c r="E86" s="230"/>
      <c r="F86" s="230"/>
      <c r="G86" s="230"/>
      <c r="H86" s="230"/>
      <c r="I86" s="230"/>
      <c r="J86" s="230"/>
      <c r="K86" s="230"/>
      <c r="L86" s="230"/>
      <c r="M86" s="230"/>
      <c r="N86" s="230"/>
    </row>
    <row r="87" spans="1:14" x14ac:dyDescent="0.25">
      <c r="A87" s="9" t="s">
        <v>282</v>
      </c>
      <c r="B87" s="9" t="s">
        <v>282</v>
      </c>
      <c r="C87" s="230"/>
      <c r="D87" s="230"/>
      <c r="E87" s="230"/>
      <c r="F87" s="230"/>
      <c r="G87" s="230"/>
      <c r="H87" s="230"/>
      <c r="I87" s="230"/>
      <c r="J87" s="230"/>
      <c r="K87" s="230"/>
      <c r="L87" s="230"/>
      <c r="M87" s="230"/>
      <c r="N87" s="230"/>
    </row>
    <row r="88" spans="1:14" x14ac:dyDescent="0.25">
      <c r="A88" s="9" t="s">
        <v>282</v>
      </c>
      <c r="B88" s="9" t="s">
        <v>282</v>
      </c>
      <c r="C88" s="230"/>
      <c r="D88" s="230"/>
      <c r="E88" s="230"/>
      <c r="F88" s="230"/>
      <c r="G88" s="230"/>
      <c r="H88" s="230"/>
      <c r="I88" s="230"/>
      <c r="J88" s="230"/>
      <c r="K88" s="230"/>
      <c r="L88" s="230"/>
      <c r="M88" s="230"/>
      <c r="N88" s="230"/>
    </row>
    <row r="89" spans="1:14" x14ac:dyDescent="0.25">
      <c r="A89" s="9" t="s">
        <v>282</v>
      </c>
      <c r="B89" s="9" t="s">
        <v>282</v>
      </c>
      <c r="C89" s="230"/>
      <c r="D89" s="230"/>
      <c r="E89" s="230"/>
      <c r="F89" s="230"/>
      <c r="G89" s="230"/>
      <c r="H89" s="230"/>
      <c r="I89" s="230"/>
      <c r="J89" s="230"/>
      <c r="K89" s="230"/>
      <c r="L89" s="230"/>
      <c r="M89" s="230"/>
      <c r="N89" s="230"/>
    </row>
    <row r="90" spans="1:14" x14ac:dyDescent="0.25">
      <c r="A90" s="9" t="s">
        <v>282</v>
      </c>
      <c r="B90" s="9" t="s">
        <v>282</v>
      </c>
      <c r="C90" s="230"/>
      <c r="D90" s="230"/>
      <c r="E90" s="230"/>
      <c r="F90" s="230"/>
      <c r="G90" s="230"/>
      <c r="H90" s="230"/>
      <c r="I90" s="230"/>
      <c r="J90" s="230"/>
      <c r="K90" s="230"/>
      <c r="L90" s="230"/>
      <c r="M90" s="230"/>
      <c r="N90" s="230"/>
    </row>
    <row r="91" spans="1:14" x14ac:dyDescent="0.25">
      <c r="A91" s="9" t="s">
        <v>282</v>
      </c>
      <c r="B91" s="9" t="s">
        <v>282</v>
      </c>
      <c r="C91" s="230"/>
      <c r="D91" s="230"/>
      <c r="E91" s="230"/>
      <c r="F91" s="230"/>
      <c r="G91" s="230"/>
      <c r="H91" s="230"/>
      <c r="I91" s="230"/>
      <c r="J91" s="230"/>
      <c r="K91" s="230"/>
      <c r="L91" s="230"/>
      <c r="M91" s="230"/>
      <c r="N91" s="230"/>
    </row>
    <row r="92" spans="1:14" x14ac:dyDescent="0.25">
      <c r="A92" s="9" t="s">
        <v>282</v>
      </c>
      <c r="B92" s="9" t="s">
        <v>282</v>
      </c>
      <c r="C92" s="230"/>
      <c r="D92" s="230"/>
      <c r="E92" s="230"/>
      <c r="F92" s="230"/>
      <c r="G92" s="230"/>
      <c r="H92" s="230"/>
      <c r="I92" s="230"/>
      <c r="J92" s="230"/>
      <c r="K92" s="230"/>
      <c r="L92" s="230"/>
      <c r="M92" s="230"/>
      <c r="N92" s="230"/>
    </row>
    <row r="93" spans="1:14" x14ac:dyDescent="0.25">
      <c r="A93" s="9" t="s">
        <v>282</v>
      </c>
      <c r="B93" s="9" t="s">
        <v>282</v>
      </c>
      <c r="C93" s="230"/>
      <c r="D93" s="230"/>
      <c r="E93" s="230"/>
      <c r="F93" s="230"/>
      <c r="G93" s="230"/>
      <c r="H93" s="230"/>
      <c r="I93" s="230"/>
      <c r="J93" s="230"/>
      <c r="K93" s="230"/>
      <c r="L93" s="230"/>
      <c r="M93" s="230"/>
      <c r="N93" s="230"/>
    </row>
    <row r="94" spans="1:14" x14ac:dyDescent="0.25">
      <c r="A94" s="9" t="s">
        <v>282</v>
      </c>
      <c r="B94" s="9" t="s">
        <v>282</v>
      </c>
      <c r="C94" s="230"/>
      <c r="D94" s="230"/>
      <c r="E94" s="230"/>
      <c r="F94" s="230"/>
      <c r="G94" s="230"/>
      <c r="H94" s="230"/>
      <c r="I94" s="230"/>
      <c r="J94" s="230"/>
      <c r="K94" s="230"/>
      <c r="L94" s="230"/>
      <c r="M94" s="230"/>
      <c r="N94" s="230"/>
    </row>
    <row r="95" spans="1:14" x14ac:dyDescent="0.25">
      <c r="A95" s="9" t="s">
        <v>282</v>
      </c>
      <c r="B95" s="9" t="s">
        <v>282</v>
      </c>
      <c r="C95" s="230"/>
      <c r="D95" s="230"/>
      <c r="E95" s="230"/>
      <c r="F95" s="230"/>
      <c r="G95" s="230"/>
      <c r="H95" s="230"/>
      <c r="I95" s="230"/>
      <c r="J95" s="230"/>
      <c r="K95" s="230"/>
      <c r="L95" s="230"/>
      <c r="M95" s="230"/>
      <c r="N95" s="230"/>
    </row>
    <row r="96" spans="1:14" x14ac:dyDescent="0.25">
      <c r="A96" s="9" t="s">
        <v>282</v>
      </c>
      <c r="B96" s="9" t="s">
        <v>282</v>
      </c>
      <c r="C96" s="230"/>
      <c r="D96" s="230"/>
      <c r="E96" s="230"/>
      <c r="F96" s="230"/>
      <c r="G96" s="230"/>
      <c r="H96" s="230"/>
      <c r="I96" s="230"/>
      <c r="J96" s="230"/>
      <c r="K96" s="230"/>
      <c r="L96" s="230"/>
      <c r="M96" s="230"/>
      <c r="N96" s="230"/>
    </row>
    <row r="97" spans="1:14" x14ac:dyDescent="0.25">
      <c r="A97" s="9" t="s">
        <v>282</v>
      </c>
      <c r="B97" s="9" t="s">
        <v>282</v>
      </c>
      <c r="C97" s="230"/>
      <c r="D97" s="230"/>
      <c r="E97" s="230"/>
      <c r="F97" s="230"/>
      <c r="G97" s="230"/>
      <c r="H97" s="230"/>
      <c r="I97" s="230"/>
      <c r="J97" s="230"/>
      <c r="K97" s="230"/>
      <c r="L97" s="230"/>
      <c r="M97" s="230"/>
      <c r="N97" s="230"/>
    </row>
    <row r="98" spans="1:14" x14ac:dyDescent="0.25">
      <c r="A98" s="9" t="s">
        <v>282</v>
      </c>
      <c r="B98" s="9" t="s">
        <v>282</v>
      </c>
      <c r="C98" s="230"/>
      <c r="D98" s="230"/>
      <c r="E98" s="230"/>
      <c r="F98" s="230"/>
      <c r="G98" s="230"/>
      <c r="H98" s="230"/>
      <c r="I98" s="230"/>
      <c r="J98" s="230"/>
      <c r="K98" s="230"/>
      <c r="L98" s="230"/>
      <c r="M98" s="230"/>
      <c r="N98" s="230"/>
    </row>
    <row r="99" spans="1:14" x14ac:dyDescent="0.25">
      <c r="A99" s="9" t="s">
        <v>282</v>
      </c>
      <c r="B99" s="9" t="s">
        <v>282</v>
      </c>
      <c r="C99" s="230"/>
      <c r="D99" s="230"/>
      <c r="E99" s="230"/>
      <c r="F99" s="230"/>
      <c r="G99" s="230"/>
      <c r="H99" s="230"/>
      <c r="I99" s="230"/>
      <c r="J99" s="230"/>
      <c r="K99" s="230"/>
      <c r="L99" s="230"/>
      <c r="M99" s="230"/>
      <c r="N99" s="230"/>
    </row>
    <row r="100" spans="1:14" x14ac:dyDescent="0.25">
      <c r="A100" s="9" t="s">
        <v>282</v>
      </c>
      <c r="B100" s="9" t="s">
        <v>282</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524</v>
      </c>
      <c r="D1" s="414" t="s">
        <v>525</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369</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504</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505</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489</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369</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504</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505</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489</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369</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504</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505</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489</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369</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504</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505</v>
      </c>
      <c r="D21" s="206" t="s">
        <v>526</v>
      </c>
      <c r="E21" s="207" t="s">
        <v>526</v>
      </c>
      <c r="F21" s="207" t="s">
        <v>526</v>
      </c>
      <c r="G21" s="207" t="s">
        <v>526</v>
      </c>
      <c r="H21" s="207" t="s">
        <v>526</v>
      </c>
      <c r="I21" s="219" t="s">
        <v>526</v>
      </c>
      <c r="J21" s="219" t="s">
        <v>526</v>
      </c>
      <c r="K21" s="219" t="s">
        <v>526</v>
      </c>
      <c r="L21" s="219" t="s">
        <v>526</v>
      </c>
      <c r="M21" s="219" t="s">
        <v>526</v>
      </c>
      <c r="N21" s="219" t="s">
        <v>526</v>
      </c>
      <c r="O21" s="219" t="s">
        <v>526</v>
      </c>
      <c r="P21" s="219" t="s">
        <v>526</v>
      </c>
      <c r="Q21" s="219" t="s">
        <v>526</v>
      </c>
      <c r="R21" s="219" t="s">
        <v>526</v>
      </c>
      <c r="S21" s="219" t="s">
        <v>526</v>
      </c>
      <c r="T21" s="219" t="s">
        <v>526</v>
      </c>
      <c r="U21" s="219" t="s">
        <v>526</v>
      </c>
      <c r="V21" s="219" t="s">
        <v>526</v>
      </c>
      <c r="W21" s="219" t="s">
        <v>526</v>
      </c>
      <c r="X21" s="219" t="s">
        <v>526</v>
      </c>
      <c r="Y21" s="219" t="s">
        <v>526</v>
      </c>
      <c r="Z21" s="219" t="s">
        <v>526</v>
      </c>
      <c r="AA21" s="219" t="s">
        <v>526</v>
      </c>
      <c r="AB21" s="219" t="s">
        <v>526</v>
      </c>
      <c r="AC21" s="219" t="s">
        <v>526</v>
      </c>
      <c r="AD21" s="219" t="s">
        <v>526</v>
      </c>
      <c r="AE21" s="219" t="s">
        <v>526</v>
      </c>
      <c r="AF21" s="219" t="s">
        <v>526</v>
      </c>
      <c r="AG21" s="219" t="s">
        <v>526</v>
      </c>
      <c r="AH21" s="220"/>
      <c r="AI21" s="195"/>
      <c r="AJ21" s="209"/>
    </row>
    <row r="22" spans="1:36" s="198" customFormat="1" ht="15" customHeight="1" x14ac:dyDescent="0.2">
      <c r="A22" s="199"/>
      <c r="B22" s="412"/>
      <c r="C22" s="171" t="s">
        <v>489</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369</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504</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505</v>
      </c>
      <c r="D26" s="224" t="s">
        <v>526</v>
      </c>
      <c r="E26" s="219" t="s">
        <v>526</v>
      </c>
      <c r="F26" s="219" t="s">
        <v>526</v>
      </c>
      <c r="G26" s="219" t="s">
        <v>526</v>
      </c>
      <c r="H26" s="219" t="s">
        <v>526</v>
      </c>
      <c r="I26" s="219" t="s">
        <v>526</v>
      </c>
      <c r="J26" s="219" t="s">
        <v>526</v>
      </c>
      <c r="K26" s="219" t="s">
        <v>526</v>
      </c>
      <c r="L26" s="219" t="s">
        <v>526</v>
      </c>
      <c r="M26" s="219" t="s">
        <v>526</v>
      </c>
      <c r="N26" s="219" t="s">
        <v>526</v>
      </c>
      <c r="O26" s="219" t="s">
        <v>526</v>
      </c>
      <c r="P26" s="219" t="s">
        <v>526</v>
      </c>
      <c r="Q26" s="219" t="s">
        <v>526</v>
      </c>
      <c r="R26" s="219" t="s">
        <v>526</v>
      </c>
      <c r="S26" s="219" t="s">
        <v>526</v>
      </c>
      <c r="T26" s="219" t="s">
        <v>526</v>
      </c>
      <c r="U26" s="219" t="s">
        <v>526</v>
      </c>
      <c r="V26" s="219" t="s">
        <v>526</v>
      </c>
      <c r="W26" s="219" t="s">
        <v>526</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489</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369</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504</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505</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489</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369</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504</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505</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489</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369</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504</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505</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489</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369</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504</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505</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489</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369</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504</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505</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489</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369</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504</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505</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489</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369</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504</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505</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489</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204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2049"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484</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486</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487</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488</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489</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486</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487</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488</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489</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486</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487</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488</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489</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486</v>
      </c>
      <c r="D19" s="168" t="s">
        <v>493</v>
      </c>
      <c r="E19" s="169" t="s">
        <v>493</v>
      </c>
      <c r="F19" s="169" t="s">
        <v>493</v>
      </c>
      <c r="G19" s="169" t="s">
        <v>493</v>
      </c>
      <c r="H19" s="169" t="s">
        <v>493</v>
      </c>
      <c r="I19" s="169" t="s">
        <v>493</v>
      </c>
      <c r="J19" s="169" t="s">
        <v>493</v>
      </c>
      <c r="K19" s="169" t="s">
        <v>493</v>
      </c>
      <c r="L19" s="169" t="s">
        <v>493</v>
      </c>
      <c r="M19" s="169" t="s">
        <v>493</v>
      </c>
      <c r="N19" s="169" t="s">
        <v>493</v>
      </c>
      <c r="O19" s="169" t="s">
        <v>494</v>
      </c>
      <c r="P19" s="169" t="s">
        <v>494</v>
      </c>
      <c r="Q19" s="169" t="s">
        <v>494</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487</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488</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489</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486</v>
      </c>
      <c r="D24" s="168" t="s">
        <v>496</v>
      </c>
      <c r="E24" s="169" t="s">
        <v>496</v>
      </c>
      <c r="F24" s="169" t="s">
        <v>496</v>
      </c>
      <c r="G24" s="169" t="s">
        <v>496</v>
      </c>
      <c r="H24" s="169" t="s">
        <v>496</v>
      </c>
      <c r="I24" s="169" t="s">
        <v>496</v>
      </c>
      <c r="J24" s="169" t="s">
        <v>496</v>
      </c>
      <c r="K24" s="169" t="s">
        <v>496</v>
      </c>
      <c r="L24" s="169" t="s">
        <v>496</v>
      </c>
      <c r="M24" s="169" t="s">
        <v>496</v>
      </c>
      <c r="N24" s="169" t="s">
        <v>496</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487</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488</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489</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486</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487</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488</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489</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486</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487</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488</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489</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486</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487</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488</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489</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486</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487</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488</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489</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486</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487</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488</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489</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486</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487</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488</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489</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486</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487</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488</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489</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426</v>
      </c>
      <c r="E64" s="365"/>
      <c r="F64" s="365"/>
      <c r="G64" s="365"/>
      <c r="H64" s="365" t="s">
        <v>51</v>
      </c>
      <c r="I64" s="365"/>
      <c r="J64" s="365"/>
      <c r="K64" s="365"/>
      <c r="L64" s="365" t="s">
        <v>27</v>
      </c>
      <c r="M64" s="365"/>
      <c r="N64" s="365"/>
      <c r="O64" s="365"/>
    </row>
    <row r="65" spans="2:15" x14ac:dyDescent="0.25">
      <c r="D65" t="s">
        <v>369</v>
      </c>
      <c r="E65" t="s">
        <v>504</v>
      </c>
      <c r="F65" t="s">
        <v>505</v>
      </c>
      <c r="G65" t="s">
        <v>489</v>
      </c>
      <c r="H65" t="s">
        <v>369</v>
      </c>
      <c r="I65" t="s">
        <v>504</v>
      </c>
      <c r="J65" t="s">
        <v>505</v>
      </c>
      <c r="K65" t="s">
        <v>489</v>
      </c>
      <c r="L65" t="s">
        <v>369</v>
      </c>
      <c r="M65" t="s">
        <v>504</v>
      </c>
      <c r="N65" t="s">
        <v>505</v>
      </c>
      <c r="O65" t="s">
        <v>489</v>
      </c>
    </row>
    <row r="66" spans="2:15" x14ac:dyDescent="0.25">
      <c r="B66" s="6" t="s">
        <v>25</v>
      </c>
      <c r="C66" s="2" t="s">
        <v>23</v>
      </c>
      <c r="J66" t="s">
        <v>506</v>
      </c>
      <c r="N66" t="s">
        <v>507</v>
      </c>
    </row>
    <row r="67" spans="2:15" x14ac:dyDescent="0.25">
      <c r="B67" s="6" t="s">
        <v>32</v>
      </c>
      <c r="C67" s="2" t="s">
        <v>31</v>
      </c>
    </row>
    <row r="68" spans="2:15" x14ac:dyDescent="0.25">
      <c r="B68" s="6" t="s">
        <v>37</v>
      </c>
      <c r="C68" s="2" t="s">
        <v>36</v>
      </c>
      <c r="H68" t="s">
        <v>508</v>
      </c>
      <c r="L68" t="s">
        <v>509</v>
      </c>
    </row>
    <row r="69" spans="2:15" x14ac:dyDescent="0.25">
      <c r="B69" s="9" t="s">
        <v>39</v>
      </c>
      <c r="C69" s="2" t="s">
        <v>40</v>
      </c>
      <c r="H69" t="s">
        <v>510</v>
      </c>
      <c r="I69" t="s">
        <v>511</v>
      </c>
      <c r="L69" t="s">
        <v>512</v>
      </c>
      <c r="M69" t="s">
        <v>513</v>
      </c>
    </row>
    <row r="70" spans="2:15" x14ac:dyDescent="0.25">
      <c r="B70" s="9" t="s">
        <v>41</v>
      </c>
      <c r="C70" s="2" t="s">
        <v>42</v>
      </c>
      <c r="H70" t="s">
        <v>514</v>
      </c>
      <c r="L70" t="s">
        <v>515</v>
      </c>
    </row>
    <row r="71" spans="2:15" x14ac:dyDescent="0.25">
      <c r="B71" s="9" t="s">
        <v>45</v>
      </c>
      <c r="C71" s="2" t="s">
        <v>44</v>
      </c>
      <c r="H71" t="s">
        <v>511</v>
      </c>
      <c r="L71" t="s">
        <v>513</v>
      </c>
    </row>
    <row r="72" spans="2:15" x14ac:dyDescent="0.25">
      <c r="B72" s="9" t="s">
        <v>47</v>
      </c>
      <c r="C72" s="2" t="s">
        <v>46</v>
      </c>
      <c r="I72" t="s">
        <v>516</v>
      </c>
      <c r="M72" t="s">
        <v>517</v>
      </c>
    </row>
    <row r="73" spans="2:15" x14ac:dyDescent="0.25">
      <c r="B73" s="6" t="s">
        <v>50</v>
      </c>
      <c r="C73" s="2" t="s">
        <v>49</v>
      </c>
      <c r="K73" t="s">
        <v>518</v>
      </c>
      <c r="O73" t="s">
        <v>519</v>
      </c>
    </row>
    <row r="74" spans="2:15" x14ac:dyDescent="0.25">
      <c r="B74" s="9" t="s">
        <v>52</v>
      </c>
      <c r="C74" s="2" t="s">
        <v>53</v>
      </c>
      <c r="H74" t="s">
        <v>520</v>
      </c>
      <c r="L74" t="s">
        <v>521</v>
      </c>
    </row>
    <row r="75" spans="2:15" x14ac:dyDescent="0.25">
      <c r="B75" s="9" t="s">
        <v>56</v>
      </c>
      <c r="C75" s="2" t="s">
        <v>55</v>
      </c>
      <c r="H75" t="s">
        <v>522</v>
      </c>
      <c r="L75" t="s">
        <v>523</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482</v>
      </c>
      <c r="D2" s="329"/>
    </row>
    <row r="3" spans="2:4" x14ac:dyDescent="0.25">
      <c r="B3" s="136" t="s">
        <v>483</v>
      </c>
      <c r="C3" s="136" t="s">
        <v>51</v>
      </c>
      <c r="D3" s="136" t="s">
        <v>27</v>
      </c>
    </row>
    <row r="4" spans="2:4" x14ac:dyDescent="0.25">
      <c r="B4" s="132">
        <v>0.09</v>
      </c>
      <c r="C4" s="9">
        <v>372</v>
      </c>
      <c r="D4" s="9">
        <v>1615</v>
      </c>
    </row>
    <row r="7" spans="2:4" x14ac:dyDescent="0.25">
      <c r="B7" s="24" t="s">
        <v>21</v>
      </c>
      <c r="C7" s="329" t="s">
        <v>482</v>
      </c>
      <c r="D7" s="329"/>
    </row>
    <row r="8" spans="2:4" x14ac:dyDescent="0.25">
      <c r="B8" s="136" t="s">
        <v>483</v>
      </c>
      <c r="C8" s="136" t="s">
        <v>51</v>
      </c>
      <c r="D8" s="136" t="s">
        <v>27</v>
      </c>
    </row>
    <row r="9" spans="2:4" x14ac:dyDescent="0.25">
      <c r="B9" s="132">
        <v>0.09</v>
      </c>
      <c r="C9" s="9">
        <v>511</v>
      </c>
      <c r="D9" s="9">
        <v>2214</v>
      </c>
    </row>
    <row r="12" spans="2:4" x14ac:dyDescent="0.25">
      <c r="B12" s="24" t="s">
        <v>22</v>
      </c>
      <c r="C12" s="329" t="s">
        <v>482</v>
      </c>
      <c r="D12" s="329"/>
    </row>
    <row r="13" spans="2:4" x14ac:dyDescent="0.25">
      <c r="B13" s="136" t="s">
        <v>483</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452</v>
      </c>
      <c r="D2" s="151"/>
      <c r="E2" s="151"/>
      <c r="F2" s="151"/>
      <c r="G2" s="152" t="s">
        <v>471</v>
      </c>
      <c r="H2" s="152" t="s">
        <v>472</v>
      </c>
      <c r="I2" s="152" t="s">
        <v>473</v>
      </c>
      <c r="J2" s="152" t="s">
        <v>474</v>
      </c>
      <c r="K2" s="152" t="s">
        <v>475</v>
      </c>
      <c r="L2" s="152" t="s">
        <v>476</v>
      </c>
      <c r="M2" s="152" t="s">
        <v>477</v>
      </c>
      <c r="O2" s="152" t="s">
        <v>478</v>
      </c>
      <c r="P2" s="153" t="s">
        <v>479</v>
      </c>
      <c r="Q2" s="152" t="s">
        <v>480</v>
      </c>
      <c r="R2" s="152" t="s">
        <v>478</v>
      </c>
      <c r="S2" s="153" t="s">
        <v>479</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481</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460</v>
      </c>
      <c r="D1" s="24" t="s">
        <v>97</v>
      </c>
      <c r="E1" s="24" t="s">
        <v>461</v>
      </c>
    </row>
    <row r="2" spans="1:5" x14ac:dyDescent="0.25">
      <c r="A2" s="79">
        <v>43831</v>
      </c>
      <c r="B2" s="148">
        <v>0.66778935185185195</v>
      </c>
      <c r="C2" t="s">
        <v>462</v>
      </c>
      <c r="D2" t="s">
        <v>463</v>
      </c>
      <c r="E2" t="s">
        <v>464</v>
      </c>
    </row>
    <row r="3" spans="1:5" x14ac:dyDescent="0.25">
      <c r="A3" s="79">
        <v>44174.706944444442</v>
      </c>
      <c r="B3" s="148">
        <v>0.70694444444444438</v>
      </c>
      <c r="C3" t="s">
        <v>465</v>
      </c>
      <c r="D3" t="s">
        <v>466</v>
      </c>
      <c r="E3" t="s">
        <v>467</v>
      </c>
    </row>
    <row r="4" spans="1:5" x14ac:dyDescent="0.25">
      <c r="A4" s="79">
        <v>44174.708553240744</v>
      </c>
      <c r="B4" s="148">
        <v>0.70855324074074078</v>
      </c>
      <c r="C4" t="s">
        <v>465</v>
      </c>
      <c r="D4" t="s">
        <v>466</v>
      </c>
      <c r="E4" t="s">
        <v>467</v>
      </c>
    </row>
    <row r="5" spans="1:5" x14ac:dyDescent="0.25">
      <c r="A5" s="79">
        <v>44174.709317129629</v>
      </c>
      <c r="B5" s="148">
        <v>0.70931712962962967</v>
      </c>
      <c r="C5" t="s">
        <v>465</v>
      </c>
      <c r="D5" t="s">
        <v>466</v>
      </c>
      <c r="E5" t="s">
        <v>467</v>
      </c>
    </row>
    <row r="6" spans="1:5" x14ac:dyDescent="0.25">
      <c r="A6" s="79">
        <v>44175.403229166666</v>
      </c>
      <c r="B6" s="148">
        <v>0.40322916666666669</v>
      </c>
      <c r="C6" t="s">
        <v>465</v>
      </c>
      <c r="D6" t="s">
        <v>466</v>
      </c>
      <c r="E6" t="s">
        <v>467</v>
      </c>
    </row>
    <row r="7" spans="1:5" x14ac:dyDescent="0.25">
      <c r="A7" s="79">
        <v>44175.416250000002</v>
      </c>
      <c r="B7" s="148">
        <v>0.41625000000000001</v>
      </c>
      <c r="C7" t="s">
        <v>465</v>
      </c>
      <c r="D7" t="s">
        <v>466</v>
      </c>
      <c r="E7" t="s">
        <v>467</v>
      </c>
    </row>
    <row r="8" spans="1:5" x14ac:dyDescent="0.25">
      <c r="A8" s="79">
        <v>44175.417627314811</v>
      </c>
      <c r="B8" s="148">
        <v>0.4176273148148148</v>
      </c>
      <c r="C8" t="s">
        <v>465</v>
      </c>
      <c r="D8" t="s">
        <v>466</v>
      </c>
      <c r="E8" t="s">
        <v>467</v>
      </c>
    </row>
    <row r="9" spans="1:5" x14ac:dyDescent="0.25">
      <c r="A9" s="79">
        <v>44175.41883101852</v>
      </c>
      <c r="B9" s="148">
        <v>0.41883101851851851</v>
      </c>
      <c r="C9" t="s">
        <v>465</v>
      </c>
      <c r="D9" t="s">
        <v>466</v>
      </c>
      <c r="E9" t="s">
        <v>467</v>
      </c>
    </row>
    <row r="10" spans="1:5" x14ac:dyDescent="0.25">
      <c r="A10" s="79">
        <v>44175.426712962966</v>
      </c>
      <c r="B10" s="148">
        <v>0.42671296296296296</v>
      </c>
      <c r="C10" t="s">
        <v>465</v>
      </c>
      <c r="D10" t="s">
        <v>466</v>
      </c>
      <c r="E10" t="s">
        <v>467</v>
      </c>
    </row>
    <row r="11" spans="1:5" x14ac:dyDescent="0.25">
      <c r="A11" s="79">
        <v>44175.428611111114</v>
      </c>
      <c r="B11" s="148">
        <v>0.42861111111111111</v>
      </c>
      <c r="C11" t="s">
        <v>465</v>
      </c>
      <c r="D11" t="s">
        <v>466</v>
      </c>
      <c r="E11" t="s">
        <v>467</v>
      </c>
    </row>
    <row r="12" spans="1:5" x14ac:dyDescent="0.25">
      <c r="A12" s="79">
        <v>44175.439733796295</v>
      </c>
      <c r="B12" s="148">
        <v>0.43973379629629633</v>
      </c>
      <c r="C12" t="s">
        <v>465</v>
      </c>
      <c r="D12" t="s">
        <v>466</v>
      </c>
      <c r="E12" t="s">
        <v>467</v>
      </c>
    </row>
    <row r="13" spans="1:5" x14ac:dyDescent="0.25">
      <c r="A13" s="79">
        <v>44175.440335648149</v>
      </c>
      <c r="B13" s="148">
        <v>0.44033564814814818</v>
      </c>
      <c r="C13" t="s">
        <v>465</v>
      </c>
      <c r="D13" t="s">
        <v>466</v>
      </c>
      <c r="E13" t="s">
        <v>467</v>
      </c>
    </row>
    <row r="14" spans="1:5" x14ac:dyDescent="0.25">
      <c r="A14" s="79">
        <v>44175.441990740743</v>
      </c>
      <c r="B14" s="148">
        <v>0.4419907407407408</v>
      </c>
      <c r="C14" t="s">
        <v>465</v>
      </c>
      <c r="D14" t="s">
        <v>466</v>
      </c>
      <c r="E14" t="s">
        <v>467</v>
      </c>
    </row>
    <row r="15" spans="1:5" x14ac:dyDescent="0.25">
      <c r="A15" s="79">
        <v>44175.447511574072</v>
      </c>
      <c r="B15" s="148">
        <v>0.44751157407407405</v>
      </c>
      <c r="C15" t="s">
        <v>465</v>
      </c>
      <c r="D15" t="s">
        <v>466</v>
      </c>
      <c r="E15" t="s">
        <v>467</v>
      </c>
    </row>
    <row r="16" spans="1:5" x14ac:dyDescent="0.25">
      <c r="A16" s="79">
        <v>44175.453368055554</v>
      </c>
      <c r="B16" s="148">
        <v>0.45336805555555554</v>
      </c>
      <c r="C16" t="s">
        <v>465</v>
      </c>
      <c r="D16" t="s">
        <v>466</v>
      </c>
      <c r="E16" t="s">
        <v>467</v>
      </c>
    </row>
    <row r="17" spans="1:5" x14ac:dyDescent="0.25">
      <c r="A17" s="79">
        <v>44175.464270833334</v>
      </c>
      <c r="B17" s="148">
        <v>0.46427083333333335</v>
      </c>
      <c r="C17" t="s">
        <v>465</v>
      </c>
      <c r="D17" t="s">
        <v>466</v>
      </c>
      <c r="E17" t="s">
        <v>467</v>
      </c>
    </row>
    <row r="18" spans="1:5" x14ac:dyDescent="0.25">
      <c r="A18" s="79">
        <v>44175.467766203707</v>
      </c>
      <c r="B18" s="148">
        <v>0.46776620370370375</v>
      </c>
      <c r="C18" t="s">
        <v>465</v>
      </c>
      <c r="D18" t="s">
        <v>466</v>
      </c>
      <c r="E18" t="s">
        <v>467</v>
      </c>
    </row>
    <row r="19" spans="1:5" x14ac:dyDescent="0.25">
      <c r="A19" s="79">
        <v>44175.491030092591</v>
      </c>
      <c r="B19" s="148">
        <v>0.49103009259259256</v>
      </c>
      <c r="C19" t="s">
        <v>465</v>
      </c>
      <c r="D19" t="s">
        <v>466</v>
      </c>
      <c r="E19" t="s">
        <v>467</v>
      </c>
    </row>
    <row r="20" spans="1:5" x14ac:dyDescent="0.25">
      <c r="A20" s="79">
        <v>44175.491400462961</v>
      </c>
      <c r="B20" s="148">
        <v>0.49140046296296297</v>
      </c>
      <c r="C20" t="s">
        <v>465</v>
      </c>
      <c r="D20" t="s">
        <v>466</v>
      </c>
      <c r="E20" t="s">
        <v>467</v>
      </c>
    </row>
    <row r="21" spans="1:5" x14ac:dyDescent="0.25">
      <c r="A21" s="79">
        <v>44175.492071759261</v>
      </c>
      <c r="B21" s="148">
        <v>0.49207175925925922</v>
      </c>
      <c r="C21" t="s">
        <v>465</v>
      </c>
      <c r="D21" t="s">
        <v>466</v>
      </c>
      <c r="E21" t="s">
        <v>467</v>
      </c>
    </row>
    <row r="22" spans="1:5" x14ac:dyDescent="0.25">
      <c r="A22" s="79">
        <v>44175.492465277777</v>
      </c>
      <c r="B22" s="148">
        <v>0.49246527777777777</v>
      </c>
      <c r="C22" t="s">
        <v>465</v>
      </c>
      <c r="D22" t="s">
        <v>466</v>
      </c>
      <c r="E22" t="s">
        <v>467</v>
      </c>
    </row>
    <row r="23" spans="1:5" x14ac:dyDescent="0.25">
      <c r="A23" s="79">
        <v>44175.49324074074</v>
      </c>
      <c r="B23" s="148">
        <v>0.4932407407407407</v>
      </c>
      <c r="C23" t="s">
        <v>465</v>
      </c>
      <c r="D23" t="s">
        <v>466</v>
      </c>
      <c r="E23" t="s">
        <v>467</v>
      </c>
    </row>
    <row r="24" spans="1:5" x14ac:dyDescent="0.25">
      <c r="A24" s="79">
        <v>44175.497777777775</v>
      </c>
      <c r="B24" s="148">
        <v>0.49777777777777782</v>
      </c>
      <c r="C24" t="s">
        <v>465</v>
      </c>
      <c r="D24" t="s">
        <v>466</v>
      </c>
      <c r="E24" t="s">
        <v>467</v>
      </c>
    </row>
    <row r="25" spans="1:5" x14ac:dyDescent="0.25">
      <c r="A25" s="79">
        <v>44175.50072916667</v>
      </c>
      <c r="B25" s="148">
        <v>0.50072916666666667</v>
      </c>
      <c r="C25" t="s">
        <v>465</v>
      </c>
      <c r="D25" t="s">
        <v>466</v>
      </c>
      <c r="E25" t="s">
        <v>467</v>
      </c>
    </row>
    <row r="26" spans="1:5" x14ac:dyDescent="0.25">
      <c r="A26" s="79">
        <v>44175.507187499999</v>
      </c>
      <c r="B26" s="148">
        <v>0.50718750000000001</v>
      </c>
      <c r="C26" t="s">
        <v>465</v>
      </c>
      <c r="D26" t="s">
        <v>466</v>
      </c>
      <c r="E26" t="s">
        <v>467</v>
      </c>
    </row>
    <row r="27" spans="1:5" x14ac:dyDescent="0.25">
      <c r="A27" s="79">
        <v>44175.527905092589</v>
      </c>
      <c r="B27" s="148">
        <v>0.52790509259259266</v>
      </c>
      <c r="C27" t="s">
        <v>465</v>
      </c>
      <c r="D27" t="s">
        <v>466</v>
      </c>
      <c r="E27" t="s">
        <v>467</v>
      </c>
    </row>
    <row r="28" spans="1:5" x14ac:dyDescent="0.25">
      <c r="A28" s="79">
        <v>44175.528877314813</v>
      </c>
      <c r="B28" s="148">
        <v>0.52887731481481481</v>
      </c>
      <c r="C28" t="s">
        <v>465</v>
      </c>
      <c r="D28" t="s">
        <v>466</v>
      </c>
      <c r="E28" t="s">
        <v>467</v>
      </c>
    </row>
    <row r="29" spans="1:5" x14ac:dyDescent="0.25">
      <c r="A29" s="79">
        <v>44175.53328703704</v>
      </c>
      <c r="B29" s="148">
        <v>0.53328703703703706</v>
      </c>
      <c r="C29" t="s">
        <v>465</v>
      </c>
      <c r="D29" t="s">
        <v>466</v>
      </c>
      <c r="E29" t="s">
        <v>468</v>
      </c>
    </row>
    <row r="30" spans="1:5" x14ac:dyDescent="0.25">
      <c r="A30" s="79">
        <v>44175.53328703704</v>
      </c>
      <c r="B30" s="148">
        <v>0.53328703703703706</v>
      </c>
      <c r="C30" t="s">
        <v>465</v>
      </c>
      <c r="D30" t="s">
        <v>466</v>
      </c>
      <c r="E30" t="s">
        <v>469</v>
      </c>
    </row>
    <row r="31" spans="1:5" x14ac:dyDescent="0.25">
      <c r="A31" s="79">
        <v>44175.53328703704</v>
      </c>
      <c r="B31" s="148">
        <v>0.53328703703703706</v>
      </c>
      <c r="C31" t="s">
        <v>465</v>
      </c>
      <c r="D31" t="s">
        <v>466</v>
      </c>
      <c r="E31" t="s">
        <v>470</v>
      </c>
    </row>
    <row r="32" spans="1:5" x14ac:dyDescent="0.25">
      <c r="A32" s="79">
        <v>44175.612002314818</v>
      </c>
      <c r="B32" s="148">
        <v>0.61200231481481482</v>
      </c>
      <c r="C32" t="s">
        <v>465</v>
      </c>
      <c r="D32" t="s">
        <v>466</v>
      </c>
      <c r="E32" t="s">
        <v>467</v>
      </c>
    </row>
    <row r="33" spans="1:5" x14ac:dyDescent="0.25">
      <c r="A33" s="79">
        <v>44175.66369212963</v>
      </c>
      <c r="B33" s="148">
        <v>0.66369212962962965</v>
      </c>
      <c r="C33" t="s">
        <v>465</v>
      </c>
      <c r="D33" t="s">
        <v>466</v>
      </c>
      <c r="E33" t="s">
        <v>468</v>
      </c>
    </row>
    <row r="34" spans="1:5" x14ac:dyDescent="0.25">
      <c r="A34" s="79">
        <v>44175.66369212963</v>
      </c>
      <c r="B34" s="148">
        <v>0.66369212962962965</v>
      </c>
      <c r="C34" t="s">
        <v>465</v>
      </c>
      <c r="D34" t="s">
        <v>466</v>
      </c>
      <c r="E34" t="s">
        <v>469</v>
      </c>
    </row>
    <row r="35" spans="1:5" x14ac:dyDescent="0.25">
      <c r="A35" s="79">
        <v>44175.66369212963</v>
      </c>
      <c r="B35" s="148">
        <v>0.66369212962962965</v>
      </c>
      <c r="C35" t="s">
        <v>465</v>
      </c>
      <c r="D35" t="s">
        <v>466</v>
      </c>
      <c r="E35" t="s">
        <v>470</v>
      </c>
    </row>
    <row r="36" spans="1:5" x14ac:dyDescent="0.25">
      <c r="A36" s="79">
        <v>44176.453275462962</v>
      </c>
      <c r="B36" s="148">
        <v>0.45327546296296295</v>
      </c>
      <c r="C36" t="s">
        <v>465</v>
      </c>
      <c r="D36" t="s">
        <v>466</v>
      </c>
      <c r="E36" t="s">
        <v>468</v>
      </c>
    </row>
    <row r="37" spans="1:5" x14ac:dyDescent="0.25">
      <c r="A37" s="79">
        <v>44176.453275462962</v>
      </c>
      <c r="B37" s="148">
        <v>0.45327546296296295</v>
      </c>
      <c r="C37" t="s">
        <v>465</v>
      </c>
      <c r="D37" t="s">
        <v>466</v>
      </c>
      <c r="E37" t="s">
        <v>469</v>
      </c>
    </row>
    <row r="38" spans="1:5" x14ac:dyDescent="0.25">
      <c r="A38" s="79">
        <v>44176.453275462962</v>
      </c>
      <c r="B38" s="148">
        <v>0.45327546296296295</v>
      </c>
      <c r="C38" t="s">
        <v>465</v>
      </c>
      <c r="D38" t="s">
        <v>466</v>
      </c>
      <c r="E38" t="s">
        <v>470</v>
      </c>
    </row>
    <row r="39" spans="1:5" x14ac:dyDescent="0.25">
      <c r="A39" s="79">
        <v>44176.457337962966</v>
      </c>
      <c r="B39" s="148">
        <v>0.45733796296296297</v>
      </c>
      <c r="C39" t="s">
        <v>465</v>
      </c>
      <c r="D39" t="s">
        <v>466</v>
      </c>
      <c r="E39" t="s">
        <v>468</v>
      </c>
    </row>
    <row r="40" spans="1:5" x14ac:dyDescent="0.25">
      <c r="A40" s="79">
        <v>44176.457337962966</v>
      </c>
      <c r="B40" s="148">
        <v>0.45733796296296297</v>
      </c>
      <c r="C40" t="s">
        <v>465</v>
      </c>
      <c r="D40" t="s">
        <v>466</v>
      </c>
      <c r="E40" t="s">
        <v>469</v>
      </c>
    </row>
    <row r="41" spans="1:5" x14ac:dyDescent="0.25">
      <c r="A41" s="79">
        <v>44176.457337962966</v>
      </c>
      <c r="B41" s="148">
        <v>0.45733796296296297</v>
      </c>
      <c r="C41" t="s">
        <v>465</v>
      </c>
      <c r="D41" t="s">
        <v>466</v>
      </c>
      <c r="E41" t="s">
        <v>470</v>
      </c>
    </row>
    <row r="42" spans="1:5" x14ac:dyDescent="0.25">
      <c r="A42" s="79">
        <v>44176.458379629628</v>
      </c>
      <c r="B42" s="148">
        <v>0.45837962962962964</v>
      </c>
      <c r="C42" t="s">
        <v>465</v>
      </c>
      <c r="D42" t="s">
        <v>466</v>
      </c>
      <c r="E42" t="s">
        <v>468</v>
      </c>
    </row>
    <row r="43" spans="1:5" x14ac:dyDescent="0.25">
      <c r="A43" s="79">
        <v>44176.458379629628</v>
      </c>
      <c r="B43" s="148">
        <v>0.45837962962962964</v>
      </c>
      <c r="C43" t="s">
        <v>465</v>
      </c>
      <c r="D43" t="s">
        <v>466</v>
      </c>
      <c r="E43" t="s">
        <v>469</v>
      </c>
    </row>
    <row r="44" spans="1:5" x14ac:dyDescent="0.25">
      <c r="A44" s="79">
        <v>44176.458379629628</v>
      </c>
      <c r="B44" s="148">
        <v>0.45837962962962964</v>
      </c>
      <c r="C44" t="s">
        <v>465</v>
      </c>
      <c r="D44" t="s">
        <v>466</v>
      </c>
      <c r="E44" t="s">
        <v>470</v>
      </c>
    </row>
    <row r="45" spans="1:5" x14ac:dyDescent="0.25">
      <c r="A45" s="79">
        <v>44176.520555555559</v>
      </c>
      <c r="B45" s="148">
        <v>0.52055555555555555</v>
      </c>
      <c r="C45" t="s">
        <v>465</v>
      </c>
      <c r="D45" t="s">
        <v>466</v>
      </c>
      <c r="E45" t="s">
        <v>468</v>
      </c>
    </row>
    <row r="46" spans="1:5" x14ac:dyDescent="0.25">
      <c r="A46" s="79">
        <v>44176.520555555559</v>
      </c>
      <c r="B46" s="148">
        <v>0.52055555555555555</v>
      </c>
      <c r="C46" t="s">
        <v>465</v>
      </c>
      <c r="D46" t="s">
        <v>466</v>
      </c>
      <c r="E46" t="s">
        <v>469</v>
      </c>
    </row>
    <row r="47" spans="1:5" x14ac:dyDescent="0.25">
      <c r="A47" s="79">
        <v>44176.520555555559</v>
      </c>
      <c r="B47" s="148">
        <v>0.52055555555555555</v>
      </c>
      <c r="C47" t="s">
        <v>465</v>
      </c>
      <c r="D47" t="s">
        <v>466</v>
      </c>
      <c r="E47" t="s">
        <v>470</v>
      </c>
    </row>
    <row r="48" spans="1:5" x14ac:dyDescent="0.25">
      <c r="A48" s="79">
        <v>44176.687523148146</v>
      </c>
      <c r="B48" s="148">
        <v>0.68752314814814808</v>
      </c>
      <c r="C48" t="s">
        <v>465</v>
      </c>
      <c r="D48" t="s">
        <v>466</v>
      </c>
      <c r="E48" t="s">
        <v>467</v>
      </c>
    </row>
    <row r="49" spans="1:5" x14ac:dyDescent="0.25">
      <c r="A49" s="79">
        <v>44176.688275462962</v>
      </c>
      <c r="B49" s="148">
        <v>0.68827546296296294</v>
      </c>
      <c r="C49" t="s">
        <v>465</v>
      </c>
      <c r="D49" t="s">
        <v>466</v>
      </c>
      <c r="E49" t="s">
        <v>467</v>
      </c>
    </row>
    <row r="50" spans="1:5" x14ac:dyDescent="0.25">
      <c r="A50" s="79">
        <v>44176.702326388891</v>
      </c>
      <c r="B50" s="148">
        <v>0.70232638888888888</v>
      </c>
      <c r="C50" t="s">
        <v>465</v>
      </c>
      <c r="D50" t="s">
        <v>466</v>
      </c>
      <c r="E50" t="s">
        <v>468</v>
      </c>
    </row>
    <row r="51" spans="1:5" x14ac:dyDescent="0.25">
      <c r="A51" s="79">
        <v>44176.702326388891</v>
      </c>
      <c r="B51" s="148">
        <v>0.70232638888888888</v>
      </c>
      <c r="C51" t="s">
        <v>465</v>
      </c>
      <c r="D51" t="s">
        <v>466</v>
      </c>
      <c r="E51" t="s">
        <v>469</v>
      </c>
    </row>
    <row r="52" spans="1:5" x14ac:dyDescent="0.25">
      <c r="A52" s="79">
        <v>44176.702326388891</v>
      </c>
      <c r="B52" s="148">
        <v>0.70232638888888888</v>
      </c>
      <c r="C52" t="s">
        <v>465</v>
      </c>
      <c r="D52" t="s">
        <v>466</v>
      </c>
      <c r="E52" t="s">
        <v>470</v>
      </c>
    </row>
    <row r="53" spans="1:5" x14ac:dyDescent="0.25">
      <c r="A53" s="79">
        <v>44179.349074074074</v>
      </c>
      <c r="B53" s="148">
        <v>0.34907407407407409</v>
      </c>
      <c r="C53" t="s">
        <v>465</v>
      </c>
      <c r="D53" t="s">
        <v>466</v>
      </c>
      <c r="E53" t="s">
        <v>467</v>
      </c>
    </row>
    <row r="54" spans="1:5" x14ac:dyDescent="0.25">
      <c r="A54" s="79">
        <v>44179.568877314814</v>
      </c>
      <c r="B54" s="148">
        <v>0.56887731481481485</v>
      </c>
      <c r="C54" t="s">
        <v>465</v>
      </c>
      <c r="D54" t="s">
        <v>466</v>
      </c>
      <c r="E54" t="s">
        <v>468</v>
      </c>
    </row>
    <row r="55" spans="1:5" x14ac:dyDescent="0.25">
      <c r="A55" s="79">
        <v>44179.568877314814</v>
      </c>
      <c r="B55" s="148">
        <v>0.56887731481481485</v>
      </c>
      <c r="C55" t="s">
        <v>465</v>
      </c>
      <c r="D55" t="s">
        <v>466</v>
      </c>
      <c r="E55" t="s">
        <v>469</v>
      </c>
    </row>
    <row r="56" spans="1:5" x14ac:dyDescent="0.25">
      <c r="A56" s="79">
        <v>44179.575694444444</v>
      </c>
      <c r="B56" s="148">
        <v>0.5756944444444444</v>
      </c>
      <c r="C56" t="s">
        <v>465</v>
      </c>
      <c r="D56" t="s">
        <v>466</v>
      </c>
      <c r="E56" t="s">
        <v>468</v>
      </c>
    </row>
    <row r="57" spans="1:5" x14ac:dyDescent="0.25">
      <c r="A57" s="79">
        <v>44179.575694444444</v>
      </c>
      <c r="B57" s="148">
        <v>0.5756944444444444</v>
      </c>
      <c r="C57" t="s">
        <v>465</v>
      </c>
      <c r="D57" t="s">
        <v>466</v>
      </c>
      <c r="E57" t="s">
        <v>469</v>
      </c>
    </row>
    <row r="58" spans="1:5" x14ac:dyDescent="0.25">
      <c r="A58" s="79">
        <v>44179.576018518521</v>
      </c>
      <c r="B58" s="148">
        <v>0.57601851851851849</v>
      </c>
      <c r="C58" t="s">
        <v>465</v>
      </c>
      <c r="D58" t="s">
        <v>466</v>
      </c>
      <c r="E58" t="s">
        <v>470</v>
      </c>
    </row>
    <row r="59" spans="1:5" x14ac:dyDescent="0.25">
      <c r="A59" s="79">
        <v>44179.592673611114</v>
      </c>
      <c r="B59" s="148">
        <v>0.59267361111111116</v>
      </c>
      <c r="C59" t="s">
        <v>465</v>
      </c>
      <c r="D59" t="s">
        <v>466</v>
      </c>
      <c r="E59" t="s">
        <v>468</v>
      </c>
    </row>
    <row r="60" spans="1:5" x14ac:dyDescent="0.25">
      <c r="A60" s="79">
        <v>44179.592673611114</v>
      </c>
      <c r="B60" s="148">
        <v>0.59267361111111116</v>
      </c>
      <c r="C60" t="s">
        <v>465</v>
      </c>
      <c r="D60" t="s">
        <v>466</v>
      </c>
      <c r="E60" t="s">
        <v>469</v>
      </c>
    </row>
    <row r="61" spans="1:5" x14ac:dyDescent="0.25">
      <c r="A61" s="79">
        <v>44179.592673611114</v>
      </c>
      <c r="B61" s="148">
        <v>0.59267361111111116</v>
      </c>
      <c r="C61" t="s">
        <v>465</v>
      </c>
      <c r="D61" t="s">
        <v>466</v>
      </c>
      <c r="E61" t="s">
        <v>470</v>
      </c>
    </row>
    <row r="62" spans="1:5" x14ac:dyDescent="0.25">
      <c r="A62" s="79">
        <v>44179.593113425923</v>
      </c>
      <c r="B62" s="148">
        <v>0.59311342592592597</v>
      </c>
      <c r="C62" t="s">
        <v>465</v>
      </c>
      <c r="D62" t="s">
        <v>466</v>
      </c>
      <c r="E62" t="s">
        <v>468</v>
      </c>
    </row>
    <row r="63" spans="1:5" x14ac:dyDescent="0.25">
      <c r="A63" s="79">
        <v>44179.593113425923</v>
      </c>
      <c r="B63" s="148">
        <v>0.59311342592592597</v>
      </c>
      <c r="C63" t="s">
        <v>465</v>
      </c>
      <c r="D63" t="s">
        <v>466</v>
      </c>
      <c r="E63" t="s">
        <v>469</v>
      </c>
    </row>
    <row r="64" spans="1:5" x14ac:dyDescent="0.25">
      <c r="A64" s="79">
        <v>44179.593113425923</v>
      </c>
      <c r="B64" s="148">
        <v>0.59311342592592597</v>
      </c>
      <c r="C64" t="s">
        <v>465</v>
      </c>
      <c r="D64" t="s">
        <v>466</v>
      </c>
      <c r="E64" t="s">
        <v>470</v>
      </c>
    </row>
    <row r="65" spans="1:5" x14ac:dyDescent="0.25">
      <c r="A65" s="79">
        <v>44179.593634259261</v>
      </c>
      <c r="B65" s="148">
        <v>0.59363425925925928</v>
      </c>
      <c r="C65" t="s">
        <v>465</v>
      </c>
      <c r="D65" t="s">
        <v>466</v>
      </c>
      <c r="E65" t="s">
        <v>468</v>
      </c>
    </row>
    <row r="66" spans="1:5" x14ac:dyDescent="0.25">
      <c r="A66" s="79">
        <v>44179.593634259261</v>
      </c>
      <c r="B66" s="148">
        <v>0.59363425925925928</v>
      </c>
      <c r="C66" t="s">
        <v>465</v>
      </c>
      <c r="D66" t="s">
        <v>466</v>
      </c>
      <c r="E66" t="s">
        <v>469</v>
      </c>
    </row>
    <row r="67" spans="1:5" x14ac:dyDescent="0.25">
      <c r="A67" s="79">
        <v>44179.593634259261</v>
      </c>
      <c r="B67" s="148">
        <v>0.59363425925925928</v>
      </c>
      <c r="C67" t="s">
        <v>465</v>
      </c>
      <c r="D67" t="s">
        <v>466</v>
      </c>
      <c r="E67" t="s">
        <v>470</v>
      </c>
    </row>
    <row r="68" spans="1:5" x14ac:dyDescent="0.25">
      <c r="A68" s="79">
        <v>44179.593784722223</v>
      </c>
      <c r="B68" s="148">
        <v>0.59378472222222223</v>
      </c>
      <c r="C68" t="s">
        <v>465</v>
      </c>
      <c r="D68" t="s">
        <v>466</v>
      </c>
      <c r="E68" t="s">
        <v>468</v>
      </c>
    </row>
    <row r="69" spans="1:5" x14ac:dyDescent="0.25">
      <c r="A69" s="79">
        <v>44179.593784722223</v>
      </c>
      <c r="B69" s="148">
        <v>0.59378472222222223</v>
      </c>
      <c r="C69" t="s">
        <v>465</v>
      </c>
      <c r="D69" t="s">
        <v>466</v>
      </c>
      <c r="E69" t="s">
        <v>469</v>
      </c>
    </row>
    <row r="70" spans="1:5" x14ac:dyDescent="0.25">
      <c r="A70" s="79">
        <v>44179.593784722223</v>
      </c>
      <c r="B70" s="148">
        <v>0.59378472222222223</v>
      </c>
      <c r="C70" t="s">
        <v>465</v>
      </c>
      <c r="D70" t="s">
        <v>466</v>
      </c>
      <c r="E70" t="s">
        <v>470</v>
      </c>
    </row>
    <row r="71" spans="1:5" x14ac:dyDescent="0.25">
      <c r="A71" s="79">
        <v>44179.594594907408</v>
      </c>
      <c r="B71" s="148">
        <v>0.59459490740740739</v>
      </c>
      <c r="C71" t="s">
        <v>465</v>
      </c>
      <c r="D71" t="s">
        <v>466</v>
      </c>
      <c r="E71" t="s">
        <v>468</v>
      </c>
    </row>
    <row r="72" spans="1:5" x14ac:dyDescent="0.25">
      <c r="A72" s="79">
        <v>44179.594594907408</v>
      </c>
      <c r="B72" s="148">
        <v>0.59459490740740739</v>
      </c>
      <c r="C72" t="s">
        <v>465</v>
      </c>
      <c r="D72" t="s">
        <v>466</v>
      </c>
      <c r="E72" t="s">
        <v>469</v>
      </c>
    </row>
    <row r="73" spans="1:5" x14ac:dyDescent="0.25">
      <c r="A73" s="79">
        <v>44179.594594907408</v>
      </c>
      <c r="B73" s="148">
        <v>0.59459490740740739</v>
      </c>
      <c r="C73" t="s">
        <v>465</v>
      </c>
      <c r="D73" t="s">
        <v>466</v>
      </c>
      <c r="E73" t="s">
        <v>470</v>
      </c>
    </row>
    <row r="74" spans="1:5" x14ac:dyDescent="0.25">
      <c r="A74" s="79">
        <v>44179.608599537038</v>
      </c>
      <c r="B74" s="148">
        <v>0.60859953703703706</v>
      </c>
      <c r="C74" t="s">
        <v>465</v>
      </c>
      <c r="D74" t="s">
        <v>466</v>
      </c>
      <c r="E74" t="s">
        <v>467</v>
      </c>
    </row>
    <row r="75" spans="1:5" x14ac:dyDescent="0.25">
      <c r="A75" s="79">
        <v>44179.627129629633</v>
      </c>
      <c r="B75" s="148">
        <v>0.6271296296296297</v>
      </c>
      <c r="C75" t="s">
        <v>465</v>
      </c>
      <c r="D75" t="s">
        <v>466</v>
      </c>
      <c r="E75" t="s">
        <v>467</v>
      </c>
    </row>
    <row r="76" spans="1:5" x14ac:dyDescent="0.25">
      <c r="A76" s="79">
        <v>44179.627314814818</v>
      </c>
      <c r="B76" s="148">
        <v>0.62731481481481477</v>
      </c>
      <c r="C76" t="s">
        <v>465</v>
      </c>
      <c r="D76" t="s">
        <v>466</v>
      </c>
      <c r="E76" t="s">
        <v>467</v>
      </c>
    </row>
    <row r="77" spans="1:5" x14ac:dyDescent="0.25">
      <c r="A77" s="79">
        <v>44179.627997685187</v>
      </c>
      <c r="B77" s="148">
        <v>0.62799768518518517</v>
      </c>
      <c r="C77" t="s">
        <v>465</v>
      </c>
      <c r="D77" t="s">
        <v>466</v>
      </c>
      <c r="E77" t="s">
        <v>467</v>
      </c>
    </row>
    <row r="78" spans="1:5" x14ac:dyDescent="0.25">
      <c r="A78" s="79">
        <v>44179.62840277778</v>
      </c>
      <c r="B78" s="148">
        <v>0.62840277777777775</v>
      </c>
      <c r="C78" t="s">
        <v>465</v>
      </c>
      <c r="D78" t="s">
        <v>466</v>
      </c>
      <c r="E78" t="s">
        <v>467</v>
      </c>
    </row>
    <row r="79" spans="1:5" x14ac:dyDescent="0.25">
      <c r="A79" s="149">
        <v>44179.629363425927</v>
      </c>
      <c r="B79" s="148">
        <v>0.62936342592592587</v>
      </c>
      <c r="C79" t="s">
        <v>465</v>
      </c>
      <c r="D79" t="s">
        <v>466</v>
      </c>
      <c r="E79" t="s">
        <v>467</v>
      </c>
    </row>
    <row r="80" spans="1:5" x14ac:dyDescent="0.25">
      <c r="A80" s="149">
        <v>44180.378055555557</v>
      </c>
      <c r="B80" s="148">
        <v>0.37805555555555559</v>
      </c>
      <c r="C80" t="s">
        <v>465</v>
      </c>
      <c r="D80" t="s">
        <v>466</v>
      </c>
      <c r="E80" t="s">
        <v>467</v>
      </c>
    </row>
    <row r="81" spans="1:5" x14ac:dyDescent="0.25">
      <c r="A81" s="149">
        <v>44180.3827662037</v>
      </c>
      <c r="B81" s="148">
        <v>0.38276620370370368</v>
      </c>
      <c r="C81" t="s">
        <v>465</v>
      </c>
      <c r="D81" t="s">
        <v>466</v>
      </c>
      <c r="E81" t="s">
        <v>467</v>
      </c>
    </row>
    <row r="82" spans="1:5" x14ac:dyDescent="0.25">
      <c r="A82" s="149">
        <v>44180.387314814812</v>
      </c>
      <c r="B82" s="148">
        <v>0.38731481481481483</v>
      </c>
      <c r="C82" t="s">
        <v>465</v>
      </c>
      <c r="D82" t="s">
        <v>466</v>
      </c>
      <c r="E82" t="s">
        <v>467</v>
      </c>
    </row>
    <row r="83" spans="1:5" x14ac:dyDescent="0.25">
      <c r="A83" s="149">
        <v>44180.387627314813</v>
      </c>
      <c r="B83" s="148">
        <v>0.38762731481481483</v>
      </c>
      <c r="C83" t="s">
        <v>465</v>
      </c>
      <c r="D83" t="s">
        <v>466</v>
      </c>
      <c r="E83" t="s">
        <v>468</v>
      </c>
    </row>
    <row r="84" spans="1:5" x14ac:dyDescent="0.25">
      <c r="A84" s="149">
        <v>44180.387627314813</v>
      </c>
      <c r="B84" s="148">
        <v>0.38762731481481483</v>
      </c>
      <c r="C84" t="s">
        <v>465</v>
      </c>
      <c r="D84" t="s">
        <v>466</v>
      </c>
      <c r="E84" t="s">
        <v>469</v>
      </c>
    </row>
    <row r="85" spans="1:5" x14ac:dyDescent="0.25">
      <c r="A85" s="149">
        <v>44180.387627314813</v>
      </c>
      <c r="B85" s="148">
        <v>0.38762731481481483</v>
      </c>
      <c r="C85" t="s">
        <v>465</v>
      </c>
      <c r="D85" t="s">
        <v>466</v>
      </c>
      <c r="E85" t="s">
        <v>470</v>
      </c>
    </row>
    <row r="86" spans="1:5" x14ac:dyDescent="0.25">
      <c r="A86" s="149">
        <v>44180.442511574074</v>
      </c>
      <c r="B86" s="148">
        <v>0.4425115740740741</v>
      </c>
      <c r="C86" t="s">
        <v>465</v>
      </c>
      <c r="D86" t="s">
        <v>466</v>
      </c>
      <c r="E86" t="s">
        <v>467</v>
      </c>
    </row>
    <row r="87" spans="1:5" x14ac:dyDescent="0.25">
      <c r="A87" s="149">
        <v>44180.44327546296</v>
      </c>
      <c r="B87" s="148">
        <v>0.44327546296296294</v>
      </c>
      <c r="C87" t="s">
        <v>465</v>
      </c>
      <c r="D87" t="s">
        <v>466</v>
      </c>
      <c r="E87" t="s">
        <v>467</v>
      </c>
    </row>
    <row r="88" spans="1:5" x14ac:dyDescent="0.25">
      <c r="A88" s="149">
        <v>44180.459756944445</v>
      </c>
      <c r="B88" s="148">
        <v>0.45975694444444443</v>
      </c>
      <c r="C88" t="s">
        <v>465</v>
      </c>
      <c r="D88" t="s">
        <v>466</v>
      </c>
      <c r="E88" t="s">
        <v>468</v>
      </c>
    </row>
    <row r="89" spans="1:5" x14ac:dyDescent="0.25">
      <c r="A89" s="149">
        <v>44180.459756944445</v>
      </c>
      <c r="B89" s="148">
        <v>0.45975694444444443</v>
      </c>
      <c r="C89" t="s">
        <v>465</v>
      </c>
      <c r="D89" t="s">
        <v>466</v>
      </c>
      <c r="E89" t="s">
        <v>469</v>
      </c>
    </row>
    <row r="90" spans="1:5" x14ac:dyDescent="0.25">
      <c r="A90" s="149">
        <v>44180.459756944445</v>
      </c>
      <c r="B90" s="148">
        <v>0.45975694444444443</v>
      </c>
      <c r="C90" t="s">
        <v>465</v>
      </c>
      <c r="D90" t="s">
        <v>466</v>
      </c>
      <c r="E90" t="s">
        <v>470</v>
      </c>
    </row>
    <row r="91" spans="1:5" x14ac:dyDescent="0.25">
      <c r="A91" s="149">
        <v>44180.466828703706</v>
      </c>
      <c r="B91" s="148">
        <v>0.46682870370370372</v>
      </c>
      <c r="C91" t="s">
        <v>465</v>
      </c>
      <c r="D91" t="s">
        <v>466</v>
      </c>
      <c r="E91" t="s">
        <v>468</v>
      </c>
    </row>
    <row r="92" spans="1:5" x14ac:dyDescent="0.25">
      <c r="A92" s="149">
        <v>44180.466828703706</v>
      </c>
      <c r="B92" s="148">
        <v>0.46682870370370372</v>
      </c>
      <c r="C92" t="s">
        <v>465</v>
      </c>
      <c r="D92" t="s">
        <v>466</v>
      </c>
      <c r="E92" t="s">
        <v>469</v>
      </c>
    </row>
    <row r="93" spans="1:5" x14ac:dyDescent="0.25">
      <c r="A93" s="149">
        <v>44180.466828703706</v>
      </c>
      <c r="B93" s="148">
        <v>0.46682870370370372</v>
      </c>
      <c r="C93" t="s">
        <v>465</v>
      </c>
      <c r="D93" t="s">
        <v>466</v>
      </c>
      <c r="E93" t="s">
        <v>470</v>
      </c>
    </row>
    <row r="94" spans="1:5" x14ac:dyDescent="0.25">
      <c r="A94" s="149">
        <v>44180.470486111109</v>
      </c>
      <c r="B94" s="148">
        <v>0.4704861111111111</v>
      </c>
      <c r="C94" t="s">
        <v>465</v>
      </c>
      <c r="D94" t="s">
        <v>466</v>
      </c>
      <c r="E94" t="s">
        <v>468</v>
      </c>
    </row>
    <row r="95" spans="1:5" x14ac:dyDescent="0.25">
      <c r="A95" s="149">
        <v>44180.470486111109</v>
      </c>
      <c r="B95" s="148">
        <v>0.4704861111111111</v>
      </c>
      <c r="C95" t="s">
        <v>465</v>
      </c>
      <c r="D95" t="s">
        <v>466</v>
      </c>
      <c r="E95" t="s">
        <v>469</v>
      </c>
    </row>
    <row r="96" spans="1:5" x14ac:dyDescent="0.25">
      <c r="A96" s="149">
        <v>44180.470486111109</v>
      </c>
      <c r="B96" s="148">
        <v>0.4704861111111111</v>
      </c>
      <c r="C96" t="s">
        <v>465</v>
      </c>
      <c r="D96" t="s">
        <v>466</v>
      </c>
      <c r="E96" t="s">
        <v>470</v>
      </c>
    </row>
    <row r="97" spans="1:5" x14ac:dyDescent="0.25">
      <c r="A97" s="149">
        <v>44180.47415509259</v>
      </c>
      <c r="B97" s="148">
        <v>0.47415509259259259</v>
      </c>
      <c r="C97" t="s">
        <v>465</v>
      </c>
      <c r="D97" t="s">
        <v>466</v>
      </c>
      <c r="E97" t="s">
        <v>468</v>
      </c>
    </row>
    <row r="98" spans="1:5" x14ac:dyDescent="0.25">
      <c r="A98" s="149">
        <v>44180.47415509259</v>
      </c>
      <c r="B98" s="148">
        <v>0.47415509259259259</v>
      </c>
      <c r="C98" t="s">
        <v>465</v>
      </c>
      <c r="D98" t="s">
        <v>466</v>
      </c>
      <c r="E98" t="s">
        <v>469</v>
      </c>
    </row>
    <row r="99" spans="1:5" x14ac:dyDescent="0.25">
      <c r="A99" s="149">
        <v>44180.47415509259</v>
      </c>
      <c r="B99" s="148">
        <v>0.47415509259259259</v>
      </c>
      <c r="C99" t="s">
        <v>465</v>
      </c>
      <c r="D99" t="s">
        <v>466</v>
      </c>
      <c r="E99" t="s">
        <v>470</v>
      </c>
    </row>
    <row r="100" spans="1:5" x14ac:dyDescent="0.25">
      <c r="A100" s="149">
        <v>44180.503368055557</v>
      </c>
      <c r="B100" s="148">
        <v>0.50336805555555553</v>
      </c>
      <c r="C100" t="s">
        <v>465</v>
      </c>
      <c r="D100" t="s">
        <v>466</v>
      </c>
      <c r="E100" t="s">
        <v>468</v>
      </c>
    </row>
    <row r="101" spans="1:5" x14ac:dyDescent="0.25">
      <c r="A101" s="149">
        <v>44180.503368055557</v>
      </c>
      <c r="B101" s="148">
        <v>0.50336805555555553</v>
      </c>
      <c r="C101" t="s">
        <v>465</v>
      </c>
      <c r="D101" t="s">
        <v>466</v>
      </c>
      <c r="E101" t="s">
        <v>469</v>
      </c>
    </row>
    <row r="102" spans="1:5" x14ac:dyDescent="0.25">
      <c r="A102" s="149">
        <v>44180.503368055557</v>
      </c>
      <c r="B102" s="148">
        <v>0.50336805555555553</v>
      </c>
      <c r="C102" t="s">
        <v>465</v>
      </c>
      <c r="D102" t="s">
        <v>466</v>
      </c>
      <c r="E102" t="s">
        <v>470</v>
      </c>
    </row>
    <row r="103" spans="1:5" x14ac:dyDescent="0.25">
      <c r="A103" s="149">
        <v>44180.522881944446</v>
      </c>
      <c r="B103" s="148">
        <v>0.52288194444444447</v>
      </c>
      <c r="C103" t="s">
        <v>465</v>
      </c>
      <c r="D103" t="s">
        <v>466</v>
      </c>
      <c r="E103" t="s">
        <v>468</v>
      </c>
    </row>
    <row r="104" spans="1:5" x14ac:dyDescent="0.25">
      <c r="A104" s="149">
        <v>44180.522881944446</v>
      </c>
      <c r="B104" s="148">
        <v>0.52288194444444447</v>
      </c>
      <c r="C104" t="s">
        <v>465</v>
      </c>
      <c r="D104" t="s">
        <v>466</v>
      </c>
      <c r="E104" t="s">
        <v>469</v>
      </c>
    </row>
    <row r="105" spans="1:5" x14ac:dyDescent="0.25">
      <c r="A105" s="149">
        <v>44180.522881944446</v>
      </c>
      <c r="B105" s="148">
        <v>0.52288194444444447</v>
      </c>
      <c r="C105" t="s">
        <v>465</v>
      </c>
      <c r="D105" t="s">
        <v>466</v>
      </c>
      <c r="E105" t="s">
        <v>470</v>
      </c>
    </row>
    <row r="106" spans="1:5" x14ac:dyDescent="0.25">
      <c r="A106" s="149">
        <v>44180.531018518515</v>
      </c>
      <c r="B106" s="148">
        <v>0.53101851851851845</v>
      </c>
      <c r="C106" t="s">
        <v>465</v>
      </c>
      <c r="D106" t="s">
        <v>466</v>
      </c>
      <c r="E106" t="s">
        <v>468</v>
      </c>
    </row>
    <row r="107" spans="1:5" x14ac:dyDescent="0.25">
      <c r="A107" s="149">
        <v>44180.531018518515</v>
      </c>
      <c r="B107" s="148">
        <v>0.53101851851851845</v>
      </c>
      <c r="C107" t="s">
        <v>465</v>
      </c>
      <c r="D107" t="s">
        <v>466</v>
      </c>
      <c r="E107" t="s">
        <v>469</v>
      </c>
    </row>
    <row r="108" spans="1:5" x14ac:dyDescent="0.25">
      <c r="A108" s="149">
        <v>44180.531018518515</v>
      </c>
      <c r="B108" s="148">
        <v>0.53101851851851845</v>
      </c>
      <c r="C108" t="s">
        <v>465</v>
      </c>
      <c r="D108" t="s">
        <v>466</v>
      </c>
      <c r="E108" t="s">
        <v>470</v>
      </c>
    </row>
    <row r="109" spans="1:5" x14ac:dyDescent="0.25">
      <c r="A109" s="149">
        <v>44180.750914351855</v>
      </c>
      <c r="B109" s="148">
        <v>0.75091435185185185</v>
      </c>
      <c r="C109" t="s">
        <v>465</v>
      </c>
      <c r="D109" t="s">
        <v>466</v>
      </c>
      <c r="E109" t="s">
        <v>468</v>
      </c>
    </row>
    <row r="110" spans="1:5" x14ac:dyDescent="0.25">
      <c r="A110" s="149">
        <v>44180.750914351855</v>
      </c>
      <c r="B110" s="148">
        <v>0.75091435185185185</v>
      </c>
      <c r="C110" t="s">
        <v>465</v>
      </c>
      <c r="D110" t="s">
        <v>466</v>
      </c>
      <c r="E110" t="s">
        <v>469</v>
      </c>
    </row>
    <row r="111" spans="1:5" x14ac:dyDescent="0.25">
      <c r="A111" s="149">
        <v>44180.750914351855</v>
      </c>
      <c r="B111" s="148">
        <v>0.75091435185185185</v>
      </c>
      <c r="C111" t="s">
        <v>465</v>
      </c>
      <c r="D111" t="s">
        <v>466</v>
      </c>
      <c r="E111" t="s">
        <v>470</v>
      </c>
    </row>
    <row r="112" spans="1:5" x14ac:dyDescent="0.25">
      <c r="A112" s="149">
        <v>44181.350671296299</v>
      </c>
      <c r="B112" s="148">
        <v>0.35067129629629629</v>
      </c>
      <c r="C112" t="s">
        <v>465</v>
      </c>
      <c r="D112" t="s">
        <v>466</v>
      </c>
      <c r="E112" t="s">
        <v>468</v>
      </c>
    </row>
    <row r="113" spans="1:5" x14ac:dyDescent="0.25">
      <c r="A113" s="149">
        <v>44181.350671296299</v>
      </c>
      <c r="B113" s="148">
        <v>0.35067129629629629</v>
      </c>
      <c r="C113" t="s">
        <v>465</v>
      </c>
      <c r="D113" t="s">
        <v>466</v>
      </c>
      <c r="E113" t="s">
        <v>469</v>
      </c>
    </row>
    <row r="114" spans="1:5" x14ac:dyDescent="0.25">
      <c r="A114" s="149">
        <v>44181.350671296299</v>
      </c>
      <c r="B114" s="148">
        <v>0.35067129629629629</v>
      </c>
      <c r="C114" t="s">
        <v>465</v>
      </c>
      <c r="D114" t="s">
        <v>466</v>
      </c>
      <c r="E114" t="s">
        <v>470</v>
      </c>
    </row>
    <row r="115" spans="1:5" x14ac:dyDescent="0.25">
      <c r="A115" s="149">
        <v>44186.491689814815</v>
      </c>
      <c r="B115" s="148">
        <v>0.49168981481481483</v>
      </c>
      <c r="C115" t="s">
        <v>465</v>
      </c>
      <c r="D115" t="s">
        <v>466</v>
      </c>
      <c r="E115" t="s">
        <v>467</v>
      </c>
    </row>
    <row r="116" spans="1:5" x14ac:dyDescent="0.25">
      <c r="A116" s="149">
        <v>44186.492175925923</v>
      </c>
      <c r="B116" s="148">
        <v>0.49217592592592596</v>
      </c>
      <c r="C116" t="s">
        <v>465</v>
      </c>
      <c r="D116" t="s">
        <v>466</v>
      </c>
      <c r="E116" t="s">
        <v>468</v>
      </c>
    </row>
    <row r="117" spans="1:5" x14ac:dyDescent="0.25">
      <c r="A117" s="149">
        <v>44186.492175925923</v>
      </c>
      <c r="B117" s="148">
        <v>0.49217592592592596</v>
      </c>
      <c r="C117" t="s">
        <v>465</v>
      </c>
      <c r="D117" t="s">
        <v>466</v>
      </c>
      <c r="E117" t="s">
        <v>469</v>
      </c>
    </row>
    <row r="118" spans="1:5" x14ac:dyDescent="0.25">
      <c r="A118" s="149">
        <v>44186.492175925923</v>
      </c>
      <c r="B118" s="148">
        <v>0.49217592592592596</v>
      </c>
      <c r="C118" t="s">
        <v>465</v>
      </c>
      <c r="D118" t="s">
        <v>466</v>
      </c>
      <c r="E118" t="s">
        <v>470</v>
      </c>
    </row>
    <row r="119" spans="1:5" x14ac:dyDescent="0.25">
      <c r="A119" s="149">
        <v>44186.527002314811</v>
      </c>
      <c r="B119" s="148">
        <v>0.52700231481481474</v>
      </c>
      <c r="C119" t="s">
        <v>465</v>
      </c>
      <c r="D119" t="s">
        <v>466</v>
      </c>
      <c r="E119" t="s">
        <v>468</v>
      </c>
    </row>
    <row r="120" spans="1:5" x14ac:dyDescent="0.25">
      <c r="A120" s="149">
        <v>44186.52752314815</v>
      </c>
      <c r="B120" s="148">
        <v>0.52752314814814816</v>
      </c>
      <c r="C120" t="s">
        <v>465</v>
      </c>
      <c r="D120" t="s">
        <v>466</v>
      </c>
      <c r="E120" t="s">
        <v>469</v>
      </c>
    </row>
    <row r="121" spans="1:5" x14ac:dyDescent="0.25">
      <c r="A121" s="149">
        <v>44186.536759259259</v>
      </c>
      <c r="B121" s="148">
        <v>0.53675925925925927</v>
      </c>
      <c r="C121" t="s">
        <v>465</v>
      </c>
      <c r="D121" t="s">
        <v>466</v>
      </c>
      <c r="E121" t="s">
        <v>468</v>
      </c>
    </row>
    <row r="122" spans="1:5" x14ac:dyDescent="0.25">
      <c r="A122" s="149">
        <v>44186.536759259259</v>
      </c>
      <c r="B122" s="148">
        <v>0.53675925925925927</v>
      </c>
      <c r="C122" t="s">
        <v>465</v>
      </c>
      <c r="D122" t="s">
        <v>466</v>
      </c>
      <c r="E122" t="s">
        <v>469</v>
      </c>
    </row>
    <row r="123" spans="1:5" x14ac:dyDescent="0.25">
      <c r="A123" s="149">
        <v>44186.608807870369</v>
      </c>
      <c r="B123" s="148">
        <v>0.60880787037037043</v>
      </c>
      <c r="C123" t="s">
        <v>465</v>
      </c>
      <c r="D123" t="s">
        <v>466</v>
      </c>
      <c r="E123" t="s">
        <v>468</v>
      </c>
    </row>
    <row r="124" spans="1:5" x14ac:dyDescent="0.25">
      <c r="A124" s="149">
        <v>44186.608807870369</v>
      </c>
      <c r="B124" s="148">
        <v>0.60880787037037043</v>
      </c>
      <c r="C124" t="s">
        <v>465</v>
      </c>
      <c r="D124" t="s">
        <v>466</v>
      </c>
      <c r="E124" t="s">
        <v>469</v>
      </c>
    </row>
    <row r="125" spans="1:5" x14ac:dyDescent="0.25">
      <c r="A125" s="149">
        <v>44186.615520833337</v>
      </c>
      <c r="B125" s="148">
        <v>0.61552083333333341</v>
      </c>
      <c r="C125" t="s">
        <v>465</v>
      </c>
      <c r="D125" t="s">
        <v>466</v>
      </c>
      <c r="E125" t="s">
        <v>468</v>
      </c>
    </row>
    <row r="126" spans="1:5" x14ac:dyDescent="0.25">
      <c r="A126" s="149">
        <v>44186.615520833337</v>
      </c>
      <c r="B126" s="148">
        <v>0.61552083333333341</v>
      </c>
      <c r="C126" t="s">
        <v>465</v>
      </c>
      <c r="D126" t="s">
        <v>466</v>
      </c>
      <c r="E126" t="s">
        <v>469</v>
      </c>
    </row>
    <row r="127" spans="1:5" x14ac:dyDescent="0.25">
      <c r="A127" s="149">
        <v>44186.615682870368</v>
      </c>
      <c r="B127" s="148">
        <v>0.61568287037037039</v>
      </c>
      <c r="C127" t="s">
        <v>465</v>
      </c>
      <c r="D127" t="s">
        <v>466</v>
      </c>
      <c r="E127" t="s">
        <v>470</v>
      </c>
    </row>
    <row r="128" spans="1:5" x14ac:dyDescent="0.25">
      <c r="A128" s="149">
        <v>44186.69259259259</v>
      </c>
      <c r="B128" s="148">
        <v>0.69259259259259265</v>
      </c>
      <c r="C128" t="s">
        <v>465</v>
      </c>
      <c r="D128" t="s">
        <v>466</v>
      </c>
      <c r="E128" t="s">
        <v>468</v>
      </c>
    </row>
    <row r="129" spans="1:5" x14ac:dyDescent="0.25">
      <c r="A129" s="149">
        <v>44186.69259259259</v>
      </c>
      <c r="B129" s="148">
        <v>0.69259259259259265</v>
      </c>
      <c r="C129" t="s">
        <v>465</v>
      </c>
      <c r="D129" t="s">
        <v>466</v>
      </c>
      <c r="E129" t="s">
        <v>469</v>
      </c>
    </row>
    <row r="130" spans="1:5" x14ac:dyDescent="0.25">
      <c r="A130" s="149">
        <v>44186.69259259259</v>
      </c>
      <c r="B130" s="148">
        <v>0.69259259259259265</v>
      </c>
      <c r="C130" t="s">
        <v>465</v>
      </c>
      <c r="D130" t="s">
        <v>466</v>
      </c>
      <c r="E130" t="s">
        <v>470</v>
      </c>
    </row>
    <row r="131" spans="1:5" x14ac:dyDescent="0.25">
      <c r="A131" s="149">
        <v>44187.468229166669</v>
      </c>
      <c r="B131" s="148">
        <v>0.4682291666666667</v>
      </c>
      <c r="C131" t="s">
        <v>465</v>
      </c>
      <c r="D131" t="s">
        <v>466</v>
      </c>
      <c r="E131" t="s">
        <v>468</v>
      </c>
    </row>
    <row r="132" spans="1:5" x14ac:dyDescent="0.25">
      <c r="A132" s="149">
        <v>44187.468506944446</v>
      </c>
      <c r="B132" s="148">
        <v>0.46850694444444446</v>
      </c>
      <c r="C132" t="s">
        <v>465</v>
      </c>
      <c r="D132" t="s">
        <v>466</v>
      </c>
      <c r="E132" t="s">
        <v>469</v>
      </c>
    </row>
    <row r="133" spans="1:5" x14ac:dyDescent="0.25">
      <c r="A133" s="149">
        <v>44187.468576388892</v>
      </c>
      <c r="B133" s="148">
        <v>0.46857638888888892</v>
      </c>
      <c r="C133" t="s">
        <v>465</v>
      </c>
      <c r="D133" t="s">
        <v>466</v>
      </c>
      <c r="E133" t="s">
        <v>470</v>
      </c>
    </row>
    <row r="134" spans="1:5" x14ac:dyDescent="0.25">
      <c r="A134" s="149">
        <v>44187.469409722224</v>
      </c>
      <c r="B134" s="148">
        <v>0.46940972222222221</v>
      </c>
      <c r="C134" t="s">
        <v>465</v>
      </c>
      <c r="D134" t="s">
        <v>466</v>
      </c>
      <c r="E134" t="s">
        <v>468</v>
      </c>
    </row>
    <row r="135" spans="1:5" x14ac:dyDescent="0.25">
      <c r="A135" s="149">
        <v>44187.469594907408</v>
      </c>
      <c r="B135" s="148">
        <v>0.46959490740740745</v>
      </c>
      <c r="C135" t="s">
        <v>465</v>
      </c>
      <c r="D135" t="s">
        <v>466</v>
      </c>
      <c r="E135" t="s">
        <v>469</v>
      </c>
    </row>
    <row r="136" spans="1:5" x14ac:dyDescent="0.25">
      <c r="A136" s="149">
        <v>44187.479768518519</v>
      </c>
      <c r="B136" s="148">
        <v>0.47976851851851854</v>
      </c>
      <c r="C136" t="s">
        <v>465</v>
      </c>
      <c r="D136" t="s">
        <v>466</v>
      </c>
      <c r="E136" t="s">
        <v>468</v>
      </c>
    </row>
    <row r="137" spans="1:5" x14ac:dyDescent="0.25">
      <c r="A137" s="149">
        <v>44187.479849537034</v>
      </c>
      <c r="B137" s="148">
        <v>0.47984953703703703</v>
      </c>
      <c r="C137" t="s">
        <v>465</v>
      </c>
      <c r="D137" t="s">
        <v>466</v>
      </c>
      <c r="E137" t="s">
        <v>469</v>
      </c>
    </row>
    <row r="138" spans="1:5" x14ac:dyDescent="0.25">
      <c r="A138" s="149">
        <v>44187.488055555557</v>
      </c>
      <c r="B138" s="148">
        <v>0.48805555555555552</v>
      </c>
      <c r="C138" t="s">
        <v>465</v>
      </c>
      <c r="D138" t="s">
        <v>466</v>
      </c>
      <c r="E138" t="s">
        <v>468</v>
      </c>
    </row>
    <row r="139" spans="1:5" x14ac:dyDescent="0.25">
      <c r="A139" s="149">
        <v>44187.488067129627</v>
      </c>
      <c r="B139" s="148">
        <v>0.48806712962962967</v>
      </c>
      <c r="C139" t="s">
        <v>465</v>
      </c>
      <c r="D139" t="s">
        <v>466</v>
      </c>
      <c r="E139" t="s">
        <v>469</v>
      </c>
    </row>
    <row r="140" spans="1:5" x14ac:dyDescent="0.25">
      <c r="A140" s="149">
        <v>44187.494131944448</v>
      </c>
      <c r="B140" s="148">
        <v>0.49413194444444447</v>
      </c>
      <c r="C140" t="s">
        <v>465</v>
      </c>
      <c r="D140" t="s">
        <v>466</v>
      </c>
      <c r="E140" t="s">
        <v>468</v>
      </c>
    </row>
    <row r="141" spans="1:5" x14ac:dyDescent="0.25">
      <c r="A141" s="149">
        <v>44187.494131944448</v>
      </c>
      <c r="B141" s="148">
        <v>0.49413194444444447</v>
      </c>
      <c r="C141" t="s">
        <v>465</v>
      </c>
      <c r="D141" t="s">
        <v>466</v>
      </c>
      <c r="E141" t="s">
        <v>469</v>
      </c>
    </row>
    <row r="142" spans="1:5" x14ac:dyDescent="0.25">
      <c r="A142" s="149">
        <v>44187.529791666668</v>
      </c>
      <c r="B142" s="148">
        <v>0.52979166666666666</v>
      </c>
      <c r="C142" t="s">
        <v>465</v>
      </c>
      <c r="D142" t="s">
        <v>466</v>
      </c>
      <c r="E142" t="s">
        <v>468</v>
      </c>
    </row>
    <row r="143" spans="1:5" x14ac:dyDescent="0.25">
      <c r="A143" s="149">
        <v>44187.529791666668</v>
      </c>
      <c r="B143" s="148">
        <v>0.52979166666666666</v>
      </c>
      <c r="C143" t="s">
        <v>465</v>
      </c>
      <c r="D143" t="s">
        <v>466</v>
      </c>
      <c r="E143" t="s">
        <v>469</v>
      </c>
    </row>
    <row r="144" spans="1:5" x14ac:dyDescent="0.25">
      <c r="A144" s="149">
        <v>44187.530277777776</v>
      </c>
      <c r="B144" s="148">
        <v>0.53027777777777774</v>
      </c>
      <c r="C144" t="s">
        <v>465</v>
      </c>
      <c r="D144" t="s">
        <v>466</v>
      </c>
      <c r="E144" t="s">
        <v>470</v>
      </c>
    </row>
    <row r="145" spans="1:5" x14ac:dyDescent="0.25">
      <c r="A145" s="149">
        <v>44187.531435185185</v>
      </c>
      <c r="B145" s="148">
        <v>0.53143518518518518</v>
      </c>
      <c r="C145" t="s">
        <v>465</v>
      </c>
      <c r="D145" t="s">
        <v>466</v>
      </c>
      <c r="E145" t="s">
        <v>468</v>
      </c>
    </row>
    <row r="146" spans="1:5" x14ac:dyDescent="0.25">
      <c r="A146" s="149">
        <v>44187.531435185185</v>
      </c>
      <c r="B146" s="148">
        <v>0.53143518518518518</v>
      </c>
      <c r="C146" t="s">
        <v>465</v>
      </c>
      <c r="D146" t="s">
        <v>466</v>
      </c>
      <c r="E146" t="s">
        <v>469</v>
      </c>
    </row>
    <row r="147" spans="1:5" x14ac:dyDescent="0.25">
      <c r="A147" s="149">
        <v>44187.614988425928</v>
      </c>
      <c r="B147" s="148">
        <v>0.61498842592592595</v>
      </c>
      <c r="C147" t="s">
        <v>465</v>
      </c>
      <c r="D147" t="s">
        <v>466</v>
      </c>
      <c r="E147" t="s">
        <v>468</v>
      </c>
    </row>
    <row r="148" spans="1:5" x14ac:dyDescent="0.25">
      <c r="A148" s="149">
        <v>44187.636574074073</v>
      </c>
      <c r="B148" s="148">
        <v>0.63657407407407407</v>
      </c>
      <c r="C148" t="s">
        <v>465</v>
      </c>
      <c r="D148" t="s">
        <v>466</v>
      </c>
      <c r="E148" t="s">
        <v>468</v>
      </c>
    </row>
    <row r="149" spans="1:5" x14ac:dyDescent="0.25">
      <c r="A149" s="149">
        <v>44187.644814814812</v>
      </c>
      <c r="B149" s="148">
        <v>0.64481481481481484</v>
      </c>
      <c r="C149" t="s">
        <v>465</v>
      </c>
      <c r="D149" t="s">
        <v>466</v>
      </c>
      <c r="E149" t="s">
        <v>468</v>
      </c>
    </row>
    <row r="150" spans="1:5" x14ac:dyDescent="0.25">
      <c r="A150" s="149">
        <v>44187.646435185183</v>
      </c>
      <c r="B150" s="148">
        <v>0.64643518518518517</v>
      </c>
      <c r="C150" t="s">
        <v>465</v>
      </c>
      <c r="D150" t="s">
        <v>466</v>
      </c>
      <c r="E150" t="s">
        <v>469</v>
      </c>
    </row>
    <row r="151" spans="1:5" x14ac:dyDescent="0.25">
      <c r="A151" s="149">
        <v>44187.65016203704</v>
      </c>
      <c r="B151" s="148">
        <v>0.65016203703703701</v>
      </c>
      <c r="C151" t="s">
        <v>465</v>
      </c>
      <c r="D151" t="s">
        <v>466</v>
      </c>
      <c r="E151" t="s">
        <v>468</v>
      </c>
    </row>
    <row r="152" spans="1:5" x14ac:dyDescent="0.25">
      <c r="A152" s="149">
        <v>44187.65016203704</v>
      </c>
      <c r="B152" s="148">
        <v>0.65016203703703701</v>
      </c>
      <c r="C152" t="s">
        <v>465</v>
      </c>
      <c r="D152" t="s">
        <v>466</v>
      </c>
      <c r="E152" t="s">
        <v>469</v>
      </c>
    </row>
    <row r="153" spans="1:5" x14ac:dyDescent="0.25">
      <c r="A153" s="149">
        <v>44187.658333333333</v>
      </c>
      <c r="B153" s="148">
        <v>0.65833333333333333</v>
      </c>
      <c r="C153" t="s">
        <v>465</v>
      </c>
      <c r="D153" t="s">
        <v>466</v>
      </c>
      <c r="E153" t="s">
        <v>468</v>
      </c>
    </row>
    <row r="154" spans="1:5" x14ac:dyDescent="0.25">
      <c r="A154" s="149">
        <v>44187.658622685187</v>
      </c>
      <c r="B154" s="148">
        <v>0.65862268518518519</v>
      </c>
      <c r="C154" t="s">
        <v>465</v>
      </c>
      <c r="D154" t="s">
        <v>466</v>
      </c>
      <c r="E154" t="s">
        <v>469</v>
      </c>
    </row>
    <row r="155" spans="1:5" x14ac:dyDescent="0.25">
      <c r="A155" s="149">
        <v>44187.67255787037</v>
      </c>
      <c r="B155" s="148">
        <v>0.6725578703703704</v>
      </c>
      <c r="C155" t="s">
        <v>465</v>
      </c>
      <c r="D155" t="s">
        <v>466</v>
      </c>
      <c r="E155" t="s">
        <v>468</v>
      </c>
    </row>
    <row r="156" spans="1:5" x14ac:dyDescent="0.25">
      <c r="A156" s="149">
        <v>44187.672650462962</v>
      </c>
      <c r="B156" s="148">
        <v>0.67265046296296294</v>
      </c>
      <c r="C156" t="s">
        <v>465</v>
      </c>
      <c r="D156" t="s">
        <v>466</v>
      </c>
      <c r="E156" t="s">
        <v>469</v>
      </c>
    </row>
    <row r="157" spans="1:5" x14ac:dyDescent="0.25">
      <c r="A157" s="149">
        <v>44187.691423611112</v>
      </c>
      <c r="B157" s="148">
        <v>0.69142361111111106</v>
      </c>
      <c r="C157" t="s">
        <v>465</v>
      </c>
      <c r="D157" t="s">
        <v>466</v>
      </c>
      <c r="E157" t="s">
        <v>468</v>
      </c>
    </row>
    <row r="158" spans="1:5" x14ac:dyDescent="0.25">
      <c r="A158" s="149">
        <v>44187.691458333335</v>
      </c>
      <c r="B158" s="148">
        <v>0.69145833333333329</v>
      </c>
      <c r="C158" t="s">
        <v>465</v>
      </c>
      <c r="D158" t="s">
        <v>466</v>
      </c>
      <c r="E158" t="s">
        <v>469</v>
      </c>
    </row>
    <row r="159" spans="1:5" x14ac:dyDescent="0.25">
      <c r="A159" s="149">
        <v>44187.696620370371</v>
      </c>
      <c r="B159" s="148">
        <v>0.69662037037037028</v>
      </c>
      <c r="C159" t="s">
        <v>465</v>
      </c>
      <c r="D159" t="s">
        <v>466</v>
      </c>
      <c r="E159" t="s">
        <v>468</v>
      </c>
    </row>
    <row r="160" spans="1:5" x14ac:dyDescent="0.25">
      <c r="A160" s="149">
        <v>44187.696643518517</v>
      </c>
      <c r="B160" s="148">
        <v>0.69664351851851858</v>
      </c>
      <c r="C160" t="s">
        <v>465</v>
      </c>
      <c r="D160" t="s">
        <v>466</v>
      </c>
      <c r="E160" t="s">
        <v>469</v>
      </c>
    </row>
    <row r="161" spans="1:5" x14ac:dyDescent="0.25">
      <c r="A161" s="149">
        <v>44187.705567129633</v>
      </c>
      <c r="B161" s="148">
        <v>0.70556712962962964</v>
      </c>
      <c r="C161" t="s">
        <v>465</v>
      </c>
      <c r="D161" t="s">
        <v>466</v>
      </c>
      <c r="E161" t="s">
        <v>468</v>
      </c>
    </row>
    <row r="162" spans="1:5" x14ac:dyDescent="0.25">
      <c r="A162" s="149">
        <v>44187.705833333333</v>
      </c>
      <c r="B162" s="148">
        <v>0.70583333333333342</v>
      </c>
      <c r="C162" t="s">
        <v>465</v>
      </c>
      <c r="D162" t="s">
        <v>466</v>
      </c>
      <c r="E162" t="s">
        <v>469</v>
      </c>
    </row>
    <row r="163" spans="1:5" x14ac:dyDescent="0.25">
      <c r="A163" s="149">
        <v>44187.706076388888</v>
      </c>
      <c r="B163" s="148">
        <v>0.70607638888888891</v>
      </c>
      <c r="C163" t="s">
        <v>465</v>
      </c>
      <c r="D163" t="s">
        <v>466</v>
      </c>
      <c r="E163" t="s">
        <v>468</v>
      </c>
    </row>
    <row r="164" spans="1:5" x14ac:dyDescent="0.25">
      <c r="A164" s="149">
        <v>44187.706122685187</v>
      </c>
      <c r="B164" s="148">
        <v>0.70612268518518517</v>
      </c>
      <c r="C164" t="s">
        <v>465</v>
      </c>
      <c r="D164" t="s">
        <v>466</v>
      </c>
      <c r="E164" t="s">
        <v>469</v>
      </c>
    </row>
    <row r="165" spans="1:5" x14ac:dyDescent="0.25">
      <c r="A165" s="149">
        <v>44187.707071759258</v>
      </c>
      <c r="B165" s="148">
        <v>0.70707175925925936</v>
      </c>
      <c r="C165" t="s">
        <v>465</v>
      </c>
      <c r="D165" t="s">
        <v>466</v>
      </c>
      <c r="E165" t="s">
        <v>468</v>
      </c>
    </row>
    <row r="166" spans="1:5" x14ac:dyDescent="0.25">
      <c r="A166" s="149">
        <v>44187.707071759258</v>
      </c>
      <c r="B166" s="148">
        <v>0.70707175925925936</v>
      </c>
      <c r="C166" t="s">
        <v>465</v>
      </c>
      <c r="D166" t="s">
        <v>466</v>
      </c>
      <c r="E166" t="s">
        <v>469</v>
      </c>
    </row>
    <row r="167" spans="1:5" x14ac:dyDescent="0.25">
      <c r="A167" s="149">
        <v>44187.708993055552</v>
      </c>
      <c r="B167" s="148">
        <v>0.70899305555555558</v>
      </c>
      <c r="C167" t="s">
        <v>465</v>
      </c>
      <c r="D167" t="s">
        <v>466</v>
      </c>
      <c r="E167" t="s">
        <v>468</v>
      </c>
    </row>
    <row r="168" spans="1:5" x14ac:dyDescent="0.25">
      <c r="A168" s="149">
        <v>44187.708993055552</v>
      </c>
      <c r="B168" s="148">
        <v>0.70899305555555558</v>
      </c>
      <c r="C168" t="s">
        <v>465</v>
      </c>
      <c r="D168" t="s">
        <v>466</v>
      </c>
      <c r="E168" t="s">
        <v>469</v>
      </c>
    </row>
    <row r="169" spans="1:5" x14ac:dyDescent="0.25">
      <c r="A169" s="149">
        <v>44187.70952546296</v>
      </c>
      <c r="B169" s="148">
        <v>0.70952546296296293</v>
      </c>
      <c r="C169" t="s">
        <v>465</v>
      </c>
      <c r="D169" t="s">
        <v>466</v>
      </c>
      <c r="E169" t="s">
        <v>468</v>
      </c>
    </row>
    <row r="170" spans="1:5" x14ac:dyDescent="0.25">
      <c r="A170" s="149">
        <v>44187.70952546296</v>
      </c>
      <c r="B170" s="148">
        <v>0.70952546296296293</v>
      </c>
      <c r="C170" t="s">
        <v>465</v>
      </c>
      <c r="D170" t="s">
        <v>466</v>
      </c>
      <c r="E170" t="s">
        <v>469</v>
      </c>
    </row>
    <row r="171" spans="1:5" x14ac:dyDescent="0.25">
      <c r="A171" s="149">
        <v>44187.710694444446</v>
      </c>
      <c r="B171" s="148">
        <v>0.71069444444444452</v>
      </c>
      <c r="C171" t="s">
        <v>465</v>
      </c>
      <c r="D171" t="s">
        <v>466</v>
      </c>
      <c r="E171" t="s">
        <v>468</v>
      </c>
    </row>
    <row r="172" spans="1:5" x14ac:dyDescent="0.25">
      <c r="A172" s="149">
        <v>44187.710694444446</v>
      </c>
      <c r="B172" s="148">
        <v>0.71069444444444452</v>
      </c>
      <c r="C172" t="s">
        <v>465</v>
      </c>
      <c r="D172" t="s">
        <v>466</v>
      </c>
      <c r="E172" t="s">
        <v>469</v>
      </c>
    </row>
    <row r="173" spans="1:5" x14ac:dyDescent="0.25">
      <c r="A173" s="149">
        <v>44187.712291666663</v>
      </c>
      <c r="B173" s="148">
        <v>0.71229166666666666</v>
      </c>
      <c r="C173" t="s">
        <v>465</v>
      </c>
      <c r="D173" t="s">
        <v>466</v>
      </c>
      <c r="E173" t="s">
        <v>468</v>
      </c>
    </row>
    <row r="174" spans="1:5" x14ac:dyDescent="0.25">
      <c r="A174" s="149">
        <v>44187.712291666663</v>
      </c>
      <c r="B174" s="148">
        <v>0.71229166666666666</v>
      </c>
      <c r="C174" t="s">
        <v>465</v>
      </c>
      <c r="D174" t="s">
        <v>466</v>
      </c>
      <c r="E174" t="s">
        <v>469</v>
      </c>
    </row>
    <row r="175" spans="1:5" x14ac:dyDescent="0.25">
      <c r="A175" s="149">
        <v>44188.598807870374</v>
      </c>
      <c r="B175" s="148">
        <v>0.59880787037037042</v>
      </c>
      <c r="C175" t="s">
        <v>465</v>
      </c>
      <c r="D175" t="s">
        <v>466</v>
      </c>
      <c r="E175" t="s">
        <v>468</v>
      </c>
    </row>
    <row r="176" spans="1:5" x14ac:dyDescent="0.25">
      <c r="A176" s="149">
        <v>44188.598807870374</v>
      </c>
      <c r="B176" s="148">
        <v>0.59880787037037042</v>
      </c>
      <c r="C176" t="s">
        <v>465</v>
      </c>
      <c r="D176" t="s">
        <v>466</v>
      </c>
      <c r="E176" t="s">
        <v>469</v>
      </c>
    </row>
    <row r="177" spans="1:5" x14ac:dyDescent="0.25">
      <c r="A177" s="149">
        <v>44188.600057870368</v>
      </c>
      <c r="B177" s="148">
        <v>0.60005787037037039</v>
      </c>
      <c r="C177" t="s">
        <v>465</v>
      </c>
      <c r="D177" t="s">
        <v>466</v>
      </c>
      <c r="E177" t="s">
        <v>470</v>
      </c>
    </row>
    <row r="178" spans="1:5" x14ac:dyDescent="0.25">
      <c r="A178" s="149">
        <v>44188.600185185183</v>
      </c>
      <c r="B178" s="148">
        <v>0.60018518518518515</v>
      </c>
      <c r="C178" t="s">
        <v>465</v>
      </c>
      <c r="D178" t="s">
        <v>466</v>
      </c>
      <c r="E178" t="s">
        <v>468</v>
      </c>
    </row>
    <row r="179" spans="1:5" x14ac:dyDescent="0.25">
      <c r="A179" s="149">
        <v>44188.600185185183</v>
      </c>
      <c r="B179" s="148">
        <v>0.60018518518518515</v>
      </c>
      <c r="C179" t="s">
        <v>465</v>
      </c>
      <c r="D179" t="s">
        <v>466</v>
      </c>
      <c r="E179" t="s">
        <v>469</v>
      </c>
    </row>
    <row r="180" spans="1:5" x14ac:dyDescent="0.25">
      <c r="A180" s="149">
        <v>44188.600185185183</v>
      </c>
      <c r="B180" s="148">
        <v>0.60018518518518515</v>
      </c>
      <c r="C180" t="s">
        <v>465</v>
      </c>
      <c r="D180" t="s">
        <v>466</v>
      </c>
      <c r="E180" t="s">
        <v>470</v>
      </c>
    </row>
    <row r="181" spans="1:5" x14ac:dyDescent="0.25">
      <c r="A181" s="149">
        <v>44188.600706018522</v>
      </c>
      <c r="B181" s="148">
        <v>0.60070601851851857</v>
      </c>
      <c r="C181" t="s">
        <v>465</v>
      </c>
      <c r="D181" t="s">
        <v>466</v>
      </c>
      <c r="E181" t="s">
        <v>468</v>
      </c>
    </row>
    <row r="182" spans="1:5" x14ac:dyDescent="0.25">
      <c r="A182" s="149">
        <v>44188.600706018522</v>
      </c>
      <c r="B182" s="148">
        <v>0.60070601851851857</v>
      </c>
      <c r="C182" t="s">
        <v>465</v>
      </c>
      <c r="D182" t="s">
        <v>466</v>
      </c>
      <c r="E182" t="s">
        <v>469</v>
      </c>
    </row>
    <row r="183" spans="1:5" x14ac:dyDescent="0.25">
      <c r="A183" s="149">
        <v>44188.600706018522</v>
      </c>
      <c r="B183" s="148">
        <v>0.60070601851851857</v>
      </c>
      <c r="C183" t="s">
        <v>465</v>
      </c>
      <c r="D183" t="s">
        <v>466</v>
      </c>
      <c r="E183" t="s">
        <v>470</v>
      </c>
    </row>
    <row r="184" spans="1:5" x14ac:dyDescent="0.25">
      <c r="A184" s="149">
        <v>44188.600902777776</v>
      </c>
      <c r="B184" s="148">
        <v>0.60090277777777779</v>
      </c>
      <c r="C184" t="s">
        <v>465</v>
      </c>
      <c r="D184" t="s">
        <v>466</v>
      </c>
      <c r="E184" t="s">
        <v>468</v>
      </c>
    </row>
    <row r="185" spans="1:5" x14ac:dyDescent="0.25">
      <c r="A185" s="149">
        <v>44188.600902777776</v>
      </c>
      <c r="B185" s="148">
        <v>0.60090277777777779</v>
      </c>
      <c r="C185" t="s">
        <v>465</v>
      </c>
      <c r="D185" t="s">
        <v>466</v>
      </c>
      <c r="E185" t="s">
        <v>469</v>
      </c>
    </row>
    <row r="186" spans="1:5" x14ac:dyDescent="0.25">
      <c r="A186" s="149">
        <v>44188.600902777776</v>
      </c>
      <c r="B186" s="148">
        <v>0.60090277777777779</v>
      </c>
      <c r="C186" t="s">
        <v>465</v>
      </c>
      <c r="D186" t="s">
        <v>466</v>
      </c>
      <c r="E186" t="s">
        <v>470</v>
      </c>
    </row>
    <row r="187" spans="1:5" x14ac:dyDescent="0.25">
      <c r="A187" s="149">
        <v>44188.6012962963</v>
      </c>
      <c r="B187" s="148">
        <v>0.60129629629629633</v>
      </c>
      <c r="C187" t="s">
        <v>465</v>
      </c>
      <c r="D187" t="s">
        <v>466</v>
      </c>
      <c r="E187" t="s">
        <v>468</v>
      </c>
    </row>
    <row r="188" spans="1:5" x14ac:dyDescent="0.25">
      <c r="A188" s="149">
        <v>44188.6012962963</v>
      </c>
      <c r="B188" s="148">
        <v>0.60129629629629633</v>
      </c>
      <c r="C188" t="s">
        <v>465</v>
      </c>
      <c r="D188" t="s">
        <v>466</v>
      </c>
      <c r="E188" t="s">
        <v>469</v>
      </c>
    </row>
    <row r="189" spans="1:5" x14ac:dyDescent="0.25">
      <c r="A189" s="149">
        <v>44188.6012962963</v>
      </c>
      <c r="B189" s="148">
        <v>0.60129629629629633</v>
      </c>
      <c r="C189" t="s">
        <v>465</v>
      </c>
      <c r="D189" t="s">
        <v>466</v>
      </c>
      <c r="E189" t="s">
        <v>470</v>
      </c>
    </row>
    <row r="190" spans="1:5" x14ac:dyDescent="0.25">
      <c r="A190" s="149">
        <v>44188.601643518516</v>
      </c>
      <c r="B190" s="148">
        <v>0.60164351851851849</v>
      </c>
      <c r="C190" t="s">
        <v>465</v>
      </c>
      <c r="D190" t="s">
        <v>466</v>
      </c>
      <c r="E190" t="s">
        <v>467</v>
      </c>
    </row>
    <row r="191" spans="1:5" x14ac:dyDescent="0.25">
      <c r="A191" s="149">
        <v>44188.602395833332</v>
      </c>
      <c r="B191" s="148">
        <v>0.60239583333333335</v>
      </c>
      <c r="C191" t="s">
        <v>465</v>
      </c>
      <c r="D191" t="s">
        <v>466</v>
      </c>
      <c r="E191" t="s">
        <v>468</v>
      </c>
    </row>
    <row r="192" spans="1:5" x14ac:dyDescent="0.25">
      <c r="A192" s="149">
        <v>44188.602395833332</v>
      </c>
      <c r="B192" s="148">
        <v>0.60239583333333335</v>
      </c>
      <c r="C192" t="s">
        <v>465</v>
      </c>
      <c r="D192" t="s">
        <v>466</v>
      </c>
      <c r="E192" t="s">
        <v>469</v>
      </c>
    </row>
    <row r="193" spans="1:5" x14ac:dyDescent="0.25">
      <c r="A193" s="149">
        <v>44188.602395833332</v>
      </c>
      <c r="B193" s="148">
        <v>0.60239583333333335</v>
      </c>
      <c r="C193" t="s">
        <v>465</v>
      </c>
      <c r="D193" t="s">
        <v>466</v>
      </c>
      <c r="E193" t="s">
        <v>470</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29" t="s">
        <v>457</v>
      </c>
      <c r="B1" s="329"/>
    </row>
    <row r="2" spans="1:2" x14ac:dyDescent="0.25">
      <c r="A2" t="s">
        <v>458</v>
      </c>
      <c r="B2" t="s">
        <v>459</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452</v>
      </c>
      <c r="B1" s="136" t="s">
        <v>453</v>
      </c>
      <c r="C1" s="136" t="s">
        <v>454</v>
      </c>
      <c r="D1" s="136" t="s">
        <v>455</v>
      </c>
      <c r="E1" s="136" t="s">
        <v>456</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434</v>
      </c>
      <c r="C1" s="365"/>
      <c r="D1" s="365"/>
      <c r="E1" s="365"/>
      <c r="F1" s="144"/>
      <c r="G1" s="144"/>
    </row>
    <row r="2" spans="2:7" x14ac:dyDescent="0.25">
      <c r="B2" s="333" t="s">
        <v>435</v>
      </c>
      <c r="C2" s="422" t="s">
        <v>436</v>
      </c>
      <c r="D2" s="422"/>
      <c r="E2" s="422"/>
      <c r="F2" s="45"/>
      <c r="G2" s="423" t="s">
        <v>437</v>
      </c>
    </row>
    <row r="3" spans="2:7" s="45" customFormat="1" ht="30" x14ac:dyDescent="0.25">
      <c r="B3" s="333"/>
      <c r="C3" s="145" t="s">
        <v>438</v>
      </c>
      <c r="D3" s="145" t="s">
        <v>439</v>
      </c>
      <c r="E3" s="145" t="s">
        <v>440</v>
      </c>
      <c r="G3" s="423"/>
    </row>
    <row r="4" spans="2:7" x14ac:dyDescent="0.25">
      <c r="B4" s="144" t="s">
        <v>29</v>
      </c>
      <c r="C4" s="146">
        <v>0</v>
      </c>
      <c r="D4" s="146">
        <v>0.12</v>
      </c>
      <c r="E4" s="146">
        <v>0.02</v>
      </c>
      <c r="F4" s="146"/>
      <c r="G4" t="s">
        <v>441</v>
      </c>
    </row>
    <row r="5" spans="2:7" x14ac:dyDescent="0.25">
      <c r="B5" s="144" t="s">
        <v>442</v>
      </c>
      <c r="C5" s="146">
        <v>0</v>
      </c>
      <c r="D5" s="146">
        <v>5.8500000000000003E-2</v>
      </c>
      <c r="E5" s="146">
        <v>0.02</v>
      </c>
      <c r="F5" s="146"/>
      <c r="G5" t="s">
        <v>443</v>
      </c>
    </row>
    <row r="6" spans="2:7" x14ac:dyDescent="0.25">
      <c r="B6" s="144" t="s">
        <v>43</v>
      </c>
      <c r="C6" s="146">
        <v>0</v>
      </c>
      <c r="D6" s="146">
        <v>0</v>
      </c>
      <c r="E6" s="146">
        <v>0</v>
      </c>
      <c r="F6" s="146"/>
      <c r="G6" t="s">
        <v>444</v>
      </c>
    </row>
    <row r="7" spans="2:7" x14ac:dyDescent="0.25">
      <c r="B7" s="144" t="s">
        <v>38</v>
      </c>
      <c r="C7" s="146">
        <v>0</v>
      </c>
      <c r="D7" s="146">
        <v>0.12</v>
      </c>
      <c r="E7" s="146">
        <v>0.02</v>
      </c>
      <c r="F7" s="146"/>
      <c r="G7" t="s">
        <v>445</v>
      </c>
    </row>
    <row r="8" spans="2:7" x14ac:dyDescent="0.25">
      <c r="B8" s="144" t="s">
        <v>35</v>
      </c>
      <c r="C8" s="146">
        <v>0</v>
      </c>
      <c r="D8" s="146">
        <v>0.02</v>
      </c>
      <c r="E8" s="146">
        <v>0.02</v>
      </c>
      <c r="F8" s="146"/>
      <c r="G8" t="s">
        <v>446</v>
      </c>
    </row>
    <row r="9" spans="2:7" x14ac:dyDescent="0.25">
      <c r="B9" s="144" t="s">
        <v>26</v>
      </c>
      <c r="C9" s="146">
        <v>0</v>
      </c>
      <c r="D9" s="146">
        <v>0.12</v>
      </c>
      <c r="E9" s="146">
        <v>0.02</v>
      </c>
      <c r="F9" s="146"/>
      <c r="G9" t="s">
        <v>447</v>
      </c>
    </row>
    <row r="10" spans="2:7" x14ac:dyDescent="0.25">
      <c r="B10" s="144" t="s">
        <v>54</v>
      </c>
      <c r="C10" s="146">
        <v>0</v>
      </c>
      <c r="D10" s="146">
        <v>0.02</v>
      </c>
      <c r="E10" s="146">
        <v>0.02</v>
      </c>
      <c r="F10" s="146"/>
      <c r="G10" t="s">
        <v>448</v>
      </c>
    </row>
    <row r="13" spans="2:7" x14ac:dyDescent="0.25">
      <c r="B13" s="365" t="s">
        <v>449</v>
      </c>
      <c r="C13" s="365"/>
      <c r="D13" s="365"/>
      <c r="E13" s="365"/>
      <c r="F13" s="144"/>
      <c r="G13" s="144"/>
    </row>
    <row r="14" spans="2:7" x14ac:dyDescent="0.25">
      <c r="B14" s="333" t="s">
        <v>435</v>
      </c>
      <c r="C14" s="422" t="s">
        <v>436</v>
      </c>
      <c r="D14" s="422"/>
      <c r="E14" s="422"/>
      <c r="F14" s="45"/>
      <c r="G14" s="423"/>
    </row>
    <row r="15" spans="2:7" ht="30" x14ac:dyDescent="0.25">
      <c r="B15" s="333"/>
      <c r="C15" s="145" t="s">
        <v>450</v>
      </c>
      <c r="D15" s="145" t="s">
        <v>451</v>
      </c>
      <c r="E15" s="145" t="s">
        <v>440</v>
      </c>
      <c r="F15" s="45"/>
      <c r="G15" s="423"/>
    </row>
    <row r="16" spans="2:7" x14ac:dyDescent="0.25">
      <c r="B16" s="144" t="s">
        <v>29</v>
      </c>
      <c r="C16" s="146">
        <v>0</v>
      </c>
      <c r="D16" s="146">
        <v>0.13800000000000001</v>
      </c>
      <c r="E16" s="146">
        <v>0.13800000000000001</v>
      </c>
      <c r="F16" s="146"/>
    </row>
    <row r="17" spans="2:6" x14ac:dyDescent="0.25">
      <c r="B17" s="144" t="s">
        <v>442</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407</v>
      </c>
      <c r="C2" s="11" t="s">
        <v>379</v>
      </c>
      <c r="D2" s="11" t="s">
        <v>380</v>
      </c>
      <c r="E2" s="11" t="s">
        <v>408</v>
      </c>
      <c r="F2" s="11" t="s">
        <v>409</v>
      </c>
      <c r="H2" s="11" t="s">
        <v>410</v>
      </c>
      <c r="I2" s="131" t="s">
        <v>411</v>
      </c>
    </row>
    <row r="3" spans="2:11" x14ac:dyDescent="0.25">
      <c r="B3" s="9" t="s">
        <v>412</v>
      </c>
      <c r="C3" s="20">
        <v>0</v>
      </c>
      <c r="D3" s="20">
        <v>12500</v>
      </c>
      <c r="E3" s="82">
        <v>0</v>
      </c>
      <c r="F3" s="132">
        <v>1</v>
      </c>
      <c r="G3" s="133"/>
      <c r="I3" s="131" t="s">
        <v>413</v>
      </c>
    </row>
    <row r="4" spans="2:11" x14ac:dyDescent="0.25">
      <c r="B4" s="9" t="s">
        <v>414</v>
      </c>
      <c r="C4" s="20">
        <f>D3+1</f>
        <v>12501</v>
      </c>
      <c r="D4" s="20">
        <v>50000</v>
      </c>
      <c r="E4" s="82">
        <v>20</v>
      </c>
      <c r="F4" s="132">
        <v>0.2</v>
      </c>
      <c r="G4" s="133"/>
      <c r="I4" s="131" t="s">
        <v>415</v>
      </c>
      <c r="K4" s="134"/>
    </row>
    <row r="5" spans="2:11" x14ac:dyDescent="0.25">
      <c r="B5" s="9" t="s">
        <v>416</v>
      </c>
      <c r="C5" s="20">
        <f>D4+1</f>
        <v>50001</v>
      </c>
      <c r="D5" s="20">
        <v>150000</v>
      </c>
      <c r="E5" s="82">
        <v>40</v>
      </c>
      <c r="F5" s="132">
        <v>0.4</v>
      </c>
      <c r="G5" s="133"/>
      <c r="K5" s="134"/>
    </row>
    <row r="6" spans="2:11" x14ac:dyDescent="0.25">
      <c r="B6" s="9" t="s">
        <v>417</v>
      </c>
      <c r="C6" s="20">
        <f>D5+0.01</f>
        <v>150000.01</v>
      </c>
      <c r="D6" s="20">
        <v>999999999999</v>
      </c>
      <c r="E6" s="82">
        <v>45</v>
      </c>
      <c r="F6" s="132">
        <v>0.45</v>
      </c>
      <c r="G6" s="133"/>
    </row>
    <row r="8" spans="2:11" ht="45" x14ac:dyDescent="0.25">
      <c r="H8" s="135" t="s">
        <v>418</v>
      </c>
      <c r="I8" s="45" t="s">
        <v>419</v>
      </c>
    </row>
    <row r="9" spans="2:11" x14ac:dyDescent="0.25">
      <c r="I9" s="45"/>
    </row>
    <row r="10" spans="2:11" x14ac:dyDescent="0.25">
      <c r="B10" s="424" t="s">
        <v>420</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421</v>
      </c>
      <c r="C13" s="11" t="s">
        <v>422</v>
      </c>
      <c r="D13" s="11" t="s">
        <v>412</v>
      </c>
      <c r="E13" s="11" t="s">
        <v>423</v>
      </c>
      <c r="F13" s="11" t="s">
        <v>424</v>
      </c>
      <c r="G13" s="136" t="s">
        <v>425</v>
      </c>
      <c r="H13" s="11" t="s">
        <v>426</v>
      </c>
      <c r="I13" s="137" t="s">
        <v>427</v>
      </c>
    </row>
    <row r="14" spans="2:11" x14ac:dyDescent="0.25">
      <c r="B14" s="9" t="s">
        <v>428</v>
      </c>
      <c r="C14" s="344">
        <v>100000</v>
      </c>
      <c r="D14" s="9" t="s">
        <v>429</v>
      </c>
      <c r="E14" s="138"/>
      <c r="F14" s="138"/>
      <c r="G14" s="138"/>
      <c r="H14" s="138">
        <v>43801.93</v>
      </c>
      <c r="I14" s="139">
        <f>H14-$H18</f>
        <v>51.925800000004529</v>
      </c>
    </row>
    <row r="15" spans="2:11" x14ac:dyDescent="0.25">
      <c r="B15" s="9" t="s">
        <v>430</v>
      </c>
      <c r="C15" s="344"/>
      <c r="D15" s="9" t="s">
        <v>249</v>
      </c>
      <c r="E15" s="138"/>
      <c r="F15" s="138"/>
      <c r="G15" s="138"/>
      <c r="H15" s="138">
        <v>43750</v>
      </c>
      <c r="I15" s="139">
        <f>H15-$H18</f>
        <v>-4.1999999957624823E-3</v>
      </c>
    </row>
    <row r="16" spans="2:11" x14ac:dyDescent="0.25">
      <c r="B16" s="9" t="s">
        <v>431</v>
      </c>
      <c r="C16" s="344"/>
      <c r="D16" s="9" t="s">
        <v>429</v>
      </c>
      <c r="E16" s="138">
        <v>625</v>
      </c>
      <c r="F16" s="138">
        <v>3750</v>
      </c>
      <c r="G16" s="138">
        <v>39374.660000000003</v>
      </c>
      <c r="H16" s="138">
        <f>SUM(E16:G16)</f>
        <v>43749.66</v>
      </c>
      <c r="I16" s="139">
        <f>H16-$H18</f>
        <v>-0.34419999999227002</v>
      </c>
    </row>
    <row r="17" spans="2:9" x14ac:dyDescent="0.25">
      <c r="B17" s="9" t="s">
        <v>432</v>
      </c>
      <c r="C17" s="344"/>
      <c r="D17" s="9" t="s">
        <v>429</v>
      </c>
      <c r="E17" s="138"/>
      <c r="F17" s="138"/>
      <c r="G17" s="138"/>
      <c r="H17" s="138">
        <v>43750</v>
      </c>
      <c r="I17" s="139">
        <f>H17-$H18</f>
        <v>-4.1999999957624823E-3</v>
      </c>
    </row>
    <row r="18" spans="2:9" x14ac:dyDescent="0.25">
      <c r="B18" s="9" t="s">
        <v>433</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428</v>
      </c>
      <c r="C20" s="344">
        <v>50000</v>
      </c>
      <c r="D20" s="9" t="s">
        <v>429</v>
      </c>
      <c r="E20" s="11"/>
      <c r="F20" s="11"/>
      <c r="G20" s="136"/>
      <c r="H20" s="138">
        <v>21301.93</v>
      </c>
      <c r="I20" s="139">
        <f>H20-$H24</f>
        <v>51.892500000001746</v>
      </c>
    </row>
    <row r="21" spans="2:9" x14ac:dyDescent="0.25">
      <c r="B21" s="9" t="s">
        <v>430</v>
      </c>
      <c r="C21" s="344"/>
      <c r="D21" s="9" t="s">
        <v>249</v>
      </c>
      <c r="E21" s="11"/>
      <c r="F21" s="11"/>
      <c r="G21" s="136"/>
      <c r="H21" s="138">
        <v>22580.55</v>
      </c>
      <c r="I21" s="139">
        <f>H21-$H24</f>
        <v>1330.5125000000007</v>
      </c>
    </row>
    <row r="22" spans="2:9" x14ac:dyDescent="0.25">
      <c r="B22" s="9" t="s">
        <v>431</v>
      </c>
      <c r="C22" s="344"/>
      <c r="D22" s="9" t="s">
        <v>429</v>
      </c>
      <c r="E22" s="9">
        <v>625</v>
      </c>
      <c r="F22" s="9">
        <v>3750</v>
      </c>
      <c r="G22" s="138">
        <v>16874.66</v>
      </c>
      <c r="H22" s="138">
        <f>SUM(E22:G22)</f>
        <v>21249.66</v>
      </c>
      <c r="I22" s="139">
        <f>H22-$H24</f>
        <v>-0.37749999999869033</v>
      </c>
    </row>
    <row r="23" spans="2:9" x14ac:dyDescent="0.25">
      <c r="B23" s="9" t="s">
        <v>432</v>
      </c>
      <c r="C23" s="344"/>
      <c r="D23" s="9" t="s">
        <v>429</v>
      </c>
      <c r="E23" s="9"/>
      <c r="F23" s="9"/>
      <c r="G23" s="138"/>
      <c r="H23" s="138">
        <v>21250</v>
      </c>
      <c r="I23" s="139">
        <f>H23-$H24</f>
        <v>-3.7499999998544808E-2</v>
      </c>
    </row>
    <row r="24" spans="2:9" x14ac:dyDescent="0.25">
      <c r="B24" s="9" t="s">
        <v>433</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428</v>
      </c>
      <c r="C26" s="344">
        <v>20000</v>
      </c>
      <c r="D26" s="9" t="s">
        <v>429</v>
      </c>
      <c r="E26" s="9"/>
      <c r="F26" s="9"/>
      <c r="H26" s="138">
        <v>7801.93</v>
      </c>
      <c r="I26" s="139">
        <f>H26-$H$30</f>
        <v>51.925800000000891</v>
      </c>
    </row>
    <row r="27" spans="2:9" x14ac:dyDescent="0.25">
      <c r="B27" s="9" t="s">
        <v>430</v>
      </c>
      <c r="C27" s="344"/>
      <c r="D27" s="9" t="s">
        <v>249</v>
      </c>
      <c r="E27" s="9"/>
      <c r="F27" s="9"/>
      <c r="H27" s="138">
        <v>7750</v>
      </c>
      <c r="I27" s="139">
        <f>H27-$H$30</f>
        <v>-4.1999999994004611E-3</v>
      </c>
    </row>
    <row r="28" spans="2:9" x14ac:dyDescent="0.25">
      <c r="B28" s="9" t="s">
        <v>431</v>
      </c>
      <c r="C28" s="344"/>
      <c r="D28" s="9" t="s">
        <v>429</v>
      </c>
      <c r="E28" s="9">
        <v>625</v>
      </c>
      <c r="F28" s="9">
        <v>3750</v>
      </c>
      <c r="G28" s="138">
        <v>3374.66</v>
      </c>
      <c r="H28" s="138">
        <f>SUM(E28:G28)</f>
        <v>7749.66</v>
      </c>
      <c r="I28" s="139">
        <f>H28-$H$30</f>
        <v>-0.34419999999954598</v>
      </c>
    </row>
    <row r="29" spans="2:9" x14ac:dyDescent="0.25">
      <c r="B29" s="9" t="s">
        <v>432</v>
      </c>
      <c r="C29" s="344"/>
      <c r="D29" s="9"/>
      <c r="E29" s="9"/>
      <c r="F29" s="9"/>
      <c r="G29" s="138"/>
      <c r="H29" s="138">
        <v>7750</v>
      </c>
      <c r="I29" s="139">
        <f>H29-$H$30</f>
        <v>-4.1999999994004611E-3</v>
      </c>
    </row>
    <row r="30" spans="2:9" x14ac:dyDescent="0.25">
      <c r="B30" s="9" t="s">
        <v>433</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428</v>
      </c>
      <c r="C32" s="344">
        <v>20000</v>
      </c>
      <c r="D32" s="9" t="s">
        <v>34</v>
      </c>
      <c r="E32" s="9"/>
      <c r="F32" s="9"/>
      <c r="H32" s="138">
        <v>7333.18</v>
      </c>
      <c r="I32" s="139">
        <f>H32-$H$36</f>
        <v>52.264800000000832</v>
      </c>
    </row>
    <row r="33" spans="2:9" x14ac:dyDescent="0.25">
      <c r="B33" s="9" t="s">
        <v>430</v>
      </c>
      <c r="C33" s="344"/>
      <c r="D33" s="9" t="s">
        <v>249</v>
      </c>
      <c r="E33" s="9"/>
      <c r="F33" s="9"/>
      <c r="H33" s="138">
        <v>7750</v>
      </c>
      <c r="I33" s="139">
        <f>H33-$H$36</f>
        <v>469.08480000000054</v>
      </c>
    </row>
    <row r="34" spans="2:9" x14ac:dyDescent="0.25">
      <c r="B34" s="9" t="s">
        <v>431</v>
      </c>
      <c r="C34" s="344"/>
      <c r="D34" s="9" t="s">
        <v>34</v>
      </c>
      <c r="E34" s="9">
        <v>625</v>
      </c>
      <c r="F34" s="9">
        <v>3750</v>
      </c>
      <c r="G34" s="138">
        <v>2905.91</v>
      </c>
      <c r="H34" s="138">
        <f>SUM(E34:G34)</f>
        <v>7280.91</v>
      </c>
      <c r="I34" s="139">
        <f>H34-$H$36</f>
        <v>-5.1999999996041879E-3</v>
      </c>
    </row>
    <row r="35" spans="2:9" x14ac:dyDescent="0.25">
      <c r="B35" s="9" t="s">
        <v>432</v>
      </c>
      <c r="C35" s="344"/>
      <c r="D35" s="9" t="s">
        <v>34</v>
      </c>
      <c r="E35" s="9"/>
      <c r="F35" s="9"/>
      <c r="G35" s="138"/>
      <c r="H35" s="138">
        <v>7750</v>
      </c>
      <c r="I35" s="139">
        <f>H35-$H$36</f>
        <v>469.08480000000054</v>
      </c>
    </row>
    <row r="36" spans="2:9" x14ac:dyDescent="0.25">
      <c r="B36" s="9" t="s">
        <v>433</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428</v>
      </c>
      <c r="C38" s="344">
        <v>12501</v>
      </c>
      <c r="D38" s="9" t="s">
        <v>34</v>
      </c>
      <c r="E38" s="9"/>
      <c r="F38" s="9"/>
      <c r="H38" s="138">
        <v>3958.63</v>
      </c>
      <c r="I38" s="139">
        <f>H38-$H$42</f>
        <v>0.19800000000032014</v>
      </c>
    </row>
    <row r="39" spans="2:9" x14ac:dyDescent="0.25">
      <c r="B39" s="9" t="s">
        <v>430</v>
      </c>
      <c r="C39" s="344"/>
      <c r="D39" s="9" t="s">
        <v>249</v>
      </c>
      <c r="E39" s="9"/>
      <c r="F39" s="9"/>
      <c r="H39" s="138">
        <v>4956.0200000000004</v>
      </c>
      <c r="I39" s="139">
        <f>H39-$H$42</f>
        <v>997.58800000000065</v>
      </c>
    </row>
    <row r="40" spans="2:9" x14ac:dyDescent="0.25">
      <c r="B40" s="9" t="s">
        <v>431</v>
      </c>
      <c r="C40" s="344"/>
      <c r="D40" s="9" t="s">
        <v>34</v>
      </c>
      <c r="E40" s="9">
        <v>625</v>
      </c>
      <c r="F40" s="9">
        <v>3333.43</v>
      </c>
      <c r="G40" s="9">
        <v>0</v>
      </c>
      <c r="H40" s="138">
        <f>SUM(E40:G40)</f>
        <v>3958.43</v>
      </c>
      <c r="I40" s="139">
        <f>H40-$H$42</f>
        <v>-1.9999999999527063E-3</v>
      </c>
    </row>
    <row r="41" spans="2:9" x14ac:dyDescent="0.25">
      <c r="B41" s="9" t="s">
        <v>432</v>
      </c>
      <c r="C41" s="344"/>
      <c r="D41" s="9" t="s">
        <v>34</v>
      </c>
      <c r="E41" s="9"/>
      <c r="F41" s="9"/>
      <c r="H41" s="138">
        <v>4375</v>
      </c>
      <c r="I41" s="139">
        <f>H41-$H$42</f>
        <v>416.56800000000021</v>
      </c>
    </row>
    <row r="42" spans="2:9" x14ac:dyDescent="0.25">
      <c r="B42" s="9" t="s">
        <v>433</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428</v>
      </c>
      <c r="C44" s="344">
        <v>5000</v>
      </c>
      <c r="D44" s="9" t="s">
        <v>34</v>
      </c>
      <c r="E44" s="9"/>
      <c r="F44" s="9"/>
      <c r="H44" s="138">
        <v>958.18</v>
      </c>
      <c r="I44" s="139">
        <f>H44-$H$48</f>
        <v>0.14800000000002456</v>
      </c>
    </row>
    <row r="45" spans="2:9" x14ac:dyDescent="0.25">
      <c r="B45" s="9" t="s">
        <v>430</v>
      </c>
      <c r="C45" s="344"/>
      <c r="D45" s="9" t="s">
        <v>249</v>
      </c>
      <c r="E45" s="9"/>
      <c r="F45" s="9"/>
      <c r="H45" s="138">
        <v>958.33</v>
      </c>
      <c r="I45" s="139">
        <f>H45-$H$48</f>
        <v>0.29800000000011551</v>
      </c>
    </row>
    <row r="46" spans="2:9" x14ac:dyDescent="0.25">
      <c r="B46" s="9" t="s">
        <v>431</v>
      </c>
      <c r="C46" s="344"/>
      <c r="D46" s="9" t="s">
        <v>34</v>
      </c>
      <c r="E46" s="9">
        <v>625</v>
      </c>
      <c r="F46" s="9">
        <v>333</v>
      </c>
      <c r="G46" s="9">
        <v>0</v>
      </c>
      <c r="H46" s="138">
        <f>SUM(E46:G46)</f>
        <v>958</v>
      </c>
      <c r="I46" s="139">
        <f>H46-$H$48</f>
        <v>-3.1999999999925421E-2</v>
      </c>
    </row>
    <row r="47" spans="2:9" x14ac:dyDescent="0.25">
      <c r="B47" s="9" t="s">
        <v>432</v>
      </c>
      <c r="C47" s="344"/>
      <c r="D47" s="9" t="s">
        <v>34</v>
      </c>
      <c r="E47" s="9"/>
      <c r="F47" s="9"/>
      <c r="H47" s="138">
        <v>958</v>
      </c>
      <c r="I47" s="139">
        <f>H47-$H$48</f>
        <v>-3.1999999999925421E-2</v>
      </c>
    </row>
    <row r="48" spans="2:9" x14ac:dyDescent="0.25">
      <c r="B48" s="9" t="s">
        <v>433</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428</v>
      </c>
      <c r="C50" s="344">
        <v>8333</v>
      </c>
      <c r="D50" s="9" t="s">
        <v>34</v>
      </c>
      <c r="E50" s="9"/>
      <c r="F50" s="9"/>
      <c r="H50" s="138">
        <v>2291.38</v>
      </c>
      <c r="I50" s="139">
        <f>H50-H54</f>
        <v>0.14800000000013824</v>
      </c>
    </row>
    <row r="51" spans="2:9" x14ac:dyDescent="0.25">
      <c r="B51" s="9" t="s">
        <v>430</v>
      </c>
      <c r="C51" s="344"/>
      <c r="D51" s="9" t="s">
        <v>249</v>
      </c>
      <c r="E51" s="9"/>
      <c r="F51" s="9"/>
      <c r="H51" s="138">
        <v>2788.74</v>
      </c>
      <c r="I51" s="139">
        <f>H51-H54</f>
        <v>497.50799999999981</v>
      </c>
    </row>
    <row r="52" spans="2:9" x14ac:dyDescent="0.25">
      <c r="B52" s="9" t="s">
        <v>431</v>
      </c>
      <c r="C52" s="344"/>
      <c r="D52" s="9" t="s">
        <v>34</v>
      </c>
      <c r="E52" s="9">
        <v>625</v>
      </c>
      <c r="F52" s="138">
        <v>1666.23</v>
      </c>
      <c r="G52" s="9">
        <v>0</v>
      </c>
      <c r="H52" s="138">
        <f>SUM(E52:G52)</f>
        <v>2291.23</v>
      </c>
      <c r="I52" s="139">
        <f>H52-H54</f>
        <v>-1.9999999999527063E-3</v>
      </c>
    </row>
    <row r="53" spans="2:9" x14ac:dyDescent="0.25">
      <c r="B53" s="9" t="s">
        <v>432</v>
      </c>
      <c r="C53" s="344"/>
      <c r="D53" s="9" t="s">
        <v>34</v>
      </c>
      <c r="E53" s="9"/>
      <c r="F53" s="138"/>
      <c r="H53" s="138">
        <v>2291</v>
      </c>
      <c r="I53" s="139">
        <f>H53-H54</f>
        <v>-0.2319999999999709</v>
      </c>
    </row>
    <row r="54" spans="2:9" x14ac:dyDescent="0.25">
      <c r="B54" s="9" t="s">
        <v>433</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428</v>
      </c>
      <c r="C56" s="344">
        <v>2000</v>
      </c>
      <c r="D56" s="9" t="s">
        <v>34</v>
      </c>
      <c r="E56" s="9"/>
      <c r="F56" s="9"/>
      <c r="H56" s="138">
        <v>191.52</v>
      </c>
      <c r="I56" s="139">
        <f>H56-H60</f>
        <v>4.0000000000190994E-3</v>
      </c>
    </row>
    <row r="57" spans="2:9" x14ac:dyDescent="0.25">
      <c r="B57" s="9" t="s">
        <v>430</v>
      </c>
      <c r="C57" s="344"/>
      <c r="D57" s="9" t="s">
        <v>249</v>
      </c>
      <c r="E57" s="9"/>
      <c r="F57" s="9"/>
      <c r="H57" s="138">
        <v>191.67</v>
      </c>
      <c r="I57" s="139">
        <f>H57-H60</f>
        <v>0.15399999999999636</v>
      </c>
    </row>
    <row r="58" spans="2:9" x14ac:dyDescent="0.25">
      <c r="B58" s="9" t="s">
        <v>431</v>
      </c>
      <c r="C58" s="344"/>
      <c r="D58" s="9" t="s">
        <v>34</v>
      </c>
      <c r="E58" s="9">
        <v>191.52</v>
      </c>
      <c r="F58" s="9">
        <v>0</v>
      </c>
      <c r="G58" s="9">
        <v>0</v>
      </c>
      <c r="H58" s="138">
        <f>SUM(E58:G58)</f>
        <v>191.52</v>
      </c>
      <c r="I58" s="139">
        <f>H58-H60</f>
        <v>4.0000000000190994E-3</v>
      </c>
    </row>
    <row r="59" spans="2:9" x14ac:dyDescent="0.25">
      <c r="B59" s="9" t="s">
        <v>432</v>
      </c>
      <c r="C59" s="344"/>
      <c r="D59" s="9" t="s">
        <v>34</v>
      </c>
      <c r="E59" s="9"/>
      <c r="F59" s="9"/>
      <c r="H59" s="138">
        <v>191</v>
      </c>
      <c r="I59" s="139">
        <f>H59-H60</f>
        <v>-0.51599999999999113</v>
      </c>
    </row>
    <row r="60" spans="2:9" x14ac:dyDescent="0.25">
      <c r="B60" s="9" t="s">
        <v>433</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138</vt:i4>
      </vt:variant>
    </vt:vector>
  </HeadingPairs>
  <TitlesOfParts>
    <vt:vector size="173" baseType="lpstr">
      <vt:lpstr>Sheet1</vt:lpstr>
      <vt:lpstr>Sheet1 (2)</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Tests</vt:lpstr>
      <vt:lpstr>Salary Calculation Data</vt:lpstr>
      <vt:lpstr>YearToDate</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2021-02-17T12:54:30Z</dcterms:modified>
</cp:coreProperties>
</file>