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24" firstSheet="7" activeTab="17"/>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<sst xmlns="http://schemas.openxmlformats.org/spreadsheetml/2006/main" count="5381" uniqueCount="1047">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</sst>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9" fillId="0" borderId="0" xfId="0" applyFont="1"/>
    <xf numFmtId="0" fontId="2" fillId="0" borderId="0" xfId="0" applyFont="1"/>
    <xf numFmtId="0" fontId="0" fillId="14" borderId="0" xfId="0" applyFill="1" applyAlignment="1">
      <alignment horizontal="center" vertical="center"/>
    </xf>
    <xf numFmtId="0" fontId="8" fillId="0" borderId="0" xfId="0" applyFont="1"/>
    <xf numFmtId="0" fontId="5" fillId="13" borderId="0" xfId="0" applyFont="1" applyFill="1" applyAlignment="1">
      <alignment horizontal="center" vertical="center"/>
    </xf>
    <xf numFmtId="0" fontId="5" fillId="17" borderId="0" xfId="0" applyFont="1" applyFill="1" applyAlignment="1">
      <alignment horizontal="center" vertical="center"/>
    </xf>
    <xf numFmtId="0" fontId="2" fillId="17"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17" borderId="0" xfId="0" applyFill="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0" fontId="9" fillId="13" borderId="0" xfId="0" applyFont="1" applyFill="1" applyAlignment="1">
      <alignment horizontal="center"/>
    </xf>
    <xf numFmtId="0" fontId="9" fillId="16" borderId="0" xfId="0" applyFont="1" applyFill="1" applyAlignment="1">
      <alignment horizontal="center"/>
    </xf>
    <xf numFmtId="0" fontId="34"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39"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39" fillId="20" borderId="0" xfId="0" applyFont="1" applyFill="1" applyAlignment="1">
      <alignment horizontal="lef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8"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17" fillId="29" borderId="0" xfId="1" applyFont="1" applyFill="1" applyAlignment="1">
      <alignment horizontal="center" vertical="center" wrapText="1"/>
    </xf>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3" borderId="0" xfId="0" applyFill="1" applyAlignment="1">
      <alignment horizontal="center" vertical="center"/>
    </xf>
    <xf numFmtId="0" fontId="0" fillId="22"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TaxRate"/>
      <sheetName val="NI"/>
      <sheetName val="Minimum Wage"/>
      <sheetName val="Salary Sacrifice"/>
      <sheetName val="System"/>
      <sheetName val="Pension Event Log"/>
      <sheetName val="System Log"/>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Pension Futures Log"/>
      <sheetName val="Pension Test Data"/>
      <sheetName val="Pension Data"/>
      <sheetName val="Pension Tables"/>
      <sheetName val="Employer"/>
      <sheetName val="Pay Slip"/>
      <sheetName val="AEO Rates"/>
      <sheetName val="AEO Employee"/>
      <sheetName val="AEO Data"/>
      <sheetName val="Attachment Of Earnings Notes"/>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sheetData sheetId="11"/>
      <sheetData sheetId="12"/>
      <sheetData sheetId="13"/>
      <sheetData sheetId="14" refreshError="1"/>
      <sheetData sheetId="1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refreshError="1"/>
      <sheetData sheetId="19">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ow r="3">
          <cell r="A3" t="str">
            <v>NI123456A</v>
          </cell>
        </row>
        <row r="5">
          <cell r="BB5">
            <v>-144.22999999999999</v>
          </cell>
        </row>
      </sheetData>
      <sheetData sheetId="22"/>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8"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6"/>
      <c r="X1" s="326"/>
      <c r="Y1" s="326"/>
    </row>
    <row r="2" spans="1:25" s="31" customFormat="1" ht="34.5" customHeight="1" x14ac:dyDescent="0.25">
      <c r="A2" s="328"/>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105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2" t="s">
        <v>215</v>
      </c>
      <c r="B1" s="342"/>
      <c r="C1" s="339"/>
      <c r="D1" s="339"/>
      <c r="E1" s="339"/>
      <c r="F1" s="339"/>
      <c r="G1" s="339"/>
      <c r="H1" s="339"/>
      <c r="I1" s="339"/>
      <c r="J1" s="339"/>
      <c r="K1" s="339"/>
      <c r="L1" s="339"/>
      <c r="M1" s="50"/>
    </row>
    <row r="2" spans="1:418" ht="18.75" x14ac:dyDescent="0.3">
      <c r="A2" s="51"/>
      <c r="B2" s="51"/>
      <c r="C2" s="50"/>
      <c r="D2" s="50"/>
      <c r="E2" s="50"/>
      <c r="F2" s="50"/>
      <c r="G2" s="50"/>
      <c r="H2" s="50"/>
      <c r="I2" s="50"/>
      <c r="J2" s="50"/>
      <c r="K2" s="50"/>
      <c r="L2" s="50"/>
      <c r="M2" s="50"/>
    </row>
    <row r="3" spans="1:418" s="35" customFormat="1" x14ac:dyDescent="0.25">
      <c r="A3" s="35" t="s">
        <v>216</v>
      </c>
      <c r="B3"/>
      <c r="C3" s="338">
        <v>1</v>
      </c>
      <c r="D3" s="338"/>
      <c r="E3" s="338"/>
      <c r="F3" s="338"/>
      <c r="G3" s="338"/>
      <c r="H3" s="333"/>
      <c r="I3" s="333"/>
      <c r="J3" s="333"/>
      <c r="K3" s="337">
        <f>C3+1</f>
        <v>2</v>
      </c>
      <c r="L3" s="337"/>
      <c r="M3" s="337"/>
      <c r="N3" s="337"/>
      <c r="O3" s="337"/>
      <c r="P3" s="333"/>
      <c r="Q3" s="333"/>
      <c r="R3" s="333"/>
      <c r="S3" s="338">
        <f>K3+1</f>
        <v>3</v>
      </c>
      <c r="T3" s="338"/>
      <c r="U3" s="338"/>
      <c r="V3" s="338"/>
      <c r="W3" s="338"/>
      <c r="X3" s="341"/>
      <c r="Y3" s="341"/>
      <c r="Z3" s="341"/>
      <c r="AA3" s="337">
        <f>S3+1</f>
        <v>4</v>
      </c>
      <c r="AB3" s="337"/>
      <c r="AC3" s="337"/>
      <c r="AD3" s="337"/>
      <c r="AE3" s="337"/>
      <c r="AF3" s="333"/>
      <c r="AG3" s="333"/>
      <c r="AH3" s="333"/>
      <c r="AI3" s="338">
        <f>AA3+1</f>
        <v>5</v>
      </c>
      <c r="AJ3" s="338"/>
      <c r="AK3" s="338"/>
      <c r="AL3" s="338"/>
      <c r="AM3" s="338"/>
      <c r="AN3" s="341"/>
      <c r="AO3" s="341"/>
      <c r="AP3" s="341"/>
      <c r="AQ3" s="337">
        <f>AI3+1</f>
        <v>6</v>
      </c>
      <c r="AR3" s="337"/>
      <c r="AS3" s="337"/>
      <c r="AT3" s="337"/>
      <c r="AU3" s="337"/>
      <c r="AV3" s="333"/>
      <c r="AW3" s="333"/>
      <c r="AX3" s="333"/>
      <c r="AY3" s="338">
        <f>AQ3+1</f>
        <v>7</v>
      </c>
      <c r="AZ3" s="338"/>
      <c r="BA3" s="338"/>
      <c r="BB3" s="338"/>
      <c r="BC3" s="338"/>
      <c r="BD3" s="341"/>
      <c r="BE3" s="341"/>
      <c r="BF3" s="341"/>
      <c r="BG3" s="337">
        <f>AY3+1</f>
        <v>8</v>
      </c>
      <c r="BH3" s="337"/>
      <c r="BI3" s="337"/>
      <c r="BJ3" s="337"/>
      <c r="BK3" s="337"/>
      <c r="BL3" s="333"/>
      <c r="BM3" s="333"/>
      <c r="BN3" s="333"/>
      <c r="BO3" s="338">
        <f>BG3+1</f>
        <v>9</v>
      </c>
      <c r="BP3" s="338"/>
      <c r="BQ3" s="338"/>
      <c r="BR3" s="338"/>
      <c r="BS3" s="338"/>
      <c r="BT3" s="341"/>
      <c r="BU3" s="341"/>
      <c r="BV3" s="341"/>
      <c r="BW3" s="337">
        <f>BO3+1</f>
        <v>10</v>
      </c>
      <c r="BX3" s="337"/>
      <c r="BY3" s="337"/>
      <c r="BZ3" s="337"/>
      <c r="CA3" s="337"/>
      <c r="CB3" s="333"/>
      <c r="CC3" s="333"/>
      <c r="CD3" s="333"/>
      <c r="CE3" s="338">
        <f>BW3+1</f>
        <v>11</v>
      </c>
      <c r="CF3" s="338"/>
      <c r="CG3" s="338"/>
      <c r="CH3" s="338"/>
      <c r="CI3" s="338"/>
      <c r="CJ3" s="341"/>
      <c r="CK3" s="341"/>
      <c r="CL3" s="341"/>
      <c r="CM3" s="337">
        <f>CE3+1</f>
        <v>12</v>
      </c>
      <c r="CN3" s="337"/>
      <c r="CO3" s="337"/>
      <c r="CP3" s="337"/>
      <c r="CQ3" s="337"/>
      <c r="CR3" s="333"/>
      <c r="CS3" s="333"/>
      <c r="CT3" s="333"/>
      <c r="CU3" s="338">
        <f>CM3+1</f>
        <v>13</v>
      </c>
      <c r="CV3" s="338"/>
      <c r="CW3" s="338"/>
      <c r="CX3" s="338"/>
      <c r="CY3" s="338"/>
      <c r="CZ3" s="338"/>
      <c r="DA3" s="338"/>
      <c r="DB3" s="338"/>
      <c r="DC3" s="337">
        <f>CU3+1</f>
        <v>14</v>
      </c>
      <c r="DD3" s="337"/>
      <c r="DE3" s="337"/>
      <c r="DF3" s="337"/>
      <c r="DG3" s="337"/>
      <c r="DH3" s="337"/>
      <c r="DI3" s="337"/>
      <c r="DJ3" s="337"/>
      <c r="DK3" s="338">
        <f>DC3+1</f>
        <v>15</v>
      </c>
      <c r="DL3" s="338"/>
      <c r="DM3" s="338"/>
      <c r="DN3" s="338"/>
      <c r="DO3" s="338"/>
      <c r="DP3" s="338"/>
      <c r="DQ3" s="338"/>
      <c r="DR3" s="338"/>
      <c r="DS3" s="337">
        <f>DK3+1</f>
        <v>16</v>
      </c>
      <c r="DT3" s="337"/>
      <c r="DU3" s="337"/>
      <c r="DV3" s="337"/>
      <c r="DW3" s="337"/>
      <c r="DX3" s="337"/>
      <c r="DY3" s="337"/>
      <c r="DZ3" s="337"/>
      <c r="EA3" s="338">
        <f>DS3+1</f>
        <v>17</v>
      </c>
      <c r="EB3" s="338"/>
      <c r="EC3" s="338"/>
      <c r="ED3" s="338"/>
      <c r="EE3" s="338"/>
      <c r="EF3" s="338"/>
      <c r="EG3" s="338"/>
      <c r="EH3" s="338"/>
      <c r="EI3" s="337">
        <f>EA3+1</f>
        <v>18</v>
      </c>
      <c r="EJ3" s="337"/>
      <c r="EK3" s="337"/>
      <c r="EL3" s="337"/>
      <c r="EM3" s="337"/>
      <c r="EN3" s="337"/>
      <c r="EO3" s="337"/>
      <c r="EP3" s="337"/>
      <c r="EQ3" s="338">
        <f>EI3+1</f>
        <v>19</v>
      </c>
      <c r="ER3" s="338"/>
      <c r="ES3" s="338"/>
      <c r="ET3" s="338"/>
      <c r="EU3" s="338"/>
      <c r="EV3" s="338"/>
      <c r="EW3" s="338"/>
      <c r="EX3" s="338"/>
      <c r="EY3" s="337">
        <f>EQ3+1</f>
        <v>20</v>
      </c>
      <c r="EZ3" s="337"/>
      <c r="FA3" s="337"/>
      <c r="FB3" s="337"/>
      <c r="FC3" s="337"/>
      <c r="FD3" s="337"/>
      <c r="FE3" s="337"/>
      <c r="FF3" s="337"/>
      <c r="FG3" s="338">
        <f>EY3+1</f>
        <v>21</v>
      </c>
      <c r="FH3" s="338"/>
      <c r="FI3" s="338"/>
      <c r="FJ3" s="338"/>
      <c r="FK3" s="338"/>
      <c r="FL3" s="338"/>
      <c r="FM3" s="338"/>
      <c r="FN3" s="338"/>
      <c r="FO3" s="337">
        <f>FG3+1</f>
        <v>22</v>
      </c>
      <c r="FP3" s="337"/>
      <c r="FQ3" s="337"/>
      <c r="FR3" s="337"/>
      <c r="FS3" s="337"/>
      <c r="FT3" s="337"/>
      <c r="FU3" s="337"/>
      <c r="FV3" s="337"/>
      <c r="FW3" s="338">
        <f>FO3+1</f>
        <v>23</v>
      </c>
      <c r="FX3" s="338"/>
      <c r="FY3" s="338"/>
      <c r="FZ3" s="338"/>
      <c r="GA3" s="338"/>
      <c r="GB3" s="338"/>
      <c r="GC3" s="338"/>
      <c r="GD3" s="338"/>
      <c r="GE3" s="337">
        <f>FW3+1</f>
        <v>24</v>
      </c>
      <c r="GF3" s="337"/>
      <c r="GG3" s="337"/>
      <c r="GH3" s="337"/>
      <c r="GI3" s="337"/>
      <c r="GJ3" s="337"/>
      <c r="GK3" s="337"/>
      <c r="GL3" s="337"/>
      <c r="GM3" s="338">
        <f>GE3+1</f>
        <v>25</v>
      </c>
      <c r="GN3" s="338"/>
      <c r="GO3" s="338"/>
      <c r="GP3" s="338"/>
      <c r="GQ3" s="338"/>
      <c r="GR3" s="338"/>
      <c r="GS3" s="338"/>
      <c r="GT3" s="338"/>
      <c r="GU3" s="337">
        <f>GM3+1</f>
        <v>26</v>
      </c>
      <c r="GV3" s="337"/>
      <c r="GW3" s="337"/>
      <c r="GX3" s="337"/>
      <c r="GY3" s="337"/>
      <c r="GZ3" s="337"/>
      <c r="HA3" s="337"/>
      <c r="HB3" s="337"/>
      <c r="HC3" s="338">
        <f>GU3+1</f>
        <v>27</v>
      </c>
      <c r="HD3" s="338"/>
      <c r="HE3" s="338"/>
      <c r="HF3" s="338"/>
      <c r="HG3" s="338"/>
      <c r="HH3" s="338"/>
      <c r="HI3" s="338"/>
      <c r="HJ3" s="338"/>
      <c r="HK3" s="337">
        <f>HC3+1</f>
        <v>28</v>
      </c>
      <c r="HL3" s="337"/>
      <c r="HM3" s="337"/>
      <c r="HN3" s="337"/>
      <c r="HO3" s="337"/>
      <c r="HP3" s="337"/>
      <c r="HQ3" s="337"/>
      <c r="HR3" s="337"/>
      <c r="HS3" s="338">
        <f>HK3+1</f>
        <v>29</v>
      </c>
      <c r="HT3" s="338"/>
      <c r="HU3" s="338"/>
      <c r="HV3" s="338"/>
      <c r="HW3" s="338"/>
      <c r="HX3" s="338"/>
      <c r="HY3" s="338"/>
      <c r="HZ3" s="338"/>
      <c r="IA3" s="337">
        <f>HS3+1</f>
        <v>30</v>
      </c>
      <c r="IB3" s="337"/>
      <c r="IC3" s="337"/>
      <c r="ID3" s="337"/>
      <c r="IE3" s="337"/>
      <c r="IF3" s="337"/>
      <c r="IG3" s="337"/>
      <c r="IH3" s="337"/>
      <c r="II3" s="338">
        <f>IA3+1</f>
        <v>31</v>
      </c>
      <c r="IJ3" s="338"/>
      <c r="IK3" s="338"/>
      <c r="IL3" s="338"/>
      <c r="IM3" s="338"/>
      <c r="IN3" s="338"/>
      <c r="IO3" s="338"/>
      <c r="IP3" s="338"/>
      <c r="IQ3" s="337">
        <f>II3+1</f>
        <v>32</v>
      </c>
      <c r="IR3" s="337"/>
      <c r="IS3" s="337"/>
      <c r="IT3" s="337"/>
      <c r="IU3" s="337"/>
      <c r="IV3" s="337"/>
      <c r="IW3" s="337"/>
      <c r="IX3" s="337"/>
      <c r="IY3" s="338">
        <f>IQ3+1</f>
        <v>33</v>
      </c>
      <c r="IZ3" s="338"/>
      <c r="JA3" s="338"/>
      <c r="JB3" s="338"/>
      <c r="JC3" s="338"/>
      <c r="JD3" s="338"/>
      <c r="JE3" s="338"/>
      <c r="JF3" s="338"/>
      <c r="JG3" s="337">
        <f>IY3+1</f>
        <v>34</v>
      </c>
      <c r="JH3" s="337"/>
      <c r="JI3" s="337"/>
      <c r="JJ3" s="337"/>
      <c r="JK3" s="337"/>
      <c r="JL3" s="337"/>
      <c r="JM3" s="337"/>
      <c r="JN3" s="337"/>
      <c r="JO3" s="338">
        <f>JG3+1</f>
        <v>35</v>
      </c>
      <c r="JP3" s="338"/>
      <c r="JQ3" s="338"/>
      <c r="JR3" s="338"/>
      <c r="JS3" s="338"/>
      <c r="JT3" s="338"/>
      <c r="JU3" s="338"/>
      <c r="JV3" s="338"/>
      <c r="JW3" s="337">
        <f>JO3+1</f>
        <v>36</v>
      </c>
      <c r="JX3" s="337"/>
      <c r="JY3" s="337"/>
      <c r="JZ3" s="337"/>
      <c r="KA3" s="337"/>
      <c r="KB3" s="337"/>
      <c r="KC3" s="337"/>
      <c r="KD3" s="337"/>
      <c r="KE3" s="338">
        <f>JW3+1</f>
        <v>37</v>
      </c>
      <c r="KF3" s="338"/>
      <c r="KG3" s="338"/>
      <c r="KH3" s="338"/>
      <c r="KI3" s="338"/>
      <c r="KJ3" s="338"/>
      <c r="KK3" s="338"/>
      <c r="KL3" s="338"/>
      <c r="KM3" s="337">
        <f>KE3+1</f>
        <v>38</v>
      </c>
      <c r="KN3" s="337"/>
      <c r="KO3" s="337"/>
      <c r="KP3" s="337"/>
      <c r="KQ3" s="337"/>
      <c r="KR3" s="337"/>
      <c r="KS3" s="337"/>
      <c r="KT3" s="337"/>
      <c r="KU3" s="338">
        <f>KM3+1</f>
        <v>39</v>
      </c>
      <c r="KV3" s="338"/>
      <c r="KW3" s="338"/>
      <c r="KX3" s="338"/>
      <c r="KY3" s="338"/>
      <c r="KZ3" s="338"/>
      <c r="LA3" s="338"/>
      <c r="LB3" s="338"/>
      <c r="LC3" s="337">
        <f>KU3+1</f>
        <v>40</v>
      </c>
      <c r="LD3" s="337"/>
      <c r="LE3" s="337"/>
      <c r="LF3" s="337"/>
      <c r="LG3" s="337"/>
      <c r="LH3" s="337"/>
      <c r="LI3" s="337"/>
      <c r="LJ3" s="337"/>
      <c r="LK3" s="338">
        <f>LC3+1</f>
        <v>41</v>
      </c>
      <c r="LL3" s="338"/>
      <c r="LM3" s="338"/>
      <c r="LN3" s="338"/>
      <c r="LO3" s="338"/>
      <c r="LP3" s="338"/>
      <c r="LQ3" s="338"/>
      <c r="LR3" s="338"/>
      <c r="LS3" s="337">
        <f>LK3+1</f>
        <v>42</v>
      </c>
      <c r="LT3" s="337"/>
      <c r="LU3" s="337"/>
      <c r="LV3" s="337"/>
      <c r="LW3" s="337"/>
      <c r="LX3" s="337"/>
      <c r="LY3" s="337"/>
      <c r="LZ3" s="337"/>
      <c r="MA3" s="338">
        <f>LS3+1</f>
        <v>43</v>
      </c>
      <c r="MB3" s="338"/>
      <c r="MC3" s="338"/>
      <c r="MD3" s="338"/>
      <c r="ME3" s="338"/>
      <c r="MF3" s="338"/>
      <c r="MG3" s="338"/>
      <c r="MH3" s="338"/>
      <c r="MI3" s="337">
        <f>MA3+1</f>
        <v>44</v>
      </c>
      <c r="MJ3" s="337"/>
      <c r="MK3" s="337"/>
      <c r="ML3" s="337"/>
      <c r="MM3" s="337"/>
      <c r="MN3" s="337"/>
      <c r="MO3" s="337"/>
      <c r="MP3" s="337"/>
      <c r="MQ3" s="338">
        <f>MI3+1</f>
        <v>45</v>
      </c>
      <c r="MR3" s="338"/>
      <c r="MS3" s="338"/>
      <c r="MT3" s="338"/>
      <c r="MU3" s="338"/>
      <c r="MV3" s="338"/>
      <c r="MW3" s="338"/>
      <c r="MX3" s="338"/>
      <c r="MY3" s="337">
        <f>MQ3+1</f>
        <v>46</v>
      </c>
      <c r="MZ3" s="337"/>
      <c r="NA3" s="337"/>
      <c r="NB3" s="337"/>
      <c r="NC3" s="337"/>
      <c r="ND3" s="337"/>
      <c r="NE3" s="337"/>
      <c r="NF3" s="337"/>
      <c r="NG3" s="338">
        <f>MY3+1</f>
        <v>47</v>
      </c>
      <c r="NH3" s="338"/>
      <c r="NI3" s="338"/>
      <c r="NJ3" s="338"/>
      <c r="NK3" s="338"/>
      <c r="NL3" s="338"/>
      <c r="NM3" s="338"/>
      <c r="NN3" s="338"/>
      <c r="NO3" s="337">
        <f>NG3+1</f>
        <v>48</v>
      </c>
      <c r="NP3" s="337"/>
      <c r="NQ3" s="337"/>
      <c r="NR3" s="337"/>
      <c r="NS3" s="337"/>
      <c r="NT3" s="337"/>
      <c r="NU3" s="337"/>
      <c r="NV3" s="337"/>
      <c r="NW3" s="338">
        <f>NO3+1</f>
        <v>49</v>
      </c>
      <c r="NX3" s="338"/>
      <c r="NY3" s="338"/>
      <c r="NZ3" s="338"/>
      <c r="OA3" s="338"/>
      <c r="OB3" s="338"/>
      <c r="OC3" s="338"/>
      <c r="OD3" s="338"/>
      <c r="OE3" s="337">
        <f>NW3+1</f>
        <v>50</v>
      </c>
      <c r="OF3" s="337"/>
      <c r="OG3" s="337"/>
      <c r="OH3" s="337"/>
      <c r="OI3" s="337"/>
      <c r="OJ3" s="337"/>
      <c r="OK3" s="337"/>
      <c r="OL3" s="337"/>
      <c r="OM3" s="338">
        <f>OE3+1</f>
        <v>51</v>
      </c>
      <c r="ON3" s="338"/>
      <c r="OO3" s="338"/>
      <c r="OP3" s="338"/>
      <c r="OQ3" s="338"/>
      <c r="OR3" s="338"/>
      <c r="OS3" s="338"/>
      <c r="OT3" s="338"/>
      <c r="OU3" s="337">
        <f>OM3+1</f>
        <v>52</v>
      </c>
      <c r="OV3" s="337"/>
      <c r="OW3" s="337"/>
      <c r="OX3" s="337"/>
      <c r="OY3" s="337"/>
      <c r="OZ3" s="337"/>
      <c r="PA3" s="337"/>
      <c r="PB3" s="337"/>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9"/>
      <c r="D9" s="339"/>
      <c r="E9" s="339"/>
      <c r="F9" s="339"/>
      <c r="G9" s="339"/>
      <c r="H9" s="339"/>
      <c r="I9" s="339"/>
      <c r="J9" s="339"/>
      <c r="K9" s="339"/>
      <c r="L9" s="339"/>
      <c r="M9" s="50"/>
      <c r="S9" s="339"/>
      <c r="T9" s="339"/>
      <c r="U9" s="339"/>
      <c r="V9" s="339"/>
      <c r="W9" s="339"/>
      <c r="X9" s="339"/>
      <c r="Y9" s="339"/>
      <c r="Z9" s="339"/>
      <c r="AA9" s="339"/>
      <c r="AB9" s="339"/>
      <c r="AC9" s="50"/>
      <c r="AI9" s="339"/>
      <c r="AJ9" s="339"/>
      <c r="AK9" s="339"/>
      <c r="AL9" s="339"/>
      <c r="AM9" s="339"/>
      <c r="AN9" s="339"/>
      <c r="AO9" s="339"/>
      <c r="AP9" s="339"/>
      <c r="AQ9" s="339"/>
      <c r="AR9" s="339"/>
      <c r="AS9" s="50"/>
      <c r="AY9" s="339"/>
      <c r="AZ9" s="339"/>
      <c r="BA9" s="339"/>
      <c r="BB9" s="339"/>
      <c r="BC9" s="339"/>
      <c r="BD9" s="339"/>
      <c r="BE9" s="339"/>
      <c r="BF9" s="339"/>
      <c r="BG9" s="339"/>
      <c r="BH9" s="339"/>
      <c r="BI9" s="50"/>
      <c r="BO9" s="339"/>
      <c r="BP9" s="339"/>
      <c r="BQ9" s="339"/>
      <c r="BR9" s="339"/>
      <c r="BS9" s="339"/>
      <c r="BT9" s="339"/>
      <c r="BU9" s="339"/>
      <c r="BV9" s="339"/>
      <c r="BW9" s="339"/>
      <c r="BX9" s="339"/>
      <c r="BY9" s="50"/>
      <c r="CE9" s="339"/>
      <c r="CF9" s="339"/>
      <c r="CG9" s="339"/>
      <c r="CH9" s="339"/>
      <c r="CI9" s="339"/>
      <c r="CJ9" s="339"/>
      <c r="CK9" s="339"/>
      <c r="CL9" s="339"/>
      <c r="CM9" s="339"/>
      <c r="CN9" s="339"/>
      <c r="CO9" s="50"/>
      <c r="CU9" s="339"/>
      <c r="CV9" s="339"/>
      <c r="CW9" s="339"/>
      <c r="CX9" s="339"/>
      <c r="CY9" s="339"/>
      <c r="CZ9" s="339"/>
      <c r="DA9" s="339"/>
      <c r="DB9" s="339"/>
      <c r="DC9" s="339"/>
      <c r="DD9" s="339"/>
      <c r="DE9" s="50"/>
      <c r="DK9" s="339"/>
      <c r="DL9" s="339"/>
      <c r="DM9" s="339"/>
      <c r="DN9" s="339"/>
      <c r="DO9" s="339"/>
      <c r="DP9" s="339"/>
      <c r="DQ9" s="339"/>
      <c r="DR9" s="339"/>
      <c r="DS9" s="339"/>
      <c r="DT9" s="339"/>
      <c r="DU9" s="50"/>
    </row>
    <row r="10" spans="1:418" s="35" customFormat="1" x14ac:dyDescent="0.25">
      <c r="A10" s="340" t="s">
        <v>242</v>
      </c>
      <c r="B10" s="319"/>
      <c r="C10" s="338">
        <v>1</v>
      </c>
      <c r="D10" s="338"/>
      <c r="E10" s="338"/>
      <c r="F10" s="338"/>
      <c r="G10" s="338"/>
      <c r="H10" s="333"/>
      <c r="I10" s="333"/>
      <c r="J10" s="333"/>
      <c r="K10" s="337">
        <f>C10+1</f>
        <v>2</v>
      </c>
      <c r="L10" s="337"/>
      <c r="M10" s="337"/>
      <c r="N10" s="337"/>
      <c r="O10" s="337"/>
      <c r="P10" s="333"/>
      <c r="Q10" s="333"/>
      <c r="R10" s="333"/>
      <c r="S10" s="338">
        <f>K10+1</f>
        <v>3</v>
      </c>
      <c r="T10" s="338"/>
      <c r="U10" s="338"/>
      <c r="V10" s="338"/>
      <c r="W10" s="338"/>
      <c r="X10" s="333"/>
      <c r="Y10" s="333"/>
      <c r="Z10" s="333"/>
      <c r="AA10" s="337">
        <f>S10+1</f>
        <v>4</v>
      </c>
      <c r="AB10" s="337"/>
      <c r="AC10" s="337"/>
      <c r="AD10" s="337"/>
      <c r="AE10" s="337"/>
      <c r="AF10" s="333"/>
      <c r="AG10" s="333"/>
      <c r="AH10" s="333"/>
      <c r="AI10" s="338">
        <f>AA10+1</f>
        <v>5</v>
      </c>
      <c r="AJ10" s="338"/>
      <c r="AK10" s="338"/>
      <c r="AL10" s="338"/>
      <c r="AM10" s="338"/>
      <c r="AN10" s="333"/>
      <c r="AO10" s="333"/>
      <c r="AP10" s="333"/>
      <c r="AQ10" s="337">
        <f>AI10+1</f>
        <v>6</v>
      </c>
      <c r="AR10" s="337"/>
      <c r="AS10" s="337"/>
      <c r="AT10" s="337"/>
      <c r="AU10" s="337"/>
      <c r="AV10" s="333"/>
      <c r="AW10" s="333"/>
      <c r="AX10" s="333"/>
      <c r="AY10" s="338">
        <f>AQ10+1</f>
        <v>7</v>
      </c>
      <c r="AZ10" s="338"/>
      <c r="BA10" s="338"/>
      <c r="BB10" s="338"/>
      <c r="BC10" s="338"/>
      <c r="BD10" s="333"/>
      <c r="BE10" s="333"/>
      <c r="BF10" s="333"/>
      <c r="BG10" s="337">
        <f>AY10+1</f>
        <v>8</v>
      </c>
      <c r="BH10" s="337"/>
      <c r="BI10" s="337"/>
      <c r="BJ10" s="337"/>
      <c r="BK10" s="337"/>
      <c r="BL10" s="333"/>
      <c r="BM10" s="333"/>
      <c r="BN10" s="333"/>
      <c r="BO10" s="338">
        <f>BG10+1</f>
        <v>9</v>
      </c>
      <c r="BP10" s="338"/>
      <c r="BQ10" s="338"/>
      <c r="BR10" s="338"/>
      <c r="BS10" s="338"/>
      <c r="BT10" s="333"/>
      <c r="BU10" s="333"/>
      <c r="BV10" s="333"/>
      <c r="BW10" s="337">
        <f>BO10+1</f>
        <v>10</v>
      </c>
      <c r="BX10" s="337"/>
      <c r="BY10" s="337"/>
      <c r="BZ10" s="337"/>
      <c r="CA10" s="337"/>
      <c r="CB10" s="333"/>
      <c r="CC10" s="333"/>
      <c r="CD10" s="333"/>
      <c r="CE10" s="338">
        <f>BW10+1</f>
        <v>11</v>
      </c>
      <c r="CF10" s="338"/>
      <c r="CG10" s="338"/>
      <c r="CH10" s="338"/>
      <c r="CI10" s="338"/>
      <c r="CJ10" s="333"/>
      <c r="CK10" s="333"/>
      <c r="CL10" s="333"/>
      <c r="CM10" s="337">
        <f>CE10+1</f>
        <v>12</v>
      </c>
      <c r="CN10" s="337"/>
      <c r="CO10" s="337"/>
      <c r="CP10" s="337"/>
      <c r="CQ10" s="337"/>
      <c r="CR10" s="333"/>
      <c r="CS10" s="333"/>
      <c r="CT10" s="333"/>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4" t="s">
        <v>299</v>
      </c>
      <c r="E20" s="334"/>
      <c r="F20" s="334"/>
      <c r="G20" s="334"/>
      <c r="H20" s="334"/>
      <c r="I20" s="334"/>
      <c r="J20" s="334"/>
      <c r="K20" s="334"/>
      <c r="L20" s="334"/>
      <c r="M20" s="334"/>
      <c r="N20" s="334"/>
      <c r="O20" s="334"/>
      <c r="P20" s="334"/>
      <c r="Q20" s="334"/>
    </row>
    <row r="21" spans="1:418" s="59" customFormat="1" x14ac:dyDescent="0.25">
      <c r="A21"/>
      <c r="B21" s="3"/>
      <c r="D21" s="60" t="s">
        <v>16</v>
      </c>
      <c r="E21" s="60" t="s">
        <v>57</v>
      </c>
      <c r="F21" s="60"/>
      <c r="G21" s="335" t="s">
        <v>300</v>
      </c>
      <c r="H21" s="335"/>
      <c r="I21" s="335"/>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36" t="s">
        <v>302</v>
      </c>
      <c r="B24" s="336"/>
    </row>
    <row r="25" spans="1:418" x14ac:dyDescent="0.25">
      <c r="A25" s="331" t="s">
        <v>303</v>
      </c>
      <c r="B25" s="331"/>
      <c r="C25" s="332"/>
      <c r="D25" s="332"/>
      <c r="E25" s="332"/>
      <c r="F25" s="332"/>
      <c r="G25" s="332"/>
      <c r="H25" s="333"/>
      <c r="I25" s="333"/>
      <c r="J25" s="333"/>
      <c r="K25" s="332"/>
      <c r="L25" s="332"/>
      <c r="M25" s="332"/>
      <c r="N25" s="332"/>
      <c r="O25" s="332"/>
      <c r="P25" s="333"/>
      <c r="Q25" s="333"/>
      <c r="R25" s="333"/>
      <c r="S25" s="332"/>
      <c r="T25" s="332"/>
      <c r="U25" s="332"/>
      <c r="V25" s="332"/>
      <c r="W25" s="332"/>
      <c r="X25" s="333"/>
      <c r="Y25" s="333"/>
      <c r="Z25" s="333"/>
      <c r="AA25" s="332"/>
      <c r="AB25" s="332"/>
      <c r="AC25" s="332"/>
      <c r="AD25" s="332"/>
      <c r="AE25" s="332"/>
      <c r="AF25" s="333"/>
      <c r="AG25" s="333"/>
      <c r="AH25" s="333"/>
      <c r="AI25" s="332"/>
      <c r="AJ25" s="332"/>
      <c r="AK25" s="332"/>
      <c r="AL25" s="332"/>
      <c r="AM25" s="332"/>
      <c r="AN25" s="333"/>
      <c r="AO25" s="333"/>
      <c r="AP25" s="333"/>
      <c r="AQ25" s="332"/>
      <c r="AR25" s="332"/>
      <c r="AS25" s="332"/>
      <c r="AT25" s="332"/>
      <c r="AU25" s="332"/>
      <c r="AV25" s="333"/>
      <c r="AW25" s="333"/>
      <c r="AX25" s="333"/>
      <c r="AY25" s="332"/>
      <c r="AZ25" s="332"/>
      <c r="BA25" s="332"/>
      <c r="BB25" s="332"/>
      <c r="BC25" s="332"/>
      <c r="BD25" s="333"/>
      <c r="BE25" s="333"/>
      <c r="BF25" s="333"/>
      <c r="BG25" s="332"/>
      <c r="BH25" s="332"/>
      <c r="BI25" s="332"/>
      <c r="BJ25" s="332"/>
      <c r="BK25" s="332"/>
      <c r="BL25" s="333"/>
      <c r="BM25" s="333"/>
      <c r="BN25" s="333"/>
      <c r="BO25" s="332"/>
      <c r="BP25" s="332"/>
      <c r="BQ25" s="332"/>
      <c r="BR25" s="332"/>
      <c r="BS25" s="332"/>
      <c r="BT25" s="333"/>
      <c r="BU25" s="333"/>
      <c r="BV25" s="333"/>
      <c r="BW25" s="332"/>
      <c r="BX25" s="332"/>
      <c r="BY25" s="332"/>
      <c r="BZ25" s="332"/>
      <c r="CA25" s="332"/>
      <c r="CB25" s="333"/>
      <c r="CC25" s="333"/>
      <c r="CD25" s="333"/>
      <c r="CE25" s="332"/>
      <c r="CF25" s="332"/>
      <c r="CG25" s="332"/>
      <c r="CH25" s="332"/>
      <c r="CI25" s="332"/>
      <c r="CJ25" s="333"/>
      <c r="CK25" s="333"/>
      <c r="CL25" s="333"/>
      <c r="CM25" s="332"/>
      <c r="CN25" s="332"/>
      <c r="CO25" s="332"/>
      <c r="CP25" s="332"/>
      <c r="CQ25" s="332"/>
      <c r="CR25" s="333"/>
      <c r="CS25" s="333"/>
      <c r="CT25" s="333"/>
      <c r="CU25" s="332"/>
      <c r="CV25" s="332"/>
      <c r="CW25" s="332"/>
      <c r="CX25" s="332"/>
      <c r="CY25" s="332"/>
      <c r="CZ25" s="333"/>
      <c r="DA25" s="333"/>
      <c r="DB25" s="333"/>
      <c r="DC25" s="332"/>
      <c r="DD25" s="332"/>
      <c r="DE25" s="332"/>
      <c r="DF25" s="332"/>
      <c r="DG25" s="332"/>
      <c r="DH25" s="333"/>
      <c r="DI25" s="333"/>
      <c r="DJ25" s="333"/>
      <c r="DK25" s="332"/>
      <c r="DL25" s="332"/>
      <c r="DM25" s="332"/>
      <c r="DN25" s="332"/>
      <c r="DO25" s="332"/>
      <c r="DP25" s="333"/>
      <c r="DQ25" s="333"/>
      <c r="DR25" s="333"/>
      <c r="DS25" s="332"/>
      <c r="DT25" s="332"/>
      <c r="DU25" s="332"/>
      <c r="DV25" s="332"/>
      <c r="DW25" s="332"/>
      <c r="DX25" s="333"/>
      <c r="DY25" s="333"/>
      <c r="DZ25" s="333"/>
      <c r="EA25" s="332"/>
      <c r="EB25" s="332"/>
      <c r="EC25" s="332"/>
      <c r="ED25" s="332"/>
      <c r="EE25" s="332"/>
      <c r="EF25" s="333"/>
      <c r="EG25" s="333"/>
      <c r="EH25" s="333"/>
      <c r="EI25" s="332"/>
      <c r="EJ25" s="332"/>
      <c r="EK25" s="332"/>
      <c r="EL25" s="332"/>
      <c r="EM25" s="332"/>
      <c r="EN25" s="333"/>
      <c r="EO25" s="333"/>
      <c r="EP25" s="333"/>
      <c r="EQ25" s="332"/>
      <c r="ER25" s="332"/>
      <c r="ES25" s="332"/>
      <c r="ET25" s="332"/>
      <c r="EU25" s="332"/>
      <c r="EV25" s="333"/>
      <c r="EW25" s="333"/>
      <c r="EX25" s="333"/>
      <c r="EY25" s="332"/>
      <c r="EZ25" s="332"/>
      <c r="FA25" s="332"/>
      <c r="FB25" s="332"/>
      <c r="FC25" s="332"/>
      <c r="FD25" s="333"/>
      <c r="FE25" s="333"/>
      <c r="FF25" s="333"/>
      <c r="FG25" s="332"/>
      <c r="FH25" s="332"/>
      <c r="FI25" s="332"/>
      <c r="FJ25" s="332"/>
      <c r="FK25" s="332"/>
      <c r="FL25" s="333"/>
      <c r="FM25" s="333"/>
      <c r="FN25" s="333"/>
      <c r="FO25" s="332"/>
      <c r="FP25" s="332"/>
      <c r="FQ25" s="332"/>
      <c r="FR25" s="332"/>
      <c r="FS25" s="332"/>
      <c r="FT25" s="333"/>
      <c r="FU25" s="333"/>
      <c r="FV25" s="333"/>
      <c r="FW25" s="332"/>
      <c r="FX25" s="332"/>
      <c r="FY25" s="332"/>
      <c r="FZ25" s="332"/>
      <c r="GA25" s="332"/>
      <c r="GB25" s="333"/>
      <c r="GC25" s="333"/>
      <c r="GD25" s="333"/>
      <c r="GE25" s="332"/>
      <c r="GF25" s="332"/>
      <c r="GG25" s="332"/>
      <c r="GH25" s="332"/>
      <c r="GI25" s="332"/>
      <c r="GJ25" s="333"/>
      <c r="GK25" s="333"/>
      <c r="GL25" s="333"/>
      <c r="GM25" s="332"/>
      <c r="GN25" s="332"/>
      <c r="GO25" s="332"/>
      <c r="GP25" s="332"/>
      <c r="GQ25" s="332"/>
      <c r="GR25" s="333"/>
      <c r="GS25" s="333"/>
      <c r="GT25" s="333"/>
      <c r="GU25" s="332"/>
      <c r="GV25" s="332"/>
      <c r="GW25" s="332"/>
      <c r="GX25" s="332"/>
      <c r="GY25" s="332"/>
      <c r="GZ25" s="333"/>
      <c r="HA25" s="333"/>
      <c r="HB25" s="333"/>
      <c r="HC25" s="332"/>
      <c r="HD25" s="332"/>
      <c r="HE25" s="332"/>
      <c r="HF25" s="332"/>
      <c r="HG25" s="332"/>
      <c r="HH25" s="333"/>
      <c r="HI25" s="333"/>
      <c r="HJ25" s="333"/>
      <c r="HK25" s="332"/>
      <c r="HL25" s="332"/>
      <c r="HM25" s="332"/>
      <c r="HN25" s="332"/>
      <c r="HO25" s="332"/>
      <c r="HP25" s="333"/>
      <c r="HQ25" s="333"/>
      <c r="HR25" s="333"/>
      <c r="HS25" s="332"/>
      <c r="HT25" s="332"/>
      <c r="HU25" s="332"/>
      <c r="HV25" s="332"/>
      <c r="HW25" s="332"/>
      <c r="HX25" s="333"/>
      <c r="HY25" s="333"/>
      <c r="HZ25" s="333"/>
      <c r="IA25" s="332"/>
      <c r="IB25" s="332"/>
      <c r="IC25" s="332"/>
      <c r="ID25" s="332"/>
      <c r="IE25" s="332"/>
      <c r="IF25" s="333"/>
      <c r="IG25" s="333"/>
      <c r="IH25" s="333"/>
      <c r="II25" s="332"/>
      <c r="IJ25" s="332"/>
      <c r="IK25" s="332"/>
      <c r="IL25" s="332"/>
      <c r="IM25" s="332"/>
      <c r="IN25" s="333"/>
      <c r="IO25" s="333"/>
      <c r="IP25" s="333"/>
      <c r="IQ25" s="332"/>
      <c r="IR25" s="332"/>
      <c r="IS25" s="332"/>
      <c r="IT25" s="332"/>
      <c r="IU25" s="332"/>
      <c r="IV25" s="333"/>
      <c r="IW25" s="333"/>
      <c r="IX25" s="333"/>
      <c r="IY25" s="332"/>
      <c r="IZ25" s="332"/>
      <c r="JA25" s="332"/>
      <c r="JB25" s="332"/>
      <c r="JC25" s="332"/>
      <c r="JD25" s="333"/>
      <c r="JE25" s="333"/>
      <c r="JF25" s="333"/>
      <c r="JG25" s="332"/>
      <c r="JH25" s="332"/>
      <c r="JI25" s="332"/>
      <c r="JJ25" s="332"/>
      <c r="JK25" s="332"/>
      <c r="JL25" s="333"/>
      <c r="JM25" s="333"/>
      <c r="JN25" s="333"/>
      <c r="JO25" s="332"/>
      <c r="JP25" s="332"/>
      <c r="JQ25" s="332"/>
      <c r="JR25" s="332"/>
      <c r="JS25" s="332"/>
      <c r="JT25" s="333"/>
      <c r="JU25" s="333"/>
      <c r="JV25" s="333"/>
      <c r="JW25" s="332"/>
      <c r="JX25" s="332"/>
      <c r="JY25" s="332"/>
      <c r="JZ25" s="332"/>
      <c r="KA25" s="332"/>
      <c r="KB25" s="333"/>
      <c r="KC25" s="333"/>
      <c r="KD25" s="333"/>
      <c r="KE25" s="332"/>
      <c r="KF25" s="332"/>
      <c r="KG25" s="332"/>
      <c r="KH25" s="332"/>
      <c r="KI25" s="332"/>
      <c r="KJ25" s="333"/>
      <c r="KK25" s="333"/>
      <c r="KL25" s="333"/>
      <c r="KM25" s="332"/>
      <c r="KN25" s="332"/>
      <c r="KO25" s="332"/>
      <c r="KP25" s="332"/>
      <c r="KQ25" s="332"/>
      <c r="KR25" s="333"/>
      <c r="KS25" s="333"/>
      <c r="KT25" s="333"/>
      <c r="KU25" s="332"/>
      <c r="KV25" s="332"/>
      <c r="KW25" s="332"/>
      <c r="KX25" s="332"/>
      <c r="KY25" s="332"/>
      <c r="KZ25" s="333"/>
      <c r="LA25" s="333"/>
      <c r="LB25" s="333"/>
      <c r="LC25" s="332"/>
      <c r="LD25" s="332"/>
      <c r="LE25" s="332"/>
      <c r="LF25" s="332"/>
      <c r="LG25" s="332"/>
      <c r="LH25" s="333"/>
      <c r="LI25" s="333"/>
      <c r="LJ25" s="333"/>
      <c r="LK25" s="332"/>
      <c r="LL25" s="332"/>
      <c r="LM25" s="332"/>
      <c r="LN25" s="332"/>
      <c r="LO25" s="332"/>
      <c r="LP25" s="333"/>
      <c r="LQ25" s="333"/>
      <c r="LR25" s="333"/>
      <c r="LS25" s="332"/>
      <c r="LT25" s="332"/>
      <c r="LU25" s="332"/>
      <c r="LV25" s="332"/>
      <c r="LW25" s="332"/>
      <c r="LX25" s="333"/>
      <c r="LY25" s="333"/>
      <c r="LZ25" s="333"/>
      <c r="MA25" s="332"/>
      <c r="MB25" s="332"/>
      <c r="MC25" s="332"/>
      <c r="MD25" s="332"/>
      <c r="ME25" s="332"/>
      <c r="MF25" s="333"/>
      <c r="MG25" s="333"/>
      <c r="MH25" s="333"/>
      <c r="MI25" s="332"/>
      <c r="MJ25" s="332"/>
      <c r="MK25" s="332"/>
      <c r="ML25" s="332"/>
      <c r="MM25" s="332"/>
      <c r="MN25" s="333"/>
      <c r="MO25" s="333"/>
      <c r="MP25" s="333"/>
      <c r="MQ25" s="332"/>
      <c r="MR25" s="332"/>
      <c r="MS25" s="332"/>
      <c r="MT25" s="332"/>
      <c r="MU25" s="332"/>
      <c r="MV25" s="333"/>
      <c r="MW25" s="333"/>
      <c r="MX25" s="333"/>
      <c r="MY25" s="332"/>
      <c r="MZ25" s="332"/>
      <c r="NA25" s="332"/>
      <c r="NB25" s="332"/>
      <c r="NC25" s="332"/>
      <c r="ND25" s="333"/>
      <c r="NE25" s="333"/>
      <c r="NF25" s="333"/>
      <c r="NG25" s="332"/>
      <c r="NH25" s="332"/>
      <c r="NI25" s="332"/>
      <c r="NJ25" s="332"/>
      <c r="NK25" s="332"/>
      <c r="NL25" s="333"/>
      <c r="NM25" s="333"/>
      <c r="NN25" s="333"/>
      <c r="NO25" s="332"/>
      <c r="NP25" s="332"/>
      <c r="NQ25" s="332"/>
      <c r="NR25" s="332"/>
      <c r="NS25" s="332"/>
      <c r="NT25" s="333"/>
      <c r="NU25" s="333"/>
      <c r="NV25" s="333"/>
      <c r="NW25" s="332"/>
      <c r="NX25" s="332"/>
      <c r="NY25" s="332"/>
      <c r="NZ25" s="332"/>
      <c r="OA25" s="332"/>
      <c r="OB25" s="333"/>
      <c r="OC25" s="333"/>
      <c r="OD25" s="333"/>
      <c r="OE25" s="332"/>
      <c r="OF25" s="332"/>
      <c r="OG25" s="332"/>
      <c r="OH25" s="332"/>
      <c r="OI25" s="332"/>
      <c r="OJ25" s="333"/>
      <c r="OK25" s="333"/>
      <c r="OL25" s="333"/>
      <c r="OM25" s="332"/>
      <c r="ON25" s="332"/>
      <c r="OO25" s="332"/>
      <c r="OP25" s="332"/>
      <c r="OQ25" s="332"/>
      <c r="OR25" s="333"/>
      <c r="OS25" s="333"/>
      <c r="OT25" s="333"/>
      <c r="OU25" s="332"/>
      <c r="OV25" s="332"/>
      <c r="OW25" s="332"/>
      <c r="OX25" s="332"/>
      <c r="OY25" s="332"/>
      <c r="OZ25" s="333"/>
      <c r="PA25" s="333"/>
      <c r="PB25" s="333"/>
    </row>
    <row r="26" spans="1:418" x14ac:dyDescent="0.25">
      <c r="A26" s="331" t="s">
        <v>304</v>
      </c>
      <c r="B26" s="331"/>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31" t="s">
        <v>306</v>
      </c>
      <c r="B28" s="331"/>
    </row>
    <row r="29" spans="1:418" ht="18.75" x14ac:dyDescent="0.3">
      <c r="A29" s="331" t="s">
        <v>307</v>
      </c>
      <c r="B29" s="331"/>
      <c r="D29" s="6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6">
        <v>1</v>
      </c>
      <c r="D1" s="346"/>
      <c r="E1" s="346"/>
      <c r="F1" s="346"/>
      <c r="G1" s="346"/>
      <c r="H1" s="348"/>
      <c r="I1" s="348"/>
      <c r="J1" s="348"/>
      <c r="K1" s="345">
        <v>2</v>
      </c>
      <c r="L1" s="345"/>
      <c r="M1" s="345"/>
      <c r="N1" s="345"/>
      <c r="O1" s="345"/>
      <c r="P1" s="349"/>
      <c r="Q1" s="349"/>
      <c r="R1" s="349"/>
      <c r="S1" s="346">
        <f>K1+1</f>
        <v>3</v>
      </c>
      <c r="T1" s="346"/>
      <c r="U1" s="346"/>
      <c r="V1" s="346"/>
      <c r="W1" s="346"/>
      <c r="X1" s="346"/>
      <c r="Y1" s="346"/>
      <c r="Z1" s="346"/>
      <c r="AA1" s="345">
        <f>S1+1</f>
        <v>4</v>
      </c>
      <c r="AB1" s="345"/>
      <c r="AC1" s="345"/>
      <c r="AD1" s="345"/>
      <c r="AE1" s="345"/>
      <c r="AF1" s="345"/>
      <c r="AG1" s="345"/>
      <c r="AH1" s="345"/>
      <c r="AI1" s="346">
        <f>AA1+1</f>
        <v>5</v>
      </c>
      <c r="AJ1" s="346"/>
      <c r="AK1" s="346"/>
      <c r="AL1" s="346"/>
      <c r="AM1" s="346"/>
      <c r="AN1" s="346"/>
      <c r="AO1" s="346"/>
      <c r="AP1" s="346"/>
      <c r="AQ1" s="345">
        <f>AI1+1</f>
        <v>6</v>
      </c>
      <c r="AR1" s="345"/>
      <c r="AS1" s="345"/>
      <c r="AT1" s="345"/>
      <c r="AU1" s="345"/>
      <c r="AV1" s="345"/>
      <c r="AW1" s="345"/>
      <c r="AX1" s="345"/>
      <c r="AY1" s="346">
        <f>AQ1+1</f>
        <v>7</v>
      </c>
      <c r="AZ1" s="346"/>
      <c r="BA1" s="346"/>
      <c r="BB1" s="346"/>
      <c r="BC1" s="346"/>
      <c r="BD1" s="346"/>
      <c r="BE1" s="346"/>
      <c r="BF1" s="346"/>
      <c r="BG1" s="345">
        <f>AY1+1</f>
        <v>8</v>
      </c>
      <c r="BH1" s="345"/>
      <c r="BI1" s="345"/>
      <c r="BJ1" s="345"/>
      <c r="BK1" s="345"/>
      <c r="BL1" s="345"/>
      <c r="BM1" s="345"/>
      <c r="BN1" s="345"/>
      <c r="BO1" s="346">
        <f>BG1+1</f>
        <v>9</v>
      </c>
      <c r="BP1" s="346"/>
      <c r="BQ1" s="346"/>
      <c r="BR1" s="346"/>
      <c r="BS1" s="346"/>
      <c r="BT1" s="346"/>
      <c r="BU1" s="346"/>
      <c r="BV1" s="346"/>
      <c r="BW1" s="345">
        <f>BO1+1</f>
        <v>10</v>
      </c>
      <c r="BX1" s="345"/>
      <c r="BY1" s="345"/>
      <c r="BZ1" s="345"/>
      <c r="CA1" s="345"/>
      <c r="CB1" s="345"/>
      <c r="CC1" s="345"/>
      <c r="CD1" s="345"/>
      <c r="CE1" s="346">
        <f>BW1+1</f>
        <v>11</v>
      </c>
      <c r="CF1" s="346"/>
      <c r="CG1" s="346"/>
      <c r="CH1" s="346"/>
      <c r="CI1" s="346"/>
      <c r="CJ1" s="346"/>
      <c r="CK1" s="346"/>
      <c r="CL1" s="346"/>
      <c r="CM1" s="345">
        <f>CE1+1</f>
        <v>12</v>
      </c>
      <c r="CN1" s="345"/>
      <c r="CO1" s="345"/>
      <c r="CP1" s="345"/>
      <c r="CQ1" s="345"/>
      <c r="CR1" s="345"/>
      <c r="CS1" s="345"/>
      <c r="CT1" s="345"/>
      <c r="CU1" s="346">
        <f>CM1+1</f>
        <v>13</v>
      </c>
      <c r="CV1" s="346"/>
      <c r="CW1" s="346"/>
      <c r="CX1" s="346"/>
      <c r="CY1" s="346"/>
      <c r="CZ1" s="346"/>
      <c r="DA1" s="346"/>
      <c r="DB1" s="346"/>
      <c r="DC1" s="345">
        <f>CU1+1</f>
        <v>14</v>
      </c>
      <c r="DD1" s="345"/>
      <c r="DE1" s="345"/>
      <c r="DF1" s="345"/>
      <c r="DG1" s="345"/>
      <c r="DH1" s="345"/>
      <c r="DI1" s="345"/>
      <c r="DJ1" s="345"/>
      <c r="DK1" s="346">
        <f>DC1+1</f>
        <v>15</v>
      </c>
      <c r="DL1" s="346"/>
      <c r="DM1" s="346"/>
      <c r="DN1" s="346"/>
      <c r="DO1" s="346"/>
      <c r="DP1" s="346"/>
      <c r="DQ1" s="346"/>
      <c r="DR1" s="346"/>
      <c r="DS1" s="345">
        <f>DK1+1</f>
        <v>16</v>
      </c>
      <c r="DT1" s="345"/>
      <c r="DU1" s="345"/>
      <c r="DV1" s="345"/>
      <c r="DW1" s="345"/>
      <c r="DX1" s="345"/>
      <c r="DY1" s="345"/>
      <c r="DZ1" s="345"/>
      <c r="EA1" s="346">
        <f>DS1+1</f>
        <v>17</v>
      </c>
      <c r="EB1" s="346"/>
      <c r="EC1" s="346"/>
      <c r="ED1" s="346"/>
      <c r="EE1" s="346"/>
      <c r="EF1" s="346"/>
      <c r="EG1" s="346"/>
      <c r="EH1" s="346"/>
      <c r="EI1" s="345">
        <f>EA1+1</f>
        <v>18</v>
      </c>
      <c r="EJ1" s="345"/>
      <c r="EK1" s="345"/>
      <c r="EL1" s="345"/>
      <c r="EM1" s="345"/>
      <c r="EN1" s="345"/>
      <c r="EO1" s="345"/>
      <c r="EP1" s="345"/>
      <c r="EQ1" s="346">
        <f>EI1+1</f>
        <v>19</v>
      </c>
      <c r="ER1" s="346"/>
      <c r="ES1" s="346"/>
      <c r="ET1" s="346"/>
      <c r="EU1" s="346"/>
      <c r="EV1" s="346"/>
      <c r="EW1" s="346"/>
      <c r="EX1" s="346"/>
      <c r="EY1" s="345">
        <f>EQ1+1</f>
        <v>20</v>
      </c>
      <c r="EZ1" s="345"/>
      <c r="FA1" s="345"/>
      <c r="FB1" s="345"/>
      <c r="FC1" s="345"/>
      <c r="FD1" s="345"/>
      <c r="FE1" s="345"/>
      <c r="FF1" s="345"/>
      <c r="FG1" s="346">
        <f>EY1+1</f>
        <v>21</v>
      </c>
      <c r="FH1" s="346"/>
      <c r="FI1" s="346"/>
      <c r="FJ1" s="346"/>
      <c r="FK1" s="346"/>
      <c r="FL1" s="346"/>
      <c r="FM1" s="346"/>
      <c r="FN1" s="346"/>
      <c r="FO1" s="345">
        <f>FG1+1</f>
        <v>22</v>
      </c>
      <c r="FP1" s="345"/>
      <c r="FQ1" s="345"/>
      <c r="FR1" s="345"/>
      <c r="FS1" s="345"/>
      <c r="FT1" s="345"/>
      <c r="FU1" s="345"/>
      <c r="FV1" s="345"/>
      <c r="FW1" s="346">
        <f>FO1+1</f>
        <v>23</v>
      </c>
      <c r="FX1" s="346"/>
      <c r="FY1" s="346"/>
      <c r="FZ1" s="346"/>
      <c r="GA1" s="346"/>
      <c r="GB1" s="346"/>
      <c r="GC1" s="346"/>
      <c r="GD1" s="346"/>
      <c r="GE1" s="345">
        <f>FW1+1</f>
        <v>24</v>
      </c>
      <c r="GF1" s="345"/>
      <c r="GG1" s="345"/>
      <c r="GH1" s="345"/>
      <c r="GI1" s="345"/>
      <c r="GJ1" s="345"/>
      <c r="GK1" s="345"/>
      <c r="GL1" s="345"/>
      <c r="GM1" s="346">
        <f>GE1+1</f>
        <v>25</v>
      </c>
      <c r="GN1" s="346"/>
      <c r="GO1" s="346"/>
      <c r="GP1" s="346"/>
      <c r="GQ1" s="346"/>
      <c r="GR1" s="346"/>
      <c r="GS1" s="346"/>
      <c r="GT1" s="346"/>
      <c r="GU1" s="345">
        <f>GM1+1</f>
        <v>26</v>
      </c>
      <c r="GV1" s="345"/>
      <c r="GW1" s="345"/>
      <c r="GX1" s="345"/>
      <c r="GY1" s="345"/>
      <c r="GZ1" s="345"/>
      <c r="HA1" s="345"/>
      <c r="HB1" s="345"/>
      <c r="HC1" s="346">
        <f>GU1+1</f>
        <v>27</v>
      </c>
      <c r="HD1" s="346"/>
      <c r="HE1" s="346"/>
      <c r="HF1" s="346"/>
      <c r="HG1" s="346"/>
      <c r="HH1" s="346"/>
      <c r="HI1" s="346"/>
      <c r="HJ1" s="346"/>
      <c r="HK1" s="345">
        <f>HC1+1</f>
        <v>28</v>
      </c>
      <c r="HL1" s="345"/>
      <c r="HM1" s="345"/>
      <c r="HN1" s="345"/>
      <c r="HO1" s="345"/>
      <c r="HP1" s="345"/>
      <c r="HQ1" s="345"/>
      <c r="HR1" s="345"/>
      <c r="HS1" s="346">
        <f>HK1+1</f>
        <v>29</v>
      </c>
      <c r="HT1" s="346"/>
      <c r="HU1" s="346"/>
      <c r="HV1" s="346"/>
      <c r="HW1" s="346"/>
      <c r="HX1" s="346"/>
      <c r="HY1" s="346"/>
      <c r="HZ1" s="346"/>
      <c r="IA1" s="345">
        <f>HS1+1</f>
        <v>30</v>
      </c>
      <c r="IB1" s="345"/>
      <c r="IC1" s="345"/>
      <c r="ID1" s="345"/>
      <c r="IE1" s="345"/>
      <c r="IF1" s="345"/>
      <c r="IG1" s="345"/>
      <c r="IH1" s="345"/>
      <c r="II1" s="346">
        <f>IA1+1</f>
        <v>31</v>
      </c>
      <c r="IJ1" s="346"/>
      <c r="IK1" s="346"/>
      <c r="IL1" s="346"/>
      <c r="IM1" s="346"/>
      <c r="IN1" s="346"/>
      <c r="IO1" s="346"/>
      <c r="IP1" s="346"/>
      <c r="IQ1" s="345">
        <f>II1+1</f>
        <v>32</v>
      </c>
      <c r="IR1" s="345"/>
      <c r="IS1" s="345"/>
      <c r="IT1" s="345"/>
      <c r="IU1" s="345"/>
      <c r="IV1" s="345"/>
      <c r="IW1" s="345"/>
      <c r="IX1" s="345"/>
      <c r="IY1" s="346">
        <f>IQ1+1</f>
        <v>33</v>
      </c>
      <c r="IZ1" s="346"/>
      <c r="JA1" s="346"/>
      <c r="JB1" s="346"/>
      <c r="JC1" s="346"/>
      <c r="JD1" s="346"/>
      <c r="JE1" s="346"/>
      <c r="JF1" s="346"/>
      <c r="JG1" s="345">
        <f>IY1+1</f>
        <v>34</v>
      </c>
      <c r="JH1" s="345"/>
      <c r="JI1" s="345"/>
      <c r="JJ1" s="345"/>
      <c r="JK1" s="345"/>
      <c r="JL1" s="345"/>
      <c r="JM1" s="345"/>
      <c r="JN1" s="345"/>
      <c r="JO1" s="346">
        <f>JG1+1</f>
        <v>35</v>
      </c>
      <c r="JP1" s="346"/>
      <c r="JQ1" s="346"/>
      <c r="JR1" s="346"/>
      <c r="JS1" s="346"/>
      <c r="JT1" s="346"/>
      <c r="JU1" s="346"/>
      <c r="JV1" s="346"/>
      <c r="JW1" s="345">
        <f>JO1+1</f>
        <v>36</v>
      </c>
      <c r="JX1" s="345"/>
      <c r="JY1" s="345"/>
      <c r="JZ1" s="345"/>
      <c r="KA1" s="345"/>
      <c r="KB1" s="345"/>
      <c r="KC1" s="345"/>
      <c r="KD1" s="345"/>
      <c r="KE1" s="346">
        <f>JW1+1</f>
        <v>37</v>
      </c>
      <c r="KF1" s="346"/>
      <c r="KG1" s="346"/>
      <c r="KH1" s="346"/>
      <c r="KI1" s="346"/>
      <c r="KJ1" s="346"/>
      <c r="KK1" s="346"/>
      <c r="KL1" s="346"/>
      <c r="KM1" s="345">
        <f>KE1+1</f>
        <v>38</v>
      </c>
      <c r="KN1" s="345"/>
      <c r="KO1" s="345"/>
      <c r="KP1" s="345"/>
      <c r="KQ1" s="345"/>
      <c r="KR1" s="345"/>
      <c r="KS1" s="345"/>
      <c r="KT1" s="345"/>
      <c r="KU1" s="346">
        <f>KM1+1</f>
        <v>39</v>
      </c>
      <c r="KV1" s="346"/>
      <c r="KW1" s="346"/>
      <c r="KX1" s="346"/>
      <c r="KY1" s="346"/>
      <c r="KZ1" s="346"/>
      <c r="LA1" s="346"/>
      <c r="LB1" s="346"/>
      <c r="LC1" s="345">
        <f>KU1+1</f>
        <v>40</v>
      </c>
      <c r="LD1" s="345"/>
      <c r="LE1" s="345"/>
      <c r="LF1" s="345"/>
      <c r="LG1" s="345"/>
      <c r="LH1" s="345"/>
      <c r="LI1" s="345"/>
      <c r="LJ1" s="345"/>
      <c r="LK1" s="346">
        <f>LC1+1</f>
        <v>41</v>
      </c>
      <c r="LL1" s="346"/>
      <c r="LM1" s="346"/>
      <c r="LN1" s="346"/>
      <c r="LO1" s="346"/>
      <c r="LP1" s="346"/>
      <c r="LQ1" s="346"/>
      <c r="LR1" s="346"/>
      <c r="LS1" s="345">
        <f>LK1+1</f>
        <v>42</v>
      </c>
      <c r="LT1" s="345"/>
      <c r="LU1" s="345"/>
      <c r="LV1" s="345"/>
      <c r="LW1" s="345"/>
      <c r="LX1" s="345"/>
      <c r="LY1" s="345"/>
      <c r="LZ1" s="345"/>
      <c r="MA1" s="346">
        <f>LS1+1</f>
        <v>43</v>
      </c>
      <c r="MB1" s="346"/>
      <c r="MC1" s="346"/>
      <c r="MD1" s="346"/>
      <c r="ME1" s="346"/>
      <c r="MF1" s="346"/>
      <c r="MG1" s="346"/>
      <c r="MH1" s="346"/>
      <c r="MI1" s="345">
        <f>MA1+1</f>
        <v>44</v>
      </c>
      <c r="MJ1" s="345"/>
      <c r="MK1" s="345"/>
      <c r="ML1" s="345"/>
      <c r="MM1" s="345"/>
      <c r="MN1" s="345"/>
      <c r="MO1" s="345"/>
      <c r="MP1" s="345"/>
      <c r="MQ1" s="346">
        <f>MI1+1</f>
        <v>45</v>
      </c>
      <c r="MR1" s="346"/>
      <c r="MS1" s="346"/>
      <c r="MT1" s="346"/>
      <c r="MU1" s="346"/>
      <c r="MV1" s="346"/>
      <c r="MW1" s="346"/>
      <c r="MX1" s="346"/>
      <c r="MY1" s="345">
        <f>MQ1+1</f>
        <v>46</v>
      </c>
      <c r="MZ1" s="345"/>
      <c r="NA1" s="345"/>
      <c r="NB1" s="345"/>
      <c r="NC1" s="345"/>
      <c r="ND1" s="345"/>
      <c r="NE1" s="345"/>
      <c r="NF1" s="345"/>
      <c r="NG1" s="346">
        <f>MY1+1</f>
        <v>47</v>
      </c>
      <c r="NH1" s="346"/>
      <c r="NI1" s="346"/>
      <c r="NJ1" s="346"/>
      <c r="NK1" s="346"/>
      <c r="NL1" s="346"/>
      <c r="NM1" s="346"/>
      <c r="NN1" s="346"/>
      <c r="NO1" s="345">
        <f>NG1+1</f>
        <v>48</v>
      </c>
      <c r="NP1" s="345"/>
      <c r="NQ1" s="345"/>
      <c r="NR1" s="345"/>
      <c r="NS1" s="345"/>
      <c r="NT1" s="345"/>
      <c r="NU1" s="345"/>
      <c r="NV1" s="345"/>
      <c r="NW1" s="346">
        <f>NO1+1</f>
        <v>49</v>
      </c>
      <c r="NX1" s="346"/>
      <c r="NY1" s="346"/>
      <c r="NZ1" s="346"/>
      <c r="OA1" s="346"/>
      <c r="OB1" s="346"/>
      <c r="OC1" s="346"/>
      <c r="OD1" s="346"/>
      <c r="OE1" s="345">
        <f>NW1+1</f>
        <v>50</v>
      </c>
      <c r="OF1" s="345"/>
      <c r="OG1" s="345"/>
      <c r="OH1" s="345"/>
      <c r="OI1" s="345"/>
      <c r="OJ1" s="345"/>
      <c r="OK1" s="345"/>
      <c r="OL1" s="345"/>
      <c r="OM1" s="346">
        <f>OE1+1</f>
        <v>51</v>
      </c>
      <c r="ON1" s="346"/>
      <c r="OO1" s="346"/>
      <c r="OP1" s="346"/>
      <c r="OQ1" s="346"/>
      <c r="OR1" s="346"/>
      <c r="OS1" s="346"/>
      <c r="OT1" s="346"/>
      <c r="OU1" s="345">
        <f>OM1+1</f>
        <v>52</v>
      </c>
      <c r="OV1" s="345"/>
      <c r="OW1" s="345"/>
      <c r="OX1" s="345"/>
      <c r="OY1" s="345"/>
      <c r="OZ1" s="345"/>
      <c r="PA1" s="345"/>
      <c r="PB1" s="345"/>
      <c r="PC1" s="346">
        <f>OU1+1</f>
        <v>53</v>
      </c>
      <c r="PD1" s="346"/>
      <c r="PE1" s="346"/>
      <c r="PF1" s="346"/>
      <c r="PG1" s="346"/>
      <c r="PH1" s="346"/>
      <c r="PI1" s="346"/>
      <c r="PJ1" s="346"/>
    </row>
    <row r="2" spans="1:429" x14ac:dyDescent="0.25">
      <c r="A2" s="35" t="s">
        <v>216</v>
      </c>
      <c r="C2" s="343" t="s">
        <v>308</v>
      </c>
      <c r="D2" s="343"/>
      <c r="E2" s="65"/>
      <c r="F2" s="343" t="s">
        <v>309</v>
      </c>
      <c r="G2" s="343"/>
      <c r="H2" s="37"/>
      <c r="I2" s="343" t="s">
        <v>310</v>
      </c>
      <c r="J2" s="343"/>
      <c r="K2" s="344" t="s">
        <v>308</v>
      </c>
      <c r="L2" s="344"/>
      <c r="M2" s="66"/>
      <c r="N2" s="344" t="s">
        <v>309</v>
      </c>
      <c r="O2" s="344"/>
      <c r="P2" s="67"/>
      <c r="Q2" s="344" t="s">
        <v>310</v>
      </c>
      <c r="R2" s="344"/>
      <c r="S2" s="343" t="s">
        <v>308</v>
      </c>
      <c r="T2" s="343"/>
      <c r="U2" s="65"/>
      <c r="V2" s="343" t="s">
        <v>309</v>
      </c>
      <c r="W2" s="343"/>
      <c r="X2" s="37"/>
      <c r="Y2" s="343" t="s">
        <v>310</v>
      </c>
      <c r="Z2" s="343"/>
      <c r="AA2" s="344" t="s">
        <v>308</v>
      </c>
      <c r="AB2" s="344"/>
      <c r="AC2" s="66"/>
      <c r="AD2" s="344" t="s">
        <v>309</v>
      </c>
      <c r="AE2" s="344"/>
      <c r="AF2" s="67"/>
      <c r="AG2" s="344" t="s">
        <v>310</v>
      </c>
      <c r="AH2" s="344"/>
      <c r="AI2" s="343" t="s">
        <v>308</v>
      </c>
      <c r="AJ2" s="343"/>
      <c r="AK2" s="65"/>
      <c r="AL2" s="343" t="s">
        <v>309</v>
      </c>
      <c r="AM2" s="343"/>
      <c r="AN2" s="37"/>
      <c r="AO2" s="343" t="s">
        <v>310</v>
      </c>
      <c r="AP2" s="343"/>
      <c r="AQ2" s="344" t="s">
        <v>308</v>
      </c>
      <c r="AR2" s="344"/>
      <c r="AS2" s="66"/>
      <c r="AT2" s="344" t="s">
        <v>309</v>
      </c>
      <c r="AU2" s="344"/>
      <c r="AV2" s="67"/>
      <c r="AW2" s="344" t="s">
        <v>310</v>
      </c>
      <c r="AX2" s="344"/>
      <c r="AY2" s="343" t="s">
        <v>308</v>
      </c>
      <c r="AZ2" s="343"/>
      <c r="BA2" s="65"/>
      <c r="BB2" s="343" t="s">
        <v>309</v>
      </c>
      <c r="BC2" s="343"/>
      <c r="BD2" s="37"/>
      <c r="BE2" s="343" t="s">
        <v>310</v>
      </c>
      <c r="BF2" s="343"/>
      <c r="BG2" s="344" t="s">
        <v>308</v>
      </c>
      <c r="BH2" s="344"/>
      <c r="BI2" s="66"/>
      <c r="BJ2" s="344" t="s">
        <v>309</v>
      </c>
      <c r="BK2" s="344"/>
      <c r="BL2" s="67"/>
      <c r="BM2" s="344" t="s">
        <v>310</v>
      </c>
      <c r="BN2" s="344"/>
      <c r="BO2" s="343" t="s">
        <v>308</v>
      </c>
      <c r="BP2" s="343"/>
      <c r="BQ2" s="65"/>
      <c r="BR2" s="343" t="s">
        <v>309</v>
      </c>
      <c r="BS2" s="343"/>
      <c r="BT2" s="37"/>
      <c r="BU2" s="343" t="s">
        <v>310</v>
      </c>
      <c r="BV2" s="343"/>
      <c r="BW2" s="344" t="s">
        <v>308</v>
      </c>
      <c r="BX2" s="344"/>
      <c r="BY2" s="66"/>
      <c r="BZ2" s="344" t="s">
        <v>309</v>
      </c>
      <c r="CA2" s="344"/>
      <c r="CB2" s="67"/>
      <c r="CC2" s="344" t="s">
        <v>310</v>
      </c>
      <c r="CD2" s="344"/>
      <c r="CE2" s="343" t="s">
        <v>308</v>
      </c>
      <c r="CF2" s="343"/>
      <c r="CG2" s="65"/>
      <c r="CH2" s="343" t="s">
        <v>309</v>
      </c>
      <c r="CI2" s="343"/>
      <c r="CJ2" s="37"/>
      <c r="CK2" s="343" t="s">
        <v>310</v>
      </c>
      <c r="CL2" s="343"/>
      <c r="CM2" s="344" t="s">
        <v>308</v>
      </c>
      <c r="CN2" s="344"/>
      <c r="CO2" s="66"/>
      <c r="CP2" s="344" t="s">
        <v>309</v>
      </c>
      <c r="CQ2" s="344"/>
      <c r="CR2" s="67"/>
      <c r="CS2" s="344" t="s">
        <v>310</v>
      </c>
      <c r="CT2" s="344"/>
      <c r="CU2" s="343" t="s">
        <v>308</v>
      </c>
      <c r="CV2" s="343"/>
      <c r="CW2" s="65"/>
      <c r="CX2" s="343" t="s">
        <v>309</v>
      </c>
      <c r="CY2" s="343"/>
      <c r="CZ2" s="37"/>
      <c r="DA2" s="343" t="s">
        <v>310</v>
      </c>
      <c r="DB2" s="343"/>
      <c r="DC2" s="344" t="s">
        <v>308</v>
      </c>
      <c r="DD2" s="344"/>
      <c r="DE2" s="66"/>
      <c r="DF2" s="344" t="s">
        <v>309</v>
      </c>
      <c r="DG2" s="344"/>
      <c r="DH2" s="67"/>
      <c r="DI2" s="344" t="s">
        <v>310</v>
      </c>
      <c r="DJ2" s="344"/>
      <c r="DK2" s="343" t="s">
        <v>308</v>
      </c>
      <c r="DL2" s="343"/>
      <c r="DM2" s="65"/>
      <c r="DN2" s="343" t="s">
        <v>309</v>
      </c>
      <c r="DO2" s="343"/>
      <c r="DP2" s="37"/>
      <c r="DQ2" s="343" t="s">
        <v>310</v>
      </c>
      <c r="DR2" s="343"/>
      <c r="DS2" s="344" t="s">
        <v>308</v>
      </c>
      <c r="DT2" s="344"/>
      <c r="DU2" s="66"/>
      <c r="DV2" s="344" t="s">
        <v>309</v>
      </c>
      <c r="DW2" s="344"/>
      <c r="DX2" s="67"/>
      <c r="DY2" s="344" t="s">
        <v>310</v>
      </c>
      <c r="DZ2" s="344"/>
      <c r="EA2" s="343" t="s">
        <v>308</v>
      </c>
      <c r="EB2" s="343"/>
      <c r="EC2" s="65"/>
      <c r="ED2" s="343" t="s">
        <v>309</v>
      </c>
      <c r="EE2" s="343"/>
      <c r="EF2" s="37"/>
      <c r="EG2" s="343" t="s">
        <v>310</v>
      </c>
      <c r="EH2" s="343"/>
      <c r="EI2" s="344" t="s">
        <v>308</v>
      </c>
      <c r="EJ2" s="344"/>
      <c r="EK2" s="66"/>
      <c r="EL2" s="344" t="s">
        <v>309</v>
      </c>
      <c r="EM2" s="344"/>
      <c r="EN2" s="67"/>
      <c r="EO2" s="344" t="s">
        <v>310</v>
      </c>
      <c r="EP2" s="344"/>
      <c r="EQ2" s="343" t="s">
        <v>308</v>
      </c>
      <c r="ER2" s="343"/>
      <c r="ES2" s="65"/>
      <c r="ET2" s="343" t="s">
        <v>309</v>
      </c>
      <c r="EU2" s="343"/>
      <c r="EV2" s="37"/>
      <c r="EW2" s="343" t="s">
        <v>310</v>
      </c>
      <c r="EX2" s="343"/>
      <c r="EY2" s="344" t="s">
        <v>308</v>
      </c>
      <c r="EZ2" s="344"/>
      <c r="FA2" s="66"/>
      <c r="FB2" s="344" t="s">
        <v>309</v>
      </c>
      <c r="FC2" s="344"/>
      <c r="FD2" s="67"/>
      <c r="FE2" s="344" t="s">
        <v>310</v>
      </c>
      <c r="FF2" s="344"/>
      <c r="FG2" s="343" t="s">
        <v>308</v>
      </c>
      <c r="FH2" s="343"/>
      <c r="FI2" s="65"/>
      <c r="FJ2" s="343" t="s">
        <v>309</v>
      </c>
      <c r="FK2" s="343"/>
      <c r="FL2" s="37"/>
      <c r="FM2" s="343" t="s">
        <v>310</v>
      </c>
      <c r="FN2" s="343"/>
      <c r="FO2" s="344" t="s">
        <v>308</v>
      </c>
      <c r="FP2" s="344"/>
      <c r="FQ2" s="66"/>
      <c r="FR2" s="344" t="s">
        <v>309</v>
      </c>
      <c r="FS2" s="344"/>
      <c r="FT2" s="67"/>
      <c r="FU2" s="344" t="s">
        <v>310</v>
      </c>
      <c r="FV2" s="344"/>
      <c r="FW2" s="343" t="s">
        <v>308</v>
      </c>
      <c r="FX2" s="343"/>
      <c r="FY2" s="65"/>
      <c r="FZ2" s="343" t="s">
        <v>309</v>
      </c>
      <c r="GA2" s="343"/>
      <c r="GB2" s="37"/>
      <c r="GC2" s="343" t="s">
        <v>310</v>
      </c>
      <c r="GD2" s="343"/>
      <c r="GE2" s="344" t="s">
        <v>308</v>
      </c>
      <c r="GF2" s="344"/>
      <c r="GG2" s="66"/>
      <c r="GH2" s="344" t="s">
        <v>309</v>
      </c>
      <c r="GI2" s="344"/>
      <c r="GJ2" s="67"/>
      <c r="GK2" s="344" t="s">
        <v>310</v>
      </c>
      <c r="GL2" s="344"/>
      <c r="GM2" s="343" t="s">
        <v>308</v>
      </c>
      <c r="GN2" s="343"/>
      <c r="GO2" s="65"/>
      <c r="GP2" s="343" t="s">
        <v>309</v>
      </c>
      <c r="GQ2" s="343"/>
      <c r="GR2" s="37"/>
      <c r="GS2" s="343" t="s">
        <v>310</v>
      </c>
      <c r="GT2" s="343"/>
      <c r="GU2" s="344" t="s">
        <v>308</v>
      </c>
      <c r="GV2" s="344"/>
      <c r="GW2" s="66"/>
      <c r="GX2" s="344" t="s">
        <v>309</v>
      </c>
      <c r="GY2" s="344"/>
      <c r="GZ2" s="67"/>
      <c r="HA2" s="344" t="s">
        <v>310</v>
      </c>
      <c r="HB2" s="344"/>
      <c r="HC2" s="343" t="s">
        <v>308</v>
      </c>
      <c r="HD2" s="343"/>
      <c r="HE2" s="65"/>
      <c r="HF2" s="343" t="s">
        <v>309</v>
      </c>
      <c r="HG2" s="343"/>
      <c r="HH2" s="37"/>
      <c r="HI2" s="343" t="s">
        <v>310</v>
      </c>
      <c r="HJ2" s="343"/>
      <c r="HK2" s="344" t="s">
        <v>308</v>
      </c>
      <c r="HL2" s="344"/>
      <c r="HM2" s="66"/>
      <c r="HN2" s="344" t="s">
        <v>309</v>
      </c>
      <c r="HO2" s="344"/>
      <c r="HP2" s="67"/>
      <c r="HQ2" s="344" t="s">
        <v>310</v>
      </c>
      <c r="HR2" s="344"/>
      <c r="HS2" s="343" t="s">
        <v>308</v>
      </c>
      <c r="HT2" s="343"/>
      <c r="HU2" s="65"/>
      <c r="HV2" s="343" t="s">
        <v>309</v>
      </c>
      <c r="HW2" s="343"/>
      <c r="HX2" s="37"/>
      <c r="HY2" s="343" t="s">
        <v>310</v>
      </c>
      <c r="HZ2" s="343"/>
      <c r="IA2" s="344" t="s">
        <v>308</v>
      </c>
      <c r="IB2" s="344"/>
      <c r="IC2" s="66"/>
      <c r="ID2" s="344" t="s">
        <v>309</v>
      </c>
      <c r="IE2" s="344"/>
      <c r="IF2" s="67"/>
      <c r="IG2" s="344" t="s">
        <v>310</v>
      </c>
      <c r="IH2" s="344"/>
      <c r="II2" s="343" t="s">
        <v>308</v>
      </c>
      <c r="IJ2" s="343"/>
      <c r="IK2" s="65"/>
      <c r="IL2" s="343" t="s">
        <v>309</v>
      </c>
      <c r="IM2" s="343"/>
      <c r="IN2" s="37"/>
      <c r="IO2" s="343" t="s">
        <v>310</v>
      </c>
      <c r="IP2" s="343"/>
      <c r="IQ2" s="344" t="s">
        <v>308</v>
      </c>
      <c r="IR2" s="344"/>
      <c r="IS2" s="66"/>
      <c r="IT2" s="344" t="s">
        <v>309</v>
      </c>
      <c r="IU2" s="344"/>
      <c r="IV2" s="67"/>
      <c r="IW2" s="344" t="s">
        <v>310</v>
      </c>
      <c r="IX2" s="344"/>
      <c r="IY2" s="343" t="s">
        <v>308</v>
      </c>
      <c r="IZ2" s="343"/>
      <c r="JA2" s="65"/>
      <c r="JB2" s="343" t="s">
        <v>309</v>
      </c>
      <c r="JC2" s="343"/>
      <c r="JD2" s="37"/>
      <c r="JE2" s="343" t="s">
        <v>310</v>
      </c>
      <c r="JF2" s="343"/>
      <c r="JG2" s="344" t="s">
        <v>308</v>
      </c>
      <c r="JH2" s="344"/>
      <c r="JI2" s="66"/>
      <c r="JJ2" s="344" t="s">
        <v>309</v>
      </c>
      <c r="JK2" s="344"/>
      <c r="JL2" s="67"/>
      <c r="JM2" s="344" t="s">
        <v>310</v>
      </c>
      <c r="JN2" s="344"/>
      <c r="JO2" s="343" t="s">
        <v>308</v>
      </c>
      <c r="JP2" s="343"/>
      <c r="JQ2" s="65"/>
      <c r="JR2" s="343" t="s">
        <v>309</v>
      </c>
      <c r="JS2" s="343"/>
      <c r="JT2" s="37"/>
      <c r="JU2" s="343" t="s">
        <v>310</v>
      </c>
      <c r="JV2" s="343"/>
      <c r="JW2" s="344" t="s">
        <v>308</v>
      </c>
      <c r="JX2" s="344"/>
      <c r="JY2" s="66"/>
      <c r="JZ2" s="344" t="s">
        <v>309</v>
      </c>
      <c r="KA2" s="344"/>
      <c r="KB2" s="67"/>
      <c r="KC2" s="344" t="s">
        <v>310</v>
      </c>
      <c r="KD2" s="344"/>
      <c r="KE2" s="343" t="s">
        <v>308</v>
      </c>
      <c r="KF2" s="343"/>
      <c r="KG2" s="65"/>
      <c r="KH2" s="343" t="s">
        <v>309</v>
      </c>
      <c r="KI2" s="343"/>
      <c r="KJ2" s="37"/>
      <c r="KK2" s="343" t="s">
        <v>310</v>
      </c>
      <c r="KL2" s="343"/>
      <c r="KM2" s="344" t="s">
        <v>308</v>
      </c>
      <c r="KN2" s="344"/>
      <c r="KO2" s="66"/>
      <c r="KP2" s="344" t="s">
        <v>309</v>
      </c>
      <c r="KQ2" s="344"/>
      <c r="KR2" s="67"/>
      <c r="KS2" s="344" t="s">
        <v>310</v>
      </c>
      <c r="KT2" s="344"/>
      <c r="KU2" s="343" t="s">
        <v>308</v>
      </c>
      <c r="KV2" s="343"/>
      <c r="KW2" s="65"/>
      <c r="KX2" s="343" t="s">
        <v>309</v>
      </c>
      <c r="KY2" s="343"/>
      <c r="KZ2" s="37"/>
      <c r="LA2" s="343" t="s">
        <v>310</v>
      </c>
      <c r="LB2" s="343"/>
      <c r="LC2" s="344" t="s">
        <v>308</v>
      </c>
      <c r="LD2" s="344"/>
      <c r="LE2" s="66"/>
      <c r="LF2" s="344" t="s">
        <v>309</v>
      </c>
      <c r="LG2" s="344"/>
      <c r="LH2" s="67"/>
      <c r="LI2" s="344" t="s">
        <v>310</v>
      </c>
      <c r="LJ2" s="344"/>
      <c r="LK2" s="343" t="s">
        <v>308</v>
      </c>
      <c r="LL2" s="343"/>
      <c r="LM2" s="65"/>
      <c r="LN2" s="343" t="s">
        <v>309</v>
      </c>
      <c r="LO2" s="343"/>
      <c r="LP2" s="37"/>
      <c r="LQ2" s="343" t="s">
        <v>310</v>
      </c>
      <c r="LR2" s="343"/>
      <c r="LS2" s="344" t="s">
        <v>308</v>
      </c>
      <c r="LT2" s="344"/>
      <c r="LU2" s="66"/>
      <c r="LV2" s="344" t="s">
        <v>309</v>
      </c>
      <c r="LW2" s="344"/>
      <c r="LX2" s="67"/>
      <c r="LY2" s="344" t="s">
        <v>310</v>
      </c>
      <c r="LZ2" s="344"/>
      <c r="MA2" s="343" t="s">
        <v>308</v>
      </c>
      <c r="MB2" s="343"/>
      <c r="MC2" s="65"/>
      <c r="MD2" s="343" t="s">
        <v>309</v>
      </c>
      <c r="ME2" s="343"/>
      <c r="MF2" s="37"/>
      <c r="MG2" s="343" t="s">
        <v>310</v>
      </c>
      <c r="MH2" s="343"/>
      <c r="MI2" s="344" t="s">
        <v>308</v>
      </c>
      <c r="MJ2" s="344"/>
      <c r="MK2" s="66"/>
      <c r="ML2" s="344" t="s">
        <v>309</v>
      </c>
      <c r="MM2" s="344"/>
      <c r="MN2" s="67"/>
      <c r="MO2" s="344" t="s">
        <v>310</v>
      </c>
      <c r="MP2" s="344"/>
      <c r="MQ2" s="343" t="s">
        <v>308</v>
      </c>
      <c r="MR2" s="343"/>
      <c r="MS2" s="65"/>
      <c r="MT2" s="343" t="s">
        <v>309</v>
      </c>
      <c r="MU2" s="343"/>
      <c r="MV2" s="37"/>
      <c r="MW2" s="343" t="s">
        <v>310</v>
      </c>
      <c r="MX2" s="343"/>
      <c r="MY2" s="344" t="s">
        <v>308</v>
      </c>
      <c r="MZ2" s="344"/>
      <c r="NA2" s="66"/>
      <c r="NB2" s="344" t="s">
        <v>309</v>
      </c>
      <c r="NC2" s="344"/>
      <c r="ND2" s="67"/>
      <c r="NE2" s="344" t="s">
        <v>310</v>
      </c>
      <c r="NF2" s="344"/>
      <c r="NG2" s="343" t="s">
        <v>308</v>
      </c>
      <c r="NH2" s="343"/>
      <c r="NI2" s="65"/>
      <c r="NJ2" s="343" t="s">
        <v>309</v>
      </c>
      <c r="NK2" s="343"/>
      <c r="NL2" s="37"/>
      <c r="NM2" s="343" t="s">
        <v>310</v>
      </c>
      <c r="NN2" s="343"/>
      <c r="NO2" s="344" t="s">
        <v>308</v>
      </c>
      <c r="NP2" s="344"/>
      <c r="NQ2" s="66"/>
      <c r="NR2" s="344" t="s">
        <v>309</v>
      </c>
      <c r="NS2" s="344"/>
      <c r="NT2" s="67"/>
      <c r="NU2" s="344" t="s">
        <v>310</v>
      </c>
      <c r="NV2" s="344"/>
      <c r="NW2" s="343" t="s">
        <v>308</v>
      </c>
      <c r="NX2" s="343"/>
      <c r="NY2" s="65"/>
      <c r="NZ2" s="343" t="s">
        <v>309</v>
      </c>
      <c r="OA2" s="343"/>
      <c r="OB2" s="37"/>
      <c r="OC2" s="343" t="s">
        <v>310</v>
      </c>
      <c r="OD2" s="343"/>
      <c r="OE2" s="344" t="s">
        <v>308</v>
      </c>
      <c r="OF2" s="344"/>
      <c r="OG2" s="66"/>
      <c r="OH2" s="344" t="s">
        <v>309</v>
      </c>
      <c r="OI2" s="344"/>
      <c r="OJ2" s="67"/>
      <c r="OK2" s="344" t="s">
        <v>310</v>
      </c>
      <c r="OL2" s="344"/>
      <c r="OM2" s="343" t="s">
        <v>308</v>
      </c>
      <c r="ON2" s="343"/>
      <c r="OO2" s="65"/>
      <c r="OP2" s="343" t="s">
        <v>309</v>
      </c>
      <c r="OQ2" s="343"/>
      <c r="OR2" s="37"/>
      <c r="OS2" s="343" t="s">
        <v>310</v>
      </c>
      <c r="OT2" s="343"/>
      <c r="OU2" s="344" t="s">
        <v>308</v>
      </c>
      <c r="OV2" s="344"/>
      <c r="OW2" s="66"/>
      <c r="OX2" s="344" t="s">
        <v>309</v>
      </c>
      <c r="OY2" s="344"/>
      <c r="OZ2" s="67"/>
      <c r="PA2" s="344" t="s">
        <v>310</v>
      </c>
      <c r="PB2" s="344"/>
      <c r="PC2" s="343" t="s">
        <v>308</v>
      </c>
      <c r="PD2" s="343"/>
      <c r="PE2" s="65"/>
      <c r="PF2" s="343" t="s">
        <v>309</v>
      </c>
      <c r="PG2" s="343"/>
      <c r="PH2" s="37"/>
      <c r="PI2" s="343" t="s">
        <v>310</v>
      </c>
      <c r="PJ2" s="343"/>
      <c r="PL2" s="347"/>
      <c r="PM2" s="347"/>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6">
        <v>1</v>
      </c>
      <c r="D12" s="346"/>
      <c r="E12" s="346"/>
      <c r="F12" s="346"/>
      <c r="G12" s="346"/>
      <c r="H12" s="348"/>
      <c r="I12" s="348"/>
      <c r="J12" s="348"/>
      <c r="K12" s="345">
        <f>C12+1</f>
        <v>2</v>
      </c>
      <c r="L12" s="345"/>
      <c r="M12" s="345"/>
      <c r="N12" s="345"/>
      <c r="O12" s="345"/>
      <c r="P12" s="345"/>
      <c r="Q12" s="345"/>
      <c r="R12" s="345"/>
      <c r="S12" s="346">
        <f>K12+1</f>
        <v>3</v>
      </c>
      <c r="T12" s="346"/>
      <c r="U12" s="346"/>
      <c r="V12" s="346"/>
      <c r="W12" s="346"/>
      <c r="X12" s="346"/>
      <c r="Y12" s="346"/>
      <c r="Z12" s="346"/>
      <c r="AA12" s="345">
        <f>S12+1</f>
        <v>4</v>
      </c>
      <c r="AB12" s="345"/>
      <c r="AC12" s="345"/>
      <c r="AD12" s="345"/>
      <c r="AE12" s="345"/>
      <c r="AF12" s="345"/>
      <c r="AG12" s="345"/>
      <c r="AH12" s="345"/>
      <c r="AI12" s="346">
        <f>AA12+1</f>
        <v>5</v>
      </c>
      <c r="AJ12" s="346"/>
      <c r="AK12" s="346"/>
      <c r="AL12" s="346"/>
      <c r="AM12" s="346"/>
      <c r="AN12" s="346"/>
      <c r="AO12" s="346"/>
      <c r="AP12" s="346"/>
      <c r="AQ12" s="345">
        <f>AI12+1</f>
        <v>6</v>
      </c>
      <c r="AR12" s="345"/>
      <c r="AS12" s="345"/>
      <c r="AT12" s="345"/>
      <c r="AU12" s="345"/>
      <c r="AV12" s="345"/>
      <c r="AW12" s="345"/>
      <c r="AX12" s="345"/>
      <c r="AY12" s="346">
        <f>AQ12+1</f>
        <v>7</v>
      </c>
      <c r="AZ12" s="346"/>
      <c r="BA12" s="346"/>
      <c r="BB12" s="346"/>
      <c r="BC12" s="346"/>
      <c r="BD12" s="346"/>
      <c r="BE12" s="346"/>
      <c r="BF12" s="346"/>
      <c r="BG12" s="345">
        <f>AY12+1</f>
        <v>8</v>
      </c>
      <c r="BH12" s="345"/>
      <c r="BI12" s="345"/>
      <c r="BJ12" s="345"/>
      <c r="BK12" s="345"/>
      <c r="BL12" s="345"/>
      <c r="BM12" s="345"/>
      <c r="BN12" s="345"/>
      <c r="BO12" s="346">
        <f>BG12+1</f>
        <v>9</v>
      </c>
      <c r="BP12" s="346"/>
      <c r="BQ12" s="346"/>
      <c r="BR12" s="346"/>
      <c r="BS12" s="346"/>
      <c r="BT12" s="346"/>
      <c r="BU12" s="346"/>
      <c r="BV12" s="346"/>
      <c r="BW12" s="345">
        <f>BO12+1</f>
        <v>10</v>
      </c>
      <c r="BX12" s="345"/>
      <c r="BY12" s="345"/>
      <c r="BZ12" s="345"/>
      <c r="CA12" s="345"/>
      <c r="CB12" s="345"/>
      <c r="CC12" s="345"/>
      <c r="CD12" s="345"/>
      <c r="CE12" s="346">
        <f>BW12+1</f>
        <v>11</v>
      </c>
      <c r="CF12" s="346"/>
      <c r="CG12" s="346"/>
      <c r="CH12" s="346"/>
      <c r="CI12" s="346"/>
      <c r="CJ12" s="346"/>
      <c r="CK12" s="346"/>
      <c r="CL12" s="346"/>
      <c r="CM12" s="345">
        <f>CE12+1</f>
        <v>12</v>
      </c>
      <c r="CN12" s="345"/>
      <c r="CO12" s="345"/>
      <c r="CP12" s="345"/>
      <c r="CQ12" s="345"/>
      <c r="CR12" s="345"/>
      <c r="CS12" s="345"/>
      <c r="CT12" s="345"/>
    </row>
    <row r="13" spans="1:429" ht="30" customHeight="1" x14ac:dyDescent="0.25">
      <c r="A13" s="340" t="s">
        <v>242</v>
      </c>
      <c r="B13" s="319"/>
      <c r="C13" s="343" t="s">
        <v>308</v>
      </c>
      <c r="D13" s="343"/>
      <c r="E13" s="65"/>
      <c r="F13" s="343" t="s">
        <v>309</v>
      </c>
      <c r="G13" s="343"/>
      <c r="H13" s="37"/>
      <c r="I13" s="343" t="s">
        <v>310</v>
      </c>
      <c r="J13" s="343"/>
      <c r="K13" s="344" t="s">
        <v>308</v>
      </c>
      <c r="L13" s="344"/>
      <c r="M13" s="66"/>
      <c r="N13" s="344" t="s">
        <v>309</v>
      </c>
      <c r="O13" s="344"/>
      <c r="P13" s="67"/>
      <c r="Q13" s="344" t="s">
        <v>310</v>
      </c>
      <c r="R13" s="344"/>
      <c r="S13" s="343" t="s">
        <v>308</v>
      </c>
      <c r="T13" s="343"/>
      <c r="U13" s="65"/>
      <c r="V13" s="343" t="s">
        <v>309</v>
      </c>
      <c r="W13" s="343"/>
      <c r="X13" s="37"/>
      <c r="Y13" s="343" t="s">
        <v>310</v>
      </c>
      <c r="Z13" s="343"/>
      <c r="AA13" s="344" t="s">
        <v>308</v>
      </c>
      <c r="AB13" s="344"/>
      <c r="AC13" s="66"/>
      <c r="AD13" s="344" t="s">
        <v>309</v>
      </c>
      <c r="AE13" s="344"/>
      <c r="AF13" s="67"/>
      <c r="AG13" s="344" t="s">
        <v>310</v>
      </c>
      <c r="AH13" s="344"/>
      <c r="AI13" s="343" t="s">
        <v>308</v>
      </c>
      <c r="AJ13" s="343"/>
      <c r="AK13" s="65"/>
      <c r="AL13" s="343" t="s">
        <v>309</v>
      </c>
      <c r="AM13" s="343"/>
      <c r="AN13" s="37"/>
      <c r="AO13" s="343" t="s">
        <v>310</v>
      </c>
      <c r="AP13" s="343"/>
      <c r="AQ13" s="344" t="s">
        <v>308</v>
      </c>
      <c r="AR13" s="344"/>
      <c r="AS13" s="66"/>
      <c r="AT13" s="344" t="s">
        <v>309</v>
      </c>
      <c r="AU13" s="344"/>
      <c r="AV13" s="67"/>
      <c r="AW13" s="344" t="s">
        <v>310</v>
      </c>
      <c r="AX13" s="344"/>
      <c r="AY13" s="343" t="s">
        <v>308</v>
      </c>
      <c r="AZ13" s="343"/>
      <c r="BA13" s="65"/>
      <c r="BB13" s="343" t="s">
        <v>309</v>
      </c>
      <c r="BC13" s="343"/>
      <c r="BD13" s="37"/>
      <c r="BE13" s="343" t="s">
        <v>310</v>
      </c>
      <c r="BF13" s="343"/>
      <c r="BG13" s="344" t="s">
        <v>308</v>
      </c>
      <c r="BH13" s="344"/>
      <c r="BI13" s="66"/>
      <c r="BJ13" s="344" t="s">
        <v>309</v>
      </c>
      <c r="BK13" s="344"/>
      <c r="BL13" s="67"/>
      <c r="BM13" s="344" t="s">
        <v>310</v>
      </c>
      <c r="BN13" s="344"/>
      <c r="BO13" s="343" t="s">
        <v>308</v>
      </c>
      <c r="BP13" s="343"/>
      <c r="BQ13" s="65"/>
      <c r="BR13" s="343" t="s">
        <v>309</v>
      </c>
      <c r="BS13" s="343"/>
      <c r="BT13" s="37"/>
      <c r="BU13" s="343" t="s">
        <v>310</v>
      </c>
      <c r="BV13" s="343"/>
      <c r="BW13" s="344" t="s">
        <v>308</v>
      </c>
      <c r="BX13" s="344"/>
      <c r="BY13" s="66"/>
      <c r="BZ13" s="344" t="s">
        <v>309</v>
      </c>
      <c r="CA13" s="344"/>
      <c r="CB13" s="67"/>
      <c r="CC13" s="344" t="s">
        <v>310</v>
      </c>
      <c r="CD13" s="344"/>
      <c r="CE13" s="343" t="s">
        <v>308</v>
      </c>
      <c r="CF13" s="343"/>
      <c r="CG13" s="65"/>
      <c r="CH13" s="343" t="s">
        <v>309</v>
      </c>
      <c r="CI13" s="343"/>
      <c r="CJ13" s="37"/>
      <c r="CK13" s="343" t="s">
        <v>310</v>
      </c>
      <c r="CL13" s="343"/>
      <c r="CM13" s="344" t="s">
        <v>308</v>
      </c>
      <c r="CN13" s="344"/>
      <c r="CO13" s="66"/>
      <c r="CP13" s="344" t="s">
        <v>309</v>
      </c>
      <c r="CQ13" s="344"/>
      <c r="CR13" s="67"/>
      <c r="CS13" s="344" t="s">
        <v>310</v>
      </c>
      <c r="CT13" s="344"/>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A3" s="101">
        <v>1</v>
      </c>
      <c r="B3" s="102" t="s">
        <v>409</v>
      </c>
      <c r="C3" s="103">
        <v>0.60466435185185186</v>
      </c>
      <c r="D3" s="104" t="s">
        <v>42</v>
      </c>
      <c r="E3" s="104" t="s">
        <v>43</v>
      </c>
      <c r="F3" s="105">
        <v>43831</v>
      </c>
      <c r="G3" s="106" t="s">
        <v>410</v>
      </c>
      <c r="H3" s="106">
        <v>0</v>
      </c>
      <c r="I3" s="106">
        <v>1</v>
      </c>
      <c r="J3" s="107" t="s">
        <v>77</v>
      </c>
      <c r="K3" s="107" t="s">
        <v>77</v>
      </c>
      <c r="L3" s="105">
        <v>43831</v>
      </c>
      <c r="M3" s="105" t="s">
        <v>77</v>
      </c>
      <c r="N3" s="106" t="b">
        <v>0</v>
      </c>
      <c r="O3" s="108" t="s">
        <v>411</v>
      </c>
    </row>
    <row r="4" spans="1:16" x14ac:dyDescent="0.25">
      <c r="A4" s="101">
        <v>2</v>
      </c>
      <c r="B4" s="102" t="s">
        <v>409</v>
      </c>
      <c r="C4" s="103">
        <v>0.60475694444444439</v>
      </c>
      <c r="D4" s="104" t="s">
        <v>42</v>
      </c>
      <c r="E4" s="104" t="s">
        <v>43</v>
      </c>
      <c r="F4" s="105">
        <v>43831</v>
      </c>
      <c r="G4" s="106" t="s">
        <v>412</v>
      </c>
      <c r="H4" s="106">
        <v>17</v>
      </c>
      <c r="I4" s="106">
        <v>1</v>
      </c>
      <c r="J4" s="107" t="s">
        <v>77</v>
      </c>
      <c r="K4" s="107" t="s">
        <v>77</v>
      </c>
      <c r="L4" s="105">
        <v>43831</v>
      </c>
      <c r="M4" s="105" t="s">
        <v>77</v>
      </c>
      <c r="N4" s="106" t="b">
        <v>0</v>
      </c>
      <c r="O4" s="108" t="s">
        <v>413</v>
      </c>
      <c r="P4" s="108" t="s">
        <v>411</v>
      </c>
    </row>
    <row r="5" spans="1:16" x14ac:dyDescent="0.25">
      <c r="A5" s="101">
        <v>3</v>
      </c>
      <c r="B5" s="109" t="s">
        <v>409</v>
      </c>
      <c r="C5" s="103">
        <v>0.60479166666666673</v>
      </c>
      <c r="D5" s="104" t="s">
        <v>42</v>
      </c>
      <c r="E5" s="104" t="s">
        <v>43</v>
      </c>
      <c r="F5" s="105">
        <v>43831</v>
      </c>
      <c r="G5" s="106" t="s">
        <v>414</v>
      </c>
      <c r="H5" s="106">
        <v>29</v>
      </c>
      <c r="I5" s="106">
        <v>1</v>
      </c>
      <c r="J5" s="107" t="s">
        <v>77</v>
      </c>
      <c r="K5" s="107" t="s">
        <v>77</v>
      </c>
      <c r="L5" s="105">
        <v>43831</v>
      </c>
      <c r="M5" s="105">
        <v>43873</v>
      </c>
      <c r="N5" s="105" t="b">
        <v>1</v>
      </c>
      <c r="O5" s="108" t="s">
        <v>415</v>
      </c>
      <c r="P5" s="108" t="s">
        <v>411</v>
      </c>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437</v>
      </c>
      <c r="D2" t="s">
        <v>438</v>
      </c>
      <c r="F2" t="s">
        <v>439</v>
      </c>
      <c r="H2" t="s">
        <v>440</v>
      </c>
    </row>
    <row r="3" spans="1:16" x14ac:dyDescent="0.25">
      <c r="A3" t="s">
        <v>441</v>
      </c>
      <c r="B3" s="82" t="s">
        <v>442</v>
      </c>
      <c r="D3" t="s">
        <v>443</v>
      </c>
      <c r="F3" t="s">
        <v>444</v>
      </c>
      <c r="H3" t="s">
        <v>444</v>
      </c>
    </row>
    <row r="5" spans="1:16" ht="30" x14ac:dyDescent="0.25">
      <c r="A5" s="128" t="s">
        <v>445</v>
      </c>
      <c r="B5" s="129" t="s">
        <v>80</v>
      </c>
    </row>
    <row r="6" spans="1:16" x14ac:dyDescent="0.25">
      <c r="B6" s="129" t="s">
        <v>446</v>
      </c>
      <c r="N6" s="130" t="s">
        <v>447</v>
      </c>
      <c r="P6" s="131" t="s">
        <v>448</v>
      </c>
    </row>
    <row r="7" spans="1:16" x14ac:dyDescent="0.25">
      <c r="B7" s="129" t="s">
        <v>449</v>
      </c>
      <c r="G7" t="s">
        <v>450</v>
      </c>
      <c r="N7" s="132" t="s">
        <v>451</v>
      </c>
      <c r="P7" s="133" t="s">
        <v>452</v>
      </c>
    </row>
    <row r="8" spans="1:16" x14ac:dyDescent="0.25">
      <c r="B8" s="1"/>
      <c r="G8" t="s">
        <v>453</v>
      </c>
      <c r="N8" s="134" t="s">
        <v>454</v>
      </c>
      <c r="P8" s="135" t="s">
        <v>455</v>
      </c>
    </row>
    <row r="9" spans="1:16" x14ac:dyDescent="0.25">
      <c r="B9" s="2"/>
    </row>
    <row r="10" spans="1:16" ht="105" x14ac:dyDescent="0.25">
      <c r="A10" s="136" t="s">
        <v>456</v>
      </c>
      <c r="B10" s="2" t="s">
        <v>457</v>
      </c>
      <c r="G10" t="s">
        <v>458</v>
      </c>
    </row>
    <row r="11" spans="1:16" x14ac:dyDescent="0.25">
      <c r="B11" s="1"/>
    </row>
    <row r="12" spans="1:16" x14ac:dyDescent="0.25">
      <c r="B12" s="2"/>
    </row>
    <row r="13" spans="1:16" ht="30" customHeight="1" x14ac:dyDescent="0.25">
      <c r="A13" s="137" t="s">
        <v>459</v>
      </c>
      <c r="B13" s="131" t="s">
        <v>460</v>
      </c>
    </row>
    <row r="14" spans="1:16" ht="53.25" customHeight="1" x14ac:dyDescent="0.25">
      <c r="B14" s="131" t="s">
        <v>461</v>
      </c>
      <c r="G14" s="82" t="s">
        <v>462</v>
      </c>
    </row>
    <row r="15" spans="1:16" x14ac:dyDescent="0.25">
      <c r="B15" s="131" t="s">
        <v>463</v>
      </c>
      <c r="G15" s="82" t="s">
        <v>464</v>
      </c>
    </row>
    <row r="16" spans="1:16" x14ac:dyDescent="0.25">
      <c r="B16" s="131" t="s">
        <v>465</v>
      </c>
      <c r="G16" s="82" t="s">
        <v>466</v>
      </c>
    </row>
    <row r="17" spans="1:7" ht="30" x14ac:dyDescent="0.25">
      <c r="B17" s="131"/>
      <c r="G17" s="82" t="s">
        <v>467</v>
      </c>
    </row>
    <row r="18" spans="1:7" x14ac:dyDescent="0.25">
      <c r="B18" s="2"/>
      <c r="G18" s="82" t="s">
        <v>468</v>
      </c>
    </row>
    <row r="19" spans="1:7" x14ac:dyDescent="0.25">
      <c r="B19" s="2"/>
    </row>
    <row r="20" spans="1:7" x14ac:dyDescent="0.25">
      <c r="A20" s="108" t="s">
        <v>469</v>
      </c>
      <c r="B20" s="135" t="s">
        <v>470</v>
      </c>
    </row>
    <row r="21" spans="1:7" x14ac:dyDescent="0.25">
      <c r="B21" s="138"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7" t="s">
        <v>450</v>
      </c>
      <c r="B1" s="347"/>
      <c r="D1" s="140" t="s">
        <v>472</v>
      </c>
      <c r="I1" s="141"/>
    </row>
    <row r="2" spans="1:9" ht="30" x14ac:dyDescent="0.25">
      <c r="A2" s="142" t="s">
        <v>473</v>
      </c>
      <c r="B2" s="142" t="s">
        <v>474</v>
      </c>
      <c r="D2" s="142" t="s">
        <v>475</v>
      </c>
    </row>
    <row r="3" spans="1:9" ht="75" x14ac:dyDescent="0.25">
      <c r="A3" s="354" t="s">
        <v>476</v>
      </c>
      <c r="B3" s="142" t="s">
        <v>477</v>
      </c>
      <c r="D3" s="142" t="s">
        <v>478</v>
      </c>
      <c r="I3" s="143"/>
    </row>
    <row r="4" spans="1:9" ht="45" x14ac:dyDescent="0.25">
      <c r="A4" s="354"/>
      <c r="B4" s="142" t="s">
        <v>479</v>
      </c>
      <c r="D4" s="142" t="s">
        <v>480</v>
      </c>
    </row>
    <row r="5" spans="1:9" x14ac:dyDescent="0.25">
      <c r="A5" s="354"/>
      <c r="B5" s="142" t="s">
        <v>481</v>
      </c>
      <c r="D5" s="142" t="s">
        <v>482</v>
      </c>
    </row>
    <row r="6" spans="1:9" ht="45" x14ac:dyDescent="0.25">
      <c r="A6" s="354"/>
      <c r="B6" s="142" t="s">
        <v>483</v>
      </c>
      <c r="D6" s="142" t="s">
        <v>484</v>
      </c>
    </row>
    <row r="7" spans="1:9" ht="45" x14ac:dyDescent="0.25">
      <c r="A7" s="354" t="s">
        <v>485</v>
      </c>
      <c r="B7" s="142" t="s">
        <v>486</v>
      </c>
      <c r="D7" s="142" t="s">
        <v>487</v>
      </c>
    </row>
    <row r="8" spans="1:9" ht="45" x14ac:dyDescent="0.25">
      <c r="A8" s="354"/>
      <c r="B8" s="142" t="s">
        <v>488</v>
      </c>
      <c r="D8" s="142" t="s">
        <v>489</v>
      </c>
    </row>
    <row r="9" spans="1:9" ht="165" x14ac:dyDescent="0.25">
      <c r="A9" s="143" t="s">
        <v>490</v>
      </c>
      <c r="B9" s="142" t="s">
        <v>491</v>
      </c>
      <c r="D9" s="142" t="s">
        <v>492</v>
      </c>
    </row>
    <row r="12" spans="1:9" ht="18.75" customHeight="1" x14ac:dyDescent="0.25">
      <c r="A12" s="354" t="s">
        <v>493</v>
      </c>
      <c r="B12" s="144" t="s">
        <v>494</v>
      </c>
    </row>
    <row r="13" spans="1:9" ht="18.75" customHeight="1" x14ac:dyDescent="0.25">
      <c r="A13" s="354"/>
      <c r="B13" s="144" t="s">
        <v>495</v>
      </c>
    </row>
    <row r="14" spans="1:9" ht="18.75" customHeight="1" x14ac:dyDescent="0.25">
      <c r="A14" s="354"/>
      <c r="B14" s="144" t="s">
        <v>496</v>
      </c>
    </row>
    <row r="15" spans="1:9" ht="29.25" customHeight="1" x14ac:dyDescent="0.25">
      <c r="A15" s="354"/>
      <c r="B15" s="144" t="s">
        <v>497</v>
      </c>
    </row>
    <row r="16" spans="1:9" ht="18.75" customHeight="1" x14ac:dyDescent="0.25">
      <c r="A16" s="354"/>
      <c r="B16" s="144" t="s">
        <v>498</v>
      </c>
    </row>
    <row r="17" spans="1:2" ht="18.75" customHeight="1" x14ac:dyDescent="0.25">
      <c r="A17" s="354"/>
      <c r="B17" s="144" t="s">
        <v>499</v>
      </c>
    </row>
    <row r="18" spans="1:2" ht="18.75" customHeight="1" x14ac:dyDescent="0.25">
      <c r="A18" s="354"/>
      <c r="B18" s="144" t="s">
        <v>500</v>
      </c>
    </row>
    <row r="19" spans="1:2" ht="32.25" customHeight="1" x14ac:dyDescent="0.25">
      <c r="A19" s="354"/>
      <c r="B19" s="144" t="s">
        <v>501</v>
      </c>
    </row>
    <row r="20" spans="1:2" ht="18.75" customHeight="1" x14ac:dyDescent="0.25">
      <c r="A20" s="354"/>
      <c r="B20" s="144" t="s">
        <v>502</v>
      </c>
    </row>
    <row r="21" spans="1:2" ht="32.25" customHeight="1" x14ac:dyDescent="0.25">
      <c r="A21" s="354"/>
      <c r="B21" s="144" t="s">
        <v>503</v>
      </c>
    </row>
    <row r="22" spans="1:2" ht="33" customHeight="1" x14ac:dyDescent="0.25">
      <c r="A22" s="354"/>
      <c r="B22" s="144" t="s">
        <v>504</v>
      </c>
    </row>
    <row r="23" spans="1:2" ht="27.75" customHeight="1" x14ac:dyDescent="0.25">
      <c r="A23" s="354"/>
      <c r="B23" s="144" t="s">
        <v>505</v>
      </c>
    </row>
    <row r="24" spans="1:2" ht="30" customHeight="1" x14ac:dyDescent="0.25">
      <c r="A24" s="354"/>
      <c r="B24" s="144"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628</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629</v>
      </c>
      <c r="B1" s="359" t="s">
        <v>630</v>
      </c>
      <c r="C1" s="359" t="s">
        <v>396</v>
      </c>
      <c r="D1" s="360" t="s">
        <v>631</v>
      </c>
      <c r="E1" s="359" t="s">
        <v>632</v>
      </c>
      <c r="F1" s="358" t="s">
        <v>16</v>
      </c>
      <c r="G1" s="358"/>
      <c r="H1" s="358" t="s">
        <v>633</v>
      </c>
      <c r="I1" s="358"/>
      <c r="J1" s="358"/>
      <c r="K1" s="358"/>
      <c r="L1" s="358"/>
      <c r="M1" s="358" t="s">
        <v>634</v>
      </c>
      <c r="N1" s="358"/>
      <c r="O1" s="358"/>
      <c r="P1" s="358"/>
      <c r="Q1" s="358" t="s">
        <v>635</v>
      </c>
      <c r="R1" s="358"/>
      <c r="S1" s="358"/>
      <c r="T1" s="358"/>
      <c r="U1" s="358" t="s">
        <v>473</v>
      </c>
      <c r="V1" s="358"/>
      <c r="W1" s="358"/>
      <c r="X1" s="358"/>
      <c r="Y1" s="358"/>
      <c r="Z1" s="358"/>
      <c r="AA1" s="358"/>
      <c r="AB1" s="358" t="s">
        <v>636</v>
      </c>
      <c r="AC1" s="358"/>
      <c r="AD1" s="358"/>
      <c r="AE1" s="358"/>
      <c r="AF1" s="358" t="s">
        <v>184</v>
      </c>
      <c r="AG1" s="358"/>
      <c r="AH1" s="358"/>
      <c r="AI1" s="358" t="s">
        <v>637</v>
      </c>
      <c r="AJ1" s="358"/>
      <c r="AK1" s="358"/>
      <c r="AL1" s="358"/>
      <c r="AM1" s="358"/>
      <c r="AO1" s="358" t="s">
        <v>638</v>
      </c>
      <c r="AP1" s="358"/>
      <c r="AQ1" s="358"/>
      <c r="AR1" s="358"/>
      <c r="AS1" s="358" t="s">
        <v>639</v>
      </c>
      <c r="AT1" s="358"/>
      <c r="AU1" s="358"/>
      <c r="AV1" s="358"/>
      <c r="AW1" s="358"/>
    </row>
    <row r="2" spans="1:51" ht="135" x14ac:dyDescent="0.25">
      <c r="A2" s="359"/>
      <c r="B2" s="359"/>
      <c r="C2" s="359"/>
      <c r="D2" s="360"/>
      <c r="E2" s="359"/>
      <c r="F2" s="10" t="s">
        <v>15</v>
      </c>
      <c r="G2" s="10" t="s">
        <v>80</v>
      </c>
      <c r="H2" s="71" t="s">
        <v>400</v>
      </c>
      <c r="I2" s="10" t="s">
        <v>640</v>
      </c>
      <c r="J2" s="10" t="s">
        <v>641</v>
      </c>
      <c r="K2" s="10" t="s">
        <v>642</v>
      </c>
      <c r="L2" s="10" t="s">
        <v>643</v>
      </c>
      <c r="M2" s="10" t="s">
        <v>644</v>
      </c>
      <c r="N2" s="230" t="s">
        <v>645</v>
      </c>
      <c r="O2" s="10" t="s">
        <v>646</v>
      </c>
      <c r="P2" s="10" t="s">
        <v>647</v>
      </c>
      <c r="Q2" s="230" t="s">
        <v>648</v>
      </c>
      <c r="R2" s="10" t="s">
        <v>649</v>
      </c>
      <c r="S2" s="10" t="s">
        <v>650</v>
      </c>
      <c r="T2" s="10" t="s">
        <v>651</v>
      </c>
      <c r="U2" s="10" t="s">
        <v>652</v>
      </c>
      <c r="V2" s="10" t="s">
        <v>653</v>
      </c>
      <c r="W2" s="10" t="s">
        <v>654</v>
      </c>
      <c r="X2" s="10" t="s">
        <v>655</v>
      </c>
      <c r="Y2" s="10" t="s">
        <v>656</v>
      </c>
      <c r="Z2" s="10" t="s">
        <v>657</v>
      </c>
      <c r="AA2" s="10" t="s">
        <v>658</v>
      </c>
      <c r="AB2" s="10" t="s">
        <v>659</v>
      </c>
      <c r="AC2" s="10" t="s">
        <v>660</v>
      </c>
      <c r="AD2" s="10" t="s">
        <v>661</v>
      </c>
      <c r="AE2" s="10" t="s">
        <v>662</v>
      </c>
      <c r="AF2" s="10" t="s">
        <v>663</v>
      </c>
      <c r="AG2" s="10" t="s">
        <v>664</v>
      </c>
      <c r="AH2" s="10" t="s">
        <v>665</v>
      </c>
      <c r="AI2" s="10" t="s">
        <v>82</v>
      </c>
      <c r="AJ2" s="10" t="s">
        <v>666</v>
      </c>
      <c r="AK2" s="10" t="s">
        <v>667</v>
      </c>
      <c r="AL2" s="71" t="s">
        <v>668</v>
      </c>
      <c r="AM2" s="71" t="s">
        <v>81</v>
      </c>
      <c r="AN2" s="10" t="s">
        <v>669</v>
      </c>
      <c r="AO2" s="71" t="s">
        <v>80</v>
      </c>
      <c r="AP2" s="10" t="s">
        <v>670</v>
      </c>
      <c r="AQ2" s="71" t="s">
        <v>671</v>
      </c>
      <c r="AR2" s="10" t="s">
        <v>493</v>
      </c>
      <c r="AS2" s="10" t="s">
        <v>672</v>
      </c>
      <c r="AT2" s="10" t="s">
        <v>673</v>
      </c>
      <c r="AU2" s="10" t="s">
        <v>674</v>
      </c>
      <c r="AV2" s="10" t="s">
        <v>675</v>
      </c>
      <c r="AW2" s="10" t="s">
        <v>676</v>
      </c>
      <c r="AX2" s="231" t="s">
        <v>402</v>
      </c>
      <c r="AY2" s="231" t="s">
        <v>403</v>
      </c>
    </row>
    <row r="3" spans="1:51" x14ac:dyDescent="0.25">
      <c r="A3">
        <v>1</v>
      </c>
      <c r="B3" t="s">
        <v>410</v>
      </c>
      <c r="C3" t="s">
        <v>677</v>
      </c>
      <c r="D3">
        <f>IF($C3&lt;&gt;"",VLOOKUP(C3,'[2]Pension Data'!$BJ$26:$BK$46,2,FALSE),"")</f>
        <v>0</v>
      </c>
      <c r="E3" s="112">
        <v>43831</v>
      </c>
      <c r="F3" t="s">
        <v>42</v>
      </c>
      <c r="G3" t="str">
        <f>IF($F3&lt;&gt;"",VLOOKUP(F3,[2]Tests!$A$3:$B$12,2,FALSE),"")</f>
        <v>Marge Simpson</v>
      </c>
      <c r="H3" t="s">
        <v>13</v>
      </c>
      <c r="I3">
        <v>1</v>
      </c>
      <c r="J3">
        <v>0</v>
      </c>
      <c r="K3"/>
      <c r="L3"/>
      <c r="M3"/>
      <c r="N3"/>
      <c r="O3" t="s">
        <v>678</v>
      </c>
      <c r="P3" t="s">
        <v>616</v>
      </c>
      <c r="Q3" t="s">
        <v>679</v>
      </c>
      <c r="R3"/>
      <c r="S3"/>
      <c r="T3"/>
      <c r="U3" s="33"/>
      <c r="V3" s="232"/>
      <c r="W3" s="33">
        <v>0</v>
      </c>
      <c r="X3">
        <f t="shared" ref="X3:X13" si="0">IF(AND(AR3&lt;&gt;"Postponement not used", AR3&lt;&gt;"Postponement not allowed"),1,0)</f>
        <v>0</v>
      </c>
      <c r="Y3"/>
      <c r="Z3"/>
      <c r="AA3" s="112"/>
      <c r="AB3">
        <v>0</v>
      </c>
      <c r="AC3" s="33">
        <v>0</v>
      </c>
      <c r="AD3" s="112"/>
      <c r="AE3" s="82" t="s">
        <v>680</v>
      </c>
      <c r="AF3"/>
      <c r="AG3"/>
      <c r="AH3">
        <v>0</v>
      </c>
      <c r="AI3" t="str">
        <f>IF($F3&lt;&gt;"",$F3,"")</f>
        <v>NI123456B</v>
      </c>
      <c r="AJ3" t="str">
        <f>IF($AI3&lt;&gt;"",CONCATENATE("UID_" &amp;AI3),"")</f>
        <v>UID_NI123456B</v>
      </c>
      <c r="AK3" t="s">
        <v>681</v>
      </c>
      <c r="AL3" s="233" t="str">
        <f>CONCATENATE( G3, "@yahoo.com")</f>
        <v>Marge Simpson@yahoo.com</v>
      </c>
      <c r="AM3" t="s">
        <v>101</v>
      </c>
      <c r="AN3" s="112">
        <v>43831</v>
      </c>
      <c r="AO3" t="s">
        <v>682</v>
      </c>
      <c r="AP3" t="s">
        <v>683</v>
      </c>
      <c r="AQ3" s="112"/>
      <c r="AR3" s="112" t="s">
        <v>494</v>
      </c>
      <c r="AS3" s="33" t="s">
        <v>684</v>
      </c>
      <c r="AT3" s="33"/>
      <c r="AU3" s="77"/>
      <c r="AV3" s="33"/>
      <c r="AW3" s="33"/>
      <c r="AX3" s="72"/>
      <c r="AY3" s="72"/>
    </row>
    <row r="4" spans="1:51" x14ac:dyDescent="0.25">
      <c r="A4">
        <v>2</v>
      </c>
      <c r="B4" t="s">
        <v>410</v>
      </c>
      <c r="C4" t="s">
        <v>677</v>
      </c>
      <c r="D4">
        <f>IF($C4&lt;&gt;"",VLOOKUP(C4,'[2]Pension Data'!$BJ$26:$BK$46,2,FALSE),"")</f>
        <v>0</v>
      </c>
      <c r="E4" s="112">
        <v>43832</v>
      </c>
      <c r="F4" t="s">
        <v>42</v>
      </c>
      <c r="G4" t="str">
        <f>IF($F4&lt;&gt;"",VLOOKUP(F4,[2]Tests!$A$3:$B$12,2,FALSE),"")</f>
        <v>Marge Simpson</v>
      </c>
      <c r="H4" t="s">
        <v>13</v>
      </c>
      <c r="I4">
        <v>1</v>
      </c>
      <c r="J4">
        <v>550</v>
      </c>
      <c r="K4" s="112"/>
      <c r="L4" s="112"/>
      <c r="M4" s="112"/>
      <c r="N4"/>
      <c r="O4" t="s">
        <v>678</v>
      </c>
      <c r="P4" t="s">
        <v>616</v>
      </c>
      <c r="Q4" t="s">
        <v>679</v>
      </c>
      <c r="R4" s="112"/>
      <c r="S4" s="112"/>
      <c r="T4" s="112"/>
      <c r="U4" s="33"/>
      <c r="V4" s="232"/>
      <c r="W4" s="33">
        <v>0</v>
      </c>
      <c r="X4">
        <f t="shared" si="0"/>
        <v>0</v>
      </c>
      <c r="Y4" s="112"/>
      <c r="Z4" s="112"/>
      <c r="AA4"/>
      <c r="AB4">
        <v>0</v>
      </c>
      <c r="AC4" s="33">
        <v>0</v>
      </c>
      <c r="AD4"/>
      <c r="AE4" s="82"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12">
        <v>43831</v>
      </c>
      <c r="AO4" t="s">
        <v>682</v>
      </c>
      <c r="AP4" t="s">
        <v>683</v>
      </c>
      <c r="AQ4" s="112"/>
      <c r="AR4" s="112" t="s">
        <v>494</v>
      </c>
      <c r="AS4" s="33" t="s">
        <v>685</v>
      </c>
      <c r="AT4" s="33" t="s">
        <v>686</v>
      </c>
      <c r="AU4" s="77"/>
      <c r="AV4" s="33"/>
      <c r="AW4" s="33"/>
      <c r="AX4" s="72"/>
      <c r="AY4" s="72"/>
    </row>
    <row r="5" spans="1:51" x14ac:dyDescent="0.25">
      <c r="A5">
        <v>3</v>
      </c>
      <c r="B5" t="s">
        <v>410</v>
      </c>
      <c r="C5" t="s">
        <v>677</v>
      </c>
      <c r="D5">
        <f>IF($C5&lt;&gt;"",VLOOKUP(C5,'[2]Pension Data'!$BJ$26:$BK$46,2,FALSE),"")</f>
        <v>0</v>
      </c>
      <c r="E5" s="112">
        <v>43833</v>
      </c>
      <c r="F5" t="s">
        <v>42</v>
      </c>
      <c r="G5" t="str">
        <f>IF($F5&lt;&gt;"",VLOOKUP(F5,[2]Tests!$A$3:$B$12,2,FALSE),"")</f>
        <v>Marge Simpson</v>
      </c>
      <c r="H5" t="s">
        <v>13</v>
      </c>
      <c r="I5">
        <v>1</v>
      </c>
      <c r="J5">
        <v>1000</v>
      </c>
      <c r="K5" s="112"/>
      <c r="L5" s="112"/>
      <c r="M5" s="112"/>
      <c r="N5"/>
      <c r="O5" t="s">
        <v>678</v>
      </c>
      <c r="P5" t="s">
        <v>616</v>
      </c>
      <c r="Q5" t="s">
        <v>679</v>
      </c>
      <c r="R5"/>
      <c r="S5"/>
      <c r="T5"/>
      <c r="U5" s="33"/>
      <c r="V5" s="112"/>
      <c r="W5" s="33">
        <v>0</v>
      </c>
      <c r="X5">
        <f t="shared" si="0"/>
        <v>0</v>
      </c>
      <c r="Y5" s="112"/>
      <c r="Z5" s="112"/>
      <c r="AA5"/>
      <c r="AB5">
        <v>0</v>
      </c>
      <c r="AC5" s="33">
        <v>0</v>
      </c>
      <c r="AD5"/>
      <c r="AE5" s="82" t="s">
        <v>680</v>
      </c>
      <c r="AF5"/>
      <c r="AG5"/>
      <c r="AH5">
        <v>0</v>
      </c>
      <c r="AI5" t="str">
        <f t="shared" si="1"/>
        <v>NI123456B</v>
      </c>
      <c r="AJ5" t="str">
        <f t="shared" si="2"/>
        <v>UID_NI123456B</v>
      </c>
      <c r="AK5" t="s">
        <v>681</v>
      </c>
      <c r="AL5" t="str">
        <f t="shared" si="3"/>
        <v>Marge Simpson@yahoo.com</v>
      </c>
      <c r="AM5" t="s">
        <v>101</v>
      </c>
      <c r="AN5" s="112">
        <v>43831</v>
      </c>
      <c r="AO5" t="s">
        <v>682</v>
      </c>
      <c r="AP5" t="s">
        <v>683</v>
      </c>
      <c r="AQ5" s="112"/>
      <c r="AR5" s="112" t="s">
        <v>494</v>
      </c>
      <c r="AS5" s="33" t="s">
        <v>687</v>
      </c>
      <c r="AT5" s="33" t="s">
        <v>688</v>
      </c>
      <c r="AU5" s="77"/>
      <c r="AV5" s="33"/>
      <c r="AW5" s="33"/>
      <c r="AX5" s="72"/>
      <c r="AY5" s="72"/>
    </row>
    <row r="6" spans="1:51" x14ac:dyDescent="0.25">
      <c r="A6">
        <v>4</v>
      </c>
      <c r="B6" t="s">
        <v>689</v>
      </c>
      <c r="C6" t="s">
        <v>690</v>
      </c>
      <c r="D6">
        <f>IF($C6&lt;&gt;"",VLOOKUP(C6,'[2]Pension Data'!$BJ$26:$BK$46,2,FALSE),"")</f>
        <v>1</v>
      </c>
      <c r="E6" s="112">
        <v>43831</v>
      </c>
      <c r="F6" t="s">
        <v>42</v>
      </c>
      <c r="G6" t="str">
        <f>IF($F6&lt;&gt;"",VLOOKUP(F6,[2]Tests!$A$3:$B$12,2,FALSE),"")</f>
        <v>Marge Simpson</v>
      </c>
      <c r="H6" t="s">
        <v>13</v>
      </c>
      <c r="I6">
        <v>1</v>
      </c>
      <c r="J6">
        <v>0</v>
      </c>
      <c r="K6"/>
      <c r="L6"/>
      <c r="M6"/>
      <c r="N6"/>
      <c r="O6" t="s">
        <v>691</v>
      </c>
      <c r="P6" t="s">
        <v>616</v>
      </c>
      <c r="Q6" t="s">
        <v>679</v>
      </c>
      <c r="R6"/>
      <c r="S6"/>
      <c r="T6"/>
      <c r="U6" s="33"/>
      <c r="V6"/>
      <c r="W6" s="33">
        <v>0</v>
      </c>
      <c r="X6">
        <f t="shared" si="0"/>
        <v>1</v>
      </c>
      <c r="Y6" s="112">
        <v>43891</v>
      </c>
      <c r="Z6" s="112"/>
      <c r="AA6"/>
      <c r="AB6">
        <v>0</v>
      </c>
      <c r="AC6" s="33">
        <v>0</v>
      </c>
      <c r="AD6"/>
      <c r="AE6" s="82" t="s">
        <v>680</v>
      </c>
      <c r="AF6"/>
      <c r="AG6"/>
      <c r="AH6">
        <v>0</v>
      </c>
      <c r="AI6" t="str">
        <f t="shared" si="1"/>
        <v>NI123456B</v>
      </c>
      <c r="AJ6" t="str">
        <f t="shared" si="2"/>
        <v>UID_NI123456B</v>
      </c>
      <c r="AK6" t="s">
        <v>681</v>
      </c>
      <c r="AL6" t="str">
        <f t="shared" si="3"/>
        <v>Marge Simpson@yahoo.com</v>
      </c>
      <c r="AM6" t="s">
        <v>101</v>
      </c>
      <c r="AN6" s="112">
        <v>43831</v>
      </c>
      <c r="AO6" t="s">
        <v>682</v>
      </c>
      <c r="AP6" t="s">
        <v>683</v>
      </c>
      <c r="AQ6" s="112">
        <v>42370</v>
      </c>
      <c r="AR6" s="112" t="s">
        <v>495</v>
      </c>
      <c r="AS6" s="33" t="s">
        <v>692</v>
      </c>
      <c r="AT6" s="33" t="s">
        <v>679</v>
      </c>
      <c r="AU6" s="77">
        <v>6</v>
      </c>
      <c r="AV6" s="232"/>
      <c r="AW6" s="232">
        <f>Y6</f>
        <v>43891</v>
      </c>
      <c r="AX6" s="72"/>
      <c r="AY6" s="72"/>
    </row>
    <row r="7" spans="1:51" x14ac:dyDescent="0.25">
      <c r="A7">
        <v>5</v>
      </c>
      <c r="B7" t="s">
        <v>689</v>
      </c>
      <c r="C7" t="s">
        <v>690</v>
      </c>
      <c r="D7">
        <f>IF($C7&lt;&gt;"",VLOOKUP(C7,'[2]Pension Data'!$BJ$26:$BK$46,2,FALSE),"")</f>
        <v>1</v>
      </c>
      <c r="E7" s="112">
        <v>43831</v>
      </c>
      <c r="F7" t="s">
        <v>42</v>
      </c>
      <c r="G7" t="str">
        <f>IF($F7&lt;&gt;"",VLOOKUP(F7,[2]Tests!$A$3:$B$12,2,FALSE),"")</f>
        <v>Marge Simpson</v>
      </c>
      <c r="H7" t="s">
        <v>13</v>
      </c>
      <c r="I7">
        <v>1</v>
      </c>
      <c r="J7">
        <v>550</v>
      </c>
      <c r="K7"/>
      <c r="L7"/>
      <c r="M7"/>
      <c r="N7"/>
      <c r="O7" t="s">
        <v>691</v>
      </c>
      <c r="P7" t="s">
        <v>616</v>
      </c>
      <c r="Q7" t="s">
        <v>679</v>
      </c>
      <c r="R7"/>
      <c r="S7"/>
      <c r="T7"/>
      <c r="U7" s="33"/>
      <c r="V7"/>
      <c r="W7" s="33">
        <v>0</v>
      </c>
      <c r="X7">
        <f t="shared" si="0"/>
        <v>1</v>
      </c>
      <c r="Y7" s="112">
        <v>43892</v>
      </c>
      <c r="Z7" s="112"/>
      <c r="AA7"/>
      <c r="AB7">
        <v>0</v>
      </c>
      <c r="AC7" s="33">
        <v>0</v>
      </c>
      <c r="AD7"/>
      <c r="AE7" s="82" t="s">
        <v>680</v>
      </c>
      <c r="AF7"/>
      <c r="AG7"/>
      <c r="AH7">
        <v>0</v>
      </c>
      <c r="AI7" t="str">
        <f t="shared" si="1"/>
        <v>NI123456B</v>
      </c>
      <c r="AJ7" t="str">
        <f t="shared" si="2"/>
        <v>UID_NI123456B</v>
      </c>
      <c r="AK7" t="s">
        <v>681</v>
      </c>
      <c r="AL7" t="str">
        <f t="shared" si="3"/>
        <v>Marge Simpson@yahoo.com</v>
      </c>
      <c r="AM7" t="s">
        <v>101</v>
      </c>
      <c r="AN7" s="112">
        <v>43831</v>
      </c>
      <c r="AO7" t="s">
        <v>682</v>
      </c>
      <c r="AP7" t="s">
        <v>683</v>
      </c>
      <c r="AQ7" s="112">
        <v>42370</v>
      </c>
      <c r="AR7" s="112" t="s">
        <v>495</v>
      </c>
      <c r="AS7" s="33" t="s">
        <v>692</v>
      </c>
      <c r="AT7" s="33" t="s">
        <v>679</v>
      </c>
      <c r="AU7" s="77">
        <v>6</v>
      </c>
      <c r="AV7" s="232"/>
      <c r="AW7" s="232">
        <f>Y7</f>
        <v>43892</v>
      </c>
      <c r="AX7" s="72"/>
      <c r="AY7" s="72"/>
    </row>
    <row r="8" spans="1:51" x14ac:dyDescent="0.25">
      <c r="A8">
        <v>6</v>
      </c>
      <c r="B8" t="s">
        <v>693</v>
      </c>
      <c r="C8" t="s">
        <v>677</v>
      </c>
      <c r="D8">
        <f>IF($C8&lt;&gt;"",VLOOKUP(C8,'[2]Pension Data'!$BJ$26:$BK$46,2,FALSE),"")</f>
        <v>0</v>
      </c>
      <c r="E8" s="112">
        <v>43831</v>
      </c>
      <c r="F8" t="s">
        <v>42</v>
      </c>
      <c r="G8" t="str">
        <f>IF($F8&lt;&gt;"",VLOOKUP(F8,[2]Tests!$A$3:$B$12,2,FALSE),"")</f>
        <v>Marge Simpson</v>
      </c>
      <c r="H8" t="s">
        <v>13</v>
      </c>
      <c r="I8">
        <v>3</v>
      </c>
      <c r="J8">
        <v>600</v>
      </c>
      <c r="K8"/>
      <c r="L8"/>
      <c r="M8"/>
      <c r="N8"/>
      <c r="O8" t="s">
        <v>678</v>
      </c>
      <c r="P8" t="s">
        <v>616</v>
      </c>
      <c r="Q8" t="s">
        <v>679</v>
      </c>
      <c r="R8"/>
      <c r="S8"/>
      <c r="T8"/>
      <c r="U8" s="33"/>
      <c r="V8"/>
      <c r="W8" s="33">
        <v>0</v>
      </c>
      <c r="X8">
        <f t="shared" si="0"/>
        <v>1</v>
      </c>
      <c r="Y8" t="s">
        <v>77</v>
      </c>
      <c r="Z8"/>
      <c r="AA8"/>
      <c r="AB8">
        <v>0</v>
      </c>
      <c r="AC8" s="33">
        <v>0</v>
      </c>
      <c r="AD8"/>
      <c r="AE8" s="82" t="s">
        <v>680</v>
      </c>
      <c r="AF8"/>
      <c r="AG8"/>
      <c r="AH8">
        <v>0</v>
      </c>
      <c r="AI8" t="str">
        <f t="shared" si="1"/>
        <v>NI123456B</v>
      </c>
      <c r="AJ8" t="str">
        <f t="shared" si="2"/>
        <v>UID_NI123456B</v>
      </c>
      <c r="AK8" t="s">
        <v>681</v>
      </c>
      <c r="AL8" t="str">
        <f t="shared" si="3"/>
        <v>Marge Simpson@yahoo.com</v>
      </c>
      <c r="AM8" t="s">
        <v>101</v>
      </c>
      <c r="AN8" s="112">
        <v>43689</v>
      </c>
      <c r="AO8" t="s">
        <v>682</v>
      </c>
      <c r="AP8" t="s">
        <v>683</v>
      </c>
      <c r="AQ8" s="112">
        <v>42370</v>
      </c>
      <c r="AR8" s="112" t="s">
        <v>502</v>
      </c>
      <c r="AS8" s="33" t="s">
        <v>685</v>
      </c>
      <c r="AT8" s="33" t="s">
        <v>686</v>
      </c>
      <c r="AU8" s="77">
        <v>2</v>
      </c>
      <c r="AV8" s="33"/>
      <c r="AW8" s="33" t="s">
        <v>77</v>
      </c>
      <c r="AX8" s="72"/>
      <c r="AY8" s="72"/>
    </row>
    <row r="9" spans="1:51" x14ac:dyDescent="0.25">
      <c r="A9">
        <v>7</v>
      </c>
      <c r="B9" t="s">
        <v>693</v>
      </c>
      <c r="C9" t="s">
        <v>677</v>
      </c>
      <c r="D9">
        <f>IF($C9&lt;&gt;"",VLOOKUP(C9,'[2]Pension Data'!$BJ$26:$BK$46,2,FALSE),"")</f>
        <v>0</v>
      </c>
      <c r="E9" s="112">
        <f>VLOOKUP(I9,[2]TaxPeriod!$D$3:$G$55,4,FALSE)</f>
        <v>43927</v>
      </c>
      <c r="F9" t="s">
        <v>42</v>
      </c>
      <c r="G9" t="str">
        <f>IF($F9&lt;&gt;"",VLOOKUP(F9,[2]Tests!$A$3:$B$12,2,FALSE),"")</f>
        <v>Marge Simpson</v>
      </c>
      <c r="H9" t="s">
        <v>13</v>
      </c>
      <c r="I9">
        <v>1</v>
      </c>
      <c r="J9">
        <v>1200</v>
      </c>
      <c r="K9"/>
      <c r="L9"/>
      <c r="M9"/>
      <c r="N9"/>
      <c r="O9" t="s">
        <v>678</v>
      </c>
      <c r="P9" t="s">
        <v>616</v>
      </c>
      <c r="Q9" t="s">
        <v>679</v>
      </c>
      <c r="R9"/>
      <c r="S9"/>
      <c r="T9"/>
      <c r="U9" s="33">
        <v>0</v>
      </c>
      <c r="V9"/>
      <c r="W9" s="33">
        <v>0</v>
      </c>
      <c r="X9">
        <f t="shared" si="0"/>
        <v>1</v>
      </c>
      <c r="Y9"/>
      <c r="Z9"/>
      <c r="AA9"/>
      <c r="AB9">
        <v>0</v>
      </c>
      <c r="AC9" s="33">
        <v>0</v>
      </c>
      <c r="AD9"/>
      <c r="AE9" s="82" t="s">
        <v>680</v>
      </c>
      <c r="AF9"/>
      <c r="AG9"/>
      <c r="AH9"/>
      <c r="AI9" t="str">
        <f t="shared" si="1"/>
        <v>NI123456B</v>
      </c>
      <c r="AJ9" t="str">
        <f t="shared" si="2"/>
        <v>UID_NI123456B</v>
      </c>
      <c r="AK9" t="s">
        <v>681</v>
      </c>
      <c r="AL9" t="str">
        <f t="shared" si="3"/>
        <v>Marge Simpson@yahoo.com</v>
      </c>
      <c r="AM9" t="s">
        <v>101</v>
      </c>
      <c r="AN9" s="112">
        <v>43831</v>
      </c>
      <c r="AO9" t="s">
        <v>682</v>
      </c>
      <c r="AP9" t="s">
        <v>683</v>
      </c>
      <c r="AQ9" s="112">
        <v>43922</v>
      </c>
      <c r="AR9" s="112" t="s">
        <v>502</v>
      </c>
      <c r="AS9" s="33" t="s">
        <v>692</v>
      </c>
      <c r="AT9" s="33" t="s">
        <v>688</v>
      </c>
      <c r="AU9" s="77">
        <v>9</v>
      </c>
      <c r="AV9" s="232">
        <f>$E9+7*6</f>
        <v>43969</v>
      </c>
      <c r="AW9" s="232">
        <v>43957</v>
      </c>
      <c r="AX9" s="72"/>
      <c r="AY9" s="72"/>
    </row>
    <row r="10" spans="1:51" x14ac:dyDescent="0.25">
      <c r="A10">
        <v>8</v>
      </c>
      <c r="B10" t="s">
        <v>496</v>
      </c>
      <c r="C10" t="s">
        <v>690</v>
      </c>
      <c r="D10">
        <f>IF($C10&lt;&gt;"",VLOOKUP(C10,'[2]Pension Data'!$BJ$26:$BK$46,2,FALSE),"")</f>
        <v>1</v>
      </c>
      <c r="E10" s="112">
        <f>AN10</f>
        <v>43952</v>
      </c>
      <c r="F10" t="s">
        <v>54</v>
      </c>
      <c r="G10" t="str">
        <f>IF($F10&lt;&gt;"",VLOOKUP(F10,[2]Tests!$A$3:$B$12,2,FALSE),"")</f>
        <v>The Rock</v>
      </c>
      <c r="H10" t="s">
        <v>13</v>
      </c>
      <c r="I10">
        <v>1</v>
      </c>
      <c r="J10">
        <v>1000</v>
      </c>
      <c r="K10"/>
      <c r="L10"/>
      <c r="M10"/>
      <c r="N10"/>
      <c r="O10" t="s">
        <v>691</v>
      </c>
      <c r="P10" t="s">
        <v>616</v>
      </c>
      <c r="Q10" t="s">
        <v>679</v>
      </c>
      <c r="R10"/>
      <c r="S10"/>
      <c r="T10"/>
      <c r="U10" s="33"/>
      <c r="V10"/>
      <c r="W10" s="33">
        <v>0</v>
      </c>
      <c r="X10">
        <f t="shared" si="0"/>
        <v>1</v>
      </c>
      <c r="Y10" t="s">
        <v>77</v>
      </c>
      <c r="Z10"/>
      <c r="AA10"/>
      <c r="AB10">
        <v>0</v>
      </c>
      <c r="AC10" s="33">
        <v>0</v>
      </c>
      <c r="AD10"/>
      <c r="AE10" s="82" t="s">
        <v>680</v>
      </c>
      <c r="AF10"/>
      <c r="AG10"/>
      <c r="AH10"/>
      <c r="AI10" t="str">
        <f t="shared" si="1"/>
        <v>NI123456F</v>
      </c>
      <c r="AJ10" t="str">
        <f t="shared" si="2"/>
        <v>UID_NI123456F</v>
      </c>
      <c r="AK10" t="s">
        <v>681</v>
      </c>
      <c r="AL10" t="str">
        <f t="shared" si="3"/>
        <v>The Rock@yahoo.com</v>
      </c>
      <c r="AM10" t="s">
        <v>102</v>
      </c>
      <c r="AN10" s="112">
        <v>43952</v>
      </c>
      <c r="AO10" t="s">
        <v>682</v>
      </c>
      <c r="AP10" t="s">
        <v>683</v>
      </c>
      <c r="AQ10" s="112">
        <v>42370</v>
      </c>
      <c r="AR10" s="112" t="s">
        <v>496</v>
      </c>
      <c r="AS10" s="33" t="s">
        <v>692</v>
      </c>
      <c r="AT10" s="33" t="s">
        <v>679</v>
      </c>
      <c r="AU10" s="77">
        <v>6</v>
      </c>
      <c r="AV10" s="232"/>
      <c r="AW10" s="232">
        <v>44044</v>
      </c>
      <c r="AX10" s="72"/>
      <c r="AY10" s="72"/>
    </row>
    <row r="11" spans="1:51" x14ac:dyDescent="0.25">
      <c r="A11" s="37">
        <v>9</v>
      </c>
      <c r="B11" s="37" t="s">
        <v>694</v>
      </c>
      <c r="C11" s="37" t="s">
        <v>694</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616</v>
      </c>
      <c r="P11" s="37" t="s">
        <v>616</v>
      </c>
      <c r="Q11" s="37" t="s">
        <v>679</v>
      </c>
      <c r="R11" s="37"/>
      <c r="S11" s="37"/>
      <c r="T11" s="37"/>
      <c r="U11" s="235">
        <v>0</v>
      </c>
      <c r="V11" s="37"/>
      <c r="W11" s="235">
        <v>0</v>
      </c>
      <c r="X11" s="37">
        <f t="shared" si="0"/>
        <v>1</v>
      </c>
      <c r="Y11" s="234" t="s">
        <v>77</v>
      </c>
      <c r="Z11" s="234"/>
      <c r="AA11" s="37"/>
      <c r="AB11" s="37">
        <v>0</v>
      </c>
      <c r="AC11" s="235">
        <v>0</v>
      </c>
      <c r="AD11" s="37"/>
      <c r="AE11" s="236" t="s">
        <v>680</v>
      </c>
      <c r="AF11" s="37"/>
      <c r="AG11" s="37"/>
      <c r="AH11" s="37"/>
      <c r="AI11" s="37" t="str">
        <f t="shared" si="1"/>
        <v>NI123456E</v>
      </c>
      <c r="AJ11" s="37" t="str">
        <f t="shared" si="2"/>
        <v>UID_NI123456E</v>
      </c>
      <c r="AK11" s="37" t="s">
        <v>681</v>
      </c>
      <c r="AL11" s="37" t="str">
        <f t="shared" si="3"/>
        <v>Maggie Simpson@yahoo.com</v>
      </c>
      <c r="AM11" s="37" t="s">
        <v>101</v>
      </c>
      <c r="AN11" s="234">
        <v>43831</v>
      </c>
      <c r="AO11" s="37" t="s">
        <v>682</v>
      </c>
      <c r="AP11" s="37" t="s">
        <v>695</v>
      </c>
      <c r="AQ11" s="234">
        <v>43927</v>
      </c>
      <c r="AR11" s="234" t="s">
        <v>502</v>
      </c>
      <c r="AS11" s="235" t="s">
        <v>692</v>
      </c>
      <c r="AT11" s="235" t="s">
        <v>679</v>
      </c>
      <c r="AU11" s="237">
        <v>6</v>
      </c>
      <c r="AV11" s="238"/>
      <c r="AW11" s="238">
        <f>E11+7</f>
        <v>43934</v>
      </c>
      <c r="AX11" s="239"/>
      <c r="AY11" s="239"/>
    </row>
    <row r="12" spans="1:51" x14ac:dyDescent="0.25">
      <c r="A12" s="37">
        <v>10</v>
      </c>
      <c r="B12" s="37" t="s">
        <v>696</v>
      </c>
      <c r="C12" s="37" t="s">
        <v>677</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616</v>
      </c>
      <c r="P12" s="37" t="s">
        <v>616</v>
      </c>
      <c r="Q12" s="37" t="s">
        <v>686</v>
      </c>
      <c r="R12" s="234">
        <f>E11</f>
        <v>43927</v>
      </c>
      <c r="S12" s="234">
        <f>R12+7*6</f>
        <v>43969</v>
      </c>
      <c r="T12" s="234">
        <f>R13+3</f>
        <v>43930</v>
      </c>
      <c r="U12" s="235"/>
      <c r="V12" s="37"/>
      <c r="W12" s="235">
        <v>0</v>
      </c>
      <c r="X12" s="37">
        <f t="shared" si="0"/>
        <v>1</v>
      </c>
      <c r="Y12" s="234" t="s">
        <v>77</v>
      </c>
      <c r="Z12" s="234"/>
      <c r="AA12" s="37"/>
      <c r="AB12" s="37">
        <v>0</v>
      </c>
      <c r="AC12" s="235">
        <v>0</v>
      </c>
      <c r="AD12" s="37"/>
      <c r="AE12" s="236" t="s">
        <v>680</v>
      </c>
      <c r="AF12" s="37"/>
      <c r="AG12" s="37"/>
      <c r="AH12" s="37"/>
      <c r="AI12" s="37" t="str">
        <f t="shared" si="1"/>
        <v>NI123456E</v>
      </c>
      <c r="AJ12" s="37" t="str">
        <f t="shared" si="2"/>
        <v>UID_NI123456E</v>
      </c>
      <c r="AK12" s="37" t="s">
        <v>681</v>
      </c>
      <c r="AL12" s="37" t="str">
        <f t="shared" si="3"/>
        <v>Maggie Simpson@yahoo.com</v>
      </c>
      <c r="AM12" s="37" t="s">
        <v>101</v>
      </c>
      <c r="AN12" s="234">
        <v>43831</v>
      </c>
      <c r="AO12" s="37" t="s">
        <v>682</v>
      </c>
      <c r="AP12" s="37" t="s">
        <v>697</v>
      </c>
      <c r="AQ12" s="234">
        <v>43927</v>
      </c>
      <c r="AR12" s="234" t="s">
        <v>502</v>
      </c>
      <c r="AS12" s="235" t="s">
        <v>685</v>
      </c>
      <c r="AT12" s="235" t="s">
        <v>686</v>
      </c>
      <c r="AU12" s="237"/>
      <c r="AV12" s="235"/>
      <c r="AW12" s="235"/>
      <c r="AX12" s="239"/>
      <c r="AY12" s="239"/>
    </row>
    <row r="13" spans="1:51" x14ac:dyDescent="0.25">
      <c r="A13" s="37">
        <v>11</v>
      </c>
      <c r="B13" s="37" t="s">
        <v>696</v>
      </c>
      <c r="C13" s="37" t="s">
        <v>677</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616</v>
      </c>
      <c r="P13" s="37" t="s">
        <v>616</v>
      </c>
      <c r="Q13" s="37" t="s">
        <v>686</v>
      </c>
      <c r="R13" s="234">
        <f>R12</f>
        <v>43927</v>
      </c>
      <c r="S13" s="234">
        <f>S12</f>
        <v>43969</v>
      </c>
      <c r="T13" s="234">
        <f>T12</f>
        <v>43930</v>
      </c>
      <c r="U13" s="235"/>
      <c r="V13" s="37"/>
      <c r="W13" s="235">
        <v>0</v>
      </c>
      <c r="X13" s="37">
        <f t="shared" si="0"/>
        <v>1</v>
      </c>
      <c r="Y13" s="234" t="s">
        <v>77</v>
      </c>
      <c r="Z13" s="234"/>
      <c r="AA13" s="37"/>
      <c r="AB13" s="37">
        <v>0</v>
      </c>
      <c r="AC13" s="235">
        <v>0</v>
      </c>
      <c r="AD13" s="37"/>
      <c r="AE13" s="236" t="s">
        <v>680</v>
      </c>
      <c r="AF13" s="37"/>
      <c r="AG13" s="37"/>
      <c r="AH13" s="37"/>
      <c r="AI13" s="37" t="str">
        <f t="shared" si="1"/>
        <v>NI123456E</v>
      </c>
      <c r="AJ13" s="37" t="str">
        <f t="shared" si="2"/>
        <v>UID_NI123456E</v>
      </c>
      <c r="AK13" s="37" t="s">
        <v>681</v>
      </c>
      <c r="AL13" s="37" t="str">
        <f t="shared" si="3"/>
        <v>Maggie Simpson@yahoo.com</v>
      </c>
      <c r="AM13" s="37" t="s">
        <v>101</v>
      </c>
      <c r="AN13" s="234">
        <v>43831</v>
      </c>
      <c r="AO13" s="37" t="s">
        <v>682</v>
      </c>
      <c r="AP13" s="37" t="s">
        <v>698</v>
      </c>
      <c r="AQ13" s="234">
        <v>43927</v>
      </c>
      <c r="AR13" s="234" t="s">
        <v>502</v>
      </c>
      <c r="AS13" s="235" t="s">
        <v>685</v>
      </c>
      <c r="AT13" s="235" t="s">
        <v>686</v>
      </c>
      <c r="AU13" s="237"/>
      <c r="AV13" s="235"/>
      <c r="AW13" s="235"/>
      <c r="AX13" s="239"/>
      <c r="AY13" s="239"/>
    </row>
    <row r="14" spans="1:51" x14ac:dyDescent="0.25">
      <c r="A14" s="37">
        <v>12</v>
      </c>
      <c r="B14" s="37" t="s">
        <v>699</v>
      </c>
      <c r="C14" s="37" t="s">
        <v>700</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616</v>
      </c>
      <c r="P14" s="37" t="s">
        <v>616</v>
      </c>
      <c r="Q14" s="37" t="s">
        <v>686</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680</v>
      </c>
      <c r="AF14" s="37"/>
      <c r="AG14" s="37"/>
      <c r="AH14" s="37"/>
      <c r="AI14" s="37" t="str">
        <f t="shared" si="1"/>
        <v>NI123456E</v>
      </c>
      <c r="AJ14" s="37" t="str">
        <f t="shared" si="2"/>
        <v>UID_NI123456E</v>
      </c>
      <c r="AK14" s="37" t="s">
        <v>681</v>
      </c>
      <c r="AL14" s="37" t="str">
        <f t="shared" si="3"/>
        <v>Maggie Simpson@yahoo.com</v>
      </c>
      <c r="AM14" s="37" t="s">
        <v>101</v>
      </c>
      <c r="AN14" s="234">
        <v>43831</v>
      </c>
      <c r="AO14" s="37" t="s">
        <v>682</v>
      </c>
      <c r="AP14" s="37" t="s">
        <v>701</v>
      </c>
      <c r="AQ14" s="234">
        <v>43927</v>
      </c>
      <c r="AR14" s="234" t="s">
        <v>502</v>
      </c>
      <c r="AS14" s="235" t="s">
        <v>692</v>
      </c>
      <c r="AT14" s="235" t="s">
        <v>688</v>
      </c>
      <c r="AU14" s="237">
        <v>7</v>
      </c>
      <c r="AV14" s="238"/>
      <c r="AW14" s="238">
        <f>E13+7</f>
        <v>43948</v>
      </c>
      <c r="AX14" s="239"/>
      <c r="AY14" s="239"/>
    </row>
    <row r="15" spans="1:51" x14ac:dyDescent="0.25">
      <c r="A15" s="37">
        <v>13</v>
      </c>
      <c r="B15" s="37" t="s">
        <v>702</v>
      </c>
      <c r="C15" s="37" t="s">
        <v>703</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704</v>
      </c>
      <c r="P15" s="37" t="s">
        <v>616</v>
      </c>
      <c r="Q15" s="37" t="s">
        <v>688</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680</v>
      </c>
      <c r="AF15" s="37"/>
      <c r="AG15" s="37"/>
      <c r="AH15" s="37"/>
      <c r="AI15" s="37" t="str">
        <f t="shared" si="1"/>
        <v>NI123456E</v>
      </c>
      <c r="AJ15" s="37" t="str">
        <f t="shared" si="2"/>
        <v>UID_NI123456E</v>
      </c>
      <c r="AK15" s="37" t="s">
        <v>681</v>
      </c>
      <c r="AL15" s="37" t="str">
        <f t="shared" si="3"/>
        <v>Maggie Simpson@yahoo.com</v>
      </c>
      <c r="AM15" s="37" t="s">
        <v>101</v>
      </c>
      <c r="AN15" s="234">
        <v>43831</v>
      </c>
      <c r="AO15" s="37" t="s">
        <v>682</v>
      </c>
      <c r="AP15" s="37" t="s">
        <v>705</v>
      </c>
      <c r="AQ15" s="234">
        <v>43927</v>
      </c>
      <c r="AR15" s="234" t="s">
        <v>502</v>
      </c>
      <c r="AS15" s="235" t="s">
        <v>685</v>
      </c>
      <c r="AT15" s="235" t="s">
        <v>686</v>
      </c>
      <c r="AU15" s="237"/>
      <c r="AV15" s="235"/>
      <c r="AW15" s="235"/>
      <c r="AX15" s="239"/>
      <c r="AY15" s="239"/>
    </row>
    <row r="16" spans="1:51" x14ac:dyDescent="0.25">
      <c r="A16" s="37">
        <v>14</v>
      </c>
      <c r="B16" s="37" t="s">
        <v>696</v>
      </c>
      <c r="C16" s="37" t="s">
        <v>677</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678</v>
      </c>
      <c r="P16" s="37" t="s">
        <v>616</v>
      </c>
      <c r="Q16" s="37" t="s">
        <v>686</v>
      </c>
      <c r="R16" s="37"/>
      <c r="S16" s="37"/>
      <c r="T16" s="234">
        <f>T15</f>
        <v>43930</v>
      </c>
      <c r="U16" s="235"/>
      <c r="V16" s="37"/>
      <c r="W16" s="235">
        <v>0</v>
      </c>
      <c r="X16" s="37">
        <f t="shared" si="4"/>
        <v>1</v>
      </c>
      <c r="Y16" s="37"/>
      <c r="Z16" s="37"/>
      <c r="AA16" s="37"/>
      <c r="AB16" s="37">
        <v>0</v>
      </c>
      <c r="AC16" s="235">
        <v>0</v>
      </c>
      <c r="AD16" s="37"/>
      <c r="AE16" s="236" t="s">
        <v>680</v>
      </c>
      <c r="AF16" s="37"/>
      <c r="AG16" s="37"/>
      <c r="AH16" s="37"/>
      <c r="AI16" s="37" t="str">
        <f t="shared" si="1"/>
        <v>NI123456E</v>
      </c>
      <c r="AJ16" s="37" t="str">
        <f t="shared" si="2"/>
        <v>UID_NI123456E</v>
      </c>
      <c r="AK16" s="37" t="s">
        <v>681</v>
      </c>
      <c r="AL16" s="37" t="str">
        <f t="shared" si="3"/>
        <v>Maggie Simpson@yahoo.com</v>
      </c>
      <c r="AM16" s="37" t="s">
        <v>101</v>
      </c>
      <c r="AN16" s="234">
        <v>43831</v>
      </c>
      <c r="AO16" s="37" t="s">
        <v>682</v>
      </c>
      <c r="AP16" s="37" t="s">
        <v>706</v>
      </c>
      <c r="AQ16" s="234">
        <v>43927</v>
      </c>
      <c r="AR16" s="234" t="s">
        <v>502</v>
      </c>
      <c r="AS16" s="235" t="s">
        <v>692</v>
      </c>
      <c r="AT16" s="235" t="s">
        <v>688</v>
      </c>
      <c r="AU16" s="237">
        <v>7</v>
      </c>
      <c r="AV16" s="238"/>
      <c r="AW16" s="238">
        <f>E16+7</f>
        <v>43962</v>
      </c>
      <c r="AX16" s="239"/>
      <c r="AY16" s="239"/>
    </row>
    <row r="17" spans="1:51" x14ac:dyDescent="0.25">
      <c r="A17" s="37">
        <v>15</v>
      </c>
      <c r="B17" s="37" t="s">
        <v>702</v>
      </c>
      <c r="C17" s="37" t="s">
        <v>703</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704</v>
      </c>
      <c r="P17" s="37" t="s">
        <v>616</v>
      </c>
      <c r="Q17" s="37" t="s">
        <v>686</v>
      </c>
      <c r="R17" s="37"/>
      <c r="S17" s="37"/>
      <c r="T17" s="234">
        <f>T16</f>
        <v>43930</v>
      </c>
      <c r="U17" s="235"/>
      <c r="V17" s="37"/>
      <c r="W17" s="235">
        <v>0</v>
      </c>
      <c r="X17" s="37">
        <f t="shared" si="4"/>
        <v>1</v>
      </c>
      <c r="Y17" s="234">
        <f>E16+7</f>
        <v>43962</v>
      </c>
      <c r="Z17" s="234"/>
      <c r="AA17" s="37"/>
      <c r="AB17" s="37">
        <v>0</v>
      </c>
      <c r="AC17" s="235">
        <v>0</v>
      </c>
      <c r="AD17" s="37"/>
      <c r="AE17" s="236" t="s">
        <v>680</v>
      </c>
      <c r="AF17" s="37"/>
      <c r="AG17" s="37"/>
      <c r="AH17" s="37"/>
      <c r="AI17" s="37" t="str">
        <f t="shared" si="1"/>
        <v>NI123456E</v>
      </c>
      <c r="AJ17" s="37" t="str">
        <f t="shared" si="2"/>
        <v>UID_NI123456E</v>
      </c>
      <c r="AK17" s="37" t="s">
        <v>681</v>
      </c>
      <c r="AL17" s="37" t="str">
        <f t="shared" si="3"/>
        <v>Maggie Simpson@yahoo.com</v>
      </c>
      <c r="AM17" s="37" t="s">
        <v>101</v>
      </c>
      <c r="AN17" s="234">
        <v>43831</v>
      </c>
      <c r="AO17" s="37" t="s">
        <v>682</v>
      </c>
      <c r="AP17" s="37" t="s">
        <v>707</v>
      </c>
      <c r="AQ17" s="234">
        <v>43927</v>
      </c>
      <c r="AR17" s="234" t="s">
        <v>502</v>
      </c>
      <c r="AS17" s="235" t="s">
        <v>687</v>
      </c>
      <c r="AT17" s="235" t="s">
        <v>688</v>
      </c>
      <c r="AU17" s="237"/>
      <c r="AV17" s="238">
        <f>E17+7*6</f>
        <v>44004</v>
      </c>
      <c r="AW17" s="238"/>
      <c r="AX17" s="239"/>
      <c r="AY17" s="239"/>
    </row>
    <row r="18" spans="1:51" x14ac:dyDescent="0.25">
      <c r="A18" s="37">
        <v>16</v>
      </c>
      <c r="B18" s="37" t="s">
        <v>696</v>
      </c>
      <c r="C18" s="37" t="s">
        <v>677</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678</v>
      </c>
      <c r="P18" s="37" t="s">
        <v>616</v>
      </c>
      <c r="Q18" s="37" t="s">
        <v>688</v>
      </c>
      <c r="R18" s="37"/>
      <c r="S18" s="37"/>
      <c r="T18" s="37"/>
      <c r="U18" s="235"/>
      <c r="V18" s="37"/>
      <c r="W18" s="235">
        <v>0</v>
      </c>
      <c r="X18" s="37">
        <f t="shared" si="4"/>
        <v>1</v>
      </c>
      <c r="Y18" s="37"/>
      <c r="Z18" s="37"/>
      <c r="AA18" s="37"/>
      <c r="AB18" s="37">
        <v>1</v>
      </c>
      <c r="AC18" s="235">
        <v>1</v>
      </c>
      <c r="AD18" s="37"/>
      <c r="AE18" s="236" t="s">
        <v>680</v>
      </c>
      <c r="AF18" s="37"/>
      <c r="AG18" s="37"/>
      <c r="AH18" s="37"/>
      <c r="AI18" s="37" t="str">
        <f t="shared" si="1"/>
        <v>NI123456E</v>
      </c>
      <c r="AJ18" s="37" t="str">
        <f t="shared" si="2"/>
        <v>UID_NI123456E</v>
      </c>
      <c r="AK18" s="37" t="s">
        <v>681</v>
      </c>
      <c r="AL18" s="37" t="str">
        <f t="shared" si="3"/>
        <v>Maggie Simpson@yahoo.com</v>
      </c>
      <c r="AM18" s="37" t="s">
        <v>101</v>
      </c>
      <c r="AN18" s="234">
        <v>43831</v>
      </c>
      <c r="AO18" s="37" t="s">
        <v>682</v>
      </c>
      <c r="AP18" s="37" t="s">
        <v>708</v>
      </c>
      <c r="AQ18" s="234">
        <v>43927</v>
      </c>
      <c r="AR18" s="234" t="s">
        <v>502</v>
      </c>
      <c r="AS18" s="235" t="s">
        <v>616</v>
      </c>
      <c r="AT18" s="235" t="s">
        <v>688</v>
      </c>
      <c r="AU18" s="237"/>
      <c r="AV18" s="238"/>
      <c r="AW18" s="238"/>
      <c r="AX18" s="239"/>
      <c r="AY18" s="239"/>
    </row>
    <row r="19" spans="1:51" x14ac:dyDescent="0.25">
      <c r="A19" s="45">
        <v>17</v>
      </c>
      <c r="B19" s="45" t="s">
        <v>689</v>
      </c>
      <c r="C19" s="45" t="s">
        <v>690</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691</v>
      </c>
      <c r="P19" s="45" t="s">
        <v>616</v>
      </c>
      <c r="Q19" s="45" t="s">
        <v>679</v>
      </c>
      <c r="R19" s="45"/>
      <c r="S19" s="45"/>
      <c r="T19" s="45"/>
      <c r="U19" s="241"/>
      <c r="V19" s="45"/>
      <c r="W19" s="241">
        <v>0</v>
      </c>
      <c r="X19" s="45">
        <f t="shared" si="4"/>
        <v>1</v>
      </c>
      <c r="Y19" s="45"/>
      <c r="Z19" s="45"/>
      <c r="AA19" s="45"/>
      <c r="AB19" s="45">
        <v>0</v>
      </c>
      <c r="AC19" s="241">
        <v>0</v>
      </c>
      <c r="AD19" s="45"/>
      <c r="AE19" s="242" t="s">
        <v>680</v>
      </c>
      <c r="AF19" s="45"/>
      <c r="AG19" s="45"/>
      <c r="AH19" s="45"/>
      <c r="AI19" s="45" t="str">
        <f t="shared" si="1"/>
        <v>NI123456G</v>
      </c>
      <c r="AJ19" s="45" t="str">
        <f t="shared" si="2"/>
        <v>UID_NI123456G</v>
      </c>
      <c r="AK19" s="45" t="s">
        <v>681</v>
      </c>
      <c r="AL19" s="45" t="str">
        <f t="shared" si="3"/>
        <v>Clint Eastwood@yahoo.com</v>
      </c>
      <c r="AM19" s="45" t="s">
        <v>102</v>
      </c>
      <c r="AN19" s="240">
        <f>E19</f>
        <v>43927</v>
      </c>
      <c r="AO19" s="240" t="s">
        <v>682</v>
      </c>
      <c r="AP19" s="240" t="s">
        <v>708</v>
      </c>
      <c r="AQ19" s="240">
        <v>43927</v>
      </c>
      <c r="AR19" s="240" t="s">
        <v>502</v>
      </c>
      <c r="AS19" s="241" t="s">
        <v>692</v>
      </c>
      <c r="AT19" s="241" t="s">
        <v>679</v>
      </c>
      <c r="AU19" s="243">
        <v>6</v>
      </c>
      <c r="AV19" s="45"/>
      <c r="AW19" s="244">
        <v>43957</v>
      </c>
      <c r="AX19" s="245"/>
      <c r="AY19" s="245"/>
    </row>
    <row r="20" spans="1:51" x14ac:dyDescent="0.25">
      <c r="A20" s="45">
        <v>18</v>
      </c>
      <c r="B20" s="45" t="s">
        <v>702</v>
      </c>
      <c r="C20" s="45" t="s">
        <v>703</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704</v>
      </c>
      <c r="P20" s="45" t="s">
        <v>616</v>
      </c>
      <c r="Q20" s="45" t="s">
        <v>679</v>
      </c>
      <c r="R20" s="45"/>
      <c r="S20" s="45"/>
      <c r="T20" s="45"/>
      <c r="U20" s="241"/>
      <c r="V20" s="45"/>
      <c r="W20" s="241">
        <v>0</v>
      </c>
      <c r="X20" s="45">
        <f t="shared" si="4"/>
        <v>1</v>
      </c>
      <c r="Y20" s="45"/>
      <c r="Z20" s="240">
        <f>E19+7*6</f>
        <v>43969</v>
      </c>
      <c r="AA20" s="240">
        <f>Z20-6*6</f>
        <v>43933</v>
      </c>
      <c r="AB20" s="45">
        <v>0</v>
      </c>
      <c r="AC20" s="241">
        <v>0</v>
      </c>
      <c r="AD20" s="45"/>
      <c r="AE20" s="242" t="s">
        <v>680</v>
      </c>
      <c r="AF20" s="45"/>
      <c r="AG20" s="45"/>
      <c r="AH20" s="45"/>
      <c r="AI20" s="45" t="str">
        <f t="shared" si="1"/>
        <v>NI123456G</v>
      </c>
      <c r="AJ20" s="45" t="str">
        <f t="shared" si="2"/>
        <v>UID_NI123456G</v>
      </c>
      <c r="AK20" s="45" t="s">
        <v>681</v>
      </c>
      <c r="AL20" s="45" t="str">
        <f t="shared" si="3"/>
        <v>Clint Eastwood@yahoo.com</v>
      </c>
      <c r="AM20" s="45" t="s">
        <v>102</v>
      </c>
      <c r="AN20" s="240">
        <v>43831</v>
      </c>
      <c r="AO20" s="240" t="s">
        <v>682</v>
      </c>
      <c r="AP20" s="240" t="s">
        <v>708</v>
      </c>
      <c r="AQ20" s="240">
        <v>43927</v>
      </c>
      <c r="AR20" s="240" t="s">
        <v>502</v>
      </c>
      <c r="AS20" s="241" t="s">
        <v>685</v>
      </c>
      <c r="AT20" s="241" t="s">
        <v>686</v>
      </c>
      <c r="AU20" s="243"/>
      <c r="AV20" s="45"/>
      <c r="AW20" s="241"/>
      <c r="AX20" s="245"/>
      <c r="AY20" s="245"/>
    </row>
    <row r="21" spans="1:51" x14ac:dyDescent="0.25">
      <c r="A21" s="45">
        <v>19</v>
      </c>
      <c r="B21" s="45" t="s">
        <v>696</v>
      </c>
      <c r="C21" s="45" t="s">
        <v>677</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678</v>
      </c>
      <c r="P21" s="45" t="s">
        <v>616</v>
      </c>
      <c r="Q21" s="45" t="s">
        <v>686</v>
      </c>
      <c r="R21" s="45"/>
      <c r="S21" s="45"/>
      <c r="T21" s="45"/>
      <c r="U21" s="241"/>
      <c r="V21" s="45"/>
      <c r="W21" s="241">
        <v>0</v>
      </c>
      <c r="X21" s="45">
        <f t="shared" si="4"/>
        <v>1</v>
      </c>
      <c r="Y21" s="45"/>
      <c r="Z21" s="240">
        <f>Z20</f>
        <v>43969</v>
      </c>
      <c r="AA21" s="240">
        <f>AA20</f>
        <v>43933</v>
      </c>
      <c r="AB21" s="45">
        <v>0</v>
      </c>
      <c r="AC21" s="241">
        <v>0</v>
      </c>
      <c r="AD21" s="45"/>
      <c r="AE21" s="242" t="s">
        <v>680</v>
      </c>
      <c r="AF21" s="45"/>
      <c r="AG21" s="45"/>
      <c r="AH21" s="45"/>
      <c r="AI21" s="45" t="str">
        <f t="shared" si="1"/>
        <v>NI123456G</v>
      </c>
      <c r="AJ21" s="45" t="str">
        <f t="shared" si="2"/>
        <v>UID_NI123456G</v>
      </c>
      <c r="AK21" s="45" t="s">
        <v>681</v>
      </c>
      <c r="AL21" s="45" t="str">
        <f t="shared" si="3"/>
        <v>Clint Eastwood@yahoo.com</v>
      </c>
      <c r="AM21" s="45" t="s">
        <v>102</v>
      </c>
      <c r="AN21" s="240">
        <v>43831</v>
      </c>
      <c r="AO21" s="240" t="s">
        <v>682</v>
      </c>
      <c r="AP21" s="240" t="s">
        <v>708</v>
      </c>
      <c r="AQ21" s="240">
        <v>43927</v>
      </c>
      <c r="AR21" s="240" t="s">
        <v>502</v>
      </c>
      <c r="AS21" s="241" t="s">
        <v>685</v>
      </c>
      <c r="AT21" s="241" t="s">
        <v>686</v>
      </c>
      <c r="AU21" s="243"/>
      <c r="AV21" s="45"/>
      <c r="AW21" s="241"/>
      <c r="AX21" s="245"/>
      <c r="AY21" s="245"/>
    </row>
    <row r="22" spans="1:51" x14ac:dyDescent="0.25">
      <c r="A22" s="45">
        <v>20</v>
      </c>
      <c r="B22" s="45" t="s">
        <v>699</v>
      </c>
      <c r="C22" s="45" t="s">
        <v>700</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616</v>
      </c>
      <c r="P22" s="45" t="s">
        <v>616</v>
      </c>
      <c r="Q22" s="45" t="s">
        <v>686</v>
      </c>
      <c r="R22" s="45"/>
      <c r="S22" s="45"/>
      <c r="T22" s="45"/>
      <c r="U22" s="241"/>
      <c r="V22" s="45"/>
      <c r="W22" s="241">
        <v>0</v>
      </c>
      <c r="X22" s="45">
        <f t="shared" si="4"/>
        <v>1</v>
      </c>
      <c r="Y22" s="45"/>
      <c r="Z22" s="240">
        <f>Z21</f>
        <v>43969</v>
      </c>
      <c r="AA22" s="240">
        <f>AA21</f>
        <v>43933</v>
      </c>
      <c r="AB22" s="45">
        <v>0</v>
      </c>
      <c r="AC22" s="241">
        <v>0</v>
      </c>
      <c r="AD22" s="45"/>
      <c r="AE22" s="242" t="s">
        <v>680</v>
      </c>
      <c r="AF22" s="45"/>
      <c r="AG22" s="45"/>
      <c r="AH22" s="45"/>
      <c r="AI22" s="45" t="str">
        <f t="shared" si="1"/>
        <v>NI123456G</v>
      </c>
      <c r="AJ22" s="45" t="str">
        <f t="shared" si="2"/>
        <v>UID_NI123456G</v>
      </c>
      <c r="AK22" s="45" t="s">
        <v>681</v>
      </c>
      <c r="AL22" s="45" t="str">
        <f t="shared" si="3"/>
        <v>Clint Eastwood@yahoo.com</v>
      </c>
      <c r="AM22" s="45" t="s">
        <v>102</v>
      </c>
      <c r="AN22" s="240">
        <v>43831</v>
      </c>
      <c r="AO22" s="240" t="s">
        <v>682</v>
      </c>
      <c r="AP22" s="240" t="s">
        <v>708</v>
      </c>
      <c r="AQ22" s="240">
        <v>43927</v>
      </c>
      <c r="AR22" s="240" t="s">
        <v>502</v>
      </c>
      <c r="AS22" s="241" t="s">
        <v>692</v>
      </c>
      <c r="AT22" s="241" t="s">
        <v>688</v>
      </c>
      <c r="AU22" s="243">
        <v>7</v>
      </c>
      <c r="AV22" s="244">
        <f>E22+7*6</f>
        <v>44031</v>
      </c>
      <c r="AW22" s="244">
        <v>44018</v>
      </c>
      <c r="AX22" s="245"/>
      <c r="AY22" s="245"/>
    </row>
    <row r="23" spans="1:51" x14ac:dyDescent="0.25">
      <c r="A23" s="45">
        <v>21</v>
      </c>
      <c r="B23" s="45" t="s">
        <v>702</v>
      </c>
      <c r="C23" s="45" t="s">
        <v>703</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704</v>
      </c>
      <c r="P23" s="45" t="s">
        <v>616</v>
      </c>
      <c r="Q23" s="45" t="s">
        <v>688</v>
      </c>
      <c r="R23" s="45"/>
      <c r="S23" s="45"/>
      <c r="T23" s="45"/>
      <c r="U23" s="241"/>
      <c r="V23" s="45"/>
      <c r="W23" s="241">
        <v>0</v>
      </c>
      <c r="X23" s="45">
        <f t="shared" si="4"/>
        <v>1</v>
      </c>
      <c r="Y23" s="45"/>
      <c r="Z23" s="45"/>
      <c r="AA23" s="45"/>
      <c r="AB23" s="45">
        <v>0</v>
      </c>
      <c r="AC23" s="241">
        <v>0</v>
      </c>
      <c r="AD23" s="45"/>
      <c r="AE23" s="242" t="s">
        <v>680</v>
      </c>
      <c r="AF23" s="45"/>
      <c r="AG23" s="45"/>
      <c r="AH23" s="45"/>
      <c r="AI23" s="45" t="str">
        <f t="shared" si="1"/>
        <v>NI123456G</v>
      </c>
      <c r="AJ23" s="45" t="str">
        <f t="shared" si="2"/>
        <v>UID_NI123456G</v>
      </c>
      <c r="AK23" s="45" t="s">
        <v>681</v>
      </c>
      <c r="AL23" s="45" t="str">
        <f t="shared" si="3"/>
        <v>Clint Eastwood@yahoo.com</v>
      </c>
      <c r="AM23" s="45" t="s">
        <v>102</v>
      </c>
      <c r="AN23" s="240">
        <v>43831</v>
      </c>
      <c r="AO23" s="240" t="s">
        <v>682</v>
      </c>
      <c r="AP23" s="240" t="s">
        <v>708</v>
      </c>
      <c r="AQ23" s="240">
        <v>43927</v>
      </c>
      <c r="AR23" s="240" t="s">
        <v>502</v>
      </c>
      <c r="AS23" s="241" t="s">
        <v>687</v>
      </c>
      <c r="AT23" s="241" t="s">
        <v>688</v>
      </c>
      <c r="AU23" s="243"/>
      <c r="AV23" s="244">
        <f>E23+7*6</f>
        <v>44061</v>
      </c>
      <c r="AW23" s="241"/>
      <c r="AX23" s="245"/>
      <c r="AY23" s="245"/>
    </row>
    <row r="24" spans="1:51" x14ac:dyDescent="0.25">
      <c r="A24" s="37">
        <f>A23+1</f>
        <v>22</v>
      </c>
      <c r="B24" s="37" t="s">
        <v>694</v>
      </c>
      <c r="C24" s="37" t="s">
        <v>694</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616</v>
      </c>
      <c r="P24" s="37" t="s">
        <v>616</v>
      </c>
      <c r="Q24" s="37" t="s">
        <v>679</v>
      </c>
      <c r="R24" s="37"/>
      <c r="S24" s="37"/>
      <c r="T24" s="37"/>
      <c r="U24" s="235">
        <v>0</v>
      </c>
      <c r="V24" s="37"/>
      <c r="W24" s="235">
        <v>0</v>
      </c>
      <c r="X24" s="37">
        <f t="shared" si="4"/>
        <v>1</v>
      </c>
      <c r="Y24" s="37"/>
      <c r="Z24" s="37"/>
      <c r="AA24" s="37"/>
      <c r="AB24" s="37">
        <v>0</v>
      </c>
      <c r="AC24" s="235">
        <v>0</v>
      </c>
      <c r="AD24" s="37"/>
      <c r="AE24" s="236" t="s">
        <v>680</v>
      </c>
      <c r="AF24" s="37"/>
      <c r="AG24" s="37"/>
      <c r="AH24" s="37"/>
      <c r="AI24" s="37" t="str">
        <f t="shared" si="1"/>
        <v>NI123456I</v>
      </c>
      <c r="AJ24" s="37" t="str">
        <f t="shared" si="2"/>
        <v>UID_NI123456I</v>
      </c>
      <c r="AK24" s="37" t="s">
        <v>681</v>
      </c>
      <c r="AL24" s="37" t="str">
        <f t="shared" si="3"/>
        <v>Batman@yahoo.com</v>
      </c>
      <c r="AM24" s="37" t="s">
        <v>102</v>
      </c>
      <c r="AN24" s="234">
        <v>43831</v>
      </c>
      <c r="AO24" s="234" t="s">
        <v>682</v>
      </c>
      <c r="AP24" s="234" t="s">
        <v>708</v>
      </c>
      <c r="AQ24" s="234">
        <v>43933</v>
      </c>
      <c r="AR24" s="234" t="s">
        <v>498</v>
      </c>
      <c r="AS24" s="235" t="s">
        <v>692</v>
      </c>
      <c r="AT24" s="235" t="s">
        <v>679</v>
      </c>
      <c r="AU24" s="237">
        <v>6</v>
      </c>
      <c r="AV24" s="235"/>
      <c r="AW24" s="238">
        <f>EDATE(AQ24,3)</f>
        <v>44024</v>
      </c>
      <c r="AX24" s="239"/>
      <c r="AY24" s="239"/>
    </row>
    <row r="25" spans="1:51" x14ac:dyDescent="0.25">
      <c r="A25" s="37">
        <f t="shared" ref="A25:A56" si="5">A24+1</f>
        <v>23</v>
      </c>
      <c r="B25" s="37" t="s">
        <v>696</v>
      </c>
      <c r="C25" s="37" t="s">
        <v>677</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678</v>
      </c>
      <c r="P25" s="37" t="s">
        <v>616</v>
      </c>
      <c r="Q25" s="37" t="s">
        <v>679</v>
      </c>
      <c r="R25" s="37"/>
      <c r="S25" s="37"/>
      <c r="T25" s="37"/>
      <c r="U25" s="235">
        <v>1</v>
      </c>
      <c r="V25" s="37"/>
      <c r="W25" s="235">
        <v>0</v>
      </c>
      <c r="X25" s="37">
        <f t="shared" si="4"/>
        <v>1</v>
      </c>
      <c r="Y25" s="234">
        <f>AW24</f>
        <v>44024</v>
      </c>
      <c r="Z25" s="37"/>
      <c r="AA25" s="37"/>
      <c r="AB25" s="37">
        <v>0</v>
      </c>
      <c r="AC25" s="235">
        <v>0</v>
      </c>
      <c r="AD25" s="37"/>
      <c r="AE25" s="236" t="s">
        <v>680</v>
      </c>
      <c r="AF25" s="37"/>
      <c r="AG25" s="37"/>
      <c r="AH25" s="37"/>
      <c r="AI25" s="37" t="str">
        <f t="shared" si="1"/>
        <v>NI123456I</v>
      </c>
      <c r="AJ25" s="37" t="str">
        <f t="shared" si="2"/>
        <v>UID_NI123456I</v>
      </c>
      <c r="AK25" s="37" t="s">
        <v>681</v>
      </c>
      <c r="AL25" s="37" t="str">
        <f t="shared" si="3"/>
        <v>Batman@yahoo.com</v>
      </c>
      <c r="AM25" s="37" t="s">
        <v>102</v>
      </c>
      <c r="AN25" s="234">
        <v>43831</v>
      </c>
      <c r="AO25" s="234" t="s">
        <v>682</v>
      </c>
      <c r="AP25" s="234" t="s">
        <v>708</v>
      </c>
      <c r="AQ25" s="234">
        <v>43933</v>
      </c>
      <c r="AR25" s="234" t="s">
        <v>498</v>
      </c>
      <c r="AS25" s="235" t="s">
        <v>616</v>
      </c>
      <c r="AT25" s="235" t="s">
        <v>679</v>
      </c>
      <c r="AU25" s="237"/>
      <c r="AV25" s="235"/>
      <c r="AW25" s="235"/>
      <c r="AX25" s="239"/>
      <c r="AY25" s="239"/>
    </row>
    <row r="26" spans="1:51" x14ac:dyDescent="0.25">
      <c r="A26" s="37">
        <f t="shared" si="5"/>
        <v>24</v>
      </c>
      <c r="B26" s="37" t="s">
        <v>696</v>
      </c>
      <c r="C26" s="37" t="s">
        <v>677</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678</v>
      </c>
      <c r="P26" s="37" t="s">
        <v>616</v>
      </c>
      <c r="Q26" s="37" t="s">
        <v>679</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680</v>
      </c>
      <c r="AF26" s="37"/>
      <c r="AG26" s="37"/>
      <c r="AH26" s="37"/>
      <c r="AI26" s="37" t="str">
        <f t="shared" si="1"/>
        <v>NI123456I</v>
      </c>
      <c r="AJ26" s="37" t="str">
        <f>IF($AI26&lt;&gt;"",CONCATENATE("UID_" &amp;AI26),"")</f>
        <v>UID_NI123456I</v>
      </c>
      <c r="AK26" s="37" t="s">
        <v>681</v>
      </c>
      <c r="AL26" s="37" t="str">
        <f>CONCATENATE( G26, "@yahoo.com")</f>
        <v>Batman@yahoo.com</v>
      </c>
      <c r="AM26" s="37" t="s">
        <v>102</v>
      </c>
      <c r="AN26" s="234">
        <v>43831</v>
      </c>
      <c r="AO26" s="234" t="s">
        <v>682</v>
      </c>
      <c r="AP26" s="234" t="s">
        <v>708</v>
      </c>
      <c r="AQ26" s="234">
        <v>43933</v>
      </c>
      <c r="AR26" s="234" t="s">
        <v>498</v>
      </c>
      <c r="AS26" s="235" t="s">
        <v>616</v>
      </c>
      <c r="AT26" s="235" t="s">
        <v>679</v>
      </c>
      <c r="AU26" s="237"/>
      <c r="AV26" s="235"/>
      <c r="AW26" s="235"/>
      <c r="AX26" s="239"/>
      <c r="AY26" s="239"/>
    </row>
    <row r="27" spans="1:51" x14ac:dyDescent="0.25">
      <c r="A27" s="37">
        <f t="shared" si="5"/>
        <v>25</v>
      </c>
      <c r="B27" s="37" t="s">
        <v>696</v>
      </c>
      <c r="C27" s="37" t="s">
        <v>677</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678</v>
      </c>
      <c r="P27" s="37" t="s">
        <v>616</v>
      </c>
      <c r="Q27" s="37" t="s">
        <v>679</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680</v>
      </c>
      <c r="AF27" s="37"/>
      <c r="AG27" s="37"/>
      <c r="AH27" s="37"/>
      <c r="AI27" s="37" t="str">
        <f t="shared" si="1"/>
        <v>NI123456I</v>
      </c>
      <c r="AJ27" s="37" t="str">
        <f>IF($AI27&lt;&gt;"",CONCATENATE("UID_" &amp;AI27),"")</f>
        <v>UID_NI123456I</v>
      </c>
      <c r="AK27" s="37" t="s">
        <v>681</v>
      </c>
      <c r="AL27" s="37" t="str">
        <f>CONCATENATE( G27, "@yahoo.com")</f>
        <v>Batman@yahoo.com</v>
      </c>
      <c r="AM27" s="37" t="s">
        <v>102</v>
      </c>
      <c r="AN27" s="234">
        <v>43831</v>
      </c>
      <c r="AO27" s="234" t="s">
        <v>682</v>
      </c>
      <c r="AP27" s="234" t="s">
        <v>708</v>
      </c>
      <c r="AQ27" s="234">
        <v>43933</v>
      </c>
      <c r="AR27" s="234" t="s">
        <v>498</v>
      </c>
      <c r="AS27" s="235" t="s">
        <v>616</v>
      </c>
      <c r="AT27" s="235" t="s">
        <v>679</v>
      </c>
      <c r="AU27" s="237"/>
      <c r="AV27" s="235"/>
      <c r="AW27" s="235"/>
      <c r="AX27" s="239"/>
      <c r="AY27" s="239"/>
    </row>
    <row r="28" spans="1:51" x14ac:dyDescent="0.25">
      <c r="A28" s="37">
        <f t="shared" si="5"/>
        <v>26</v>
      </c>
      <c r="B28" s="37" t="s">
        <v>702</v>
      </c>
      <c r="C28" s="37" t="s">
        <v>703</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704</v>
      </c>
      <c r="P28" s="37" t="s">
        <v>616</v>
      </c>
      <c r="Q28" s="37" t="s">
        <v>679</v>
      </c>
      <c r="R28" s="37"/>
      <c r="S28" s="37"/>
      <c r="T28" s="37"/>
      <c r="U28" s="235">
        <v>1</v>
      </c>
      <c r="V28" s="37"/>
      <c r="W28" s="235">
        <v>0</v>
      </c>
      <c r="X28" s="37">
        <f t="shared" si="4"/>
        <v>1</v>
      </c>
      <c r="Y28" s="234">
        <f>Y27</f>
        <v>44024</v>
      </c>
      <c r="Z28" s="37"/>
      <c r="AA28" s="37"/>
      <c r="AB28" s="37">
        <v>0</v>
      </c>
      <c r="AC28" s="235">
        <v>0</v>
      </c>
      <c r="AD28" s="37"/>
      <c r="AE28" s="236" t="s">
        <v>680</v>
      </c>
      <c r="AF28" s="37"/>
      <c r="AG28" s="37"/>
      <c r="AH28" s="37"/>
      <c r="AI28" s="37" t="str">
        <f t="shared" si="1"/>
        <v>NI123456I</v>
      </c>
      <c r="AJ28" s="37" t="str">
        <f t="shared" si="2"/>
        <v>UID_NI123456I</v>
      </c>
      <c r="AK28" s="37" t="s">
        <v>681</v>
      </c>
      <c r="AL28" s="37" t="str">
        <f t="shared" si="3"/>
        <v>Batman@yahoo.com</v>
      </c>
      <c r="AM28" s="37" t="s">
        <v>102</v>
      </c>
      <c r="AN28" s="234">
        <v>43831</v>
      </c>
      <c r="AO28" s="234" t="s">
        <v>682</v>
      </c>
      <c r="AP28" s="234" t="s">
        <v>708</v>
      </c>
      <c r="AQ28" s="234">
        <v>43933</v>
      </c>
      <c r="AR28" s="234" t="s">
        <v>498</v>
      </c>
      <c r="AS28" s="235" t="s">
        <v>687</v>
      </c>
      <c r="AT28" s="235" t="s">
        <v>688</v>
      </c>
      <c r="AU28" s="237"/>
      <c r="AV28" s="238">
        <f t="shared" ref="AV28:AV33" si="6">E28+7*6</f>
        <v>44066</v>
      </c>
      <c r="AW28" s="235"/>
      <c r="AX28" s="239"/>
      <c r="AY28" s="239"/>
    </row>
    <row r="29" spans="1:51" x14ac:dyDescent="0.25">
      <c r="A29" s="45">
        <f t="shared" si="5"/>
        <v>27</v>
      </c>
      <c r="B29" s="45" t="s">
        <v>694</v>
      </c>
      <c r="C29" s="45" t="s">
        <v>694</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616</v>
      </c>
      <c r="P29" s="45" t="s">
        <v>616</v>
      </c>
      <c r="Q29" s="45" t="s">
        <v>679</v>
      </c>
      <c r="R29" s="45"/>
      <c r="S29" s="45"/>
      <c r="T29" s="45"/>
      <c r="U29" s="241">
        <v>0</v>
      </c>
      <c r="V29" s="45"/>
      <c r="W29" s="241">
        <v>0</v>
      </c>
      <c r="X29" s="45">
        <f t="shared" si="4"/>
        <v>0</v>
      </c>
      <c r="Y29" s="45"/>
      <c r="Z29" s="45"/>
      <c r="AA29" s="45"/>
      <c r="AB29" s="45">
        <v>0</v>
      </c>
      <c r="AC29" s="241">
        <v>0</v>
      </c>
      <c r="AD29" s="45"/>
      <c r="AE29" s="242" t="s">
        <v>680</v>
      </c>
      <c r="AF29" s="45"/>
      <c r="AG29" s="45"/>
      <c r="AH29" s="45"/>
      <c r="AI29" s="45" t="str">
        <f t="shared" si="1"/>
        <v>NI123456C</v>
      </c>
      <c r="AJ29" s="45" t="str">
        <f t="shared" si="2"/>
        <v>UID_NI123456C</v>
      </c>
      <c r="AK29" s="45" t="s">
        <v>681</v>
      </c>
      <c r="AL29" s="45" t="str">
        <f t="shared" si="3"/>
        <v>Bart Simpson@yahoo.com</v>
      </c>
      <c r="AM29" s="45" t="s">
        <v>102</v>
      </c>
      <c r="AN29" s="240">
        <v>43831</v>
      </c>
      <c r="AO29" s="240" t="s">
        <v>682</v>
      </c>
      <c r="AP29" s="240" t="s">
        <v>708</v>
      </c>
      <c r="AQ29" s="240">
        <v>43927</v>
      </c>
      <c r="AR29" s="240" t="s">
        <v>494</v>
      </c>
      <c r="AS29" s="241" t="s">
        <v>684</v>
      </c>
      <c r="AT29" s="241" t="s">
        <v>709</v>
      </c>
      <c r="AU29" s="243">
        <v>2</v>
      </c>
      <c r="AV29" s="244">
        <f t="shared" si="6"/>
        <v>43969</v>
      </c>
      <c r="AW29" s="45"/>
      <c r="AX29" s="245"/>
      <c r="AY29" s="245"/>
    </row>
    <row r="30" spans="1:51" x14ac:dyDescent="0.25">
      <c r="A30" s="45">
        <f t="shared" si="5"/>
        <v>28</v>
      </c>
      <c r="B30" s="45" t="s">
        <v>694</v>
      </c>
      <c r="C30" s="45" t="s">
        <v>694</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616</v>
      </c>
      <c r="P30" s="45" t="s">
        <v>616</v>
      </c>
      <c r="Q30" s="45" t="s">
        <v>679</v>
      </c>
      <c r="R30" s="45"/>
      <c r="S30" s="45"/>
      <c r="T30" s="45"/>
      <c r="U30" s="241">
        <v>0</v>
      </c>
      <c r="V30" s="45"/>
      <c r="W30" s="241">
        <v>0</v>
      </c>
      <c r="X30" s="45">
        <f t="shared" si="4"/>
        <v>1</v>
      </c>
      <c r="Y30" s="45"/>
      <c r="Z30" s="45"/>
      <c r="AA30" s="45"/>
      <c r="AB30" s="45">
        <v>0</v>
      </c>
      <c r="AC30" s="241">
        <v>0</v>
      </c>
      <c r="AD30" s="45"/>
      <c r="AE30" s="242" t="s">
        <v>680</v>
      </c>
      <c r="AF30" s="45"/>
      <c r="AG30" s="45"/>
      <c r="AH30" s="45"/>
      <c r="AI30" s="45" t="str">
        <f t="shared" si="1"/>
        <v>NI123456C</v>
      </c>
      <c r="AJ30" s="45" t="str">
        <f t="shared" si="2"/>
        <v>UID_NI123456C</v>
      </c>
      <c r="AK30" s="45" t="s">
        <v>681</v>
      </c>
      <c r="AL30" s="45" t="str">
        <f t="shared" si="3"/>
        <v>Bart Simpson@yahoo.com</v>
      </c>
      <c r="AM30" s="45" t="s">
        <v>102</v>
      </c>
      <c r="AN30" s="240">
        <v>43831</v>
      </c>
      <c r="AO30" s="240" t="s">
        <v>682</v>
      </c>
      <c r="AP30" s="240" t="s">
        <v>708</v>
      </c>
      <c r="AQ30" s="240">
        <v>43927</v>
      </c>
      <c r="AR30" s="240" t="s">
        <v>502</v>
      </c>
      <c r="AS30" s="241" t="s">
        <v>692</v>
      </c>
      <c r="AT30" s="241" t="s">
        <v>679</v>
      </c>
      <c r="AU30" s="243">
        <v>6</v>
      </c>
      <c r="AV30" s="244">
        <f t="shared" si="6"/>
        <v>43969</v>
      </c>
      <c r="AW30" s="45"/>
      <c r="AX30" s="245"/>
      <c r="AY30" s="245"/>
    </row>
    <row r="31" spans="1:51" x14ac:dyDescent="0.25">
      <c r="A31" s="45">
        <f t="shared" si="5"/>
        <v>29</v>
      </c>
      <c r="B31" s="45" t="s">
        <v>694</v>
      </c>
      <c r="C31" s="45" t="s">
        <v>694</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616</v>
      </c>
      <c r="P31" s="45" t="s">
        <v>616</v>
      </c>
      <c r="Q31" s="45" t="s">
        <v>679</v>
      </c>
      <c r="R31" s="45"/>
      <c r="S31" s="45"/>
      <c r="T31" s="45"/>
      <c r="U31" s="241">
        <v>0</v>
      </c>
      <c r="V31" s="45"/>
      <c r="W31" s="241">
        <v>0</v>
      </c>
      <c r="X31" s="45">
        <f t="shared" si="4"/>
        <v>0</v>
      </c>
      <c r="Y31" s="45"/>
      <c r="Z31" s="45"/>
      <c r="AA31" s="45"/>
      <c r="AB31" s="45">
        <v>0</v>
      </c>
      <c r="AC31" s="241">
        <v>0</v>
      </c>
      <c r="AD31" s="45"/>
      <c r="AE31" s="242" t="s">
        <v>680</v>
      </c>
      <c r="AF31" s="45"/>
      <c r="AG31" s="45"/>
      <c r="AH31" s="45"/>
      <c r="AI31" s="45" t="str">
        <f t="shared" si="1"/>
        <v>NI123456C</v>
      </c>
      <c r="AJ31" s="45" t="str">
        <f t="shared" si="2"/>
        <v>UID_NI123456C</v>
      </c>
      <c r="AK31" s="45" t="s">
        <v>681</v>
      </c>
      <c r="AL31" s="45" t="str">
        <f t="shared" si="3"/>
        <v>Bart Simpson@yahoo.com</v>
      </c>
      <c r="AM31" s="45" t="s">
        <v>102</v>
      </c>
      <c r="AN31" s="240">
        <v>43831</v>
      </c>
      <c r="AO31" s="240" t="s">
        <v>682</v>
      </c>
      <c r="AP31" s="240" t="s">
        <v>708</v>
      </c>
      <c r="AQ31" s="240">
        <v>43927</v>
      </c>
      <c r="AR31" s="240" t="s">
        <v>494</v>
      </c>
      <c r="AS31" s="241" t="s">
        <v>685</v>
      </c>
      <c r="AT31" s="241" t="s">
        <v>686</v>
      </c>
      <c r="AU31" s="243">
        <v>2</v>
      </c>
      <c r="AV31" s="244">
        <f t="shared" si="6"/>
        <v>43969</v>
      </c>
      <c r="AW31" s="45"/>
      <c r="AX31" s="245"/>
      <c r="AY31" s="245"/>
    </row>
    <row r="32" spans="1:51" x14ac:dyDescent="0.25">
      <c r="A32" s="45">
        <f t="shared" si="5"/>
        <v>30</v>
      </c>
      <c r="B32" s="45" t="s">
        <v>694</v>
      </c>
      <c r="C32" s="45" t="s">
        <v>694</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616</v>
      </c>
      <c r="P32" s="45" t="s">
        <v>616</v>
      </c>
      <c r="Q32" s="45" t="s">
        <v>679</v>
      </c>
      <c r="R32" s="45"/>
      <c r="S32" s="45"/>
      <c r="T32" s="45"/>
      <c r="U32" s="241">
        <v>0</v>
      </c>
      <c r="V32" s="45"/>
      <c r="W32" s="241">
        <v>0</v>
      </c>
      <c r="X32" s="45">
        <f t="shared" si="4"/>
        <v>0</v>
      </c>
      <c r="Y32" s="45"/>
      <c r="Z32" s="45"/>
      <c r="AA32" s="45"/>
      <c r="AB32" s="45">
        <v>0</v>
      </c>
      <c r="AC32" s="241">
        <v>0</v>
      </c>
      <c r="AD32" s="45"/>
      <c r="AE32" s="242" t="s">
        <v>680</v>
      </c>
      <c r="AF32" s="45"/>
      <c r="AG32" s="45"/>
      <c r="AH32" s="45"/>
      <c r="AI32" s="45" t="str">
        <f t="shared" si="1"/>
        <v>NI123456C</v>
      </c>
      <c r="AJ32" s="45" t="str">
        <f t="shared" si="2"/>
        <v>UID_NI123456C</v>
      </c>
      <c r="AK32" s="45" t="s">
        <v>681</v>
      </c>
      <c r="AL32" s="45" t="str">
        <f t="shared" si="3"/>
        <v>Bart Simpson@yahoo.com</v>
      </c>
      <c r="AM32" s="45" t="s">
        <v>102</v>
      </c>
      <c r="AN32" s="240">
        <v>43831</v>
      </c>
      <c r="AO32" s="240" t="s">
        <v>682</v>
      </c>
      <c r="AP32" s="240" t="s">
        <v>708</v>
      </c>
      <c r="AQ32" s="240">
        <v>43927</v>
      </c>
      <c r="AR32" s="240" t="s">
        <v>494</v>
      </c>
      <c r="AS32" s="241" t="s">
        <v>687</v>
      </c>
      <c r="AT32" s="241" t="s">
        <v>688</v>
      </c>
      <c r="AU32" s="243">
        <v>1</v>
      </c>
      <c r="AV32" s="244">
        <f t="shared" si="6"/>
        <v>43969</v>
      </c>
      <c r="AW32" s="45"/>
      <c r="AX32" s="245"/>
      <c r="AY32" s="245"/>
    </row>
    <row r="33" spans="1:51" x14ac:dyDescent="0.25">
      <c r="A33" s="45">
        <f t="shared" si="5"/>
        <v>31</v>
      </c>
      <c r="B33" s="45" t="s">
        <v>694</v>
      </c>
      <c r="C33" s="45" t="s">
        <v>694</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616</v>
      </c>
      <c r="P33" s="45" t="s">
        <v>616</v>
      </c>
      <c r="Q33" s="45" t="s">
        <v>679</v>
      </c>
      <c r="R33" s="45"/>
      <c r="S33" s="45"/>
      <c r="T33" s="45"/>
      <c r="U33" s="241">
        <v>0</v>
      </c>
      <c r="V33" s="45"/>
      <c r="W33" s="241">
        <v>0</v>
      </c>
      <c r="X33" s="45">
        <f t="shared" si="4"/>
        <v>1</v>
      </c>
      <c r="Y33" s="45"/>
      <c r="Z33" s="45"/>
      <c r="AA33" s="45"/>
      <c r="AB33" s="45">
        <v>0</v>
      </c>
      <c r="AC33" s="241">
        <v>0</v>
      </c>
      <c r="AD33" s="45"/>
      <c r="AE33" s="242" t="s">
        <v>680</v>
      </c>
      <c r="AF33" s="45"/>
      <c r="AG33" s="45"/>
      <c r="AH33" s="45"/>
      <c r="AI33" s="45" t="str">
        <f t="shared" si="1"/>
        <v>NI123456C</v>
      </c>
      <c r="AJ33" s="45" t="str">
        <f t="shared" si="2"/>
        <v>UID_NI123456C</v>
      </c>
      <c r="AK33" s="45" t="s">
        <v>681</v>
      </c>
      <c r="AL33" s="45" t="str">
        <f t="shared" si="3"/>
        <v>Bart Simpson@yahoo.com</v>
      </c>
      <c r="AM33" s="45" t="s">
        <v>102</v>
      </c>
      <c r="AN33" s="240">
        <v>43831</v>
      </c>
      <c r="AO33" s="240" t="s">
        <v>682</v>
      </c>
      <c r="AP33" s="240" t="s">
        <v>708</v>
      </c>
      <c r="AQ33" s="240">
        <v>43927</v>
      </c>
      <c r="AR33" s="240" t="s">
        <v>502</v>
      </c>
      <c r="AS33" s="241" t="s">
        <v>692</v>
      </c>
      <c r="AT33" s="241" t="s">
        <v>679</v>
      </c>
      <c r="AU33" s="243">
        <v>6</v>
      </c>
      <c r="AV33" s="244">
        <f t="shared" si="6"/>
        <v>43969</v>
      </c>
      <c r="AW33" s="240">
        <v>43957</v>
      </c>
      <c r="AX33" s="245"/>
      <c r="AY33" s="245"/>
    </row>
    <row r="34" spans="1:51" x14ac:dyDescent="0.25">
      <c r="A34" s="45">
        <f t="shared" si="5"/>
        <v>32</v>
      </c>
      <c r="B34" s="45" t="s">
        <v>690</v>
      </c>
      <c r="C34" s="45" t="s">
        <v>690</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616</v>
      </c>
      <c r="P34" s="45" t="s">
        <v>616</v>
      </c>
      <c r="Q34" s="45" t="s">
        <v>679</v>
      </c>
      <c r="R34" s="45"/>
      <c r="S34" s="45"/>
      <c r="T34" s="45"/>
      <c r="U34" s="241">
        <v>0</v>
      </c>
      <c r="V34" s="45"/>
      <c r="W34" s="241">
        <v>0</v>
      </c>
      <c r="X34" s="45">
        <f t="shared" si="4"/>
        <v>0</v>
      </c>
      <c r="Y34" s="45"/>
      <c r="Z34" s="45"/>
      <c r="AA34" s="45"/>
      <c r="AB34" s="45">
        <v>0</v>
      </c>
      <c r="AC34" s="241">
        <v>0</v>
      </c>
      <c r="AD34" s="45"/>
      <c r="AE34" s="242" t="s">
        <v>680</v>
      </c>
      <c r="AF34" s="45"/>
      <c r="AG34" s="45"/>
      <c r="AH34" s="45"/>
      <c r="AI34" s="45" t="str">
        <f t="shared" si="1"/>
        <v>NI123456C</v>
      </c>
      <c r="AJ34" s="45" t="str">
        <f t="shared" si="2"/>
        <v>UID_NI123456C</v>
      </c>
      <c r="AK34" s="45" t="s">
        <v>681</v>
      </c>
      <c r="AL34" s="45" t="str">
        <f t="shared" si="3"/>
        <v>Bart Simpson@yahoo.com</v>
      </c>
      <c r="AM34" s="45" t="s">
        <v>102</v>
      </c>
      <c r="AN34" s="240">
        <v>43831</v>
      </c>
      <c r="AO34" s="240" t="s">
        <v>682</v>
      </c>
      <c r="AP34" s="240" t="s">
        <v>708</v>
      </c>
      <c r="AQ34" s="240">
        <v>43927</v>
      </c>
      <c r="AR34" s="240" t="s">
        <v>494</v>
      </c>
      <c r="AS34" s="241" t="s">
        <v>685</v>
      </c>
      <c r="AT34" s="241" t="s">
        <v>686</v>
      </c>
      <c r="AU34" s="243">
        <v>2</v>
      </c>
      <c r="AV34" s="244">
        <f>E34+7*6</f>
        <v>43969</v>
      </c>
      <c r="AW34" s="240" t="s">
        <v>77</v>
      </c>
      <c r="AX34" s="245"/>
      <c r="AY34" s="245"/>
    </row>
    <row r="35" spans="1:51" x14ac:dyDescent="0.25">
      <c r="A35" s="45">
        <f t="shared" si="5"/>
        <v>33</v>
      </c>
      <c r="B35" s="45" t="s">
        <v>690</v>
      </c>
      <c r="C35" s="45" t="s">
        <v>690</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616</v>
      </c>
      <c r="P35" s="45" t="s">
        <v>616</v>
      </c>
      <c r="Q35" s="45" t="s">
        <v>679</v>
      </c>
      <c r="R35" s="45"/>
      <c r="S35" s="45"/>
      <c r="T35" s="45"/>
      <c r="U35" s="241">
        <v>0</v>
      </c>
      <c r="V35" s="45"/>
      <c r="W35" s="241">
        <v>0</v>
      </c>
      <c r="X35" s="45">
        <f t="shared" si="4"/>
        <v>1</v>
      </c>
      <c r="Y35" s="45"/>
      <c r="Z35" s="45"/>
      <c r="AA35" s="45"/>
      <c r="AB35" s="45">
        <v>0</v>
      </c>
      <c r="AC35" s="241">
        <v>0</v>
      </c>
      <c r="AD35" s="45"/>
      <c r="AE35" s="242" t="s">
        <v>680</v>
      </c>
      <c r="AF35" s="45"/>
      <c r="AG35" s="45"/>
      <c r="AH35" s="45"/>
      <c r="AI35" s="45" t="str">
        <f t="shared" si="1"/>
        <v>NI123456C</v>
      </c>
      <c r="AJ35" s="45" t="str">
        <f t="shared" si="2"/>
        <v>UID_NI123456C</v>
      </c>
      <c r="AK35" s="45" t="s">
        <v>681</v>
      </c>
      <c r="AL35" s="45" t="str">
        <f t="shared" si="3"/>
        <v>Bart Simpson@yahoo.com</v>
      </c>
      <c r="AM35" s="45" t="s">
        <v>102</v>
      </c>
      <c r="AN35" s="240">
        <v>43831</v>
      </c>
      <c r="AO35" s="240" t="s">
        <v>682</v>
      </c>
      <c r="AP35" s="240" t="s">
        <v>708</v>
      </c>
      <c r="AQ35" s="240">
        <v>43927</v>
      </c>
      <c r="AR35" s="240" t="s">
        <v>502</v>
      </c>
      <c r="AS35" s="241" t="s">
        <v>692</v>
      </c>
      <c r="AT35" s="241" t="s">
        <v>679</v>
      </c>
      <c r="AU35" s="243">
        <v>6</v>
      </c>
      <c r="AV35" s="244"/>
      <c r="AW35" s="240">
        <v>43957</v>
      </c>
      <c r="AX35" s="245"/>
      <c r="AY35" s="245"/>
    </row>
    <row r="36" spans="1:51" x14ac:dyDescent="0.25">
      <c r="A36" s="45">
        <f t="shared" si="5"/>
        <v>34</v>
      </c>
      <c r="B36" s="45" t="s">
        <v>690</v>
      </c>
      <c r="C36" s="45" t="s">
        <v>690</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616</v>
      </c>
      <c r="P36" s="45" t="s">
        <v>616</v>
      </c>
      <c r="Q36" s="45" t="s">
        <v>679</v>
      </c>
      <c r="R36" s="45"/>
      <c r="S36" s="45"/>
      <c r="T36" s="45"/>
      <c r="U36" s="241">
        <v>0</v>
      </c>
      <c r="V36" s="45"/>
      <c r="W36" s="241">
        <v>0</v>
      </c>
      <c r="X36" s="45">
        <f t="shared" si="4"/>
        <v>0</v>
      </c>
      <c r="Y36" s="45"/>
      <c r="Z36" s="45"/>
      <c r="AA36" s="45"/>
      <c r="AB36" s="45">
        <v>0</v>
      </c>
      <c r="AC36" s="241">
        <v>0</v>
      </c>
      <c r="AD36" s="45"/>
      <c r="AE36" s="242" t="s">
        <v>680</v>
      </c>
      <c r="AF36" s="45"/>
      <c r="AG36" s="45"/>
      <c r="AH36" s="45"/>
      <c r="AI36" s="45" t="str">
        <f t="shared" si="1"/>
        <v>NI123456C</v>
      </c>
      <c r="AJ36" s="45" t="str">
        <f t="shared" si="2"/>
        <v>UID_NI123456C</v>
      </c>
      <c r="AK36" s="45" t="s">
        <v>681</v>
      </c>
      <c r="AL36" s="45" t="str">
        <f t="shared" si="3"/>
        <v>Bart Simpson@yahoo.com</v>
      </c>
      <c r="AM36" s="45" t="s">
        <v>102</v>
      </c>
      <c r="AN36" s="240">
        <v>43831</v>
      </c>
      <c r="AO36" s="240" t="s">
        <v>682</v>
      </c>
      <c r="AP36" s="240" t="s">
        <v>708</v>
      </c>
      <c r="AQ36" s="240">
        <v>43927</v>
      </c>
      <c r="AR36" s="240" t="s">
        <v>494</v>
      </c>
      <c r="AS36" s="241" t="s">
        <v>687</v>
      </c>
      <c r="AT36" s="241" t="s">
        <v>688</v>
      </c>
      <c r="AU36" s="243">
        <v>1</v>
      </c>
      <c r="AV36" s="244">
        <f>E36+7*6</f>
        <v>43969</v>
      </c>
      <c r="AW36" s="240" t="s">
        <v>77</v>
      </c>
      <c r="AX36" s="245"/>
      <c r="AY36" s="245"/>
    </row>
    <row r="37" spans="1:51" x14ac:dyDescent="0.25">
      <c r="A37" s="45">
        <f t="shared" si="5"/>
        <v>35</v>
      </c>
      <c r="B37" s="45" t="s">
        <v>699</v>
      </c>
      <c r="C37" s="45" t="s">
        <v>700</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616</v>
      </c>
      <c r="P37" s="45" t="s">
        <v>616</v>
      </c>
      <c r="Q37" s="45" t="s">
        <v>679</v>
      </c>
      <c r="R37" s="45"/>
      <c r="S37" s="45"/>
      <c r="T37" s="45"/>
      <c r="U37" s="241">
        <v>0</v>
      </c>
      <c r="V37" s="45"/>
      <c r="W37" s="241">
        <v>0</v>
      </c>
      <c r="X37" s="45">
        <f t="shared" si="4"/>
        <v>0</v>
      </c>
      <c r="Y37" s="45"/>
      <c r="Z37" s="45"/>
      <c r="AA37" s="45"/>
      <c r="AB37" s="45">
        <v>0</v>
      </c>
      <c r="AC37" s="241">
        <v>0</v>
      </c>
      <c r="AD37" s="45"/>
      <c r="AE37" s="242" t="s">
        <v>680</v>
      </c>
      <c r="AF37" s="45"/>
      <c r="AG37" s="45"/>
      <c r="AH37" s="45"/>
      <c r="AI37" s="45" t="str">
        <f t="shared" si="1"/>
        <v>NI123456C</v>
      </c>
      <c r="AJ37" s="45" t="str">
        <f t="shared" si="2"/>
        <v>UID_NI123456C</v>
      </c>
      <c r="AK37" s="45" t="s">
        <v>681</v>
      </c>
      <c r="AL37" s="45" t="str">
        <f t="shared" si="3"/>
        <v>Bart Simpson@yahoo.com</v>
      </c>
      <c r="AM37" s="45" t="s">
        <v>102</v>
      </c>
      <c r="AN37" s="240">
        <v>43831</v>
      </c>
      <c r="AO37" s="240" t="s">
        <v>682</v>
      </c>
      <c r="AP37" s="240" t="s">
        <v>708</v>
      </c>
      <c r="AQ37" s="240">
        <v>43927</v>
      </c>
      <c r="AR37" s="240" t="s">
        <v>494</v>
      </c>
      <c r="AS37" s="241" t="s">
        <v>687</v>
      </c>
      <c r="AT37" s="241" t="s">
        <v>688</v>
      </c>
      <c r="AU37" s="243">
        <v>1</v>
      </c>
      <c r="AV37" s="244">
        <f>E37+7*6</f>
        <v>43969</v>
      </c>
      <c r="AW37" s="240" t="s">
        <v>77</v>
      </c>
      <c r="AX37" s="245"/>
      <c r="AY37" s="245"/>
    </row>
    <row r="38" spans="1:51" x14ac:dyDescent="0.25">
      <c r="A38" s="45">
        <f t="shared" si="5"/>
        <v>36</v>
      </c>
      <c r="B38" s="45" t="s">
        <v>699</v>
      </c>
      <c r="C38" s="45" t="s">
        <v>700</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616</v>
      </c>
      <c r="P38" s="45" t="s">
        <v>616</v>
      </c>
      <c r="Q38" s="45" t="s">
        <v>679</v>
      </c>
      <c r="R38" s="45"/>
      <c r="S38" s="45"/>
      <c r="T38" s="45"/>
      <c r="U38" s="241">
        <v>0</v>
      </c>
      <c r="V38" s="45"/>
      <c r="W38" s="241">
        <v>0</v>
      </c>
      <c r="X38" s="45">
        <f t="shared" si="4"/>
        <v>1</v>
      </c>
      <c r="Y38" s="45"/>
      <c r="Z38" s="45"/>
      <c r="AA38" s="45"/>
      <c r="AB38" s="45">
        <v>0</v>
      </c>
      <c r="AC38" s="241">
        <v>0</v>
      </c>
      <c r="AD38" s="45"/>
      <c r="AE38" s="242" t="s">
        <v>680</v>
      </c>
      <c r="AF38" s="45"/>
      <c r="AG38" s="45"/>
      <c r="AH38" s="45"/>
      <c r="AI38" s="45" t="str">
        <f t="shared" si="1"/>
        <v>NI123456C</v>
      </c>
      <c r="AJ38" s="45" t="str">
        <f t="shared" si="2"/>
        <v>UID_NI123456C</v>
      </c>
      <c r="AK38" s="45" t="s">
        <v>681</v>
      </c>
      <c r="AL38" s="45" t="str">
        <f t="shared" si="3"/>
        <v>Bart Simpson@yahoo.com</v>
      </c>
      <c r="AM38" s="45" t="s">
        <v>102</v>
      </c>
      <c r="AN38" s="240">
        <v>43831</v>
      </c>
      <c r="AO38" s="240" t="s">
        <v>682</v>
      </c>
      <c r="AP38" s="240" t="s">
        <v>708</v>
      </c>
      <c r="AQ38" s="240">
        <v>43927</v>
      </c>
      <c r="AR38" s="240" t="s">
        <v>502</v>
      </c>
      <c r="AS38" s="241" t="s">
        <v>692</v>
      </c>
      <c r="AT38" s="241" t="s">
        <v>688</v>
      </c>
      <c r="AU38" s="243">
        <v>9</v>
      </c>
      <c r="AV38" s="244"/>
      <c r="AW38" s="240">
        <v>43957</v>
      </c>
      <c r="AX38" s="245"/>
      <c r="AY38" s="245"/>
    </row>
    <row r="39" spans="1:51" x14ac:dyDescent="0.25">
      <c r="A39" s="45">
        <f t="shared" si="5"/>
        <v>37</v>
      </c>
      <c r="B39" s="45" t="s">
        <v>702</v>
      </c>
      <c r="C39" s="45" t="s">
        <v>703</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616</v>
      </c>
      <c r="P39" s="45" t="s">
        <v>616</v>
      </c>
      <c r="Q39" s="45" t="s">
        <v>679</v>
      </c>
      <c r="R39" s="45"/>
      <c r="S39" s="45"/>
      <c r="T39" s="45"/>
      <c r="U39" s="241">
        <v>0</v>
      </c>
      <c r="V39" s="45"/>
      <c r="W39" s="241">
        <v>0</v>
      </c>
      <c r="X39" s="45">
        <f t="shared" si="4"/>
        <v>1</v>
      </c>
      <c r="Y39" s="45"/>
      <c r="Z39" s="45"/>
      <c r="AA39" s="45"/>
      <c r="AB39" s="45">
        <v>0</v>
      </c>
      <c r="AC39" s="241">
        <v>0</v>
      </c>
      <c r="AD39" s="45"/>
      <c r="AE39" s="242" t="s">
        <v>680</v>
      </c>
      <c r="AF39" s="45"/>
      <c r="AG39" s="45"/>
      <c r="AH39" s="45"/>
      <c r="AI39" s="45" t="str">
        <f t="shared" si="1"/>
        <v>NI123456C</v>
      </c>
      <c r="AJ39" s="45" t="str">
        <f t="shared" si="2"/>
        <v>UID_NI123456C</v>
      </c>
      <c r="AK39" s="45" t="s">
        <v>681</v>
      </c>
      <c r="AL39" s="45" t="str">
        <f t="shared" si="3"/>
        <v>Bart Simpson@yahoo.com</v>
      </c>
      <c r="AM39" s="45" t="s">
        <v>102</v>
      </c>
      <c r="AN39" s="240">
        <v>43831</v>
      </c>
      <c r="AO39" s="240" t="s">
        <v>682</v>
      </c>
      <c r="AP39" s="240" t="s">
        <v>708</v>
      </c>
      <c r="AQ39" s="240">
        <v>43927</v>
      </c>
      <c r="AR39" s="240" t="s">
        <v>502</v>
      </c>
      <c r="AS39" s="241" t="s">
        <v>687</v>
      </c>
      <c r="AT39" s="241" t="s">
        <v>688</v>
      </c>
      <c r="AU39" s="243">
        <v>1</v>
      </c>
      <c r="AV39" s="244">
        <f>E39+7*6</f>
        <v>43969</v>
      </c>
      <c r="AW39" s="240"/>
      <c r="AX39" s="245"/>
      <c r="AY39" s="245"/>
    </row>
    <row r="40" spans="1:51" x14ac:dyDescent="0.25">
      <c r="A40" s="37">
        <f t="shared" si="5"/>
        <v>38</v>
      </c>
      <c r="B40" s="37" t="s">
        <v>694</v>
      </c>
      <c r="C40" s="37" t="s">
        <v>694</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616</v>
      </c>
      <c r="P40" s="37" t="s">
        <v>616</v>
      </c>
      <c r="Q40" s="37" t="s">
        <v>679</v>
      </c>
      <c r="R40" s="37"/>
      <c r="S40" s="37"/>
      <c r="T40" s="37"/>
      <c r="U40" s="235">
        <v>0</v>
      </c>
      <c r="V40" s="37"/>
      <c r="W40" s="235">
        <v>0</v>
      </c>
      <c r="X40" s="37">
        <v>0</v>
      </c>
      <c r="Y40" s="37"/>
      <c r="Z40" s="37"/>
      <c r="AA40" s="37"/>
      <c r="AB40" s="37">
        <v>0</v>
      </c>
      <c r="AC40" s="235">
        <v>0</v>
      </c>
      <c r="AD40" s="37"/>
      <c r="AE40" s="236" t="s">
        <v>680</v>
      </c>
      <c r="AF40" s="37"/>
      <c r="AG40" s="37"/>
      <c r="AH40" s="37"/>
      <c r="AI40" s="37" t="str">
        <f t="shared" si="1"/>
        <v>NI123456I</v>
      </c>
      <c r="AJ40" s="37" t="str">
        <f t="shared" si="2"/>
        <v>UID_NI123456I</v>
      </c>
      <c r="AK40" s="37" t="s">
        <v>681</v>
      </c>
      <c r="AL40" s="37" t="str">
        <f t="shared" si="3"/>
        <v>Batman@yahoo.com</v>
      </c>
      <c r="AM40" s="37" t="s">
        <v>102</v>
      </c>
      <c r="AN40" s="234">
        <v>43831</v>
      </c>
      <c r="AO40" s="234" t="s">
        <v>682</v>
      </c>
      <c r="AP40" s="234" t="s">
        <v>708</v>
      </c>
      <c r="AQ40" s="234">
        <f>E40</f>
        <v>43927</v>
      </c>
      <c r="AR40" s="234" t="s">
        <v>494</v>
      </c>
      <c r="AS40" s="235" t="s">
        <v>684</v>
      </c>
      <c r="AT40" s="235" t="s">
        <v>709</v>
      </c>
      <c r="AU40" s="237">
        <v>2</v>
      </c>
      <c r="AV40" s="238">
        <f>AQ40+7*6</f>
        <v>43969</v>
      </c>
      <c r="AW40" s="37"/>
      <c r="AX40" s="239"/>
      <c r="AY40" s="239"/>
    </row>
    <row r="41" spans="1:51" x14ac:dyDescent="0.25">
      <c r="A41" s="37">
        <f t="shared" si="5"/>
        <v>39</v>
      </c>
      <c r="B41" s="37" t="s">
        <v>696</v>
      </c>
      <c r="C41" s="37" t="s">
        <v>677</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616</v>
      </c>
      <c r="P41" s="37" t="s">
        <v>616</v>
      </c>
      <c r="Q41" s="37" t="s">
        <v>679</v>
      </c>
      <c r="R41" s="37"/>
      <c r="S41" s="37"/>
      <c r="T41" s="37"/>
      <c r="U41" s="235">
        <v>0</v>
      </c>
      <c r="V41" s="37"/>
      <c r="W41" s="235">
        <v>0</v>
      </c>
      <c r="X41" s="37">
        <v>0</v>
      </c>
      <c r="Y41" s="37"/>
      <c r="Z41" s="37"/>
      <c r="AA41" s="37"/>
      <c r="AB41" s="37">
        <v>0</v>
      </c>
      <c r="AC41" s="235">
        <v>0</v>
      </c>
      <c r="AD41" s="37"/>
      <c r="AE41" s="236" t="s">
        <v>680</v>
      </c>
      <c r="AF41" s="37"/>
      <c r="AG41" s="37"/>
      <c r="AH41" s="37"/>
      <c r="AI41" s="37" t="str">
        <f t="shared" si="1"/>
        <v>NI123456I</v>
      </c>
      <c r="AJ41" s="37" t="str">
        <f t="shared" si="2"/>
        <v>UID_NI123456I</v>
      </c>
      <c r="AK41" s="37" t="s">
        <v>681</v>
      </c>
      <c r="AL41" s="37" t="str">
        <f t="shared" si="3"/>
        <v>Batman@yahoo.com</v>
      </c>
      <c r="AM41" s="37" t="s">
        <v>102</v>
      </c>
      <c r="AN41" s="234">
        <v>43831</v>
      </c>
      <c r="AO41" s="234" t="s">
        <v>682</v>
      </c>
      <c r="AP41" s="234" t="s">
        <v>708</v>
      </c>
      <c r="AQ41" s="234">
        <f>E41</f>
        <v>43957</v>
      </c>
      <c r="AR41" s="234" t="s">
        <v>494</v>
      </c>
      <c r="AS41" s="235" t="s">
        <v>685</v>
      </c>
      <c r="AT41" s="235" t="s">
        <v>686</v>
      </c>
      <c r="AU41" s="237"/>
      <c r="AV41" s="235"/>
      <c r="AW41" s="37"/>
      <c r="AX41" s="239"/>
      <c r="AY41" s="239"/>
    </row>
    <row r="42" spans="1:51" x14ac:dyDescent="0.25">
      <c r="A42" s="37">
        <f t="shared" si="5"/>
        <v>40</v>
      </c>
      <c r="B42" s="37" t="s">
        <v>710</v>
      </c>
      <c r="C42" s="37" t="s">
        <v>710</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616</v>
      </c>
      <c r="P42" s="37" t="s">
        <v>616</v>
      </c>
      <c r="Q42" s="37" t="s">
        <v>679</v>
      </c>
      <c r="R42" s="37"/>
      <c r="S42" s="37"/>
      <c r="T42" s="37"/>
      <c r="U42" s="235">
        <v>0</v>
      </c>
      <c r="V42" s="37"/>
      <c r="W42" s="37">
        <v>0</v>
      </c>
      <c r="X42" s="37">
        <v>0</v>
      </c>
      <c r="Y42" s="37"/>
      <c r="Z42" s="37"/>
      <c r="AA42" s="37"/>
      <c r="AB42" s="37">
        <v>0</v>
      </c>
      <c r="AC42" s="235">
        <v>0</v>
      </c>
      <c r="AD42" s="37"/>
      <c r="AE42" s="236" t="s">
        <v>711</v>
      </c>
      <c r="AF42" s="37"/>
      <c r="AG42" s="37"/>
      <c r="AH42" s="37"/>
      <c r="AI42" s="37" t="str">
        <f t="shared" si="1"/>
        <v>NI123456I</v>
      </c>
      <c r="AJ42" s="37" t="str">
        <f t="shared" si="2"/>
        <v>UID_NI123456I</v>
      </c>
      <c r="AK42" s="37" t="s">
        <v>712</v>
      </c>
      <c r="AL42" s="37" t="str">
        <f t="shared" si="3"/>
        <v>Batman@yahoo.com</v>
      </c>
      <c r="AM42" s="37" t="s">
        <v>102</v>
      </c>
      <c r="AN42" s="234">
        <v>43831</v>
      </c>
      <c r="AO42" s="37" t="s">
        <v>682</v>
      </c>
      <c r="AP42" s="37" t="s">
        <v>708</v>
      </c>
      <c r="AQ42" s="37"/>
      <c r="AR42" s="234" t="s">
        <v>494</v>
      </c>
      <c r="AS42" s="235" t="s">
        <v>685</v>
      </c>
      <c r="AT42" s="235" t="s">
        <v>686</v>
      </c>
      <c r="AU42" s="237"/>
      <c r="AV42" s="235"/>
      <c r="AW42" s="37"/>
      <c r="AX42" s="239"/>
      <c r="AY42" s="239"/>
    </row>
    <row r="43" spans="1:51" x14ac:dyDescent="0.25">
      <c r="A43" s="37">
        <f t="shared" si="5"/>
        <v>41</v>
      </c>
      <c r="B43" s="37" t="s">
        <v>696</v>
      </c>
      <c r="C43" s="37" t="s">
        <v>677</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616</v>
      </c>
      <c r="P43" s="37" t="s">
        <v>616</v>
      </c>
      <c r="Q43" s="37" t="s">
        <v>679</v>
      </c>
      <c r="R43" s="37"/>
      <c r="S43" s="37"/>
      <c r="T43" s="37"/>
      <c r="U43" s="235">
        <v>0</v>
      </c>
      <c r="V43" s="37"/>
      <c r="W43" s="37">
        <v>0</v>
      </c>
      <c r="X43" s="37">
        <v>0</v>
      </c>
      <c r="Y43" s="37"/>
      <c r="Z43" s="37"/>
      <c r="AA43" s="37"/>
      <c r="AB43" s="37">
        <v>0</v>
      </c>
      <c r="AC43" s="235">
        <v>0</v>
      </c>
      <c r="AD43" s="37"/>
      <c r="AE43" s="236" t="s">
        <v>711</v>
      </c>
      <c r="AF43" s="37"/>
      <c r="AG43" s="37"/>
      <c r="AH43" s="37"/>
      <c r="AI43" s="37" t="str">
        <f t="shared" si="1"/>
        <v>NI123456I</v>
      </c>
      <c r="AJ43" s="37" t="str">
        <f>IF($AI43&lt;&gt;"",CONCATENATE("UID_" &amp;AI43),"")</f>
        <v>UID_NI123456I</v>
      </c>
      <c r="AK43" s="37" t="s">
        <v>712</v>
      </c>
      <c r="AL43" s="37" t="str">
        <f>CONCATENATE( G43, "@yahoo.com")</f>
        <v>Batman@yahoo.com</v>
      </c>
      <c r="AM43" s="37" t="s">
        <v>102</v>
      </c>
      <c r="AN43" s="234">
        <v>43831</v>
      </c>
      <c r="AO43" s="37" t="s">
        <v>682</v>
      </c>
      <c r="AP43" s="37" t="s">
        <v>708</v>
      </c>
      <c r="AQ43" s="37"/>
      <c r="AR43" s="234" t="s">
        <v>494</v>
      </c>
      <c r="AS43" s="235" t="s">
        <v>684</v>
      </c>
      <c r="AT43" s="235" t="s">
        <v>709</v>
      </c>
      <c r="AU43" s="237"/>
      <c r="AV43" s="235"/>
      <c r="AW43" s="37"/>
      <c r="AX43" s="239"/>
      <c r="AY43" s="239"/>
    </row>
    <row r="44" spans="1:51" x14ac:dyDescent="0.25">
      <c r="A44" s="37">
        <f t="shared" si="5"/>
        <v>42</v>
      </c>
      <c r="B44" s="37" t="s">
        <v>696</v>
      </c>
      <c r="C44" s="37" t="s">
        <v>677</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616</v>
      </c>
      <c r="P44" s="37" t="s">
        <v>616</v>
      </c>
      <c r="Q44" s="37" t="s">
        <v>679</v>
      </c>
      <c r="R44" s="37"/>
      <c r="S44" s="37"/>
      <c r="T44" s="37"/>
      <c r="U44" s="235">
        <v>0</v>
      </c>
      <c r="V44" s="37"/>
      <c r="W44" s="37">
        <v>0</v>
      </c>
      <c r="X44" s="37">
        <v>0</v>
      </c>
      <c r="Y44" s="37"/>
      <c r="Z44" s="37"/>
      <c r="AA44" s="37"/>
      <c r="AB44" s="37">
        <v>0</v>
      </c>
      <c r="AC44" s="235">
        <v>0</v>
      </c>
      <c r="AD44" s="37"/>
      <c r="AE44" s="236" t="s">
        <v>711</v>
      </c>
      <c r="AF44" s="37"/>
      <c r="AG44" s="37"/>
      <c r="AH44" s="37"/>
      <c r="AI44" s="37" t="str">
        <f t="shared" si="1"/>
        <v>NI123456I</v>
      </c>
      <c r="AJ44" s="37" t="str">
        <f t="shared" si="2"/>
        <v>UID_NI123456I</v>
      </c>
      <c r="AK44" s="37" t="s">
        <v>713</v>
      </c>
      <c r="AL44" s="37" t="str">
        <f t="shared" si="3"/>
        <v>Batman@yahoo.com</v>
      </c>
      <c r="AM44" s="37" t="s">
        <v>102</v>
      </c>
      <c r="AN44" s="234">
        <v>43831</v>
      </c>
      <c r="AO44" s="37" t="s">
        <v>682</v>
      </c>
      <c r="AP44" s="37" t="s">
        <v>708</v>
      </c>
      <c r="AQ44" s="37"/>
      <c r="AR44" s="234" t="s">
        <v>494</v>
      </c>
      <c r="AS44" s="235" t="s">
        <v>685</v>
      </c>
      <c r="AT44" s="235" t="s">
        <v>686</v>
      </c>
      <c r="AU44" s="237">
        <v>1</v>
      </c>
      <c r="AV44" s="238">
        <f>E44+7*6</f>
        <v>44060</v>
      </c>
      <c r="AW44" s="37"/>
      <c r="AX44" s="239"/>
      <c r="AY44" s="239"/>
    </row>
    <row r="45" spans="1:51" x14ac:dyDescent="0.25">
      <c r="A45" s="37">
        <f t="shared" si="5"/>
        <v>43</v>
      </c>
      <c r="B45" s="37" t="s">
        <v>714</v>
      </c>
      <c r="C45" s="37" t="s">
        <v>714</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616</v>
      </c>
      <c r="P45" s="37" t="s">
        <v>616</v>
      </c>
      <c r="Q45" s="37" t="s">
        <v>679</v>
      </c>
      <c r="R45" s="37"/>
      <c r="S45" s="37"/>
      <c r="T45" s="37"/>
      <c r="U45" s="235"/>
      <c r="V45" s="37"/>
      <c r="W45" s="37"/>
      <c r="X45" s="37"/>
      <c r="Y45" s="37"/>
      <c r="Z45" s="37"/>
      <c r="AA45" s="37"/>
      <c r="AB45" s="37">
        <v>1</v>
      </c>
      <c r="AC45" s="37">
        <v>1</v>
      </c>
      <c r="AD45" s="234">
        <v>44018</v>
      </c>
      <c r="AE45" s="236" t="s">
        <v>711</v>
      </c>
      <c r="AF45" s="37"/>
      <c r="AG45" s="37"/>
      <c r="AH45" s="37"/>
      <c r="AI45" s="37" t="str">
        <f t="shared" si="1"/>
        <v>NI123456I</v>
      </c>
      <c r="AJ45" s="37" t="str">
        <f t="shared" si="2"/>
        <v>UID_NI123456I</v>
      </c>
      <c r="AK45" s="37" t="s">
        <v>715</v>
      </c>
      <c r="AL45" s="37" t="str">
        <f t="shared" si="3"/>
        <v>Batman@yahoo.com</v>
      </c>
      <c r="AM45" s="37" t="s">
        <v>102</v>
      </c>
      <c r="AN45" s="234">
        <v>43831</v>
      </c>
      <c r="AO45" s="37" t="s">
        <v>682</v>
      </c>
      <c r="AP45" s="37" t="s">
        <v>708</v>
      </c>
      <c r="AQ45" s="37"/>
      <c r="AR45" s="234" t="s">
        <v>494</v>
      </c>
      <c r="AS45" s="235" t="s">
        <v>616</v>
      </c>
      <c r="AT45" s="235" t="s">
        <v>686</v>
      </c>
      <c r="AU45" s="237"/>
      <c r="AV45" s="235"/>
      <c r="AW45" s="37"/>
      <c r="AX45" s="239">
        <v>4</v>
      </c>
      <c r="AY45" s="239">
        <v>2.4</v>
      </c>
    </row>
    <row r="46" spans="1:51" x14ac:dyDescent="0.25">
      <c r="A46" s="45">
        <f t="shared" si="5"/>
        <v>44</v>
      </c>
      <c r="B46" s="45" t="s">
        <v>694</v>
      </c>
      <c r="C46" s="45" t="s">
        <v>694</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616</v>
      </c>
      <c r="P46" s="45" t="s">
        <v>616</v>
      </c>
      <c r="Q46" s="45" t="s">
        <v>679</v>
      </c>
      <c r="R46" s="45"/>
      <c r="S46" s="45"/>
      <c r="T46" s="45"/>
      <c r="U46" s="241">
        <v>0</v>
      </c>
      <c r="V46" s="45"/>
      <c r="W46" s="45">
        <v>0</v>
      </c>
      <c r="X46" s="45">
        <v>1</v>
      </c>
      <c r="Y46" s="45"/>
      <c r="Z46" s="45"/>
      <c r="AA46" s="45"/>
      <c r="AB46" s="45">
        <v>0</v>
      </c>
      <c r="AC46" s="45">
        <v>0</v>
      </c>
      <c r="AD46" s="45"/>
      <c r="AE46" s="45" t="s">
        <v>680</v>
      </c>
      <c r="AF46" s="45"/>
      <c r="AG46" s="45"/>
      <c r="AH46" s="45"/>
      <c r="AI46" s="45" t="str">
        <f t="shared" si="1"/>
        <v>NI123456C</v>
      </c>
      <c r="AJ46" s="45" t="str">
        <f t="shared" si="2"/>
        <v>UID_NI123456C</v>
      </c>
      <c r="AK46" s="45" t="s">
        <v>716</v>
      </c>
      <c r="AL46" s="45" t="str">
        <f t="shared" si="3"/>
        <v>Bart Simpson@yahoo.com</v>
      </c>
      <c r="AM46" s="45" t="s">
        <v>102</v>
      </c>
      <c r="AN46" s="240">
        <v>43831</v>
      </c>
      <c r="AO46" s="45" t="s">
        <v>682</v>
      </c>
      <c r="AP46" s="45" t="s">
        <v>708</v>
      </c>
      <c r="AQ46" s="240">
        <v>43927</v>
      </c>
      <c r="AR46" s="240" t="s">
        <v>494</v>
      </c>
      <c r="AS46" s="241" t="s">
        <v>685</v>
      </c>
      <c r="AT46" s="241" t="s">
        <v>686</v>
      </c>
      <c r="AU46" s="243">
        <v>2</v>
      </c>
      <c r="AV46" s="244">
        <f>E46+7*6</f>
        <v>43969</v>
      </c>
      <c r="AW46" s="45"/>
      <c r="AX46" s="245"/>
      <c r="AY46" s="245"/>
    </row>
    <row r="47" spans="1:51" x14ac:dyDescent="0.25">
      <c r="A47" s="45">
        <f t="shared" si="5"/>
        <v>45</v>
      </c>
      <c r="B47" s="45" t="s">
        <v>696</v>
      </c>
      <c r="C47" s="45" t="s">
        <v>677</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616</v>
      </c>
      <c r="P47" s="45" t="s">
        <v>616</v>
      </c>
      <c r="Q47" s="45" t="s">
        <v>679</v>
      </c>
      <c r="R47" s="45"/>
      <c r="S47" s="45"/>
      <c r="T47" s="45"/>
      <c r="U47" s="241">
        <v>0</v>
      </c>
      <c r="V47" s="45"/>
      <c r="W47" s="45">
        <v>0</v>
      </c>
      <c r="X47" s="45">
        <v>1</v>
      </c>
      <c r="Y47" s="45"/>
      <c r="Z47" s="45"/>
      <c r="AA47" s="45"/>
      <c r="AB47" s="45">
        <v>0</v>
      </c>
      <c r="AC47" s="45">
        <v>0</v>
      </c>
      <c r="AD47" s="45"/>
      <c r="AE47" s="45" t="s">
        <v>680</v>
      </c>
      <c r="AF47" s="45"/>
      <c r="AG47" s="45"/>
      <c r="AH47" s="45"/>
      <c r="AI47" s="45" t="str">
        <f t="shared" si="1"/>
        <v>NI123456C</v>
      </c>
      <c r="AJ47" s="45" t="str">
        <f t="shared" si="2"/>
        <v>UID_NI123456C</v>
      </c>
      <c r="AK47" s="45" t="s">
        <v>717</v>
      </c>
      <c r="AL47" s="45" t="str">
        <f t="shared" si="3"/>
        <v>Bart Simpson@yahoo.com</v>
      </c>
      <c r="AM47" s="45" t="s">
        <v>102</v>
      </c>
      <c r="AN47" s="240">
        <v>43831</v>
      </c>
      <c r="AO47" s="45" t="s">
        <v>682</v>
      </c>
      <c r="AP47" s="45" t="s">
        <v>708</v>
      </c>
      <c r="AQ47" s="240">
        <v>43927</v>
      </c>
      <c r="AR47" s="240" t="s">
        <v>494</v>
      </c>
      <c r="AS47" s="241" t="s">
        <v>685</v>
      </c>
      <c r="AT47" s="241" t="s">
        <v>686</v>
      </c>
      <c r="AU47" s="243"/>
      <c r="AV47" s="244"/>
      <c r="AW47" s="45"/>
      <c r="AX47" s="245"/>
      <c r="AY47" s="245"/>
    </row>
    <row r="48" spans="1:51" x14ac:dyDescent="0.25">
      <c r="A48" s="45">
        <f t="shared" si="5"/>
        <v>46</v>
      </c>
      <c r="B48" s="45" t="s">
        <v>710</v>
      </c>
      <c r="C48" s="45" t="s">
        <v>710</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616</v>
      </c>
      <c r="P48" s="45" t="s">
        <v>616</v>
      </c>
      <c r="Q48" s="45" t="s">
        <v>679</v>
      </c>
      <c r="R48" s="45"/>
      <c r="S48" s="45"/>
      <c r="T48" s="45"/>
      <c r="U48" s="241">
        <v>0</v>
      </c>
      <c r="V48" s="45"/>
      <c r="W48" s="45">
        <v>0</v>
      </c>
      <c r="X48" s="45">
        <v>1</v>
      </c>
      <c r="Y48" s="45"/>
      <c r="Z48" s="45"/>
      <c r="AA48" s="45"/>
      <c r="AB48" s="45">
        <v>0</v>
      </c>
      <c r="AC48" s="45">
        <v>0</v>
      </c>
      <c r="AD48" s="45"/>
      <c r="AE48" s="45" t="s">
        <v>680</v>
      </c>
      <c r="AF48" s="45"/>
      <c r="AG48" s="45"/>
      <c r="AH48" s="45"/>
      <c r="AI48" s="45" t="str">
        <f t="shared" si="1"/>
        <v>NI123456C</v>
      </c>
      <c r="AJ48" s="45" t="str">
        <f t="shared" si="2"/>
        <v>UID_NI123456C</v>
      </c>
      <c r="AK48" s="45" t="s">
        <v>718</v>
      </c>
      <c r="AL48" s="45" t="str">
        <f t="shared" si="3"/>
        <v>Bart Simpson@yahoo.com</v>
      </c>
      <c r="AM48" s="45" t="s">
        <v>102</v>
      </c>
      <c r="AN48" s="240">
        <v>43831</v>
      </c>
      <c r="AO48" s="45" t="s">
        <v>682</v>
      </c>
      <c r="AP48" s="45" t="s">
        <v>708</v>
      </c>
      <c r="AQ48" s="240">
        <v>43927</v>
      </c>
      <c r="AR48" s="240" t="s">
        <v>494</v>
      </c>
      <c r="AS48" s="241" t="s">
        <v>685</v>
      </c>
      <c r="AT48" s="241" t="s">
        <v>686</v>
      </c>
      <c r="AU48" s="246"/>
      <c r="AV48" s="45"/>
      <c r="AW48" s="45"/>
      <c r="AX48" s="245"/>
      <c r="AY48" s="245"/>
    </row>
    <row r="49" spans="1:51" x14ac:dyDescent="0.25">
      <c r="A49" s="45">
        <f t="shared" si="5"/>
        <v>47</v>
      </c>
      <c r="B49" s="45" t="s">
        <v>719</v>
      </c>
      <c r="C49" s="45" t="s">
        <v>700</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616</v>
      </c>
      <c r="P49" s="45" t="s">
        <v>616</v>
      </c>
      <c r="Q49" s="45" t="s">
        <v>679</v>
      </c>
      <c r="R49" s="45"/>
      <c r="S49" s="45"/>
      <c r="T49" s="45"/>
      <c r="U49" s="241">
        <v>0</v>
      </c>
      <c r="V49" s="45"/>
      <c r="W49" s="45">
        <v>0</v>
      </c>
      <c r="X49" s="45">
        <v>1</v>
      </c>
      <c r="Y49" s="45"/>
      <c r="Z49" s="45"/>
      <c r="AA49" s="45"/>
      <c r="AB49" s="45">
        <v>0</v>
      </c>
      <c r="AC49" s="45">
        <v>0</v>
      </c>
      <c r="AD49" s="45"/>
      <c r="AE49" s="242" t="s">
        <v>711</v>
      </c>
      <c r="AF49" s="45"/>
      <c r="AG49" s="45"/>
      <c r="AH49" s="45"/>
      <c r="AI49" s="45" t="str">
        <f t="shared" si="1"/>
        <v>NI123456C</v>
      </c>
      <c r="AJ49" s="45" t="str">
        <f t="shared" si="2"/>
        <v>UID_NI123456C</v>
      </c>
      <c r="AK49" s="45" t="s">
        <v>720</v>
      </c>
      <c r="AL49" s="45" t="str">
        <f t="shared" si="3"/>
        <v>Bart Simpson@yahoo.com</v>
      </c>
      <c r="AM49" s="45" t="s">
        <v>102</v>
      </c>
      <c r="AN49" s="240">
        <v>43831</v>
      </c>
      <c r="AO49" s="45" t="s">
        <v>682</v>
      </c>
      <c r="AP49" s="45"/>
      <c r="AQ49" s="240">
        <v>43927</v>
      </c>
      <c r="AR49" s="240" t="s">
        <v>494</v>
      </c>
      <c r="AS49" s="241" t="s">
        <v>687</v>
      </c>
      <c r="AT49" s="241" t="s">
        <v>688</v>
      </c>
      <c r="AU49" s="246">
        <v>1</v>
      </c>
      <c r="AV49" s="240">
        <f>E49+7*6</f>
        <v>44008</v>
      </c>
      <c r="AW49" s="45"/>
      <c r="AX49" s="245"/>
      <c r="AY49" s="245"/>
    </row>
    <row r="50" spans="1:51" x14ac:dyDescent="0.25">
      <c r="A50" s="45">
        <f t="shared" si="5"/>
        <v>48</v>
      </c>
      <c r="B50" s="45" t="s">
        <v>714</v>
      </c>
      <c r="C50" s="45" t="s">
        <v>714</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616</v>
      </c>
      <c r="P50" s="45" t="s">
        <v>616</v>
      </c>
      <c r="Q50" s="45" t="s">
        <v>679</v>
      </c>
      <c r="R50" s="45"/>
      <c r="S50" s="45"/>
      <c r="T50" s="45"/>
      <c r="U50" s="241">
        <v>0</v>
      </c>
      <c r="V50" s="45"/>
      <c r="W50" s="45">
        <v>0</v>
      </c>
      <c r="X50" s="45">
        <v>0</v>
      </c>
      <c r="Y50" s="45"/>
      <c r="Z50" s="45"/>
      <c r="AA50" s="45"/>
      <c r="AB50" s="45">
        <v>1</v>
      </c>
      <c r="AC50" s="45">
        <v>1</v>
      </c>
      <c r="AD50" s="240">
        <f>E49</f>
        <v>43966</v>
      </c>
      <c r="AE50" s="242" t="s">
        <v>711</v>
      </c>
      <c r="AF50" s="45"/>
      <c r="AG50" s="45"/>
      <c r="AH50" s="45"/>
      <c r="AI50" s="45" t="str">
        <f t="shared" si="1"/>
        <v>NI123456C</v>
      </c>
      <c r="AJ50" s="45" t="str">
        <f t="shared" si="2"/>
        <v>UID_NI123456C</v>
      </c>
      <c r="AK50" s="45" t="s">
        <v>721</v>
      </c>
      <c r="AL50" s="45" t="str">
        <f t="shared" si="3"/>
        <v>Bart Simpson@yahoo.com</v>
      </c>
      <c r="AM50" s="45" t="s">
        <v>102</v>
      </c>
      <c r="AN50" s="240">
        <v>43831</v>
      </c>
      <c r="AO50" s="45" t="s">
        <v>682</v>
      </c>
      <c r="AP50" s="45"/>
      <c r="AQ50" s="240">
        <v>43927</v>
      </c>
      <c r="AR50" s="240" t="s">
        <v>494</v>
      </c>
      <c r="AS50" s="241" t="s">
        <v>616</v>
      </c>
      <c r="AT50" s="241" t="s">
        <v>688</v>
      </c>
      <c r="AU50" s="246"/>
      <c r="AV50" s="45"/>
      <c r="AW50" s="45"/>
      <c r="AX50" s="245">
        <v>13.22</v>
      </c>
      <c r="AY50" s="245">
        <v>7.93</v>
      </c>
    </row>
    <row r="51" spans="1:51" x14ac:dyDescent="0.25">
      <c r="A51" s="45">
        <f t="shared" si="5"/>
        <v>49</v>
      </c>
      <c r="B51" s="45" t="s">
        <v>714</v>
      </c>
      <c r="C51" s="45" t="s">
        <v>714</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616</v>
      </c>
      <c r="P51" s="45" t="s">
        <v>616</v>
      </c>
      <c r="Q51" s="45" t="s">
        <v>679</v>
      </c>
      <c r="R51" s="45"/>
      <c r="S51" s="45"/>
      <c r="T51" s="45"/>
      <c r="U51" s="241">
        <v>0</v>
      </c>
      <c r="V51" s="45"/>
      <c r="W51" s="45">
        <v>0</v>
      </c>
      <c r="X51" s="45">
        <v>0</v>
      </c>
      <c r="Y51" s="45"/>
      <c r="Z51" s="45"/>
      <c r="AA51" s="45"/>
      <c r="AB51" s="45">
        <v>1</v>
      </c>
      <c r="AC51" s="45">
        <v>1</v>
      </c>
      <c r="AD51" s="240">
        <f>E50</f>
        <v>43983</v>
      </c>
      <c r="AE51" s="242" t="s">
        <v>711</v>
      </c>
      <c r="AF51" s="45"/>
      <c r="AG51" s="45"/>
      <c r="AH51" s="45"/>
      <c r="AI51" s="45" t="str">
        <f t="shared" si="1"/>
        <v>NI123456C</v>
      </c>
      <c r="AJ51" s="45" t="str">
        <f>IF($AI51&lt;&gt;"",CONCATENATE("UID_" &amp;AI51),"")</f>
        <v>UID_NI123456C</v>
      </c>
      <c r="AK51" s="45" t="s">
        <v>721</v>
      </c>
      <c r="AL51" s="45" t="str">
        <f>CONCATENATE( G51, "@yahoo.com")</f>
        <v>Bart Simpson@yahoo.com</v>
      </c>
      <c r="AM51" s="45" t="s">
        <v>102</v>
      </c>
      <c r="AN51" s="240">
        <v>43831</v>
      </c>
      <c r="AO51" s="45" t="s">
        <v>682</v>
      </c>
      <c r="AP51" s="45"/>
      <c r="AQ51" s="240">
        <v>43927</v>
      </c>
      <c r="AR51" s="240" t="s">
        <v>494</v>
      </c>
      <c r="AS51" s="241" t="s">
        <v>616</v>
      </c>
      <c r="AT51" s="241" t="s">
        <v>688</v>
      </c>
      <c r="AU51" s="246"/>
      <c r="AV51" s="45"/>
      <c r="AW51" s="45"/>
      <c r="AX51" s="245">
        <v>19</v>
      </c>
      <c r="AY51" s="245">
        <v>11.4</v>
      </c>
    </row>
    <row r="52" spans="1:51" x14ac:dyDescent="0.25">
      <c r="A52" s="48">
        <f t="shared" si="5"/>
        <v>50</v>
      </c>
      <c r="B52" s="47" t="s">
        <v>722</v>
      </c>
      <c r="C52" s="48" t="s">
        <v>710</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616</v>
      </c>
      <c r="P52" s="48" t="s">
        <v>616</v>
      </c>
      <c r="Q52" s="48" t="s">
        <v>679</v>
      </c>
      <c r="R52" s="48"/>
      <c r="S52" s="48"/>
      <c r="T52" s="48"/>
      <c r="U52" s="248">
        <v>0</v>
      </c>
      <c r="V52" s="48"/>
      <c r="W52" s="48">
        <v>0</v>
      </c>
      <c r="X52" s="48">
        <v>0</v>
      </c>
      <c r="Y52" s="48"/>
      <c r="Z52" s="48"/>
      <c r="AA52" s="48"/>
      <c r="AB52" s="48">
        <v>0</v>
      </c>
      <c r="AC52" s="48">
        <v>0</v>
      </c>
      <c r="AD52" s="48"/>
      <c r="AE52" s="48" t="s">
        <v>680</v>
      </c>
      <c r="AF52" s="48"/>
      <c r="AG52" s="48"/>
      <c r="AH52" s="48"/>
      <c r="AI52" s="48" t="str">
        <f t="shared" si="1"/>
        <v>NI123456F</v>
      </c>
      <c r="AJ52" s="48" t="str">
        <f t="shared" si="2"/>
        <v>UID_NI123456F</v>
      </c>
      <c r="AK52" s="48" t="s">
        <v>723</v>
      </c>
      <c r="AL52" s="48" t="str">
        <f t="shared" si="3"/>
        <v>The Rock@yahoo.com</v>
      </c>
      <c r="AM52" s="48" t="s">
        <v>102</v>
      </c>
      <c r="AN52" s="247">
        <v>43952</v>
      </c>
      <c r="AO52" s="48" t="s">
        <v>682</v>
      </c>
      <c r="AP52" s="48"/>
      <c r="AQ52" s="247">
        <f>E52</f>
        <v>43984</v>
      </c>
      <c r="AR52" s="247" t="s">
        <v>494</v>
      </c>
      <c r="AS52" s="249" t="s">
        <v>687</v>
      </c>
      <c r="AT52" s="249" t="s">
        <v>688</v>
      </c>
      <c r="AU52" s="250">
        <v>1</v>
      </c>
      <c r="AV52" s="247">
        <f>E52+7*6</f>
        <v>44026</v>
      </c>
      <c r="AW52" s="48"/>
      <c r="AX52" s="251"/>
      <c r="AY52" s="251"/>
    </row>
    <row r="53" spans="1:51" x14ac:dyDescent="0.25">
      <c r="A53" s="48">
        <f t="shared" si="5"/>
        <v>51</v>
      </c>
      <c r="B53" s="47" t="s">
        <v>714</v>
      </c>
      <c r="C53" s="47" t="s">
        <v>714</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616</v>
      </c>
      <c r="P53" s="48" t="s">
        <v>616</v>
      </c>
      <c r="Q53" s="48" t="s">
        <v>679</v>
      </c>
      <c r="R53" s="48"/>
      <c r="S53" s="48"/>
      <c r="T53" s="48"/>
      <c r="U53" s="248">
        <v>0</v>
      </c>
      <c r="V53" s="48"/>
      <c r="W53" s="48">
        <v>0</v>
      </c>
      <c r="X53" s="48">
        <v>0</v>
      </c>
      <c r="Y53" s="48"/>
      <c r="Z53" s="48"/>
      <c r="AA53" s="48"/>
      <c r="AB53" s="48">
        <v>1</v>
      </c>
      <c r="AC53" s="48">
        <v>1</v>
      </c>
      <c r="AD53" s="247">
        <f>E52</f>
        <v>43984</v>
      </c>
      <c r="AE53" s="48" t="s">
        <v>680</v>
      </c>
      <c r="AF53" s="48"/>
      <c r="AG53" s="48"/>
      <c r="AH53" s="48"/>
      <c r="AI53" s="48" t="str">
        <f t="shared" si="1"/>
        <v>NI123456F</v>
      </c>
      <c r="AJ53" s="48" t="str">
        <f t="shared" si="2"/>
        <v>UID_NI123456F</v>
      </c>
      <c r="AK53" s="48" t="s">
        <v>724</v>
      </c>
      <c r="AL53" s="48" t="str">
        <f t="shared" si="3"/>
        <v>The Rock@yahoo.com</v>
      </c>
      <c r="AM53" s="48" t="s">
        <v>102</v>
      </c>
      <c r="AN53" s="247">
        <v>43952</v>
      </c>
      <c r="AO53" s="48" t="s">
        <v>682</v>
      </c>
      <c r="AP53" s="48"/>
      <c r="AQ53" s="247">
        <f>AQ52</f>
        <v>43984</v>
      </c>
      <c r="AR53" s="247" t="s">
        <v>494</v>
      </c>
      <c r="AS53" s="249" t="s">
        <v>616</v>
      </c>
      <c r="AT53" s="249" t="s">
        <v>688</v>
      </c>
      <c r="AU53" s="252"/>
      <c r="AV53" s="48"/>
      <c r="AW53" s="48"/>
      <c r="AX53" s="251">
        <v>0</v>
      </c>
      <c r="AY53" s="251">
        <v>0</v>
      </c>
    </row>
    <row r="54" spans="1:51" x14ac:dyDescent="0.25">
      <c r="A54" s="48">
        <f t="shared" si="5"/>
        <v>52</v>
      </c>
      <c r="B54" s="47" t="s">
        <v>714</v>
      </c>
      <c r="C54" s="47" t="s">
        <v>714</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616</v>
      </c>
      <c r="P54" s="48" t="s">
        <v>616</v>
      </c>
      <c r="Q54" s="48" t="s">
        <v>679</v>
      </c>
      <c r="R54" s="48"/>
      <c r="S54" s="48"/>
      <c r="T54" s="48"/>
      <c r="U54" s="248">
        <v>0</v>
      </c>
      <c r="V54" s="48"/>
      <c r="W54" s="48">
        <v>0</v>
      </c>
      <c r="X54" s="48">
        <v>0</v>
      </c>
      <c r="Y54" s="48"/>
      <c r="Z54" s="48"/>
      <c r="AA54" s="48"/>
      <c r="AB54" s="48">
        <v>1</v>
      </c>
      <c r="AC54" s="48">
        <v>1</v>
      </c>
      <c r="AD54" s="247">
        <f>E53</f>
        <v>44013</v>
      </c>
      <c r="AE54" s="48" t="s">
        <v>680</v>
      </c>
      <c r="AF54" s="48"/>
      <c r="AG54" s="48"/>
      <c r="AH54" s="48"/>
      <c r="AI54" s="48" t="str">
        <f t="shared" si="1"/>
        <v>NI123456F</v>
      </c>
      <c r="AJ54" s="48" t="str">
        <f t="shared" si="2"/>
        <v>UID_NI123456F</v>
      </c>
      <c r="AK54" s="48" t="s">
        <v>724</v>
      </c>
      <c r="AL54" s="48" t="str">
        <f t="shared" si="3"/>
        <v>The Rock@yahoo.com</v>
      </c>
      <c r="AM54" s="48" t="s">
        <v>102</v>
      </c>
      <c r="AN54" s="247">
        <v>43952</v>
      </c>
      <c r="AO54" s="48" t="s">
        <v>682</v>
      </c>
      <c r="AP54" s="48"/>
      <c r="AQ54" s="247">
        <f>AQ53</f>
        <v>43984</v>
      </c>
      <c r="AR54" s="247" t="s">
        <v>494</v>
      </c>
      <c r="AS54" s="249" t="s">
        <v>616</v>
      </c>
      <c r="AT54" s="249" t="s">
        <v>688</v>
      </c>
      <c r="AU54" s="252"/>
      <c r="AV54" s="48"/>
      <c r="AW54" s="48"/>
      <c r="AX54" s="251">
        <v>5.96</v>
      </c>
      <c r="AY54" s="251">
        <v>3.58</v>
      </c>
    </row>
    <row r="55" spans="1:51" x14ac:dyDescent="0.25">
      <c r="A55" s="3">
        <f t="shared" si="5"/>
        <v>53</v>
      </c>
      <c r="B55" s="253" t="s">
        <v>714</v>
      </c>
      <c r="C55" s="253" t="s">
        <v>714</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616</v>
      </c>
      <c r="P55" s="3" t="s">
        <v>616</v>
      </c>
      <c r="Q55" s="3" t="s">
        <v>679</v>
      </c>
      <c r="U55" s="23">
        <v>0</v>
      </c>
      <c r="W55" s="3">
        <v>0</v>
      </c>
      <c r="X55" s="3">
        <v>0</v>
      </c>
      <c r="AB55" s="3">
        <v>1</v>
      </c>
      <c r="AC55" s="3">
        <v>1</v>
      </c>
      <c r="AD55" s="3">
        <v>44013</v>
      </c>
      <c r="AE55" s="3" t="s">
        <v>680</v>
      </c>
      <c r="AI55" s="3" t="str">
        <f t="shared" si="1"/>
        <v>NI123456C</v>
      </c>
      <c r="AJ55" s="3" t="str">
        <f t="shared" si="2"/>
        <v>UID_NI123456C</v>
      </c>
      <c r="AK55" s="3" t="s">
        <v>721</v>
      </c>
      <c r="AL55" s="3" t="s">
        <v>725</v>
      </c>
      <c r="AN55" s="24">
        <v>43831</v>
      </c>
      <c r="AO55" s="3" t="s">
        <v>682</v>
      </c>
      <c r="AQ55" s="24">
        <v>43984</v>
      </c>
      <c r="AR55" s="24" t="s">
        <v>494</v>
      </c>
      <c r="AS55" s="23" t="s">
        <v>616</v>
      </c>
      <c r="AT55" s="3" t="s">
        <v>688</v>
      </c>
      <c r="AX55" s="257">
        <v>5.96</v>
      </c>
      <c r="AY55" s="257">
        <v>3.58</v>
      </c>
    </row>
    <row r="56" spans="1:51" x14ac:dyDescent="0.25">
      <c r="A56" s="3">
        <f t="shared" si="5"/>
        <v>54</v>
      </c>
      <c r="D56" s="3" t="str">
        <f>IF($C56&lt;&gt;"",VLOOKUP(C56,'[2]Pension Data'!$BJ$26:$BK$46,2,FALSE),"")</f>
        <v/>
      </c>
      <c r="G56" s="3" t="str">
        <f>IF($F56&lt;&gt;"",VLOOKUP(F56,[2]Tests!$A$3:$B$12,2,FALSE),"")</f>
        <v/>
      </c>
      <c r="H56" s="3" t="s">
        <v>555</v>
      </c>
      <c r="AE56" s="3" t="s">
        <v>680</v>
      </c>
      <c r="AI56" s="3" t="str">
        <f t="shared" si="1"/>
        <v/>
      </c>
      <c r="AJ56" s="3" t="str">
        <f t="shared" si="2"/>
        <v/>
      </c>
      <c r="AN56" s="24" t="s">
        <v>555</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abSelected="1" topLeftCell="I1" workbookViewId="0">
      <selection activeCell="AA4" sqref="AA4"/>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6" t="s">
        <v>726</v>
      </c>
      <c r="C1" s="366"/>
      <c r="D1" s="366"/>
      <c r="E1" s="366"/>
      <c r="F1" s="366"/>
      <c r="G1" s="366"/>
      <c r="H1" s="366"/>
      <c r="I1" s="366"/>
      <c r="J1" s="366"/>
      <c r="K1" s="366"/>
      <c r="L1" s="366"/>
    </row>
    <row r="2" spans="2:62" s="50" customFormat="1" ht="15.75" x14ac:dyDescent="0.25">
      <c r="B2" s="365" t="s">
        <v>16</v>
      </c>
      <c r="C2" s="365"/>
      <c r="D2" s="364" t="s">
        <v>634</v>
      </c>
      <c r="E2" s="364"/>
      <c r="F2" s="364"/>
      <c r="G2" s="364"/>
      <c r="H2" s="364"/>
      <c r="I2" s="364"/>
      <c r="J2" s="364"/>
      <c r="K2" s="364"/>
      <c r="L2" s="364"/>
      <c r="M2" s="365" t="s">
        <v>635</v>
      </c>
      <c r="N2" s="365"/>
      <c r="O2" s="365"/>
      <c r="P2" s="365"/>
      <c r="Q2" s="364" t="s">
        <v>473</v>
      </c>
      <c r="R2" s="364"/>
      <c r="S2" s="364"/>
      <c r="T2" s="364"/>
      <c r="U2" s="364"/>
      <c r="V2" s="364"/>
      <c r="W2" s="364"/>
      <c r="X2" s="365" t="s">
        <v>636</v>
      </c>
      <c r="Y2" s="365"/>
      <c r="Z2" s="365"/>
      <c r="AA2" s="365"/>
      <c r="AB2" s="364" t="s">
        <v>184</v>
      </c>
      <c r="AC2" s="364"/>
      <c r="AD2" s="364"/>
      <c r="AE2" s="365" t="s">
        <v>637</v>
      </c>
      <c r="AF2" s="365"/>
      <c r="AG2" s="365"/>
      <c r="AH2" s="365"/>
      <c r="AI2" s="365"/>
    </row>
    <row r="3" spans="2:62" s="71" customFormat="1" ht="45" x14ac:dyDescent="0.25">
      <c r="B3" s="71" t="s">
        <v>15</v>
      </c>
      <c r="C3" s="71" t="s">
        <v>80</v>
      </c>
      <c r="D3" s="71" t="s">
        <v>644</v>
      </c>
      <c r="E3" s="71" t="s">
        <v>646</v>
      </c>
      <c r="F3" s="71" t="s">
        <v>647</v>
      </c>
      <c r="G3" s="71" t="s">
        <v>727</v>
      </c>
      <c r="H3" s="71" t="s">
        <v>728</v>
      </c>
      <c r="I3" s="71" t="s">
        <v>729</v>
      </c>
      <c r="J3" s="71" t="s">
        <v>730</v>
      </c>
      <c r="K3" s="71" t="s">
        <v>731</v>
      </c>
      <c r="L3" s="71" t="s">
        <v>732</v>
      </c>
      <c r="M3" s="258" t="s">
        <v>648</v>
      </c>
      <c r="N3" s="71" t="s">
        <v>649</v>
      </c>
      <c r="O3" s="71" t="s">
        <v>650</v>
      </c>
      <c r="P3" s="71" t="s">
        <v>651</v>
      </c>
      <c r="Q3" s="71" t="s">
        <v>652</v>
      </c>
      <c r="R3" s="71" t="s">
        <v>398</v>
      </c>
      <c r="S3" s="71" t="s">
        <v>654</v>
      </c>
      <c r="T3" s="71" t="s">
        <v>655</v>
      </c>
      <c r="U3" s="71" t="s">
        <v>656</v>
      </c>
      <c r="V3" s="71" t="s">
        <v>657</v>
      </c>
      <c r="W3" s="71" t="s">
        <v>658</v>
      </c>
      <c r="X3" s="71" t="s">
        <v>659</v>
      </c>
      <c r="Y3" s="71" t="s">
        <v>660</v>
      </c>
      <c r="Z3" s="71" t="s">
        <v>733</v>
      </c>
      <c r="AA3" s="71" t="s">
        <v>734</v>
      </c>
      <c r="AB3" s="71" t="s">
        <v>663</v>
      </c>
      <c r="AC3" s="71" t="s">
        <v>664</v>
      </c>
      <c r="AD3" s="71" t="s">
        <v>735</v>
      </c>
      <c r="AE3" s="71" t="s">
        <v>82</v>
      </c>
      <c r="AF3" s="71" t="s">
        <v>666</v>
      </c>
      <c r="AG3" s="71" t="s">
        <v>667</v>
      </c>
      <c r="AH3" s="71" t="s">
        <v>668</v>
      </c>
      <c r="AI3" s="71" t="s">
        <v>81</v>
      </c>
    </row>
    <row r="4" spans="2:62" s="33" customFormat="1" x14ac:dyDescent="0.25">
      <c r="B4" s="23" t="s">
        <v>64</v>
      </c>
      <c r="C4" s="23" t="s">
        <v>65</v>
      </c>
      <c r="D4" s="32">
        <v>44035.671585648146</v>
      </c>
      <c r="E4" s="23" t="s">
        <v>678</v>
      </c>
      <c r="F4" s="23" t="s">
        <v>684</v>
      </c>
      <c r="G4" s="23">
        <v>0</v>
      </c>
      <c r="H4" s="33">
        <v>0</v>
      </c>
      <c r="I4" s="77">
        <v>2</v>
      </c>
      <c r="J4" s="232">
        <v>44035.671585648146</v>
      </c>
      <c r="K4" s="32">
        <v>44077.671585648146</v>
      </c>
      <c r="L4" s="33" t="s">
        <v>77</v>
      </c>
      <c r="M4" s="33" t="s">
        <v>709</v>
      </c>
      <c r="N4" s="232">
        <v>44035.671585648146</v>
      </c>
      <c r="O4" s="232">
        <v>44077.671585648146</v>
      </c>
      <c r="P4" s="33" t="s">
        <v>77</v>
      </c>
      <c r="Q4" s="33" t="b">
        <v>0</v>
      </c>
      <c r="S4" s="33" t="b">
        <v>0</v>
      </c>
      <c r="T4" s="33" t="b">
        <v>0</v>
      </c>
      <c r="X4" s="33" t="b">
        <v>0</v>
      </c>
      <c r="Y4" s="33" t="b">
        <v>0</v>
      </c>
      <c r="AA4" s="33" t="s">
        <v>680</v>
      </c>
    </row>
    <row r="5" spans="2:62" s="33" customFormat="1" x14ac:dyDescent="0.25">
      <c r="B5" s="23" t="s">
        <v>42</v>
      </c>
      <c r="C5" s="23" t="s">
        <v>43</v>
      </c>
      <c r="D5" s="32">
        <v>43831</v>
      </c>
      <c r="E5" s="23" t="s">
        <v>678</v>
      </c>
      <c r="F5" s="23" t="s">
        <v>684</v>
      </c>
      <c r="G5" s="40">
        <v>0</v>
      </c>
      <c r="H5" s="259">
        <v>0</v>
      </c>
      <c r="I5" s="77">
        <v>2</v>
      </c>
      <c r="J5" s="232">
        <v>43831</v>
      </c>
      <c r="K5" s="32">
        <v>43873</v>
      </c>
      <c r="L5" s="33" t="s">
        <v>77</v>
      </c>
      <c r="M5" s="33" t="s">
        <v>709</v>
      </c>
      <c r="N5" s="232">
        <v>43831</v>
      </c>
      <c r="O5" s="232">
        <v>43873</v>
      </c>
      <c r="P5" s="260" t="s">
        <v>77</v>
      </c>
      <c r="Q5" s="33" t="b">
        <v>0</v>
      </c>
      <c r="R5" s="232"/>
      <c r="S5" s="33" t="b">
        <v>0</v>
      </c>
      <c r="T5" s="33" t="b">
        <v>0</v>
      </c>
      <c r="U5" s="232"/>
      <c r="V5" s="232"/>
      <c r="X5" s="33" t="b">
        <v>0</v>
      </c>
      <c r="Y5" s="232" t="b">
        <v>0</v>
      </c>
      <c r="Z5" s="232"/>
      <c r="AA5" s="261" t="s">
        <v>680</v>
      </c>
    </row>
    <row r="6" spans="2:62" s="33" customFormat="1" x14ac:dyDescent="0.25">
      <c r="B6" s="23" t="s">
        <v>46</v>
      </c>
      <c r="C6" s="33" t="s">
        <v>47</v>
      </c>
      <c r="D6" s="232">
        <v>44188.602395833332</v>
      </c>
      <c r="E6" s="33" t="s">
        <v>736</v>
      </c>
      <c r="F6" s="33" t="s">
        <v>616</v>
      </c>
      <c r="G6" s="259">
        <v>0</v>
      </c>
      <c r="H6" s="259">
        <v>0</v>
      </c>
      <c r="I6" s="77"/>
      <c r="J6" s="232">
        <v>43966</v>
      </c>
      <c r="K6" s="232">
        <v>44008</v>
      </c>
      <c r="L6" s="33" t="s">
        <v>77</v>
      </c>
      <c r="M6" s="232" t="s">
        <v>688</v>
      </c>
      <c r="N6" s="232">
        <v>43966</v>
      </c>
      <c r="O6" s="232">
        <v>44008</v>
      </c>
      <c r="P6" s="232" t="s">
        <v>77</v>
      </c>
      <c r="Q6" s="33" t="b">
        <v>0</v>
      </c>
      <c r="R6" s="232" t="s">
        <v>77</v>
      </c>
      <c r="S6" s="33" t="b">
        <v>0</v>
      </c>
      <c r="T6" s="33" t="b">
        <v>0</v>
      </c>
      <c r="U6" s="232" t="s">
        <v>77</v>
      </c>
      <c r="V6" s="232" t="s">
        <v>77</v>
      </c>
      <c r="X6" s="33" t="b">
        <v>1</v>
      </c>
      <c r="Y6" s="33" t="b">
        <v>1</v>
      </c>
      <c r="Z6" s="232">
        <v>43966</v>
      </c>
      <c r="AA6" s="33" t="s">
        <v>711</v>
      </c>
    </row>
    <row r="7" spans="2:62" s="33" customFormat="1" x14ac:dyDescent="0.25">
      <c r="B7" s="23" t="s">
        <v>50</v>
      </c>
      <c r="C7" s="23" t="s">
        <v>51</v>
      </c>
      <c r="D7" s="32">
        <v>44035.715474537035</v>
      </c>
      <c r="E7" s="23" t="s">
        <v>678</v>
      </c>
      <c r="F7" s="23" t="s">
        <v>684</v>
      </c>
      <c r="G7" s="40">
        <v>182.35</v>
      </c>
      <c r="H7" s="259">
        <v>109.41</v>
      </c>
      <c r="I7" s="77">
        <v>2</v>
      </c>
      <c r="J7" s="232">
        <v>44035.670081018521</v>
      </c>
      <c r="K7" s="32">
        <v>44077.670081018521</v>
      </c>
      <c r="L7" s="33" t="s">
        <v>77</v>
      </c>
      <c r="M7" s="33" t="s">
        <v>709</v>
      </c>
      <c r="N7" s="232">
        <v>44035.670081018521</v>
      </c>
      <c r="O7" s="232">
        <v>44077.670081018521</v>
      </c>
      <c r="P7" s="33" t="s">
        <v>77</v>
      </c>
      <c r="Q7" s="33" t="b">
        <v>0</v>
      </c>
      <c r="S7" s="33" t="b">
        <v>0</v>
      </c>
      <c r="T7" s="33" t="b">
        <v>0</v>
      </c>
      <c r="X7" s="33" t="b">
        <v>0</v>
      </c>
      <c r="Y7" s="33" t="b">
        <v>0</v>
      </c>
      <c r="AA7" s="33" t="s">
        <v>616</v>
      </c>
      <c r="BF7" s="217" t="s">
        <v>635</v>
      </c>
      <c r="BJ7" s="217" t="s">
        <v>493</v>
      </c>
    </row>
    <row r="8" spans="2:62" s="33" customFormat="1" x14ac:dyDescent="0.25">
      <c r="B8" s="33" t="s">
        <v>66</v>
      </c>
      <c r="C8" s="23" t="s">
        <v>67</v>
      </c>
      <c r="D8" s="32">
        <v>44188.601643518516</v>
      </c>
      <c r="E8" s="23" t="s">
        <v>736</v>
      </c>
      <c r="F8" s="23" t="s">
        <v>616</v>
      </c>
      <c r="G8" s="40">
        <v>0</v>
      </c>
      <c r="H8" s="259">
        <v>0</v>
      </c>
      <c r="I8" s="77"/>
      <c r="J8" s="232">
        <v>43962</v>
      </c>
      <c r="K8" s="32">
        <v>44004</v>
      </c>
      <c r="L8" s="33" t="s">
        <v>77</v>
      </c>
      <c r="M8" s="232" t="s">
        <v>688</v>
      </c>
      <c r="N8" s="232">
        <v>43962</v>
      </c>
      <c r="O8" s="232">
        <v>44004</v>
      </c>
      <c r="P8" s="232" t="s">
        <v>77</v>
      </c>
      <c r="Q8" s="33" t="b">
        <v>0</v>
      </c>
      <c r="R8" s="232">
        <v>43962</v>
      </c>
      <c r="S8" s="232" t="b">
        <v>0</v>
      </c>
      <c r="T8" s="232" t="b">
        <v>0</v>
      </c>
      <c r="U8" s="232">
        <v>43962</v>
      </c>
      <c r="V8" s="232"/>
      <c r="X8" s="232" t="b">
        <v>1</v>
      </c>
      <c r="Y8" s="232" t="b">
        <v>1</v>
      </c>
      <c r="Z8" s="232">
        <v>43962</v>
      </c>
      <c r="AA8" s="33" t="s">
        <v>680</v>
      </c>
      <c r="BJ8" s="33" t="s">
        <v>499</v>
      </c>
    </row>
    <row r="9" spans="2:62" s="33" customFormat="1" x14ac:dyDescent="0.25">
      <c r="B9" s="33" t="s">
        <v>54</v>
      </c>
      <c r="C9" s="23" t="s">
        <v>55</v>
      </c>
      <c r="D9" s="32">
        <v>44188.602395833332</v>
      </c>
      <c r="E9" s="23" t="s">
        <v>736</v>
      </c>
      <c r="F9" s="23" t="s">
        <v>616</v>
      </c>
      <c r="G9" s="40">
        <v>0</v>
      </c>
      <c r="H9" s="259">
        <v>0</v>
      </c>
      <c r="I9" s="77"/>
      <c r="J9" s="232">
        <v>43984</v>
      </c>
      <c r="K9" s="32">
        <v>44026</v>
      </c>
      <c r="L9" s="33" t="s">
        <v>77</v>
      </c>
      <c r="M9" s="33" t="s">
        <v>688</v>
      </c>
      <c r="N9" s="232">
        <v>43984</v>
      </c>
      <c r="O9" s="232">
        <v>44026</v>
      </c>
      <c r="P9" s="33" t="s">
        <v>77</v>
      </c>
      <c r="Q9" s="33" t="b">
        <v>0</v>
      </c>
      <c r="R9" s="232"/>
      <c r="S9" s="33" t="b">
        <v>0</v>
      </c>
      <c r="T9" s="33" t="b">
        <v>0</v>
      </c>
      <c r="U9" s="232"/>
      <c r="V9" s="232"/>
      <c r="X9" s="33" t="b">
        <v>1</v>
      </c>
      <c r="Y9" s="33" t="b">
        <v>1</v>
      </c>
      <c r="Z9" s="232">
        <v>43984</v>
      </c>
      <c r="AA9" s="33" t="s">
        <v>711</v>
      </c>
      <c r="BF9" s="33" t="s">
        <v>679</v>
      </c>
      <c r="BJ9" s="33" t="s">
        <v>494</v>
      </c>
    </row>
    <row r="10" spans="2:62" s="33" customFormat="1" x14ac:dyDescent="0.25">
      <c r="B10" s="33" t="s">
        <v>56</v>
      </c>
      <c r="C10" s="23" t="s">
        <v>57</v>
      </c>
      <c r="D10" s="32">
        <v>44019</v>
      </c>
      <c r="E10" s="23" t="s">
        <v>704</v>
      </c>
      <c r="F10" s="23" t="s">
        <v>685</v>
      </c>
      <c r="G10" s="40">
        <v>0</v>
      </c>
      <c r="H10" s="259">
        <v>0</v>
      </c>
      <c r="I10" s="77">
        <v>2</v>
      </c>
      <c r="J10" s="232">
        <v>44019</v>
      </c>
      <c r="K10" s="32">
        <v>44061</v>
      </c>
      <c r="L10" s="33" t="s">
        <v>77</v>
      </c>
      <c r="M10" s="33" t="s">
        <v>686</v>
      </c>
      <c r="N10" s="232">
        <v>44019</v>
      </c>
      <c r="O10" s="232">
        <v>44061</v>
      </c>
      <c r="P10" s="33" t="s">
        <v>77</v>
      </c>
      <c r="Q10" s="33" t="b">
        <v>0</v>
      </c>
      <c r="R10" s="232">
        <v>44019</v>
      </c>
      <c r="S10" s="33" t="b">
        <v>0</v>
      </c>
      <c r="T10" s="33" t="b">
        <v>0</v>
      </c>
      <c r="U10" s="232"/>
      <c r="V10" s="232"/>
      <c r="W10" s="232"/>
      <c r="X10" s="33" t="b">
        <v>0</v>
      </c>
      <c r="Y10" s="33" t="b">
        <v>0</v>
      </c>
      <c r="Z10" s="232"/>
      <c r="AA10" s="33" t="s">
        <v>680</v>
      </c>
      <c r="BF10" s="33" t="s">
        <v>688</v>
      </c>
      <c r="BJ10" s="33" t="s">
        <v>737</v>
      </c>
    </row>
    <row r="11" spans="2:62" s="33" customFormat="1" x14ac:dyDescent="0.25">
      <c r="B11" s="33" t="s">
        <v>69</v>
      </c>
      <c r="C11" s="23" t="s">
        <v>70</v>
      </c>
      <c r="D11" s="32">
        <v>43927</v>
      </c>
      <c r="E11" s="23" t="s">
        <v>678</v>
      </c>
      <c r="F11" s="23" t="s">
        <v>684</v>
      </c>
      <c r="G11" s="23">
        <v>0</v>
      </c>
      <c r="H11" s="33">
        <v>0</v>
      </c>
      <c r="I11" s="77">
        <v>2</v>
      </c>
      <c r="J11" s="232">
        <v>43927</v>
      </c>
      <c r="K11" s="32">
        <v>43969</v>
      </c>
      <c r="L11" s="33" t="s">
        <v>77</v>
      </c>
      <c r="M11" s="33" t="s">
        <v>709</v>
      </c>
      <c r="N11" s="232">
        <v>43927</v>
      </c>
      <c r="O11" s="232">
        <v>43969</v>
      </c>
      <c r="P11" s="33" t="s">
        <v>77</v>
      </c>
      <c r="Q11" s="33" t="b">
        <v>0</v>
      </c>
      <c r="S11" s="33" t="b">
        <v>0</v>
      </c>
      <c r="T11" s="33" t="b">
        <v>0</v>
      </c>
      <c r="X11" s="33" t="b">
        <v>0</v>
      </c>
      <c r="Y11" s="33" t="b">
        <v>0</v>
      </c>
      <c r="AA11" s="33" t="s">
        <v>616</v>
      </c>
      <c r="BJ11" s="33" t="s">
        <v>495</v>
      </c>
    </row>
    <row r="12" spans="2:62" s="33" customFormat="1" x14ac:dyDescent="0.25">
      <c r="B12" s="33" t="s">
        <v>59</v>
      </c>
      <c r="C12" s="23" t="s">
        <v>60</v>
      </c>
      <c r="D12" s="32">
        <v>44044</v>
      </c>
      <c r="E12" s="23" t="s">
        <v>736</v>
      </c>
      <c r="F12" s="23" t="s">
        <v>616</v>
      </c>
      <c r="G12" s="40">
        <v>0</v>
      </c>
      <c r="H12" s="259">
        <v>0</v>
      </c>
      <c r="I12" s="77"/>
      <c r="J12" s="232">
        <v>44018</v>
      </c>
      <c r="K12" s="32">
        <v>44060</v>
      </c>
      <c r="L12" s="33" t="s">
        <v>77</v>
      </c>
      <c r="M12" s="33" t="s">
        <v>686</v>
      </c>
      <c r="N12" s="232">
        <v>44018</v>
      </c>
      <c r="O12" s="232">
        <v>44060</v>
      </c>
      <c r="P12" s="33" t="s">
        <v>77</v>
      </c>
      <c r="Q12" s="33" t="b">
        <v>0</v>
      </c>
      <c r="R12" s="232"/>
      <c r="S12" s="33" t="b">
        <v>0</v>
      </c>
      <c r="T12" s="33" t="b">
        <v>0</v>
      </c>
      <c r="U12" s="232"/>
      <c r="V12" s="232"/>
      <c r="X12" s="33" t="b">
        <v>1</v>
      </c>
      <c r="Y12" s="33" t="b">
        <v>1</v>
      </c>
      <c r="Z12" s="232">
        <v>44018</v>
      </c>
      <c r="AA12" s="33" t="s">
        <v>711</v>
      </c>
      <c r="BF12" s="33" t="s">
        <v>686</v>
      </c>
      <c r="BJ12" s="33" t="s">
        <v>500</v>
      </c>
    </row>
    <row r="13" spans="2:62" s="33" customFormat="1" x14ac:dyDescent="0.25">
      <c r="B13" s="33" t="s">
        <v>61</v>
      </c>
      <c r="C13" s="23" t="s">
        <v>62</v>
      </c>
      <c r="D13" s="32">
        <v>44035.715474537035</v>
      </c>
      <c r="E13" s="23" t="s">
        <v>678</v>
      </c>
      <c r="F13" s="23" t="s">
        <v>616</v>
      </c>
      <c r="G13" s="40">
        <v>182.35</v>
      </c>
      <c r="H13" s="40">
        <v>109.41</v>
      </c>
      <c r="I13" s="262"/>
      <c r="J13" s="32">
        <v>43927</v>
      </c>
      <c r="K13" s="32">
        <v>43969</v>
      </c>
      <c r="L13" s="33" t="s">
        <v>77</v>
      </c>
      <c r="M13" s="33" t="s">
        <v>679</v>
      </c>
      <c r="N13" s="232">
        <v>43927</v>
      </c>
      <c r="O13" s="232">
        <v>43969</v>
      </c>
      <c r="P13" s="33" t="s">
        <v>77</v>
      </c>
      <c r="Q13" s="33" t="b">
        <v>0</v>
      </c>
      <c r="R13" s="33" t="s">
        <v>77</v>
      </c>
      <c r="S13" s="33" t="b">
        <v>0</v>
      </c>
      <c r="T13" s="33" t="b">
        <v>0</v>
      </c>
      <c r="U13" s="33" t="s">
        <v>77</v>
      </c>
      <c r="V13" s="33" t="s">
        <v>77</v>
      </c>
      <c r="X13" s="33" t="b">
        <v>0</v>
      </c>
      <c r="Y13" s="33" t="b">
        <v>0</v>
      </c>
      <c r="AA13" s="33" t="s">
        <v>680</v>
      </c>
      <c r="BF13" s="33" t="s">
        <v>709</v>
      </c>
      <c r="BJ13" s="33" t="s">
        <v>496</v>
      </c>
    </row>
    <row r="14" spans="2:62" x14ac:dyDescent="0.25">
      <c r="BJ14" s="33" t="s">
        <v>497</v>
      </c>
    </row>
    <row r="15" spans="2:62" x14ac:dyDescent="0.25">
      <c r="BJ15" s="33" t="s">
        <v>498</v>
      </c>
    </row>
    <row r="16" spans="2:62" x14ac:dyDescent="0.25">
      <c r="BJ16" t="s">
        <v>501</v>
      </c>
    </row>
    <row r="17" spans="2:65" x14ac:dyDescent="0.25">
      <c r="BJ17" t="s">
        <v>502</v>
      </c>
    </row>
    <row r="18" spans="2:65" x14ac:dyDescent="0.25">
      <c r="B18" s="366" t="s">
        <v>738</v>
      </c>
      <c r="C18" s="366"/>
      <c r="D18" s="366"/>
      <c r="E18" s="366"/>
      <c r="F18" s="366"/>
      <c r="G18" s="366"/>
      <c r="H18" s="366"/>
      <c r="I18" s="366"/>
      <c r="J18" s="366"/>
      <c r="K18" s="366"/>
      <c r="L18" s="366"/>
      <c r="BJ18" s="263" t="s">
        <v>503</v>
      </c>
    </row>
    <row r="19" spans="2:65" s="263" customFormat="1" x14ac:dyDescent="0.25">
      <c r="B19" s="264" t="s">
        <v>80</v>
      </c>
      <c r="C19" s="265" t="s">
        <v>670</v>
      </c>
      <c r="D19" s="264" t="s">
        <v>671</v>
      </c>
      <c r="E19" s="367" t="s">
        <v>493</v>
      </c>
      <c r="F19" s="367"/>
      <c r="G19" s="367"/>
      <c r="H19" s="367"/>
      <c r="I19" s="367"/>
      <c r="J19" s="367"/>
      <c r="K19" s="367"/>
      <c r="L19" s="367"/>
      <c r="M19" s="367"/>
      <c r="N19" s="367"/>
      <c r="O19" s="367"/>
      <c r="P19" s="367"/>
      <c r="Q19" s="367"/>
      <c r="BE19"/>
      <c r="BJ19" t="s">
        <v>504</v>
      </c>
    </row>
    <row r="20" spans="2:65" x14ac:dyDescent="0.25">
      <c r="B20" t="s">
        <v>682</v>
      </c>
      <c r="C20" s="3" t="s">
        <v>683</v>
      </c>
      <c r="D20" s="112">
        <v>42370</v>
      </c>
      <c r="E20" t="s">
        <v>497</v>
      </c>
      <c r="BJ20" t="s">
        <v>505</v>
      </c>
    </row>
    <row r="21" spans="2:65" x14ac:dyDescent="0.25">
      <c r="BJ21" t="s">
        <v>506</v>
      </c>
    </row>
    <row r="23" spans="2:65" ht="15" customHeight="1" x14ac:dyDescent="0.25">
      <c r="D23" s="361" t="s">
        <v>739</v>
      </c>
      <c r="E23" s="361"/>
      <c r="F23" s="362"/>
      <c r="G23" s="362"/>
      <c r="H23" s="362"/>
      <c r="I23" s="362"/>
      <c r="J23" s="361" t="s">
        <v>740</v>
      </c>
      <c r="K23" s="361"/>
      <c r="L23" s="362"/>
      <c r="M23" s="362"/>
      <c r="N23" s="362"/>
      <c r="O23" s="362"/>
      <c r="P23" s="361" t="s">
        <v>741</v>
      </c>
      <c r="Q23" s="361"/>
      <c r="R23" s="362"/>
      <c r="S23" s="362"/>
      <c r="T23" s="362"/>
      <c r="U23" s="362"/>
    </row>
    <row r="24" spans="2:65" ht="15" customHeight="1" x14ac:dyDescent="0.25">
      <c r="D24" s="362"/>
      <c r="E24" s="362"/>
      <c r="F24" s="362"/>
      <c r="G24" s="362"/>
      <c r="H24" s="362"/>
      <c r="I24" s="362"/>
      <c r="J24" s="362"/>
      <c r="K24" s="362"/>
      <c r="L24" s="362"/>
      <c r="M24" s="362"/>
      <c r="N24" s="362"/>
      <c r="O24" s="362"/>
      <c r="P24" s="362"/>
      <c r="Q24" s="362"/>
      <c r="R24" s="362"/>
      <c r="S24" s="362"/>
      <c r="T24" s="362"/>
      <c r="U24" s="362"/>
    </row>
    <row r="25" spans="2:65" ht="15" customHeight="1" x14ac:dyDescent="0.25">
      <c r="D25" s="362"/>
      <c r="E25" s="362"/>
      <c r="F25" s="362"/>
      <c r="G25" s="362"/>
      <c r="H25" s="362"/>
      <c r="I25" s="362"/>
      <c r="J25" s="362"/>
      <c r="K25" s="362"/>
      <c r="L25" s="362"/>
      <c r="M25" s="362"/>
      <c r="N25" s="362"/>
      <c r="O25" s="362"/>
      <c r="P25" s="362"/>
      <c r="Q25" s="362"/>
      <c r="R25" s="362"/>
      <c r="S25" s="362"/>
      <c r="T25" s="362"/>
      <c r="U25" s="362"/>
      <c r="BE25" s="266"/>
      <c r="BJ25" s="93" t="s">
        <v>742</v>
      </c>
    </row>
    <row r="26" spans="2:65" ht="15" customHeight="1" x14ac:dyDescent="0.25">
      <c r="D26" s="362"/>
      <c r="E26" s="362"/>
      <c r="F26" s="362"/>
      <c r="G26" s="362"/>
      <c r="H26" s="362"/>
      <c r="I26" s="362"/>
      <c r="J26" s="362"/>
      <c r="K26" s="362"/>
      <c r="L26" s="362"/>
      <c r="M26" s="362"/>
      <c r="N26" s="362"/>
      <c r="O26" s="362"/>
      <c r="P26" s="362"/>
      <c r="Q26" s="362"/>
      <c r="R26" s="362"/>
      <c r="S26" s="362"/>
      <c r="T26" s="362"/>
      <c r="U26" s="362"/>
      <c r="BI26" s="348" t="s">
        <v>743</v>
      </c>
      <c r="BJ26" s="37" t="s">
        <v>677</v>
      </c>
      <c r="BK26" s="37">
        <v>0</v>
      </c>
      <c r="BL26" s="235" t="s">
        <v>744</v>
      </c>
      <c r="BM26" s="37" t="s">
        <v>745</v>
      </c>
    </row>
    <row r="27" spans="2:65" ht="15" customHeight="1" x14ac:dyDescent="0.25">
      <c r="D27" s="362"/>
      <c r="E27" s="362"/>
      <c r="F27" s="362"/>
      <c r="G27" s="362"/>
      <c r="H27" s="362"/>
      <c r="I27" s="362"/>
      <c r="J27" s="362"/>
      <c r="K27" s="362"/>
      <c r="L27" s="362"/>
      <c r="M27" s="362"/>
      <c r="N27" s="362"/>
      <c r="O27" s="362"/>
      <c r="P27" s="362"/>
      <c r="Q27" s="362"/>
      <c r="R27" s="362"/>
      <c r="S27" s="362"/>
      <c r="T27" s="362"/>
      <c r="U27" s="362"/>
      <c r="BI27" s="348"/>
      <c r="BJ27" s="37" t="s">
        <v>690</v>
      </c>
      <c r="BK27" s="37">
        <f>BK26+1</f>
        <v>1</v>
      </c>
      <c r="BL27" s="235" t="s">
        <v>744</v>
      </c>
      <c r="BM27" s="37" t="s">
        <v>746</v>
      </c>
    </row>
    <row r="28" spans="2:65" ht="15" customHeight="1" x14ac:dyDescent="0.25">
      <c r="D28" s="362"/>
      <c r="E28" s="362"/>
      <c r="F28" s="362"/>
      <c r="G28" s="362"/>
      <c r="H28" s="362"/>
      <c r="I28" s="362"/>
      <c r="J28" s="362"/>
      <c r="K28" s="362"/>
      <c r="L28" s="362"/>
      <c r="M28" s="362"/>
      <c r="N28" s="362"/>
      <c r="O28" s="362"/>
      <c r="P28" s="362"/>
      <c r="Q28" s="362"/>
      <c r="R28" s="362"/>
      <c r="S28" s="362"/>
      <c r="T28" s="362"/>
      <c r="U28" s="362"/>
      <c r="BI28" s="348"/>
      <c r="BJ28" s="37" t="s">
        <v>694</v>
      </c>
      <c r="BK28" s="37">
        <f t="shared" ref="BK28:BK47" si="0">BK27+1</f>
        <v>2</v>
      </c>
      <c r="BL28" s="235" t="s">
        <v>744</v>
      </c>
      <c r="BM28" s="37" t="s">
        <v>747</v>
      </c>
    </row>
    <row r="29" spans="2:65" ht="15" customHeight="1" x14ac:dyDescent="0.25">
      <c r="D29" s="362"/>
      <c r="E29" s="362"/>
      <c r="F29" s="362"/>
      <c r="G29" s="362"/>
      <c r="H29" s="362"/>
      <c r="I29" s="362"/>
      <c r="J29" s="362"/>
      <c r="K29" s="362"/>
      <c r="L29" s="362"/>
      <c r="M29" s="362"/>
      <c r="N29" s="362"/>
      <c r="O29" s="362"/>
      <c r="P29" s="362"/>
      <c r="Q29" s="362"/>
      <c r="R29" s="362"/>
      <c r="S29" s="362"/>
      <c r="T29" s="362"/>
      <c r="U29" s="362"/>
      <c r="BF29" t="str">
        <f>LOWER(BE29)</f>
        <v/>
      </c>
      <c r="BI29" s="348"/>
      <c r="BJ29" s="37" t="s">
        <v>703</v>
      </c>
      <c r="BK29" s="37">
        <f t="shared" si="0"/>
        <v>3</v>
      </c>
      <c r="BL29" s="235" t="s">
        <v>744</v>
      </c>
      <c r="BM29" s="37" t="s">
        <v>748</v>
      </c>
    </row>
    <row r="30" spans="2:65" ht="15" customHeight="1" x14ac:dyDescent="0.25">
      <c r="D30" s="267"/>
      <c r="E30" s="267"/>
      <c r="F30" s="267"/>
      <c r="G30" s="267"/>
      <c r="H30" s="267"/>
      <c r="I30" s="267"/>
      <c r="P30" s="268"/>
      <c r="Q30" s="268"/>
      <c r="R30" s="268"/>
      <c r="S30" s="267"/>
      <c r="BI30" s="348"/>
      <c r="BJ30" s="37" t="s">
        <v>700</v>
      </c>
      <c r="BK30" s="37">
        <f>BK29+1</f>
        <v>4</v>
      </c>
      <c r="BL30" s="235" t="s">
        <v>744</v>
      </c>
      <c r="BM30" s="37" t="s">
        <v>749</v>
      </c>
    </row>
    <row r="31" spans="2:65" ht="15" customHeight="1" x14ac:dyDescent="0.25">
      <c r="D31" s="267"/>
      <c r="E31" s="267"/>
      <c r="F31" s="267"/>
      <c r="G31" s="267"/>
      <c r="H31" s="267"/>
      <c r="I31" s="267"/>
      <c r="P31" s="268"/>
      <c r="Q31" s="268"/>
      <c r="R31" s="268"/>
      <c r="S31" s="267"/>
      <c r="BI31" s="348"/>
      <c r="BJ31" s="37" t="s">
        <v>710</v>
      </c>
      <c r="BK31" s="37">
        <f>BK30+1</f>
        <v>5</v>
      </c>
      <c r="BL31" s="235" t="s">
        <v>744</v>
      </c>
      <c r="BM31" s="37" t="s">
        <v>750</v>
      </c>
    </row>
    <row r="32" spans="2:65" ht="15" customHeight="1" x14ac:dyDescent="0.25">
      <c r="O32" s="268"/>
      <c r="P32" s="268"/>
      <c r="Q32" s="268"/>
      <c r="R32" s="268"/>
      <c r="S32" s="267"/>
      <c r="BI32" s="348"/>
      <c r="BJ32" s="37" t="s">
        <v>714</v>
      </c>
      <c r="BK32" s="37">
        <f>BK31+1</f>
        <v>6</v>
      </c>
      <c r="BL32" s="235" t="s">
        <v>744</v>
      </c>
      <c r="BM32" s="37" t="s">
        <v>751</v>
      </c>
    </row>
    <row r="33" spans="4:65" ht="15" customHeight="1" x14ac:dyDescent="0.25">
      <c r="D33" s="361" t="s">
        <v>752</v>
      </c>
      <c r="E33" s="361"/>
      <c r="F33" s="362"/>
      <c r="G33" s="362"/>
      <c r="H33" s="362"/>
      <c r="I33" s="362"/>
      <c r="J33" s="361" t="s">
        <v>753</v>
      </c>
      <c r="K33" s="361"/>
      <c r="L33" s="362"/>
      <c r="M33" s="362"/>
      <c r="N33" s="362"/>
      <c r="O33" s="362"/>
      <c r="P33" s="268"/>
      <c r="Q33" s="268"/>
      <c r="R33" s="268"/>
      <c r="S33" s="267"/>
      <c r="BI33" s="363" t="s">
        <v>754</v>
      </c>
      <c r="BJ33" s="38" t="s">
        <v>755</v>
      </c>
      <c r="BK33" s="38">
        <f>BK32+1</f>
        <v>7</v>
      </c>
      <c r="BL33" s="94" t="s">
        <v>744</v>
      </c>
      <c r="BM33" s="38" t="s">
        <v>756</v>
      </c>
    </row>
    <row r="34" spans="4:65" x14ac:dyDescent="0.25">
      <c r="D34" s="362"/>
      <c r="E34" s="362"/>
      <c r="F34" s="362"/>
      <c r="G34" s="362"/>
      <c r="H34" s="362"/>
      <c r="I34" s="362"/>
      <c r="J34" s="362"/>
      <c r="K34" s="362"/>
      <c r="L34" s="362"/>
      <c r="M34" s="362"/>
      <c r="N34" s="362"/>
      <c r="O34" s="362"/>
      <c r="BE34" s="33"/>
      <c r="BI34" s="341"/>
      <c r="BJ34" s="38" t="s">
        <v>757</v>
      </c>
      <c r="BK34" s="38">
        <f t="shared" si="0"/>
        <v>8</v>
      </c>
      <c r="BL34" s="269" t="s">
        <v>744</v>
      </c>
      <c r="BM34" s="38" t="s">
        <v>758</v>
      </c>
    </row>
    <row r="35" spans="4:65" x14ac:dyDescent="0.25">
      <c r="D35" s="362"/>
      <c r="E35" s="362"/>
      <c r="F35" s="362"/>
      <c r="G35" s="362"/>
      <c r="H35" s="362"/>
      <c r="I35" s="362"/>
      <c r="J35" s="362"/>
      <c r="K35" s="362"/>
      <c r="L35" s="362"/>
      <c r="M35" s="362"/>
      <c r="N35" s="362"/>
      <c r="O35" s="362"/>
      <c r="BE35" s="33"/>
      <c r="BI35" s="341"/>
      <c r="BJ35" s="38" t="s">
        <v>759</v>
      </c>
      <c r="BK35" s="38">
        <f t="shared" si="0"/>
        <v>9</v>
      </c>
      <c r="BL35" s="269" t="s">
        <v>744</v>
      </c>
      <c r="BM35" s="38" t="s">
        <v>760</v>
      </c>
    </row>
    <row r="36" spans="4:65" x14ac:dyDescent="0.25">
      <c r="D36" s="362"/>
      <c r="E36" s="362"/>
      <c r="F36" s="362"/>
      <c r="G36" s="362"/>
      <c r="H36" s="362"/>
      <c r="I36" s="362"/>
      <c r="J36" s="362"/>
      <c r="K36" s="362"/>
      <c r="L36" s="362"/>
      <c r="M36" s="362"/>
      <c r="N36" s="362"/>
      <c r="O36" s="362"/>
      <c r="BE36" s="33"/>
      <c r="BI36" s="341"/>
      <c r="BJ36" s="38" t="s">
        <v>761</v>
      </c>
      <c r="BK36" s="38">
        <f>BK35+1</f>
        <v>10</v>
      </c>
      <c r="BL36" s="269" t="s">
        <v>744</v>
      </c>
      <c r="BM36" s="38" t="s">
        <v>762</v>
      </c>
    </row>
    <row r="37" spans="4:65" x14ac:dyDescent="0.25">
      <c r="D37" s="362"/>
      <c r="E37" s="362"/>
      <c r="F37" s="362"/>
      <c r="G37" s="362"/>
      <c r="H37" s="362"/>
      <c r="I37" s="362"/>
      <c r="J37" s="362"/>
      <c r="K37" s="362"/>
      <c r="L37" s="362"/>
      <c r="M37" s="362"/>
      <c r="N37" s="362"/>
      <c r="O37" s="362"/>
      <c r="BI37" s="341"/>
      <c r="BJ37" s="38" t="s">
        <v>763</v>
      </c>
      <c r="BK37" s="38">
        <f>BK36+1</f>
        <v>11</v>
      </c>
      <c r="BL37" s="269" t="s">
        <v>744</v>
      </c>
      <c r="BM37" s="38" t="s">
        <v>764</v>
      </c>
    </row>
    <row r="38" spans="4:65" x14ac:dyDescent="0.25">
      <c r="D38" s="362"/>
      <c r="E38" s="362"/>
      <c r="F38" s="362"/>
      <c r="G38" s="362"/>
      <c r="H38" s="362"/>
      <c r="I38" s="362"/>
      <c r="J38" s="362"/>
      <c r="K38" s="362"/>
      <c r="L38" s="362"/>
      <c r="M38" s="362"/>
      <c r="N38" s="362"/>
      <c r="O38" s="362"/>
      <c r="BI38" s="341"/>
      <c r="BJ38" s="38" t="s">
        <v>765</v>
      </c>
      <c r="BK38" s="38">
        <f t="shared" si="0"/>
        <v>12</v>
      </c>
      <c r="BL38" s="269" t="s">
        <v>744</v>
      </c>
      <c r="BM38" s="38" t="s">
        <v>766</v>
      </c>
    </row>
    <row r="39" spans="4:65" x14ac:dyDescent="0.25">
      <c r="D39" s="362"/>
      <c r="E39" s="362"/>
      <c r="F39" s="362"/>
      <c r="G39" s="362"/>
      <c r="H39" s="362"/>
      <c r="I39" s="362"/>
      <c r="J39" s="362"/>
      <c r="K39" s="362"/>
      <c r="L39" s="362"/>
      <c r="M39" s="362"/>
      <c r="N39" s="362"/>
      <c r="O39" s="362"/>
      <c r="BI39" s="341"/>
      <c r="BJ39" s="38" t="s">
        <v>767</v>
      </c>
      <c r="BK39" s="38">
        <f t="shared" si="0"/>
        <v>13</v>
      </c>
      <c r="BL39" s="94" t="s">
        <v>744</v>
      </c>
      <c r="BM39" s="38" t="s">
        <v>768</v>
      </c>
    </row>
    <row r="40" spans="4:65" x14ac:dyDescent="0.25">
      <c r="D40" s="362"/>
      <c r="E40" s="362"/>
      <c r="F40" s="362"/>
      <c r="G40" s="362"/>
      <c r="H40" s="362"/>
      <c r="I40" s="362"/>
      <c r="J40" s="362"/>
      <c r="K40" s="362"/>
      <c r="L40" s="362"/>
      <c r="M40" s="362"/>
      <c r="N40" s="362"/>
      <c r="O40" s="362"/>
      <c r="BI40" s="341"/>
      <c r="BJ40" s="38" t="s">
        <v>769</v>
      </c>
      <c r="BK40" s="38">
        <f>BK39+1</f>
        <v>14</v>
      </c>
      <c r="BL40" s="94" t="s">
        <v>744</v>
      </c>
      <c r="BM40" s="38" t="s">
        <v>770</v>
      </c>
    </row>
    <row r="41" spans="4:65" x14ac:dyDescent="0.25">
      <c r="D41" s="362"/>
      <c r="E41" s="362"/>
      <c r="F41" s="362"/>
      <c r="G41" s="362"/>
      <c r="H41" s="362"/>
      <c r="I41" s="362"/>
      <c r="J41" s="362"/>
      <c r="K41" s="362"/>
      <c r="L41" s="362"/>
      <c r="M41" s="362"/>
      <c r="N41" s="362"/>
      <c r="O41" s="362"/>
      <c r="BI41" s="341"/>
      <c r="BJ41" s="38" t="s">
        <v>771</v>
      </c>
      <c r="BK41" s="38">
        <f>BK40+1</f>
        <v>15</v>
      </c>
      <c r="BL41" s="94" t="s">
        <v>744</v>
      </c>
      <c r="BM41" s="38" t="s">
        <v>772</v>
      </c>
    </row>
    <row r="42" spans="4:65" x14ac:dyDescent="0.25">
      <c r="BI42" s="341"/>
      <c r="BJ42" s="270" t="s">
        <v>773</v>
      </c>
      <c r="BK42" s="38">
        <f t="shared" si="0"/>
        <v>16</v>
      </c>
      <c r="BL42" s="94" t="s">
        <v>744</v>
      </c>
      <c r="BM42" s="38" t="s">
        <v>774</v>
      </c>
    </row>
    <row r="43" spans="4:65" ht="15" customHeight="1" x14ac:dyDescent="0.25">
      <c r="BI43" s="341"/>
      <c r="BJ43" s="38" t="s">
        <v>775</v>
      </c>
      <c r="BK43" s="38">
        <f t="shared" si="0"/>
        <v>17</v>
      </c>
      <c r="BL43" s="94" t="s">
        <v>744</v>
      </c>
      <c r="BM43" s="38" t="s">
        <v>776</v>
      </c>
    </row>
    <row r="44" spans="4:65" ht="15" customHeight="1" x14ac:dyDescent="0.25">
      <c r="BI44" s="341"/>
      <c r="BJ44" s="38" t="s">
        <v>777</v>
      </c>
      <c r="BK44" s="38">
        <f t="shared" si="0"/>
        <v>18</v>
      </c>
      <c r="BL44" s="94" t="s">
        <v>744</v>
      </c>
      <c r="BM44" s="38" t="s">
        <v>778</v>
      </c>
    </row>
    <row r="45" spans="4:65" ht="15" customHeight="1" x14ac:dyDescent="0.25">
      <c r="D45" s="361" t="s">
        <v>779</v>
      </c>
      <c r="E45" s="361"/>
      <c r="F45" s="362"/>
      <c r="G45" s="362"/>
      <c r="H45" s="362"/>
      <c r="I45" s="362"/>
      <c r="J45" s="361" t="s">
        <v>780</v>
      </c>
      <c r="K45" s="361"/>
      <c r="L45" s="362"/>
      <c r="M45" s="362"/>
      <c r="N45" s="362"/>
      <c r="O45" s="362"/>
      <c r="BI45" s="348" t="s">
        <v>781</v>
      </c>
      <c r="BJ45" s="37" t="s">
        <v>782</v>
      </c>
      <c r="BK45" s="37">
        <f>BK44+1</f>
        <v>19</v>
      </c>
      <c r="BL45" s="235" t="s">
        <v>783</v>
      </c>
      <c r="BM45" s="37" t="s">
        <v>784</v>
      </c>
    </row>
    <row r="46" spans="4:65" ht="15" customHeight="1" x14ac:dyDescent="0.25">
      <c r="D46" s="362"/>
      <c r="E46" s="362"/>
      <c r="F46" s="362"/>
      <c r="G46" s="362"/>
      <c r="H46" s="362"/>
      <c r="I46" s="362"/>
      <c r="J46" s="362"/>
      <c r="K46" s="362"/>
      <c r="L46" s="362"/>
      <c r="M46" s="362"/>
      <c r="N46" s="362"/>
      <c r="O46" s="362"/>
      <c r="BI46" s="348"/>
      <c r="BJ46" s="37" t="s">
        <v>785</v>
      </c>
      <c r="BK46" s="37">
        <f t="shared" si="0"/>
        <v>20</v>
      </c>
      <c r="BL46" s="235" t="s">
        <v>783</v>
      </c>
      <c r="BM46" s="37" t="s">
        <v>786</v>
      </c>
    </row>
    <row r="47" spans="4:65" ht="15" customHeight="1" x14ac:dyDescent="0.25">
      <c r="D47" s="362"/>
      <c r="E47" s="362"/>
      <c r="F47" s="362"/>
      <c r="G47" s="362"/>
      <c r="H47" s="362"/>
      <c r="I47" s="362"/>
      <c r="J47" s="362"/>
      <c r="K47" s="362"/>
      <c r="L47" s="362"/>
      <c r="M47" s="362"/>
      <c r="N47" s="362"/>
      <c r="O47" s="362"/>
      <c r="BI47" s="348"/>
      <c r="BJ47" s="37" t="s">
        <v>787</v>
      </c>
      <c r="BK47" s="37">
        <f t="shared" si="0"/>
        <v>21</v>
      </c>
      <c r="BL47" s="235" t="s">
        <v>783</v>
      </c>
      <c r="BM47" s="37" t="s">
        <v>788</v>
      </c>
    </row>
    <row r="48" spans="4:65" ht="15" customHeight="1" x14ac:dyDescent="0.25">
      <c r="D48" s="362"/>
      <c r="E48" s="362"/>
      <c r="F48" s="362"/>
      <c r="G48" s="362"/>
      <c r="H48" s="362"/>
      <c r="I48" s="362"/>
      <c r="J48" s="362"/>
      <c r="K48" s="362"/>
      <c r="L48" s="362"/>
      <c r="M48" s="362"/>
      <c r="N48" s="362"/>
      <c r="O48" s="362"/>
      <c r="BI48" s="348"/>
      <c r="BJ48" s="37" t="s">
        <v>704</v>
      </c>
      <c r="BK48" s="37">
        <f>BK47+1</f>
        <v>22</v>
      </c>
      <c r="BL48" s="235" t="s">
        <v>744</v>
      </c>
      <c r="BM48" s="37" t="s">
        <v>789</v>
      </c>
    </row>
    <row r="49" spans="4:65" ht="15" customHeight="1" x14ac:dyDescent="0.25">
      <c r="D49" s="362"/>
      <c r="E49" s="362"/>
      <c r="F49" s="362"/>
      <c r="G49" s="362"/>
      <c r="H49" s="362"/>
      <c r="I49" s="362"/>
      <c r="J49" s="362"/>
      <c r="K49" s="362"/>
      <c r="L49" s="362"/>
      <c r="M49" s="362"/>
      <c r="N49" s="362"/>
      <c r="O49" s="362"/>
      <c r="BI49" s="341" t="s">
        <v>790</v>
      </c>
      <c r="BJ49" s="38" t="s">
        <v>791</v>
      </c>
      <c r="BK49" s="38">
        <f>BK48+1</f>
        <v>23</v>
      </c>
      <c r="BL49" s="94" t="s">
        <v>744</v>
      </c>
      <c r="BM49" s="38" t="s">
        <v>792</v>
      </c>
    </row>
    <row r="50" spans="4:65" x14ac:dyDescent="0.25">
      <c r="D50" s="362"/>
      <c r="E50" s="362"/>
      <c r="F50" s="362"/>
      <c r="G50" s="362"/>
      <c r="H50" s="362"/>
      <c r="I50" s="362"/>
      <c r="J50" s="362"/>
      <c r="K50" s="362"/>
      <c r="L50" s="362"/>
      <c r="M50" s="362"/>
      <c r="N50" s="362"/>
      <c r="O50" s="362"/>
      <c r="BI50" s="341"/>
      <c r="BJ50" s="38" t="s">
        <v>793</v>
      </c>
      <c r="BK50" s="38">
        <f>BK49+1</f>
        <v>24</v>
      </c>
      <c r="BL50" s="94" t="s">
        <v>744</v>
      </c>
      <c r="BM50" s="38" t="s">
        <v>794</v>
      </c>
    </row>
    <row r="51" spans="4:65" x14ac:dyDescent="0.25">
      <c r="D51" s="362"/>
      <c r="E51" s="362"/>
      <c r="F51" s="362"/>
      <c r="G51" s="362"/>
      <c r="H51" s="362"/>
      <c r="I51" s="362"/>
      <c r="J51" s="362"/>
      <c r="K51" s="362"/>
      <c r="L51" s="362"/>
      <c r="M51" s="362"/>
      <c r="N51" s="362"/>
      <c r="O51" s="362"/>
    </row>
    <row r="52" spans="4:65" x14ac:dyDescent="0.25">
      <c r="D52" s="362"/>
      <c r="E52" s="362"/>
      <c r="F52" s="362"/>
      <c r="G52" s="362"/>
      <c r="H52" s="362"/>
      <c r="I52" s="362"/>
      <c r="J52" s="362"/>
      <c r="K52" s="362"/>
      <c r="L52" s="362"/>
      <c r="M52" s="362"/>
      <c r="N52" s="362"/>
      <c r="O52" s="362"/>
      <c r="BD52" s="333" t="s">
        <v>795</v>
      </c>
      <c r="BE52" t="s">
        <v>796</v>
      </c>
    </row>
    <row r="53" spans="4:65" x14ac:dyDescent="0.25">
      <c r="D53" s="362"/>
      <c r="E53" s="362"/>
      <c r="F53" s="362"/>
      <c r="G53" s="362"/>
      <c r="H53" s="362"/>
      <c r="I53" s="362"/>
      <c r="J53" s="362"/>
      <c r="K53" s="362"/>
      <c r="L53" s="362"/>
      <c r="M53" s="362"/>
      <c r="N53" s="362"/>
      <c r="O53" s="362"/>
      <c r="BD53" s="333"/>
      <c r="BE53" t="s">
        <v>797</v>
      </c>
    </row>
    <row r="54" spans="4:65" x14ac:dyDescent="0.25">
      <c r="BD54" s="333"/>
      <c r="BE54" t="s">
        <v>798</v>
      </c>
    </row>
    <row r="55" spans="4:65" x14ac:dyDescent="0.25">
      <c r="BD55" s="333"/>
      <c r="BE55" t="s">
        <v>799</v>
      </c>
    </row>
    <row r="56" spans="4:65" x14ac:dyDescent="0.25">
      <c r="BD56" s="333"/>
      <c r="BE56" t="s">
        <v>800</v>
      </c>
    </row>
    <row r="57" spans="4:65" x14ac:dyDescent="0.25">
      <c r="BD57" s="333"/>
      <c r="BE57" t="s">
        <v>801</v>
      </c>
    </row>
    <row r="58" spans="4:65" x14ac:dyDescent="0.25">
      <c r="BD58" s="333"/>
      <c r="BE58" t="s">
        <v>802</v>
      </c>
    </row>
    <row r="59" spans="4:65" x14ac:dyDescent="0.25">
      <c r="BD59" s="333"/>
      <c r="BE59" t="s">
        <v>803</v>
      </c>
    </row>
    <row r="60" spans="4:65" x14ac:dyDescent="0.25">
      <c r="BD60" s="333"/>
      <c r="BE60" t="s">
        <v>804</v>
      </c>
    </row>
    <row r="61" spans="4:65" x14ac:dyDescent="0.25">
      <c r="BD61" s="333"/>
      <c r="BE61" t="s">
        <v>805</v>
      </c>
    </row>
    <row r="62" spans="4:65" x14ac:dyDescent="0.25">
      <c r="BD62" s="333"/>
      <c r="BE62" t="s">
        <v>806</v>
      </c>
    </row>
    <row r="63" spans="4:65" x14ac:dyDescent="0.25">
      <c r="BE63" s="266"/>
    </row>
    <row r="64" spans="4:65" x14ac:dyDescent="0.25">
      <c r="BE64" s="266"/>
    </row>
    <row r="65" spans="57:57" x14ac:dyDescent="0.25">
      <c r="BE65" s="266"/>
    </row>
    <row r="66" spans="57:57" x14ac:dyDescent="0.25">
      <c r="BE66" s="26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807</v>
      </c>
      <c r="C1" s="371"/>
      <c r="D1" s="371"/>
      <c r="E1" s="371"/>
      <c r="F1" s="371"/>
      <c r="G1" s="371"/>
      <c r="H1" s="232"/>
      <c r="I1" s="232"/>
    </row>
    <row r="2" spans="2:19" x14ac:dyDescent="0.25">
      <c r="C2" s="33" t="s">
        <v>808</v>
      </c>
      <c r="D2" s="33" t="s">
        <v>809</v>
      </c>
      <c r="E2" s="33" t="s">
        <v>810</v>
      </c>
      <c r="F2" s="33" t="s">
        <v>811</v>
      </c>
      <c r="G2" s="33" t="s">
        <v>529</v>
      </c>
      <c r="I2" s="232"/>
    </row>
    <row r="3" spans="2:19" x14ac:dyDescent="0.25">
      <c r="B3" s="33" t="s">
        <v>812</v>
      </c>
      <c r="C3" s="271">
        <v>120</v>
      </c>
      <c r="D3" s="271">
        <v>240</v>
      </c>
      <c r="E3" s="271">
        <v>480</v>
      </c>
      <c r="F3" s="271">
        <v>520</v>
      </c>
      <c r="G3" s="271">
        <v>6240</v>
      </c>
    </row>
    <row r="4" spans="2:19" x14ac:dyDescent="0.25">
      <c r="B4" s="33" t="s">
        <v>813</v>
      </c>
      <c r="C4" s="271">
        <v>962</v>
      </c>
      <c r="D4" s="271">
        <v>1924</v>
      </c>
      <c r="E4" s="271">
        <v>3847</v>
      </c>
      <c r="F4" s="271">
        <v>4167</v>
      </c>
      <c r="G4" s="271">
        <v>50000</v>
      </c>
      <c r="O4" s="271"/>
    </row>
    <row r="5" spans="2:19" x14ac:dyDescent="0.25">
      <c r="B5" s="33" t="s">
        <v>814</v>
      </c>
      <c r="C5" s="271">
        <v>192</v>
      </c>
      <c r="D5" s="33">
        <v>384</v>
      </c>
      <c r="E5" s="271">
        <v>768</v>
      </c>
      <c r="F5" s="271">
        <v>833</v>
      </c>
      <c r="G5" s="271">
        <v>10000</v>
      </c>
      <c r="I5" s="271"/>
      <c r="J5" s="271"/>
      <c r="O5" s="271"/>
    </row>
    <row r="7" spans="2:19" x14ac:dyDescent="0.25">
      <c r="B7" s="371" t="s">
        <v>815</v>
      </c>
      <c r="C7" s="371"/>
      <c r="S7" s="272"/>
    </row>
    <row r="8" spans="2:19" x14ac:dyDescent="0.25">
      <c r="B8" s="33" t="s">
        <v>617</v>
      </c>
      <c r="C8" s="33">
        <v>0.03</v>
      </c>
      <c r="L8" s="232"/>
      <c r="S8" s="272"/>
    </row>
    <row r="9" spans="2:19" x14ac:dyDescent="0.25">
      <c r="B9" s="33" t="s">
        <v>16</v>
      </c>
      <c r="C9" s="33">
        <f>C10-C8</f>
        <v>0.05</v>
      </c>
      <c r="M9" s="272"/>
      <c r="S9" s="272"/>
    </row>
    <row r="10" spans="2:19" x14ac:dyDescent="0.25">
      <c r="B10" s="33" t="s">
        <v>816</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817</v>
      </c>
      <c r="C52" s="372"/>
      <c r="D52" s="372"/>
      <c r="E52" s="372"/>
    </row>
    <row r="53" spans="2:5" x14ac:dyDescent="0.25">
      <c r="B53" s="368" t="s">
        <v>818</v>
      </c>
      <c r="C53" s="368"/>
      <c r="D53" s="368"/>
      <c r="E53" s="274"/>
    </row>
    <row r="54" spans="2:5" x14ac:dyDescent="0.25">
      <c r="B54" s="369" t="s">
        <v>83</v>
      </c>
      <c r="C54" s="369"/>
      <c r="D54" s="370" t="s">
        <v>819</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820</v>
      </c>
    </row>
    <row r="67" spans="2:5" x14ac:dyDescent="0.25">
      <c r="B67" s="274"/>
      <c r="C67" s="274"/>
      <c r="D67" s="274"/>
      <c r="E67" s="274"/>
    </row>
    <row r="68" spans="2:5" x14ac:dyDescent="0.25">
      <c r="B68" s="368" t="s">
        <v>821</v>
      </c>
      <c r="C68" s="368"/>
      <c r="D68" s="368"/>
      <c r="E68" s="274"/>
    </row>
    <row r="69" spans="2:5" x14ac:dyDescent="0.25">
      <c r="B69" s="369" t="s">
        <v>83</v>
      </c>
      <c r="C69" s="369"/>
      <c r="D69" s="370" t="s">
        <v>819</v>
      </c>
      <c r="E69" s="274"/>
    </row>
    <row r="70" spans="2:5" x14ac:dyDescent="0.25">
      <c r="B70" s="275" t="s">
        <v>315</v>
      </c>
      <c r="C70" s="275" t="s">
        <v>316</v>
      </c>
      <c r="D70" s="370"/>
      <c r="E70" s="274"/>
    </row>
    <row r="71" spans="2:5" x14ac:dyDescent="0.25">
      <c r="B71" s="275">
        <v>22042</v>
      </c>
      <c r="C71" s="275">
        <v>22072</v>
      </c>
      <c r="D71" s="274" t="s">
        <v>822</v>
      </c>
      <c r="E71" s="274"/>
    </row>
    <row r="72" spans="2:5" x14ac:dyDescent="0.25">
      <c r="B72" s="275">
        <v>22073</v>
      </c>
      <c r="C72" s="275">
        <v>22102</v>
      </c>
      <c r="D72" s="274" t="s">
        <v>823</v>
      </c>
      <c r="E72" s="274"/>
    </row>
    <row r="73" spans="2:5" x14ac:dyDescent="0.25">
      <c r="B73" s="275">
        <v>22103</v>
      </c>
      <c r="C73" s="275">
        <v>22133</v>
      </c>
      <c r="D73" s="274" t="s">
        <v>824</v>
      </c>
      <c r="E73" s="274"/>
    </row>
    <row r="74" spans="2:5" x14ac:dyDescent="0.25">
      <c r="B74" s="275">
        <v>22134</v>
      </c>
      <c r="C74" s="275">
        <v>22164</v>
      </c>
      <c r="D74" s="274" t="s">
        <v>825</v>
      </c>
      <c r="E74" s="274"/>
    </row>
    <row r="75" spans="2:5" x14ac:dyDescent="0.25">
      <c r="B75" s="275">
        <v>22165</v>
      </c>
      <c r="C75" s="275">
        <v>22194</v>
      </c>
      <c r="D75" s="274" t="s">
        <v>826</v>
      </c>
      <c r="E75" s="274"/>
    </row>
    <row r="76" spans="2:5" x14ac:dyDescent="0.25">
      <c r="B76" s="275">
        <v>22195</v>
      </c>
      <c r="C76" s="275">
        <v>22225</v>
      </c>
      <c r="D76" s="274" t="s">
        <v>827</v>
      </c>
      <c r="E76" s="274"/>
    </row>
    <row r="77" spans="2:5" x14ac:dyDescent="0.25">
      <c r="B77" s="275">
        <v>22226</v>
      </c>
      <c r="C77" s="275">
        <v>22255</v>
      </c>
      <c r="D77" s="274" t="s">
        <v>828</v>
      </c>
      <c r="E77" s="274"/>
    </row>
    <row r="78" spans="2:5" x14ac:dyDescent="0.25">
      <c r="B78" s="275">
        <v>22256</v>
      </c>
      <c r="C78" s="275">
        <v>22286</v>
      </c>
      <c r="D78" s="274" t="s">
        <v>829</v>
      </c>
      <c r="E78" s="274"/>
    </row>
    <row r="79" spans="2:5" x14ac:dyDescent="0.25">
      <c r="B79" s="275">
        <v>22287</v>
      </c>
      <c r="C79" s="275">
        <v>22317</v>
      </c>
      <c r="D79" s="274" t="s">
        <v>830</v>
      </c>
      <c r="E79" s="274"/>
    </row>
    <row r="80" spans="2:5" x14ac:dyDescent="0.25">
      <c r="B80" s="275">
        <v>22318</v>
      </c>
      <c r="C80" s="275">
        <v>22345</v>
      </c>
      <c r="D80" s="274" t="s">
        <v>831</v>
      </c>
      <c r="E80" s="274"/>
    </row>
    <row r="81" spans="2:5" x14ac:dyDescent="0.25">
      <c r="B81" s="275">
        <v>22346</v>
      </c>
      <c r="C81" s="275">
        <v>28220</v>
      </c>
      <c r="D81" s="274">
        <v>67</v>
      </c>
      <c r="E81" s="27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833</v>
      </c>
      <c r="D1" s="93" t="s">
        <v>834</v>
      </c>
      <c r="E1" s="93" t="s">
        <v>835</v>
      </c>
      <c r="F1" s="93" t="s">
        <v>836</v>
      </c>
      <c r="G1" s="93" t="s">
        <v>837</v>
      </c>
      <c r="H1" s="93" t="s">
        <v>838</v>
      </c>
      <c r="I1" s="93" t="s">
        <v>671</v>
      </c>
    </row>
    <row r="2" spans="1:10" x14ac:dyDescent="0.25">
      <c r="A2" t="s">
        <v>839</v>
      </c>
      <c r="B2" t="s">
        <v>840</v>
      </c>
      <c r="H2" s="254" t="s">
        <v>841</v>
      </c>
      <c r="I2" s="112">
        <v>43831</v>
      </c>
    </row>
    <row r="6" spans="1:10" x14ac:dyDescent="0.25">
      <c r="A6" s="350" t="s">
        <v>736</v>
      </c>
      <c r="B6" s="350"/>
      <c r="E6" s="350" t="s">
        <v>842</v>
      </c>
      <c r="F6" s="350"/>
      <c r="G6" s="350"/>
      <c r="H6" s="350"/>
      <c r="I6" s="350"/>
      <c r="J6" s="350"/>
    </row>
    <row r="7" spans="1:10" x14ac:dyDescent="0.25">
      <c r="A7" s="35" t="s">
        <v>11</v>
      </c>
      <c r="B7" s="35" t="s">
        <v>13</v>
      </c>
      <c r="E7" s="373" t="s">
        <v>493</v>
      </c>
      <c r="F7" s="373"/>
      <c r="G7" s="373"/>
      <c r="H7" s="373"/>
      <c r="I7" s="373" t="s">
        <v>843</v>
      </c>
      <c r="J7" s="373"/>
    </row>
    <row r="8" spans="1:10" x14ac:dyDescent="0.25">
      <c r="A8" t="s">
        <v>844</v>
      </c>
      <c r="B8" t="s">
        <v>845</v>
      </c>
      <c r="E8" s="374" t="s">
        <v>494</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986</v>
      </c>
      <c r="F1" s="298" t="s">
        <v>987</v>
      </c>
      <c r="G1" s="298" t="s">
        <v>988</v>
      </c>
      <c r="H1" s="298"/>
      <c r="I1" s="298"/>
    </row>
    <row r="2" spans="2:11" x14ac:dyDescent="0.25">
      <c r="B2" s="389" t="s">
        <v>989</v>
      </c>
      <c r="C2" s="390" t="s">
        <v>990</v>
      </c>
      <c r="D2" s="299" t="s">
        <v>991</v>
      </c>
      <c r="E2" s="391" t="s">
        <v>992</v>
      </c>
      <c r="F2" s="391" t="s">
        <v>992</v>
      </c>
      <c r="G2" s="392" t="s">
        <v>993</v>
      </c>
    </row>
    <row r="3" spans="2:11" ht="30" x14ac:dyDescent="0.25">
      <c r="B3" s="389"/>
      <c r="C3" s="390"/>
      <c r="D3" s="300" t="s">
        <v>994</v>
      </c>
      <c r="E3" s="391"/>
      <c r="F3" s="391"/>
      <c r="G3" s="393"/>
      <c r="I3" s="388" t="s">
        <v>995</v>
      </c>
      <c r="J3" s="388"/>
      <c r="K3" s="388"/>
    </row>
    <row r="4" spans="2:11" x14ac:dyDescent="0.25">
      <c r="E4" s="301"/>
      <c r="F4" s="301"/>
      <c r="I4" s="384" t="s">
        <v>996</v>
      </c>
      <c r="J4" s="384"/>
      <c r="K4" s="384"/>
    </row>
    <row r="5" spans="2:11" ht="63.75" customHeight="1" x14ac:dyDescent="0.25">
      <c r="B5" s="381" t="s">
        <v>984</v>
      </c>
      <c r="C5" s="382" t="s">
        <v>997</v>
      </c>
      <c r="D5" s="302" t="s">
        <v>998</v>
      </c>
      <c r="E5" s="385" t="s">
        <v>992</v>
      </c>
      <c r="F5" s="385" t="s">
        <v>992</v>
      </c>
      <c r="G5" s="386" t="s">
        <v>999</v>
      </c>
      <c r="I5" s="384" t="s">
        <v>1000</v>
      </c>
      <c r="J5" s="384"/>
      <c r="K5" s="384"/>
    </row>
    <row r="6" spans="2:11" ht="64.5" customHeight="1" x14ac:dyDescent="0.25">
      <c r="B6" s="381"/>
      <c r="C6" s="382"/>
      <c r="D6" s="302" t="s">
        <v>1001</v>
      </c>
      <c r="E6" s="385"/>
      <c r="F6" s="385"/>
      <c r="G6" s="386"/>
    </row>
    <row r="7" spans="2:11" ht="138.75" customHeight="1" x14ac:dyDescent="0.25">
      <c r="B7" s="381"/>
      <c r="C7" s="382"/>
      <c r="D7" s="302" t="s">
        <v>1002</v>
      </c>
      <c r="E7" s="385"/>
      <c r="F7" s="385"/>
      <c r="G7" s="386"/>
      <c r="I7" s="387" t="s">
        <v>1003</v>
      </c>
      <c r="J7" s="388"/>
      <c r="K7" s="388"/>
    </row>
    <row r="8" spans="2:11" x14ac:dyDescent="0.25">
      <c r="I8" s="380"/>
      <c r="J8" s="380"/>
      <c r="K8" s="380"/>
    </row>
    <row r="9" spans="2:11" x14ac:dyDescent="0.25">
      <c r="B9" s="303" t="s">
        <v>1004</v>
      </c>
      <c r="C9" s="304" t="s">
        <v>971</v>
      </c>
      <c r="D9" s="300"/>
      <c r="E9" s="305"/>
      <c r="F9" s="305"/>
      <c r="G9" s="306" t="s">
        <v>1005</v>
      </c>
      <c r="I9" s="307" t="s">
        <v>1006</v>
      </c>
      <c r="J9" s="307"/>
      <c r="K9" s="307"/>
    </row>
    <row r="10" spans="2:11" x14ac:dyDescent="0.25">
      <c r="I10" s="307" t="s">
        <v>1007</v>
      </c>
      <c r="J10" s="307" t="s">
        <v>1008</v>
      </c>
      <c r="K10" s="307" t="s">
        <v>1009</v>
      </c>
    </row>
    <row r="11" spans="2:11" ht="45" x14ac:dyDescent="0.25">
      <c r="B11" s="381" t="s">
        <v>1010</v>
      </c>
      <c r="C11" s="382" t="s">
        <v>1011</v>
      </c>
      <c r="D11" s="308" t="s">
        <v>1012</v>
      </c>
      <c r="E11" s="382" t="s">
        <v>992</v>
      </c>
      <c r="F11" s="382" t="s">
        <v>1013</v>
      </c>
      <c r="G11" s="383" t="s">
        <v>1005</v>
      </c>
      <c r="I11" s="108" t="s">
        <v>934</v>
      </c>
      <c r="J11" s="108" t="s">
        <v>1014</v>
      </c>
      <c r="K11" s="108" t="s">
        <v>1015</v>
      </c>
    </row>
    <row r="12" spans="2:11" ht="30" x14ac:dyDescent="0.25">
      <c r="B12" s="381"/>
      <c r="C12" s="382"/>
      <c r="D12" s="308" t="s">
        <v>1016</v>
      </c>
      <c r="E12" s="382"/>
      <c r="F12" s="382"/>
      <c r="G12" s="383"/>
      <c r="I12" s="108" t="s">
        <v>1017</v>
      </c>
      <c r="J12" s="108" t="s">
        <v>1018</v>
      </c>
      <c r="K12" s="108" t="s">
        <v>1019</v>
      </c>
    </row>
    <row r="13" spans="2:11" ht="30" x14ac:dyDescent="0.25">
      <c r="B13" s="381"/>
      <c r="C13" s="382"/>
      <c r="D13" s="308" t="s">
        <v>1020</v>
      </c>
      <c r="E13" s="382"/>
      <c r="F13" s="382"/>
      <c r="G13" s="383"/>
    </row>
    <row r="14" spans="2:11" x14ac:dyDescent="0.25">
      <c r="G14" s="309"/>
      <c r="I14" s="376" t="s">
        <v>1021</v>
      </c>
      <c r="J14" s="376"/>
      <c r="K14" s="376"/>
    </row>
    <row r="15" spans="2:11" ht="75" x14ac:dyDescent="0.25">
      <c r="B15" s="303" t="s">
        <v>1022</v>
      </c>
      <c r="C15" s="304" t="s">
        <v>1023</v>
      </c>
      <c r="D15" s="310" t="s">
        <v>1024</v>
      </c>
      <c r="E15" s="304" t="s">
        <v>1013</v>
      </c>
      <c r="F15" s="304" t="s">
        <v>992</v>
      </c>
      <c r="G15" s="306" t="s">
        <v>1005</v>
      </c>
      <c r="I15" s="377" t="s">
        <v>1025</v>
      </c>
      <c r="J15" s="377"/>
      <c r="K15" s="377"/>
    </row>
    <row r="17" spans="2:7" ht="165" x14ac:dyDescent="0.25">
      <c r="B17" s="311" t="s">
        <v>1026</v>
      </c>
      <c r="C17" s="311" t="s">
        <v>1027</v>
      </c>
      <c r="D17" s="312" t="s">
        <v>1028</v>
      </c>
      <c r="E17" s="311" t="s">
        <v>1029</v>
      </c>
      <c r="F17" s="311" t="s">
        <v>1013</v>
      </c>
      <c r="G17" s="308" t="s">
        <v>1030</v>
      </c>
    </row>
    <row r="18" spans="2:7" x14ac:dyDescent="0.25">
      <c r="E18" s="313"/>
      <c r="F18" s="313"/>
    </row>
    <row r="19" spans="2:7" ht="90" x14ac:dyDescent="0.25">
      <c r="B19" s="303" t="s">
        <v>932</v>
      </c>
      <c r="C19" s="303" t="s">
        <v>1031</v>
      </c>
      <c r="D19" s="310"/>
      <c r="E19" s="304" t="s">
        <v>1032</v>
      </c>
      <c r="F19" s="304" t="s">
        <v>1013</v>
      </c>
      <c r="G19" s="310" t="s">
        <v>1033</v>
      </c>
    </row>
    <row r="21" spans="2:7" ht="30" x14ac:dyDescent="0.25">
      <c r="B21" s="311" t="s">
        <v>1034</v>
      </c>
      <c r="C21" s="311" t="s">
        <v>1035</v>
      </c>
      <c r="D21" s="308"/>
      <c r="E21" s="314" t="s">
        <v>1032</v>
      </c>
      <c r="F21" s="314" t="s">
        <v>1013</v>
      </c>
      <c r="G21" s="308" t="s">
        <v>1005</v>
      </c>
    </row>
    <row r="24" spans="2:7" ht="15.75" x14ac:dyDescent="0.25">
      <c r="B24" s="378" t="s">
        <v>1036</v>
      </c>
      <c r="C24" s="378"/>
      <c r="D24" s="378"/>
      <c r="E24" s="378"/>
    </row>
    <row r="25" spans="2:7" x14ac:dyDescent="0.25">
      <c r="B25" s="379" t="s">
        <v>1037</v>
      </c>
      <c r="C25" s="379"/>
      <c r="D25" s="93" t="s">
        <v>1038</v>
      </c>
      <c r="E25" s="315" t="s">
        <v>1039</v>
      </c>
    </row>
    <row r="26" spans="2:7" x14ac:dyDescent="0.25">
      <c r="B26" s="375" t="s">
        <v>1040</v>
      </c>
      <c r="C26" s="375"/>
      <c r="D26" t="s">
        <v>992</v>
      </c>
      <c r="E26" s="82" t="s">
        <v>992</v>
      </c>
    </row>
    <row r="27" spans="2:7" x14ac:dyDescent="0.25">
      <c r="B27" s="375" t="s">
        <v>1041</v>
      </c>
      <c r="C27" s="375"/>
      <c r="D27" t="s">
        <v>992</v>
      </c>
      <c r="E27" s="82" t="s">
        <v>992</v>
      </c>
    </row>
    <row r="28" spans="2:7" x14ac:dyDescent="0.25">
      <c r="B28" s="375" t="s">
        <v>31</v>
      </c>
      <c r="C28" s="375"/>
      <c r="D28" t="s">
        <v>992</v>
      </c>
      <c r="E28" s="82" t="s">
        <v>1013</v>
      </c>
    </row>
    <row r="29" spans="2:7" x14ac:dyDescent="0.25">
      <c r="B29" s="375" t="s">
        <v>1042</v>
      </c>
      <c r="C29" s="375"/>
      <c r="D29" t="s">
        <v>992</v>
      </c>
      <c r="E29" s="82" t="s">
        <v>992</v>
      </c>
    </row>
    <row r="30" spans="2:7" x14ac:dyDescent="0.25">
      <c r="B30" s="375" t="s">
        <v>1043</v>
      </c>
      <c r="C30" s="375"/>
      <c r="D30" t="s">
        <v>1013</v>
      </c>
      <c r="E30" s="82" t="s">
        <v>1013</v>
      </c>
    </row>
    <row r="31" spans="2:7" x14ac:dyDescent="0.25">
      <c r="B31" s="375" t="s">
        <v>1044</v>
      </c>
      <c r="C31" s="375"/>
      <c r="D31" t="s">
        <v>1013</v>
      </c>
      <c r="E31" s="82" t="s">
        <v>1013</v>
      </c>
    </row>
    <row r="32" spans="2:7" x14ac:dyDescent="0.25">
      <c r="B32" s="375" t="s">
        <v>1045</v>
      </c>
      <c r="C32" s="375"/>
      <c r="D32" t="s">
        <v>1013</v>
      </c>
      <c r="E32" s="82" t="s">
        <v>1013</v>
      </c>
    </row>
    <row r="33" spans="2:5" x14ac:dyDescent="0.25">
      <c r="B33" s="375" t="s">
        <v>1046</v>
      </c>
      <c r="C33" s="375"/>
      <c r="D33" t="s">
        <v>1013</v>
      </c>
      <c r="E33" s="82" t="s">
        <v>1013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958</v>
      </c>
      <c r="C1" s="394"/>
      <c r="D1" s="394"/>
      <c r="E1" s="394"/>
      <c r="F1" s="394"/>
      <c r="G1" s="394"/>
      <c r="H1" s="394"/>
      <c r="I1" s="297"/>
      <c r="K1" s="394" t="s">
        <v>959</v>
      </c>
      <c r="L1" s="394"/>
      <c r="M1" s="394"/>
    </row>
    <row r="2" spans="2:16" x14ac:dyDescent="0.25">
      <c r="B2" s="217" t="s">
        <v>400</v>
      </c>
      <c r="C2" s="217" t="s">
        <v>960</v>
      </c>
      <c r="D2" s="217" t="s">
        <v>947</v>
      </c>
      <c r="E2" s="217" t="s">
        <v>441</v>
      </c>
      <c r="F2" s="217" t="s">
        <v>948</v>
      </c>
      <c r="G2" s="217" t="s">
        <v>961</v>
      </c>
      <c r="H2" s="217" t="s">
        <v>962</v>
      </c>
      <c r="I2" s="217" t="s">
        <v>932</v>
      </c>
      <c r="K2" s="217" t="s">
        <v>937</v>
      </c>
      <c r="L2" s="217" t="s">
        <v>963</v>
      </c>
      <c r="M2" s="217" t="s">
        <v>964</v>
      </c>
      <c r="O2" s="217" t="s">
        <v>648</v>
      </c>
      <c r="P2" s="33" t="s">
        <v>965</v>
      </c>
    </row>
    <row r="3" spans="2:16" x14ac:dyDescent="0.25">
      <c r="B3" s="33" t="s">
        <v>966</v>
      </c>
      <c r="C3" s="33">
        <v>1</v>
      </c>
      <c r="D3" s="33" t="s">
        <v>967</v>
      </c>
      <c r="E3" s="33" t="s">
        <v>614</v>
      </c>
      <c r="F3" s="33">
        <v>60</v>
      </c>
      <c r="G3" s="33" t="s">
        <v>968</v>
      </c>
      <c r="H3" s="33">
        <v>1</v>
      </c>
      <c r="I3" s="33">
        <v>0</v>
      </c>
      <c r="K3" s="33" t="s">
        <v>967</v>
      </c>
      <c r="L3" s="33">
        <v>1</v>
      </c>
      <c r="M3" s="33">
        <v>1</v>
      </c>
      <c r="O3" s="33" t="s">
        <v>969</v>
      </c>
      <c r="P3" s="33">
        <v>1</v>
      </c>
    </row>
    <row r="4" spans="2:16" x14ac:dyDescent="0.25">
      <c r="B4" s="33" t="s">
        <v>970</v>
      </c>
      <c r="C4" s="33">
        <v>2</v>
      </c>
      <c r="D4" s="33" t="s">
        <v>971</v>
      </c>
      <c r="E4" s="33" t="s">
        <v>972</v>
      </c>
      <c r="F4" s="33">
        <v>1</v>
      </c>
      <c r="G4" s="33" t="s">
        <v>45</v>
      </c>
      <c r="H4" s="33">
        <v>1</v>
      </c>
      <c r="I4" s="33">
        <v>1</v>
      </c>
      <c r="K4" s="33" t="s">
        <v>973</v>
      </c>
      <c r="L4" s="33">
        <v>2</v>
      </c>
      <c r="M4" s="33">
        <v>2</v>
      </c>
      <c r="O4" s="33" t="s">
        <v>974</v>
      </c>
      <c r="P4" s="33">
        <v>0</v>
      </c>
    </row>
    <row r="5" spans="2:16" x14ac:dyDescent="0.25">
      <c r="B5" s="33" t="s">
        <v>975</v>
      </c>
      <c r="C5" s="33">
        <v>3</v>
      </c>
      <c r="D5" s="33" t="s">
        <v>976</v>
      </c>
      <c r="E5" s="33" t="s">
        <v>614</v>
      </c>
      <c r="F5" s="33">
        <v>0</v>
      </c>
      <c r="G5" s="33" t="s">
        <v>598</v>
      </c>
      <c r="H5" s="33">
        <v>0</v>
      </c>
      <c r="I5" s="33">
        <v>1</v>
      </c>
      <c r="K5" s="33" t="s">
        <v>977</v>
      </c>
      <c r="L5" s="33">
        <v>3</v>
      </c>
      <c r="M5" s="33">
        <v>3</v>
      </c>
      <c r="O5" s="33" t="s">
        <v>978</v>
      </c>
      <c r="P5" s="33">
        <v>-1</v>
      </c>
    </row>
    <row r="6" spans="2:16" x14ac:dyDescent="0.25">
      <c r="B6" s="33" t="s">
        <v>979</v>
      </c>
      <c r="C6" s="33">
        <v>4</v>
      </c>
      <c r="D6" s="33" t="s">
        <v>980</v>
      </c>
      <c r="E6" s="33" t="s">
        <v>981</v>
      </c>
      <c r="F6" s="33">
        <v>10</v>
      </c>
      <c r="G6" s="33" t="s">
        <v>981</v>
      </c>
      <c r="H6" s="33">
        <v>0</v>
      </c>
      <c r="I6" s="33">
        <v>1</v>
      </c>
      <c r="K6" s="33" t="s">
        <v>982</v>
      </c>
      <c r="L6" s="33">
        <v>4</v>
      </c>
      <c r="M6" s="33">
        <v>3</v>
      </c>
    </row>
    <row r="7" spans="2:16" x14ac:dyDescent="0.25">
      <c r="B7" s="33" t="s">
        <v>983</v>
      </c>
      <c r="C7" s="33">
        <v>5</v>
      </c>
      <c r="D7" s="33" t="s">
        <v>984</v>
      </c>
      <c r="E7" s="33" t="s">
        <v>614</v>
      </c>
      <c r="F7" s="33">
        <v>0</v>
      </c>
      <c r="G7" s="33" t="s">
        <v>598</v>
      </c>
      <c r="H7" s="33">
        <v>0</v>
      </c>
      <c r="I7" s="33">
        <v>1</v>
      </c>
      <c r="K7" s="33" t="s">
        <v>985</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896</v>
      </c>
      <c r="E1" s="93" t="s">
        <v>897</v>
      </c>
      <c r="F1" s="93" t="s">
        <v>898</v>
      </c>
      <c r="G1" s="93" t="s">
        <v>899</v>
      </c>
      <c r="H1" s="93" t="s">
        <v>900</v>
      </c>
      <c r="I1" s="93" t="s">
        <v>901</v>
      </c>
      <c r="J1" s="93" t="s">
        <v>902</v>
      </c>
      <c r="K1" s="93" t="s">
        <v>903</v>
      </c>
      <c r="L1" s="93" t="s">
        <v>904</v>
      </c>
      <c r="M1" s="93" t="s">
        <v>905</v>
      </c>
      <c r="N1" s="93" t="s">
        <v>906</v>
      </c>
      <c r="O1" s="93" t="s">
        <v>907</v>
      </c>
      <c r="P1" s="93" t="s">
        <v>908</v>
      </c>
      <c r="Q1" s="93" t="s">
        <v>909</v>
      </c>
      <c r="R1" s="93" t="s">
        <v>910</v>
      </c>
      <c r="S1" s="93" t="s">
        <v>911</v>
      </c>
      <c r="T1" s="93" t="s">
        <v>912</v>
      </c>
      <c r="U1" s="93" t="s">
        <v>913</v>
      </c>
      <c r="V1" s="93" t="s">
        <v>914</v>
      </c>
      <c r="W1" s="93" t="s">
        <v>915</v>
      </c>
    </row>
    <row r="2" spans="1:23" x14ac:dyDescent="0.25">
      <c r="B2" s="23" t="s">
        <v>42</v>
      </c>
      <c r="C2" s="3" t="s">
        <v>43</v>
      </c>
      <c r="D2" s="23" t="s">
        <v>916</v>
      </c>
      <c r="E2" t="s">
        <v>917</v>
      </c>
    </row>
    <row r="3" spans="1:23" x14ac:dyDescent="0.25">
      <c r="B3" s="23" t="s">
        <v>46</v>
      </c>
      <c r="C3" t="s">
        <v>47</v>
      </c>
      <c r="D3" t="s">
        <v>916</v>
      </c>
      <c r="E3" s="3" t="s">
        <v>918</v>
      </c>
    </row>
    <row r="4" spans="1:23" x14ac:dyDescent="0.25">
      <c r="B4" s="23" t="s">
        <v>50</v>
      </c>
      <c r="C4" s="3" t="s">
        <v>51</v>
      </c>
      <c r="D4" t="s">
        <v>916</v>
      </c>
      <c r="E4" t="s">
        <v>919</v>
      </c>
    </row>
    <row r="5" spans="1:23" x14ac:dyDescent="0.25">
      <c r="B5" s="33" t="s">
        <v>54</v>
      </c>
      <c r="C5" s="3" t="s">
        <v>55</v>
      </c>
      <c r="D5" t="s">
        <v>920</v>
      </c>
      <c r="E5" t="s">
        <v>921</v>
      </c>
    </row>
    <row r="6" spans="1:23" x14ac:dyDescent="0.25">
      <c r="B6" s="33" t="s">
        <v>56</v>
      </c>
      <c r="C6" s="3" t="s">
        <v>57</v>
      </c>
      <c r="D6" t="s">
        <v>920</v>
      </c>
      <c r="E6" t="s">
        <v>922</v>
      </c>
    </row>
    <row r="7" spans="1:23" x14ac:dyDescent="0.25">
      <c r="B7" s="33" t="s">
        <v>59</v>
      </c>
      <c r="C7" s="3" t="s">
        <v>60</v>
      </c>
      <c r="D7" t="s">
        <v>916</v>
      </c>
      <c r="E7" t="s">
        <v>923</v>
      </c>
    </row>
    <row r="8" spans="1:23" x14ac:dyDescent="0.25">
      <c r="B8" s="33" t="s">
        <v>61</v>
      </c>
      <c r="C8" s="3" t="s">
        <v>62</v>
      </c>
      <c r="D8" t="s">
        <v>920</v>
      </c>
      <c r="E8" t="s">
        <v>924</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663</v>
      </c>
      <c r="B13" s="217" t="s">
        <v>925</v>
      </c>
      <c r="C13" s="213" t="s">
        <v>926</v>
      </c>
      <c r="D13" s="93" t="s">
        <v>927</v>
      </c>
    </row>
    <row r="14" spans="1:23" x14ac:dyDescent="0.25">
      <c r="A14" s="395" t="s">
        <v>928</v>
      </c>
      <c r="B14" s="288">
        <v>1</v>
      </c>
      <c r="C14" s="289" t="s">
        <v>929</v>
      </c>
      <c r="D14" t="s">
        <v>930</v>
      </c>
    </row>
    <row r="15" spans="1:23" x14ac:dyDescent="0.25">
      <c r="A15" s="395"/>
      <c r="B15" s="288">
        <f>B14+1</f>
        <v>2</v>
      </c>
      <c r="C15" s="289" t="s">
        <v>931</v>
      </c>
      <c r="D15" t="s">
        <v>930</v>
      </c>
    </row>
    <row r="16" spans="1:23" x14ac:dyDescent="0.25">
      <c r="A16" s="290"/>
      <c r="B16" s="288">
        <f>B15+1</f>
        <v>3</v>
      </c>
      <c r="C16" s="289" t="s">
        <v>932</v>
      </c>
      <c r="D16" s="291" t="s">
        <v>930</v>
      </c>
    </row>
    <row r="17" spans="1:17" x14ac:dyDescent="0.25">
      <c r="A17" s="396" t="s">
        <v>933</v>
      </c>
      <c r="B17" s="292">
        <f t="shared" ref="B17:B38" si="0">B16+1</f>
        <v>4</v>
      </c>
      <c r="C17" s="293" t="s">
        <v>934</v>
      </c>
      <c r="D17" t="s">
        <v>935</v>
      </c>
      <c r="I17" s="23"/>
      <c r="J17" s="23"/>
      <c r="K17" s="23"/>
    </row>
    <row r="18" spans="1:17" x14ac:dyDescent="0.25">
      <c r="A18" s="396"/>
      <c r="B18" s="292">
        <f t="shared" si="0"/>
        <v>5</v>
      </c>
      <c r="C18" s="293" t="s">
        <v>648</v>
      </c>
      <c r="D18" t="s">
        <v>930</v>
      </c>
      <c r="P18" s="23"/>
    </row>
    <row r="19" spans="1:17" x14ac:dyDescent="0.25">
      <c r="A19" s="396"/>
      <c r="B19" s="292">
        <f t="shared" si="0"/>
        <v>6</v>
      </c>
      <c r="C19" s="293" t="s">
        <v>936</v>
      </c>
      <c r="D19" s="291" t="s">
        <v>930</v>
      </c>
      <c r="Q19" s="3"/>
    </row>
    <row r="20" spans="1:17" x14ac:dyDescent="0.25">
      <c r="A20" s="396"/>
      <c r="B20" s="292">
        <f t="shared" si="0"/>
        <v>7</v>
      </c>
      <c r="C20" s="293" t="s">
        <v>400</v>
      </c>
      <c r="D20" t="s">
        <v>930</v>
      </c>
      <c r="I20" s="23"/>
      <c r="J20" s="23"/>
      <c r="K20" s="23"/>
    </row>
    <row r="21" spans="1:17" x14ac:dyDescent="0.25">
      <c r="A21" s="396"/>
      <c r="B21" s="292">
        <f t="shared" si="0"/>
        <v>8</v>
      </c>
      <c r="C21" s="293" t="s">
        <v>937</v>
      </c>
      <c r="D21" t="s">
        <v>930</v>
      </c>
    </row>
    <row r="22" spans="1:17" x14ac:dyDescent="0.25">
      <c r="A22" s="396"/>
      <c r="B22" s="292">
        <f t="shared" si="0"/>
        <v>9</v>
      </c>
      <c r="C22" s="293" t="s">
        <v>938</v>
      </c>
      <c r="D22" t="s">
        <v>935</v>
      </c>
      <c r="E22" t="s">
        <v>939</v>
      </c>
    </row>
    <row r="23" spans="1:17" x14ac:dyDescent="0.25">
      <c r="A23" s="396"/>
      <c r="B23" s="292">
        <f t="shared" si="0"/>
        <v>10</v>
      </c>
      <c r="C23" s="293" t="s">
        <v>940</v>
      </c>
      <c r="D23" s="291" t="s">
        <v>930</v>
      </c>
    </row>
    <row r="24" spans="1:17" x14ac:dyDescent="0.25">
      <c r="A24" s="396"/>
      <c r="B24" s="292">
        <f t="shared" si="0"/>
        <v>11</v>
      </c>
      <c r="C24" s="293" t="s">
        <v>941</v>
      </c>
      <c r="D24" t="s">
        <v>930</v>
      </c>
    </row>
    <row r="25" spans="1:17" x14ac:dyDescent="0.25">
      <c r="A25" s="396"/>
      <c r="B25" s="292">
        <f t="shared" si="0"/>
        <v>12</v>
      </c>
      <c r="C25" s="293" t="s">
        <v>942</v>
      </c>
      <c r="D25" t="s">
        <v>930</v>
      </c>
      <c r="N25" s="3"/>
    </row>
    <row r="26" spans="1:17" x14ac:dyDescent="0.25">
      <c r="A26" s="396"/>
      <c r="B26" s="292">
        <f t="shared" si="0"/>
        <v>13</v>
      </c>
      <c r="C26" s="293" t="s">
        <v>943</v>
      </c>
      <c r="D26" t="s">
        <v>930</v>
      </c>
      <c r="N26" s="3"/>
    </row>
    <row r="27" spans="1:17" x14ac:dyDescent="0.25">
      <c r="A27" s="396"/>
      <c r="B27" s="292">
        <f t="shared" si="0"/>
        <v>14</v>
      </c>
      <c r="C27" s="293" t="s">
        <v>944</v>
      </c>
      <c r="D27" t="s">
        <v>935</v>
      </c>
      <c r="N27" s="3"/>
    </row>
    <row r="28" spans="1:17" x14ac:dyDescent="0.25">
      <c r="A28" s="396"/>
      <c r="B28" s="292">
        <f t="shared" si="0"/>
        <v>15</v>
      </c>
      <c r="C28" s="293" t="s">
        <v>945</v>
      </c>
      <c r="D28" t="s">
        <v>627</v>
      </c>
      <c r="N28" s="3"/>
    </row>
    <row r="29" spans="1:17" x14ac:dyDescent="0.25">
      <c r="A29" s="396"/>
      <c r="B29" s="292">
        <f t="shared" si="0"/>
        <v>16</v>
      </c>
      <c r="C29" s="293" t="s">
        <v>946</v>
      </c>
      <c r="D29" t="s">
        <v>930</v>
      </c>
      <c r="N29" s="3"/>
    </row>
    <row r="30" spans="1:17" x14ac:dyDescent="0.25">
      <c r="A30" s="396"/>
      <c r="B30" s="292">
        <f t="shared" si="0"/>
        <v>17</v>
      </c>
      <c r="C30" s="293" t="s">
        <v>947</v>
      </c>
      <c r="D30" t="s">
        <v>930</v>
      </c>
      <c r="N30" s="3"/>
    </row>
    <row r="31" spans="1:17" x14ac:dyDescent="0.25">
      <c r="A31" s="397" t="s">
        <v>948</v>
      </c>
      <c r="B31" s="276">
        <f t="shared" si="0"/>
        <v>18</v>
      </c>
      <c r="C31" s="294" t="s">
        <v>949</v>
      </c>
      <c r="D31" t="s">
        <v>935</v>
      </c>
      <c r="N31" s="3"/>
    </row>
    <row r="32" spans="1:17" x14ac:dyDescent="0.25">
      <c r="A32" s="397"/>
      <c r="B32" s="276">
        <f t="shared" si="0"/>
        <v>19</v>
      </c>
      <c r="C32" s="294" t="s">
        <v>950</v>
      </c>
      <c r="D32" s="291" t="s">
        <v>930</v>
      </c>
      <c r="N32" s="3"/>
    </row>
    <row r="33" spans="1:14" x14ac:dyDescent="0.25">
      <c r="A33" s="397"/>
      <c r="B33" s="276">
        <f t="shared" si="0"/>
        <v>20</v>
      </c>
      <c r="C33" s="294" t="s">
        <v>951</v>
      </c>
      <c r="D33" t="s">
        <v>935</v>
      </c>
      <c r="N33" s="3"/>
    </row>
    <row r="34" spans="1:14" x14ac:dyDescent="0.25">
      <c r="A34" s="398" t="s">
        <v>952</v>
      </c>
      <c r="B34" s="295">
        <f t="shared" si="0"/>
        <v>21</v>
      </c>
      <c r="C34" s="296" t="s">
        <v>953</v>
      </c>
      <c r="D34" t="s">
        <v>930</v>
      </c>
      <c r="N34" s="3"/>
    </row>
    <row r="35" spans="1:14" x14ac:dyDescent="0.25">
      <c r="A35" s="398"/>
      <c r="B35" s="295">
        <f t="shared" si="0"/>
        <v>22</v>
      </c>
      <c r="C35" s="296" t="s">
        <v>954</v>
      </c>
      <c r="D35" s="291" t="s">
        <v>930</v>
      </c>
      <c r="N35" s="3"/>
    </row>
    <row r="36" spans="1:14" x14ac:dyDescent="0.25">
      <c r="A36" s="398"/>
      <c r="B36" s="295">
        <f t="shared" si="0"/>
        <v>23</v>
      </c>
      <c r="C36" s="296" t="s">
        <v>955</v>
      </c>
      <c r="D36" t="s">
        <v>935</v>
      </c>
      <c r="N36" s="3"/>
    </row>
    <row r="37" spans="1:14" x14ac:dyDescent="0.25">
      <c r="A37" s="398"/>
      <c r="B37" s="295">
        <f t="shared" si="0"/>
        <v>24</v>
      </c>
      <c r="C37" s="296" t="s">
        <v>938</v>
      </c>
      <c r="D37" t="s">
        <v>935</v>
      </c>
      <c r="N37" s="3"/>
    </row>
    <row r="38" spans="1:14" x14ac:dyDescent="0.25">
      <c r="A38" s="398"/>
      <c r="B38" s="295">
        <f t="shared" si="0"/>
        <v>25</v>
      </c>
      <c r="C38" s="296" t="s">
        <v>956</v>
      </c>
      <c r="D38" t="s">
        <v>935</v>
      </c>
      <c r="N38" s="3"/>
    </row>
    <row r="39" spans="1:14" x14ac:dyDescent="0.25">
      <c r="N39" s="3"/>
    </row>
    <row r="40" spans="1:14" x14ac:dyDescent="0.25">
      <c r="A40" s="399" t="s">
        <v>957</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875</v>
      </c>
      <c r="C2" s="402"/>
      <c r="D2" s="402"/>
      <c r="E2" s="402"/>
      <c r="F2" s="402"/>
      <c r="G2" s="402"/>
      <c r="H2" s="93" t="s">
        <v>302</v>
      </c>
      <c r="J2" s="402" t="s">
        <v>876</v>
      </c>
      <c r="K2" s="402"/>
      <c r="L2" s="402"/>
      <c r="M2" s="402"/>
      <c r="N2" s="402"/>
      <c r="O2" s="402"/>
      <c r="P2" s="93" t="s">
        <v>302</v>
      </c>
    </row>
    <row r="3" spans="2:16" x14ac:dyDescent="0.25">
      <c r="B3" s="350" t="s">
        <v>877</v>
      </c>
      <c r="C3" s="350"/>
      <c r="D3" s="350" t="s">
        <v>878</v>
      </c>
      <c r="E3" s="350"/>
      <c r="F3" s="350" t="s">
        <v>879</v>
      </c>
      <c r="G3" s="350"/>
      <c r="J3" s="350" t="s">
        <v>877</v>
      </c>
      <c r="K3" s="350"/>
      <c r="L3" s="350" t="s">
        <v>878</v>
      </c>
      <c r="M3" s="350"/>
      <c r="N3" s="350" t="s">
        <v>879</v>
      </c>
      <c r="O3" s="350"/>
    </row>
    <row r="4" spans="2:16" x14ac:dyDescent="0.25">
      <c r="B4" s="35" t="s">
        <v>315</v>
      </c>
      <c r="C4" s="35" t="s">
        <v>316</v>
      </c>
      <c r="D4" s="35" t="s">
        <v>852</v>
      </c>
      <c r="E4" s="35" t="s">
        <v>315</v>
      </c>
      <c r="F4" s="35" t="s">
        <v>316</v>
      </c>
      <c r="G4" s="35" t="s">
        <v>852</v>
      </c>
      <c r="H4" s="35"/>
      <c r="J4" s="35" t="s">
        <v>315</v>
      </c>
      <c r="K4" s="35" t="s">
        <v>316</v>
      </c>
      <c r="L4" s="35" t="s">
        <v>852</v>
      </c>
      <c r="M4" s="35" t="s">
        <v>315</v>
      </c>
      <c r="N4" s="35" t="s">
        <v>316</v>
      </c>
      <c r="O4" s="35" t="s">
        <v>852</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880</v>
      </c>
      <c r="C15" s="350"/>
      <c r="D15" s="350"/>
      <c r="E15" s="350"/>
      <c r="F15" s="350"/>
      <c r="G15" s="350"/>
    </row>
    <row r="16" spans="2:16" x14ac:dyDescent="0.25">
      <c r="B16" s="350" t="s">
        <v>877</v>
      </c>
      <c r="C16" s="350"/>
      <c r="D16" s="350"/>
      <c r="E16" s="350" t="s">
        <v>878</v>
      </c>
      <c r="F16" s="350"/>
      <c r="G16" s="350"/>
    </row>
    <row r="17" spans="2:9" x14ac:dyDescent="0.25">
      <c r="B17" s="35" t="s">
        <v>315</v>
      </c>
      <c r="C17" s="35" t="s">
        <v>316</v>
      </c>
      <c r="D17" s="35" t="s">
        <v>852</v>
      </c>
      <c r="E17" s="35" t="s">
        <v>315</v>
      </c>
      <c r="F17" s="35" t="s">
        <v>316</v>
      </c>
      <c r="G17" s="35" t="s">
        <v>852</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0">
        <v>370.01</v>
      </c>
      <c r="C25" s="401">
        <v>99999999</v>
      </c>
      <c r="D25" s="401">
        <v>0.5</v>
      </c>
      <c r="E25" s="400">
        <v>1480.01</v>
      </c>
      <c r="F25" s="401">
        <v>99999999</v>
      </c>
      <c r="G25" s="401">
        <f t="shared" si="0"/>
        <v>0.5</v>
      </c>
      <c r="H25" s="393" t="s">
        <v>881</v>
      </c>
      <c r="I25" s="393" t="s">
        <v>882</v>
      </c>
    </row>
    <row r="26" spans="2:9" ht="24.75" customHeight="1" x14ac:dyDescent="0.25">
      <c r="B26" s="400"/>
      <c r="C26" s="401"/>
      <c r="D26" s="401"/>
      <c r="E26" s="400"/>
      <c r="F26" s="401"/>
      <c r="G26" s="401"/>
      <c r="H26" s="393"/>
      <c r="I26" s="393"/>
    </row>
    <row r="27" spans="2:9" ht="22.5" customHeight="1" x14ac:dyDescent="0.25"/>
    <row r="28" spans="2:9" x14ac:dyDescent="0.25">
      <c r="B28" s="93" t="s">
        <v>883</v>
      </c>
      <c r="C28" s="350" t="s">
        <v>884</v>
      </c>
      <c r="D28" s="350"/>
      <c r="E28" s="350"/>
      <c r="F28" s="350"/>
      <c r="G28" s="350"/>
      <c r="H28" s="350"/>
      <c r="I28" s="350"/>
    </row>
    <row r="29" spans="2:9" x14ac:dyDescent="0.25">
      <c r="B29" s="350" t="s">
        <v>877</v>
      </c>
      <c r="C29" s="350"/>
      <c r="D29" s="350"/>
      <c r="E29" s="350" t="s">
        <v>878</v>
      </c>
      <c r="F29" s="350"/>
      <c r="G29" s="350"/>
    </row>
    <row r="30" spans="2:9" x14ac:dyDescent="0.25">
      <c r="B30" s="35" t="s">
        <v>315</v>
      </c>
      <c r="C30" s="35" t="s">
        <v>316</v>
      </c>
      <c r="D30" s="35" t="s">
        <v>852</v>
      </c>
      <c r="E30" s="35" t="s">
        <v>315</v>
      </c>
      <c r="F30" s="35" t="s">
        <v>316</v>
      </c>
      <c r="G30" s="35" t="s">
        <v>852</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885</v>
      </c>
      <c r="I37" s="91" t="s">
        <v>886</v>
      </c>
      <c r="K37" s="287" t="s">
        <v>887</v>
      </c>
    </row>
    <row r="38" spans="2:11" x14ac:dyDescent="0.25">
      <c r="B38" s="1"/>
      <c r="C38" s="286"/>
      <c r="D38" s="1"/>
      <c r="E38" s="286"/>
      <c r="F38" s="286"/>
      <c r="G38" s="1"/>
      <c r="H38" s="91"/>
      <c r="I38" s="91"/>
    </row>
    <row r="39" spans="2:11" x14ac:dyDescent="0.25">
      <c r="B39" s="93" t="s">
        <v>888</v>
      </c>
      <c r="C39" s="350" t="s">
        <v>889</v>
      </c>
      <c r="D39" s="350"/>
      <c r="E39" s="350"/>
      <c r="F39" s="350"/>
      <c r="G39" s="350"/>
      <c r="H39" s="350"/>
      <c r="I39" s="350"/>
    </row>
    <row r="40" spans="2:11" x14ac:dyDescent="0.25">
      <c r="B40" s="350" t="s">
        <v>877</v>
      </c>
      <c r="C40" s="350"/>
      <c r="D40" s="350"/>
      <c r="E40" s="350" t="s">
        <v>878</v>
      </c>
      <c r="F40" s="350"/>
      <c r="G40" s="350"/>
    </row>
    <row r="41" spans="2:11" x14ac:dyDescent="0.25">
      <c r="B41" s="35" t="s">
        <v>315</v>
      </c>
      <c r="C41" s="35" t="s">
        <v>316</v>
      </c>
      <c r="D41" s="35" t="s">
        <v>852</v>
      </c>
      <c r="E41" s="35" t="s">
        <v>315</v>
      </c>
      <c r="F41" s="35" t="s">
        <v>316</v>
      </c>
      <c r="G41" s="35" t="s">
        <v>852</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890</v>
      </c>
      <c r="I48" s="91" t="s">
        <v>891</v>
      </c>
    </row>
    <row r="50" spans="2:9" x14ac:dyDescent="0.25">
      <c r="B50" s="93" t="s">
        <v>892</v>
      </c>
      <c r="C50" s="350" t="s">
        <v>893</v>
      </c>
      <c r="D50" s="350"/>
      <c r="E50" s="350"/>
      <c r="F50" s="350"/>
      <c r="G50" s="350"/>
      <c r="H50" s="350"/>
      <c r="I50" s="350"/>
    </row>
    <row r="51" spans="2:9" x14ac:dyDescent="0.25">
      <c r="B51" s="350" t="s">
        <v>877</v>
      </c>
      <c r="C51" s="350"/>
      <c r="D51" s="350"/>
      <c r="E51" s="350" t="s">
        <v>878</v>
      </c>
      <c r="F51" s="350"/>
      <c r="G51" s="350"/>
    </row>
    <row r="52" spans="2:9" x14ac:dyDescent="0.25">
      <c r="B52" s="35" t="s">
        <v>315</v>
      </c>
      <c r="C52" s="35" t="s">
        <v>316</v>
      </c>
      <c r="D52" s="35" t="s">
        <v>852</v>
      </c>
      <c r="E52" s="35" t="s">
        <v>315</v>
      </c>
      <c r="F52" s="35" t="s">
        <v>316</v>
      </c>
      <c r="G52" s="35" t="s">
        <v>852</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894</v>
      </c>
      <c r="I59" s="91" t="s">
        <v>895</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6" t="s">
        <v>682</v>
      </c>
      <c r="F4" s="406"/>
      <c r="G4" s="406"/>
      <c r="H4" s="406"/>
      <c r="I4" s="406"/>
      <c r="J4" s="406"/>
      <c r="K4" s="406"/>
      <c r="L4" s="406"/>
      <c r="M4" s="406"/>
      <c r="N4" s="406"/>
      <c r="O4" s="276"/>
    </row>
    <row r="5" spans="1:15" x14ac:dyDescent="0.25">
      <c r="D5" s="276"/>
      <c r="E5" s="278" t="s">
        <v>846</v>
      </c>
      <c r="F5" s="407" t="s">
        <v>847</v>
      </c>
      <c r="G5" s="407"/>
      <c r="H5" s="407"/>
      <c r="I5" s="407"/>
      <c r="J5" s="407"/>
      <c r="K5" s="407"/>
      <c r="L5" s="276"/>
      <c r="M5" s="279" t="s">
        <v>848</v>
      </c>
      <c r="N5" s="280" t="s">
        <v>849</v>
      </c>
      <c r="O5" s="276"/>
    </row>
    <row r="6" spans="1:15" x14ac:dyDescent="0.25">
      <c r="D6" s="276"/>
      <c r="E6" s="333" t="s">
        <v>42</v>
      </c>
      <c r="F6" s="408" t="s">
        <v>43</v>
      </c>
      <c r="G6" s="333"/>
      <c r="H6" s="333"/>
      <c r="I6" s="333"/>
      <c r="J6" s="333"/>
      <c r="K6" s="333"/>
      <c r="L6" s="276"/>
      <c r="M6" s="409" t="s">
        <v>850</v>
      </c>
      <c r="N6" s="410" t="s">
        <v>42</v>
      </c>
      <c r="O6" s="276"/>
    </row>
    <row r="7" spans="1:15" x14ac:dyDescent="0.25">
      <c r="D7" s="276"/>
      <c r="E7" s="333"/>
      <c r="F7" s="333"/>
      <c r="G7" s="333"/>
      <c r="H7" s="333"/>
      <c r="I7" s="333"/>
      <c r="J7" s="333"/>
      <c r="K7" s="333"/>
      <c r="L7" s="276"/>
      <c r="M7" s="409"/>
      <c r="N7" s="410"/>
      <c r="O7" s="276"/>
    </row>
    <row r="8" spans="1:15" s="281" customFormat="1" ht="21.75" customHeight="1" x14ac:dyDescent="0.25">
      <c r="D8" s="282"/>
      <c r="E8" s="282" t="s">
        <v>195</v>
      </c>
      <c r="F8" s="282"/>
      <c r="G8" s="282" t="s">
        <v>851</v>
      </c>
      <c r="H8" s="282"/>
      <c r="I8" s="282" t="s">
        <v>852</v>
      </c>
      <c r="J8" s="282"/>
      <c r="K8" s="282" t="s">
        <v>853</v>
      </c>
      <c r="L8" s="282"/>
      <c r="M8" s="282" t="s">
        <v>207</v>
      </c>
      <c r="N8" s="282" t="s">
        <v>853</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854</v>
      </c>
      <c r="F11" s="33"/>
      <c r="G11" s="78">
        <v>30</v>
      </c>
      <c r="H11" s="33"/>
      <c r="I11" s="72">
        <v>133.5164</v>
      </c>
      <c r="J11" s="259"/>
      <c r="K11" s="72">
        <v>4005.4920000000002</v>
      </c>
      <c r="L11" s="276"/>
      <c r="M11" t="s">
        <v>855</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856</v>
      </c>
      <c r="N14" s="72">
        <v>342.41669999999999</v>
      </c>
      <c r="O14" s="276"/>
    </row>
    <row r="15" spans="1:15" ht="17.25" customHeight="1" x14ac:dyDescent="0.25">
      <c r="D15" s="276"/>
      <c r="E15" s="33"/>
      <c r="F15" s="33"/>
      <c r="G15" s="78"/>
      <c r="H15" s="33"/>
      <c r="I15" s="72"/>
      <c r="J15" s="33"/>
      <c r="K15" s="72"/>
      <c r="L15" s="276"/>
      <c r="M15" t="s">
        <v>857</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4" t="s">
        <v>858</v>
      </c>
      <c r="J21" s="404"/>
      <c r="K21" s="404"/>
      <c r="L21" s="282"/>
      <c r="M21" s="404" t="s">
        <v>859</v>
      </c>
      <c r="N21" s="404"/>
      <c r="O21" s="282"/>
    </row>
    <row r="22" spans="4:16" x14ac:dyDescent="0.25">
      <c r="D22" s="276"/>
      <c r="E22" s="58" t="str">
        <f>$F$6</f>
        <v>Marge Simpson</v>
      </c>
      <c r="I22" s="403" t="s">
        <v>860</v>
      </c>
      <c r="J22" s="403"/>
      <c r="K22" s="72">
        <v>2274.723</v>
      </c>
      <c r="L22" s="276"/>
      <c r="M22" s="33" t="s">
        <v>217</v>
      </c>
      <c r="N22" s="283">
        <v>2274.7199999999998</v>
      </c>
      <c r="O22" s="276"/>
      <c r="P22" s="80"/>
    </row>
    <row r="23" spans="4:16" x14ac:dyDescent="0.25">
      <c r="D23" s="276"/>
      <c r="E23" t="s">
        <v>861</v>
      </c>
      <c r="I23" s="403" t="s">
        <v>862</v>
      </c>
      <c r="J23" s="403"/>
      <c r="K23" s="72">
        <v>767.83799999999997</v>
      </c>
      <c r="L23" s="276"/>
      <c r="M23" s="33" t="s">
        <v>37</v>
      </c>
      <c r="N23" s="283">
        <v>246.46</v>
      </c>
      <c r="O23" s="276"/>
      <c r="P23" s="80"/>
    </row>
    <row r="24" spans="4:16" x14ac:dyDescent="0.25">
      <c r="D24" s="276"/>
      <c r="E24" t="s">
        <v>863</v>
      </c>
      <c r="I24" s="403"/>
      <c r="J24" s="403"/>
      <c r="K24" s="72"/>
      <c r="L24" s="276"/>
      <c r="M24" s="33" t="s">
        <v>864</v>
      </c>
      <c r="N24" s="283">
        <v>177.96</v>
      </c>
      <c r="O24" s="276"/>
    </row>
    <row r="25" spans="4:16" x14ac:dyDescent="0.25">
      <c r="D25" s="276"/>
      <c r="E25" t="s">
        <v>865</v>
      </c>
      <c r="I25" s="403"/>
      <c r="J25" s="403"/>
      <c r="K25" s="72"/>
      <c r="L25" s="276"/>
      <c r="M25" s="33" t="s">
        <v>866</v>
      </c>
      <c r="N25" s="283">
        <v>0</v>
      </c>
      <c r="O25" s="276"/>
    </row>
    <row r="26" spans="4:16" x14ac:dyDescent="0.25">
      <c r="D26" s="276"/>
      <c r="E26" t="s">
        <v>867</v>
      </c>
      <c r="I26" s="403"/>
      <c r="J26" s="403"/>
      <c r="K26" s="72"/>
      <c r="L26" s="276"/>
      <c r="M26" s="33" t="s">
        <v>868</v>
      </c>
      <c r="N26" s="283">
        <v>0</v>
      </c>
      <c r="O26" s="276"/>
    </row>
    <row r="27" spans="4:16" x14ac:dyDescent="0.25">
      <c r="D27" s="276"/>
      <c r="K27" s="33"/>
      <c r="L27" s="276"/>
      <c r="M27" s="33" t="s">
        <v>869</v>
      </c>
      <c r="N27" s="283">
        <v>0</v>
      </c>
      <c r="O27" s="276"/>
    </row>
    <row r="28" spans="4:16" s="139" customFormat="1" ht="21.75" customHeight="1" x14ac:dyDescent="0.25">
      <c r="D28" s="284"/>
      <c r="E28" s="285" t="s">
        <v>870</v>
      </c>
      <c r="F28" s="285" t="s">
        <v>871</v>
      </c>
      <c r="G28" s="285" t="s">
        <v>89</v>
      </c>
      <c r="H28" s="285"/>
      <c r="I28" s="285" t="s">
        <v>872</v>
      </c>
      <c r="J28" s="285"/>
      <c r="K28" s="285" t="s">
        <v>93</v>
      </c>
      <c r="L28" s="285"/>
      <c r="M28" s="404" t="s">
        <v>873</v>
      </c>
      <c r="N28" s="404"/>
      <c r="O28" s="284"/>
    </row>
    <row r="29" spans="4:16" x14ac:dyDescent="0.25">
      <c r="D29" s="276"/>
      <c r="E29" s="90" t="s">
        <v>874</v>
      </c>
      <c r="F29" s="90">
        <v>1</v>
      </c>
      <c r="G29" s="90" t="s">
        <v>13</v>
      </c>
      <c r="H29" s="90"/>
      <c r="I29" s="90" t="s">
        <v>44</v>
      </c>
      <c r="J29" s="90"/>
      <c r="K29" s="90" t="s">
        <v>45</v>
      </c>
      <c r="L29" s="276"/>
      <c r="M29" s="405">
        <v>1506.885</v>
      </c>
      <c r="N29" s="405"/>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616</v>
      </c>
      <c r="B1" s="217" t="s">
        <v>617</v>
      </c>
      <c r="C1" s="217"/>
      <c r="D1" s="217"/>
      <c r="E1" s="217"/>
      <c r="F1" s="217"/>
      <c r="G1" s="217" t="s">
        <v>16</v>
      </c>
      <c r="H1" s="217"/>
      <c r="I1" s="217"/>
      <c r="J1" s="217"/>
      <c r="K1" s="217"/>
      <c r="L1" s="217" t="s">
        <v>31</v>
      </c>
      <c r="M1" s="33"/>
      <c r="N1" s="33"/>
    </row>
    <row r="2" spans="1:19" x14ac:dyDescent="0.25">
      <c r="A2" s="83"/>
      <c r="B2" s="83"/>
      <c r="C2" s="83" t="s">
        <v>618</v>
      </c>
      <c r="D2" s="83" t="s">
        <v>619</v>
      </c>
      <c r="E2" s="83"/>
      <c r="F2" s="83"/>
      <c r="G2" s="83"/>
      <c r="H2" s="83" t="s">
        <v>618</v>
      </c>
      <c r="I2" s="83" t="s">
        <v>619</v>
      </c>
      <c r="J2" s="83"/>
      <c r="K2" s="83"/>
      <c r="L2" s="83"/>
      <c r="M2" s="83" t="s">
        <v>618</v>
      </c>
      <c r="N2" s="83" t="s">
        <v>619</v>
      </c>
    </row>
    <row r="3" spans="1:19" x14ac:dyDescent="0.25">
      <c r="A3" s="33"/>
      <c r="B3" s="33" t="s">
        <v>620</v>
      </c>
      <c r="C3" s="33">
        <v>30000</v>
      </c>
      <c r="D3" s="33">
        <v>29000</v>
      </c>
      <c r="E3" s="33">
        <f>C3-D3</f>
        <v>1000</v>
      </c>
      <c r="F3" s="33"/>
      <c r="G3" s="33" t="s">
        <v>620</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621</v>
      </c>
      <c r="C5" s="33">
        <v>1000</v>
      </c>
      <c r="D5" s="33">
        <v>2000</v>
      </c>
      <c r="E5" s="33">
        <f>C5-D5</f>
        <v>-1000</v>
      </c>
      <c r="F5" s="33"/>
      <c r="G5" s="33" t="s">
        <v>622</v>
      </c>
      <c r="H5" s="33">
        <v>3300</v>
      </c>
      <c r="I5" s="33">
        <v>3300</v>
      </c>
      <c r="J5" s="33">
        <f>H5-I5</f>
        <v>0</v>
      </c>
      <c r="K5" s="33"/>
      <c r="L5" s="33"/>
      <c r="M5" s="33"/>
      <c r="N5" s="33"/>
    </row>
    <row r="6" spans="1:19" x14ac:dyDescent="0.25">
      <c r="A6" s="33"/>
      <c r="B6" s="33" t="s">
        <v>335</v>
      </c>
      <c r="C6" s="218">
        <v>33927.26</v>
      </c>
      <c r="D6" s="218">
        <v>33789.26</v>
      </c>
      <c r="E6" s="33">
        <f>C6-D6</f>
        <v>138</v>
      </c>
      <c r="F6" s="33"/>
      <c r="G6" s="33" t="s">
        <v>623</v>
      </c>
      <c r="H6" s="33">
        <v>17500</v>
      </c>
      <c r="I6" s="33">
        <v>16500</v>
      </c>
      <c r="J6" s="33">
        <f>H6-I6</f>
        <v>1000</v>
      </c>
      <c r="K6" s="33"/>
      <c r="L6" s="33"/>
      <c r="M6" s="33"/>
      <c r="N6" s="33"/>
      <c r="Q6" t="s">
        <v>624</v>
      </c>
      <c r="S6" t="s">
        <v>625</v>
      </c>
    </row>
    <row r="7" spans="1:19" x14ac:dyDescent="0.25">
      <c r="A7" s="33"/>
      <c r="B7" s="33"/>
      <c r="C7" s="33"/>
      <c r="D7" s="33"/>
      <c r="E7" s="33"/>
      <c r="F7" s="33"/>
      <c r="G7" s="33" t="s">
        <v>626</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617</v>
      </c>
      <c r="C9" s="217"/>
      <c r="D9" s="217"/>
      <c r="E9" s="217"/>
      <c r="F9" s="217"/>
      <c r="G9" s="217" t="s">
        <v>16</v>
      </c>
      <c r="H9" s="217"/>
      <c r="I9" s="217"/>
      <c r="J9" s="217"/>
      <c r="K9" s="217"/>
      <c r="L9" s="217" t="s">
        <v>31</v>
      </c>
      <c r="M9" s="33"/>
      <c r="N9" s="33"/>
    </row>
    <row r="10" spans="1:19" x14ac:dyDescent="0.25">
      <c r="A10" s="83"/>
      <c r="B10" s="83"/>
      <c r="C10" s="83" t="s">
        <v>618</v>
      </c>
      <c r="D10" s="83" t="s">
        <v>619</v>
      </c>
      <c r="E10" s="83"/>
      <c r="F10" s="83"/>
      <c r="G10" s="83"/>
      <c r="H10" s="83" t="s">
        <v>618</v>
      </c>
      <c r="I10" s="83" t="s">
        <v>619</v>
      </c>
      <c r="J10" s="83"/>
      <c r="K10" s="83"/>
      <c r="L10" s="83"/>
      <c r="M10" s="83" t="s">
        <v>618</v>
      </c>
      <c r="N10" s="83" t="s">
        <v>619</v>
      </c>
    </row>
    <row r="11" spans="1:19" x14ac:dyDescent="0.25">
      <c r="A11" s="33"/>
      <c r="B11" s="33" t="s">
        <v>620</v>
      </c>
      <c r="C11" s="33">
        <v>30000</v>
      </c>
      <c r="D11" s="218">
        <v>28823.53</v>
      </c>
      <c r="E11" s="33">
        <f>C11-D11</f>
        <v>1176.4700000000012</v>
      </c>
      <c r="F11" s="33">
        <f>D3-D11</f>
        <v>176.47000000000116</v>
      </c>
      <c r="G11" s="33" t="s">
        <v>620</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621</v>
      </c>
      <c r="C13" s="33">
        <v>1000</v>
      </c>
      <c r="D13" s="218">
        <v>2176.4699999999998</v>
      </c>
      <c r="E13" s="33">
        <f>C13-D13</f>
        <v>-1176.4699999999998</v>
      </c>
      <c r="F13" s="33"/>
      <c r="G13" s="33" t="s">
        <v>622</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623</v>
      </c>
      <c r="H14" s="33">
        <v>17500</v>
      </c>
      <c r="I14" s="218">
        <v>16323.53</v>
      </c>
      <c r="J14" s="33">
        <f>H14-I14</f>
        <v>1176.4699999999993</v>
      </c>
      <c r="K14" s="33"/>
      <c r="L14" s="33"/>
      <c r="M14" s="33"/>
      <c r="N14" s="33"/>
    </row>
    <row r="15" spans="1:19" x14ac:dyDescent="0.25">
      <c r="A15" s="33"/>
      <c r="B15" s="33"/>
      <c r="C15" s="33"/>
      <c r="D15" s="33"/>
      <c r="E15" s="33"/>
      <c r="F15" s="33"/>
      <c r="G15" s="33" t="s">
        <v>626</v>
      </c>
      <c r="H15" s="218">
        <v>23241.919999999998</v>
      </c>
      <c r="I15" s="218">
        <v>23241.919999999998</v>
      </c>
      <c r="J15" s="33">
        <f>H15-I15</f>
        <v>0</v>
      </c>
      <c r="K15" s="33"/>
      <c r="L15" s="33"/>
      <c r="M15" s="33"/>
      <c r="N15" s="33"/>
    </row>
    <row r="17" spans="1:15" x14ac:dyDescent="0.25">
      <c r="A17" s="216">
        <v>1</v>
      </c>
      <c r="B17" s="217" t="s">
        <v>617</v>
      </c>
      <c r="C17" s="217"/>
      <c r="D17" s="217"/>
      <c r="E17" s="217"/>
      <c r="F17" s="217"/>
      <c r="G17" s="217" t="s">
        <v>16</v>
      </c>
      <c r="H17" s="217"/>
      <c r="I17" s="217"/>
      <c r="J17" s="217"/>
      <c r="K17" s="217"/>
      <c r="L17" s="217" t="s">
        <v>31</v>
      </c>
      <c r="M17" s="33"/>
      <c r="N17" s="33"/>
    </row>
    <row r="18" spans="1:15" x14ac:dyDescent="0.25">
      <c r="A18" s="83"/>
      <c r="B18" s="83"/>
      <c r="C18" s="83" t="s">
        <v>618</v>
      </c>
      <c r="D18" s="83" t="s">
        <v>619</v>
      </c>
      <c r="E18" s="83"/>
      <c r="F18" s="83"/>
      <c r="G18" s="83"/>
      <c r="H18" s="83" t="s">
        <v>618</v>
      </c>
      <c r="I18" s="83" t="s">
        <v>619</v>
      </c>
      <c r="J18" s="83"/>
      <c r="K18" s="83"/>
      <c r="L18" s="83"/>
      <c r="M18" s="83" t="s">
        <v>618</v>
      </c>
      <c r="N18" s="83" t="s">
        <v>619</v>
      </c>
    </row>
    <row r="19" spans="1:15" x14ac:dyDescent="0.25">
      <c r="A19" s="33"/>
      <c r="B19" s="33" t="s">
        <v>620</v>
      </c>
      <c r="C19" s="33">
        <v>30000</v>
      </c>
      <c r="D19" s="33">
        <v>29000</v>
      </c>
      <c r="E19" s="33">
        <f>C19-D19</f>
        <v>1000</v>
      </c>
      <c r="F19" s="33"/>
      <c r="G19" s="33" t="s">
        <v>620</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621</v>
      </c>
      <c r="C21" s="33">
        <v>1000</v>
      </c>
      <c r="D21" s="218">
        <v>2138</v>
      </c>
      <c r="E21" s="33">
        <f>C21-D21</f>
        <v>-1138</v>
      </c>
      <c r="F21" s="33"/>
      <c r="G21" s="33" t="s">
        <v>622</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623</v>
      </c>
      <c r="H22" s="33">
        <v>17500</v>
      </c>
      <c r="I22" s="33">
        <v>16500</v>
      </c>
      <c r="J22" s="33">
        <f>H22-I22</f>
        <v>1000</v>
      </c>
      <c r="K22" s="33"/>
      <c r="L22" s="33"/>
      <c r="M22" s="33"/>
      <c r="N22" s="33"/>
    </row>
    <row r="23" spans="1:15" x14ac:dyDescent="0.25">
      <c r="A23" s="33"/>
      <c r="B23" s="33"/>
      <c r="C23" s="33"/>
      <c r="D23" s="33"/>
      <c r="E23" s="33"/>
      <c r="F23" s="33"/>
      <c r="G23" s="33" t="s">
        <v>626</v>
      </c>
      <c r="H23" s="218">
        <v>23241.919999999998</v>
      </c>
      <c r="I23" s="218">
        <v>23361.919999999998</v>
      </c>
      <c r="J23" s="33">
        <f>H23-I23</f>
        <v>-120</v>
      </c>
      <c r="K23" s="33"/>
      <c r="L23" s="33"/>
      <c r="M23" s="33"/>
      <c r="N23" s="33"/>
    </row>
    <row r="25" spans="1:15" x14ac:dyDescent="0.25">
      <c r="A25" s="216" t="s">
        <v>627</v>
      </c>
      <c r="B25" s="217" t="s">
        <v>617</v>
      </c>
      <c r="C25" s="217"/>
      <c r="D25" s="217"/>
      <c r="E25" s="217"/>
      <c r="F25" s="217"/>
      <c r="G25" s="217" t="s">
        <v>16</v>
      </c>
      <c r="H25" s="217"/>
      <c r="I25" s="217"/>
      <c r="J25" s="217"/>
      <c r="K25" s="217"/>
      <c r="L25" s="217" t="s">
        <v>31</v>
      </c>
      <c r="M25" s="33"/>
      <c r="N25" s="33"/>
    </row>
    <row r="26" spans="1:15" x14ac:dyDescent="0.25">
      <c r="A26" s="83"/>
      <c r="B26" s="83"/>
      <c r="C26" s="83" t="s">
        <v>618</v>
      </c>
      <c r="D26" s="83" t="s">
        <v>619</v>
      </c>
      <c r="E26" s="83"/>
      <c r="F26" s="83"/>
      <c r="G26" s="83"/>
      <c r="H26" s="83" t="s">
        <v>618</v>
      </c>
      <c r="I26" s="83" t="s">
        <v>619</v>
      </c>
      <c r="J26" s="83"/>
      <c r="K26" s="83"/>
      <c r="L26" s="83"/>
      <c r="M26" s="83" t="s">
        <v>618</v>
      </c>
      <c r="N26" s="83" t="s">
        <v>619</v>
      </c>
    </row>
    <row r="27" spans="1:15" x14ac:dyDescent="0.25">
      <c r="A27" s="33"/>
      <c r="B27" s="33" t="s">
        <v>620</v>
      </c>
      <c r="C27" s="33">
        <v>30000</v>
      </c>
      <c r="D27" s="218">
        <v>28823.53</v>
      </c>
      <c r="E27" s="33">
        <f>C27-D27</f>
        <v>1176.4700000000012</v>
      </c>
      <c r="F27" s="33"/>
      <c r="G27" s="33" t="s">
        <v>620</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621</v>
      </c>
      <c r="C29" s="33">
        <v>1000</v>
      </c>
      <c r="D29" s="218">
        <v>2338.8200000000002</v>
      </c>
      <c r="E29" s="33">
        <f>C29-D29</f>
        <v>-1338.8200000000002</v>
      </c>
      <c r="F29" s="33"/>
      <c r="G29" s="33" t="s">
        <v>622</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623</v>
      </c>
      <c r="H30" s="33">
        <v>17500</v>
      </c>
      <c r="I30" s="33">
        <v>16323.53</v>
      </c>
      <c r="J30" s="33">
        <f>H30-I30</f>
        <v>1176.4699999999993</v>
      </c>
      <c r="K30" s="33"/>
      <c r="L30" s="33"/>
      <c r="M30" s="33"/>
      <c r="N30" s="33"/>
    </row>
    <row r="31" spans="1:15" x14ac:dyDescent="0.25">
      <c r="A31" s="33"/>
      <c r="B31" s="33"/>
      <c r="C31" s="33"/>
      <c r="D31" s="33"/>
      <c r="E31" s="33"/>
      <c r="F31" s="33"/>
      <c r="G31" s="33" t="s">
        <v>626</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572</v>
      </c>
      <c r="D2" s="35"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556</v>
      </c>
      <c r="B1" s="319"/>
      <c r="C1" s="321" t="s">
        <v>557</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558</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559</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560</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561</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562</v>
      </c>
    </row>
    <row r="12" spans="1:18" x14ac:dyDescent="0.25">
      <c r="Q12" s="214"/>
    </row>
    <row r="13" spans="1:18" x14ac:dyDescent="0.25">
      <c r="A13" s="33" t="s">
        <v>555</v>
      </c>
      <c r="B13" s="33" t="s">
        <v>555</v>
      </c>
    </row>
    <row r="14" spans="1:18" x14ac:dyDescent="0.25">
      <c r="A14" s="33" t="s">
        <v>555</v>
      </c>
      <c r="B14" s="33" t="s">
        <v>555</v>
      </c>
    </row>
    <row r="15" spans="1:18" x14ac:dyDescent="0.25">
      <c r="A15" s="33" t="s">
        <v>555</v>
      </c>
      <c r="B15" s="33" t="s">
        <v>555</v>
      </c>
    </row>
    <row r="16" spans="1:18" x14ac:dyDescent="0.25">
      <c r="A16" s="33" t="s">
        <v>555</v>
      </c>
      <c r="B16" s="33" t="s">
        <v>555</v>
      </c>
    </row>
    <row r="17" spans="1:2" x14ac:dyDescent="0.25">
      <c r="A17" s="33" t="s">
        <v>555</v>
      </c>
      <c r="B17" s="33" t="s">
        <v>555</v>
      </c>
    </row>
    <row r="18" spans="1:2" x14ac:dyDescent="0.25">
      <c r="A18" s="33" t="s">
        <v>555</v>
      </c>
      <c r="B18" s="33" t="s">
        <v>555</v>
      </c>
    </row>
    <row r="19" spans="1:2" x14ac:dyDescent="0.25">
      <c r="A19" s="33" t="s">
        <v>555</v>
      </c>
      <c r="B19" s="33" t="s">
        <v>555</v>
      </c>
    </row>
    <row r="20" spans="1:2" x14ac:dyDescent="0.25">
      <c r="A20" s="33" t="s">
        <v>555</v>
      </c>
      <c r="B20" s="33" t="s">
        <v>555</v>
      </c>
    </row>
    <row r="21" spans="1:2" x14ac:dyDescent="0.25">
      <c r="A21" s="33" t="s">
        <v>555</v>
      </c>
      <c r="B21" s="33" t="s">
        <v>555</v>
      </c>
    </row>
    <row r="22" spans="1:2" x14ac:dyDescent="0.25">
      <c r="A22" s="33" t="s">
        <v>555</v>
      </c>
      <c r="B22" s="33" t="s">
        <v>555</v>
      </c>
    </row>
    <row r="23" spans="1:2" x14ac:dyDescent="0.25">
      <c r="A23" s="33" t="s">
        <v>555</v>
      </c>
      <c r="B23" s="33" t="s">
        <v>555</v>
      </c>
    </row>
    <row r="24" spans="1:2" x14ac:dyDescent="0.25">
      <c r="A24" s="33" t="s">
        <v>555</v>
      </c>
      <c r="B24" s="33" t="s">
        <v>555</v>
      </c>
    </row>
    <row r="25" spans="1:2" x14ac:dyDescent="0.25">
      <c r="A25" s="33" t="s">
        <v>555</v>
      </c>
      <c r="B25" s="33" t="s">
        <v>555</v>
      </c>
    </row>
    <row r="26" spans="1:2" x14ac:dyDescent="0.25">
      <c r="A26" s="33" t="s">
        <v>555</v>
      </c>
      <c r="B26" s="33" t="s">
        <v>555</v>
      </c>
    </row>
    <row r="27" spans="1:2" x14ac:dyDescent="0.25">
      <c r="A27" s="33" t="s">
        <v>555</v>
      </c>
      <c r="B27" s="33" t="s">
        <v>555</v>
      </c>
    </row>
    <row r="28" spans="1:2" x14ac:dyDescent="0.25">
      <c r="A28" s="33" t="s">
        <v>555</v>
      </c>
      <c r="B28" s="33" t="s">
        <v>555</v>
      </c>
    </row>
    <row r="29" spans="1:2" x14ac:dyDescent="0.25">
      <c r="A29" s="33" t="s">
        <v>555</v>
      </c>
      <c r="B29" s="33" t="s">
        <v>555</v>
      </c>
    </row>
    <row r="30" spans="1:2" x14ac:dyDescent="0.25">
      <c r="A30" s="33" t="s">
        <v>555</v>
      </c>
      <c r="B30" s="33" t="s">
        <v>555</v>
      </c>
    </row>
    <row r="31" spans="1:2" x14ac:dyDescent="0.25">
      <c r="A31" s="33" t="s">
        <v>555</v>
      </c>
      <c r="B31" s="33" t="s">
        <v>555</v>
      </c>
    </row>
    <row r="32" spans="1:2" x14ac:dyDescent="0.25">
      <c r="A32" s="33" t="s">
        <v>555</v>
      </c>
      <c r="B32" s="33" t="s">
        <v>555</v>
      </c>
    </row>
    <row r="33" spans="1:2" x14ac:dyDescent="0.25">
      <c r="A33" s="33" t="s">
        <v>555</v>
      </c>
      <c r="B33" s="33" t="s">
        <v>555</v>
      </c>
    </row>
    <row r="34" spans="1:2" x14ac:dyDescent="0.25">
      <c r="A34" s="33" t="s">
        <v>555</v>
      </c>
      <c r="B34" s="33" t="s">
        <v>555</v>
      </c>
    </row>
    <row r="35" spans="1:2" x14ac:dyDescent="0.25">
      <c r="A35" s="33" t="s">
        <v>555</v>
      </c>
      <c r="B35" s="33" t="s">
        <v>555</v>
      </c>
    </row>
    <row r="36" spans="1:2" x14ac:dyDescent="0.25">
      <c r="A36" s="33" t="s">
        <v>555</v>
      </c>
      <c r="B36" s="33" t="s">
        <v>555</v>
      </c>
    </row>
    <row r="37" spans="1:2" x14ac:dyDescent="0.25">
      <c r="A37" s="33" t="s">
        <v>555</v>
      </c>
      <c r="B37" s="33" t="s">
        <v>555</v>
      </c>
    </row>
    <row r="38" spans="1:2" x14ac:dyDescent="0.25">
      <c r="A38" s="33" t="s">
        <v>555</v>
      </c>
      <c r="B38" s="33" t="s">
        <v>555</v>
      </c>
    </row>
    <row r="39" spans="1:2" x14ac:dyDescent="0.25">
      <c r="A39" s="33" t="s">
        <v>555</v>
      </c>
      <c r="B39" s="33" t="s">
        <v>555</v>
      </c>
    </row>
    <row r="40" spans="1:2" x14ac:dyDescent="0.25">
      <c r="A40" s="33" t="s">
        <v>555</v>
      </c>
      <c r="B40" s="33" t="s">
        <v>555</v>
      </c>
    </row>
    <row r="41" spans="1:2" x14ac:dyDescent="0.25">
      <c r="A41" s="33" t="s">
        <v>555</v>
      </c>
      <c r="B41" s="33" t="s">
        <v>555</v>
      </c>
    </row>
    <row r="42" spans="1:2" x14ac:dyDescent="0.25">
      <c r="A42" s="33" t="s">
        <v>555</v>
      </c>
      <c r="B42" s="33" t="s">
        <v>555</v>
      </c>
    </row>
    <row r="43" spans="1:2" x14ac:dyDescent="0.25">
      <c r="A43" s="33" t="s">
        <v>555</v>
      </c>
      <c r="B43" s="33" t="s">
        <v>555</v>
      </c>
    </row>
    <row r="44" spans="1:2" x14ac:dyDescent="0.25">
      <c r="A44" s="33" t="s">
        <v>555</v>
      </c>
      <c r="B44" s="33" t="s">
        <v>555</v>
      </c>
    </row>
    <row r="45" spans="1:2" x14ac:dyDescent="0.25">
      <c r="A45" s="33" t="s">
        <v>555</v>
      </c>
      <c r="B45" s="33" t="s">
        <v>555</v>
      </c>
    </row>
    <row r="46" spans="1:2" x14ac:dyDescent="0.25">
      <c r="A46" s="33" t="s">
        <v>555</v>
      </c>
      <c r="B46" s="33" t="s">
        <v>555</v>
      </c>
    </row>
    <row r="47" spans="1:2" x14ac:dyDescent="0.25">
      <c r="A47" s="33" t="s">
        <v>555</v>
      </c>
      <c r="B47" s="33" t="s">
        <v>555</v>
      </c>
    </row>
    <row r="48" spans="1:2" x14ac:dyDescent="0.25">
      <c r="A48" s="33" t="s">
        <v>555</v>
      </c>
      <c r="B48" s="33" t="s">
        <v>555</v>
      </c>
    </row>
    <row r="49" spans="1:2" x14ac:dyDescent="0.25">
      <c r="A49" s="33" t="s">
        <v>555</v>
      </c>
      <c r="B49" s="33" t="s">
        <v>555</v>
      </c>
    </row>
    <row r="50" spans="1:2" x14ac:dyDescent="0.25">
      <c r="A50" s="33" t="s">
        <v>555</v>
      </c>
      <c r="B50" s="33" t="s">
        <v>555</v>
      </c>
    </row>
    <row r="51" spans="1:2" x14ac:dyDescent="0.25">
      <c r="A51" s="33" t="s">
        <v>555</v>
      </c>
      <c r="B51" s="33" t="s">
        <v>555</v>
      </c>
    </row>
    <row r="52" spans="1:2" x14ac:dyDescent="0.25">
      <c r="A52" s="33" t="s">
        <v>555</v>
      </c>
      <c r="B52" s="33" t="s">
        <v>555</v>
      </c>
    </row>
    <row r="53" spans="1:2" x14ac:dyDescent="0.25">
      <c r="A53" s="33" t="s">
        <v>555</v>
      </c>
      <c r="B53" s="33" t="s">
        <v>555</v>
      </c>
    </row>
    <row r="54" spans="1:2" x14ac:dyDescent="0.25">
      <c r="A54" s="33" t="s">
        <v>555</v>
      </c>
      <c r="B54" s="33" t="s">
        <v>555</v>
      </c>
    </row>
    <row r="55" spans="1:2" x14ac:dyDescent="0.25">
      <c r="A55" s="33" t="s">
        <v>555</v>
      </c>
      <c r="B55" s="33" t="s">
        <v>555</v>
      </c>
    </row>
    <row r="56" spans="1:2" x14ac:dyDescent="0.25">
      <c r="A56" s="33" t="s">
        <v>555</v>
      </c>
      <c r="B56" s="33" t="s">
        <v>555</v>
      </c>
    </row>
    <row r="57" spans="1:2" x14ac:dyDescent="0.25">
      <c r="A57" s="33" t="s">
        <v>555</v>
      </c>
      <c r="B57" s="33" t="s">
        <v>555</v>
      </c>
    </row>
    <row r="58" spans="1:2" x14ac:dyDescent="0.25">
      <c r="A58" s="33" t="s">
        <v>555</v>
      </c>
      <c r="B58" s="33" t="s">
        <v>555</v>
      </c>
    </row>
    <row r="59" spans="1:2" x14ac:dyDescent="0.25">
      <c r="A59" s="33" t="s">
        <v>555</v>
      </c>
      <c r="B59" s="33" t="s">
        <v>555</v>
      </c>
    </row>
    <row r="60" spans="1:2" x14ac:dyDescent="0.25">
      <c r="A60" s="33" t="s">
        <v>555</v>
      </c>
      <c r="B60" s="33" t="s">
        <v>555</v>
      </c>
    </row>
    <row r="61" spans="1:2" x14ac:dyDescent="0.25">
      <c r="A61" s="33" t="s">
        <v>555</v>
      </c>
      <c r="B61" s="33" t="s">
        <v>555</v>
      </c>
    </row>
    <row r="62" spans="1:2" x14ac:dyDescent="0.25">
      <c r="A62" s="33" t="s">
        <v>555</v>
      </c>
      <c r="B62" s="33" t="s">
        <v>555</v>
      </c>
    </row>
    <row r="63" spans="1:2" x14ac:dyDescent="0.25">
      <c r="A63" s="33" t="s">
        <v>555</v>
      </c>
      <c r="B63" s="33" t="s">
        <v>555</v>
      </c>
    </row>
    <row r="64" spans="1:2" x14ac:dyDescent="0.25">
      <c r="A64" s="33" t="s">
        <v>555</v>
      </c>
      <c r="B64" s="33" t="s">
        <v>555</v>
      </c>
    </row>
    <row r="65" spans="1:2" x14ac:dyDescent="0.25">
      <c r="A65" s="33" t="s">
        <v>555</v>
      </c>
      <c r="B65" s="33" t="s">
        <v>555</v>
      </c>
    </row>
    <row r="66" spans="1:2" x14ac:dyDescent="0.25">
      <c r="A66" s="33" t="s">
        <v>555</v>
      </c>
      <c r="B66" s="33" t="s">
        <v>555</v>
      </c>
    </row>
    <row r="67" spans="1:2" x14ac:dyDescent="0.25">
      <c r="A67" s="33" t="s">
        <v>555</v>
      </c>
      <c r="B67" s="33" t="s">
        <v>555</v>
      </c>
    </row>
    <row r="68" spans="1:2" x14ac:dyDescent="0.25">
      <c r="A68" s="33" t="s">
        <v>555</v>
      </c>
      <c r="B68" s="33" t="s">
        <v>555</v>
      </c>
    </row>
    <row r="69" spans="1:2" x14ac:dyDescent="0.25">
      <c r="A69" s="33" t="s">
        <v>555</v>
      </c>
      <c r="B69" s="33" t="s">
        <v>555</v>
      </c>
    </row>
    <row r="70" spans="1:2" x14ac:dyDescent="0.25">
      <c r="A70" s="33" t="s">
        <v>555</v>
      </c>
      <c r="B70" s="33" t="s">
        <v>555</v>
      </c>
    </row>
    <row r="71" spans="1:2" x14ac:dyDescent="0.25">
      <c r="A71" s="33" t="s">
        <v>555</v>
      </c>
      <c r="B71" s="33" t="s">
        <v>555</v>
      </c>
    </row>
    <row r="72" spans="1:2" x14ac:dyDescent="0.25">
      <c r="A72" s="33" t="s">
        <v>555</v>
      </c>
      <c r="B72" s="33" t="s">
        <v>555</v>
      </c>
    </row>
    <row r="73" spans="1:2" x14ac:dyDescent="0.25">
      <c r="A73" s="33" t="s">
        <v>555</v>
      </c>
      <c r="B73" s="33" t="s">
        <v>555</v>
      </c>
    </row>
    <row r="74" spans="1:2" x14ac:dyDescent="0.25">
      <c r="A74" s="33" t="s">
        <v>555</v>
      </c>
      <c r="B74" s="33" t="s">
        <v>555</v>
      </c>
    </row>
    <row r="75" spans="1:2" x14ac:dyDescent="0.25">
      <c r="A75" s="33" t="s">
        <v>555</v>
      </c>
      <c r="B75" s="33" t="s">
        <v>555</v>
      </c>
    </row>
    <row r="76" spans="1:2" x14ac:dyDescent="0.25">
      <c r="A76" s="33" t="s">
        <v>555</v>
      </c>
      <c r="B76" s="33" t="s">
        <v>555</v>
      </c>
    </row>
    <row r="77" spans="1:2" x14ac:dyDescent="0.25">
      <c r="A77" s="33" t="s">
        <v>555</v>
      </c>
      <c r="B77" s="33" t="s">
        <v>555</v>
      </c>
    </row>
    <row r="78" spans="1:2" x14ac:dyDescent="0.25">
      <c r="A78" s="33" t="s">
        <v>555</v>
      </c>
      <c r="B78" s="33" t="s">
        <v>555</v>
      </c>
    </row>
    <row r="79" spans="1:2" x14ac:dyDescent="0.25">
      <c r="A79" s="33" t="s">
        <v>555</v>
      </c>
      <c r="B79" s="33" t="s">
        <v>555</v>
      </c>
    </row>
    <row r="80" spans="1:2" x14ac:dyDescent="0.25">
      <c r="A80" s="33" t="s">
        <v>555</v>
      </c>
      <c r="B80" s="33" t="s">
        <v>555</v>
      </c>
    </row>
    <row r="81" spans="1:2" x14ac:dyDescent="0.25">
      <c r="A81" s="33" t="s">
        <v>555</v>
      </c>
      <c r="B81" s="33" t="s">
        <v>555</v>
      </c>
    </row>
    <row r="82" spans="1:2" x14ac:dyDescent="0.25">
      <c r="A82" s="33" t="s">
        <v>555</v>
      </c>
      <c r="B82" s="33" t="s">
        <v>555</v>
      </c>
    </row>
    <row r="83" spans="1:2" x14ac:dyDescent="0.25">
      <c r="A83" s="33" t="s">
        <v>555</v>
      </c>
      <c r="B83" s="33" t="s">
        <v>555</v>
      </c>
    </row>
    <row r="84" spans="1:2" x14ac:dyDescent="0.25">
      <c r="A84" s="33" t="s">
        <v>555</v>
      </c>
      <c r="B84" s="33" t="s">
        <v>555</v>
      </c>
    </row>
    <row r="85" spans="1:2" x14ac:dyDescent="0.25">
      <c r="A85" s="33" t="s">
        <v>555</v>
      </c>
      <c r="B85" s="33" t="s">
        <v>555</v>
      </c>
    </row>
    <row r="86" spans="1:2" x14ac:dyDescent="0.25">
      <c r="A86" s="33" t="s">
        <v>555</v>
      </c>
      <c r="B86" s="33" t="s">
        <v>555</v>
      </c>
    </row>
    <row r="87" spans="1:2" x14ac:dyDescent="0.25">
      <c r="A87" s="33" t="s">
        <v>555</v>
      </c>
      <c r="B87" s="33" t="s">
        <v>555</v>
      </c>
    </row>
    <row r="88" spans="1:2" x14ac:dyDescent="0.25">
      <c r="A88" s="33" t="s">
        <v>555</v>
      </c>
      <c r="B88" s="33" t="s">
        <v>555</v>
      </c>
    </row>
    <row r="89" spans="1:2" x14ac:dyDescent="0.25">
      <c r="A89" s="33" t="s">
        <v>555</v>
      </c>
      <c r="B89" s="33" t="s">
        <v>555</v>
      </c>
    </row>
    <row r="90" spans="1:2" x14ac:dyDescent="0.25">
      <c r="A90" s="33" t="s">
        <v>555</v>
      </c>
      <c r="B90" s="33" t="s">
        <v>555</v>
      </c>
    </row>
    <row r="91" spans="1:2" x14ac:dyDescent="0.25">
      <c r="A91" s="33" t="s">
        <v>555</v>
      </c>
      <c r="B91" s="33" t="s">
        <v>555</v>
      </c>
    </row>
    <row r="92" spans="1:2" x14ac:dyDescent="0.25">
      <c r="A92" s="33" t="s">
        <v>555</v>
      </c>
      <c r="B92" s="33" t="s">
        <v>555</v>
      </c>
    </row>
    <row r="93" spans="1:2" x14ac:dyDescent="0.25">
      <c r="A93" s="33" t="s">
        <v>555</v>
      </c>
      <c r="B93" s="33" t="s">
        <v>555</v>
      </c>
    </row>
    <row r="94" spans="1:2" x14ac:dyDescent="0.25">
      <c r="A94" s="33" t="s">
        <v>555</v>
      </c>
      <c r="B94" s="33" t="s">
        <v>555</v>
      </c>
    </row>
    <row r="95" spans="1:2" x14ac:dyDescent="0.25">
      <c r="A95" s="33" t="s">
        <v>555</v>
      </c>
      <c r="B95" s="33" t="s">
        <v>555</v>
      </c>
    </row>
    <row r="96" spans="1:2" x14ac:dyDescent="0.25">
      <c r="A96" s="33" t="s">
        <v>555</v>
      </c>
      <c r="B96" s="33" t="s">
        <v>555</v>
      </c>
    </row>
    <row r="97" spans="1:2" x14ac:dyDescent="0.25">
      <c r="A97" s="33" t="s">
        <v>555</v>
      </c>
      <c r="B97" s="33" t="s">
        <v>555</v>
      </c>
    </row>
    <row r="98" spans="1:2" x14ac:dyDescent="0.25">
      <c r="A98" s="33" t="s">
        <v>555</v>
      </c>
      <c r="B98" s="33" t="s">
        <v>555</v>
      </c>
    </row>
    <row r="99" spans="1:2" x14ac:dyDescent="0.25">
      <c r="A99" s="33" t="s">
        <v>555</v>
      </c>
      <c r="B99" s="33" t="s">
        <v>555</v>
      </c>
    </row>
    <row r="100" spans="1:2" x14ac:dyDescent="0.25">
      <c r="A100" s="33" t="s">
        <v>555</v>
      </c>
      <c r="B100" s="33"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553</v>
      </c>
      <c r="B1" s="319"/>
      <c r="C1" s="321" t="s">
        <v>554</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554</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555</v>
      </c>
      <c r="B13" s="33" t="s">
        <v>555</v>
      </c>
      <c r="C13" s="212"/>
      <c r="D13" s="212"/>
      <c r="E13" s="212"/>
      <c r="F13" s="212"/>
      <c r="G13" s="212"/>
      <c r="H13" s="212"/>
      <c r="I13" s="212"/>
      <c r="J13" s="212"/>
      <c r="K13" s="212"/>
      <c r="L13" s="212"/>
      <c r="M13" s="212"/>
      <c r="N13" s="212"/>
    </row>
    <row r="14" spans="1:54" x14ac:dyDescent="0.25">
      <c r="A14" s="33" t="s">
        <v>555</v>
      </c>
      <c r="B14" s="33" t="s">
        <v>555</v>
      </c>
      <c r="C14" s="212"/>
      <c r="D14" s="212"/>
      <c r="E14" s="212"/>
      <c r="F14" s="212"/>
      <c r="G14" s="212"/>
      <c r="H14" s="212"/>
      <c r="I14" s="212"/>
      <c r="J14" s="212"/>
      <c r="K14" s="212"/>
      <c r="L14" s="212"/>
      <c r="M14" s="212"/>
      <c r="N14" s="212"/>
    </row>
    <row r="15" spans="1:54" x14ac:dyDescent="0.25">
      <c r="A15" s="33" t="s">
        <v>555</v>
      </c>
      <c r="B15" s="33" t="s">
        <v>555</v>
      </c>
      <c r="C15" s="212"/>
      <c r="D15" s="212"/>
      <c r="E15" s="212"/>
      <c r="F15" s="212"/>
      <c r="G15" s="212"/>
      <c r="H15" s="212"/>
      <c r="I15" s="212"/>
      <c r="J15" s="212"/>
      <c r="K15" s="212"/>
      <c r="L15" s="212"/>
      <c r="M15" s="212"/>
      <c r="N15" s="212"/>
    </row>
    <row r="16" spans="1:54" x14ac:dyDescent="0.25">
      <c r="A16" s="33" t="s">
        <v>555</v>
      </c>
      <c r="B16" s="33" t="s">
        <v>555</v>
      </c>
      <c r="C16" s="212"/>
      <c r="D16" s="212"/>
      <c r="E16" s="212"/>
      <c r="F16" s="212"/>
      <c r="G16" s="212"/>
      <c r="H16" s="212"/>
      <c r="I16" s="212"/>
      <c r="J16" s="212"/>
      <c r="K16" s="212"/>
      <c r="L16" s="212"/>
      <c r="M16" s="212"/>
      <c r="N16" s="212"/>
    </row>
    <row r="17" spans="1:14" x14ac:dyDescent="0.25">
      <c r="A17" s="33" t="s">
        <v>555</v>
      </c>
      <c r="B17" s="33" t="s">
        <v>555</v>
      </c>
      <c r="C17" s="212"/>
      <c r="D17" s="212"/>
      <c r="E17" s="212"/>
      <c r="F17" s="212"/>
      <c r="G17" s="212"/>
      <c r="H17" s="212"/>
      <c r="I17" s="212"/>
      <c r="J17" s="212"/>
      <c r="K17" s="212"/>
      <c r="L17" s="212"/>
      <c r="M17" s="212"/>
      <c r="N17" s="212"/>
    </row>
    <row r="18" spans="1:14" x14ac:dyDescent="0.25">
      <c r="A18" s="33" t="s">
        <v>555</v>
      </c>
      <c r="B18" s="33" t="s">
        <v>555</v>
      </c>
      <c r="C18" s="212"/>
      <c r="D18" s="212"/>
      <c r="E18" s="212"/>
      <c r="F18" s="212"/>
      <c r="G18" s="212"/>
      <c r="H18" s="212"/>
      <c r="I18" s="212"/>
      <c r="J18" s="212"/>
      <c r="K18" s="212"/>
      <c r="L18" s="212"/>
      <c r="M18" s="212"/>
      <c r="N18" s="212"/>
    </row>
    <row r="19" spans="1:14" x14ac:dyDescent="0.25">
      <c r="A19" s="33" t="s">
        <v>555</v>
      </c>
      <c r="B19" s="33" t="s">
        <v>555</v>
      </c>
      <c r="C19" s="212"/>
      <c r="D19" s="212"/>
      <c r="E19" s="212"/>
      <c r="F19" s="212"/>
      <c r="G19" s="212"/>
      <c r="H19" s="212"/>
      <c r="I19" s="212"/>
      <c r="J19" s="212"/>
      <c r="K19" s="212"/>
      <c r="L19" s="212"/>
      <c r="M19" s="212"/>
      <c r="N19" s="212"/>
    </row>
    <row r="20" spans="1:14" x14ac:dyDescent="0.25">
      <c r="A20" s="33" t="s">
        <v>555</v>
      </c>
      <c r="B20" s="33" t="s">
        <v>555</v>
      </c>
      <c r="C20" s="212"/>
      <c r="D20" s="212"/>
      <c r="E20" s="212"/>
      <c r="F20" s="212"/>
      <c r="G20" s="212"/>
      <c r="H20" s="212"/>
      <c r="I20" s="212"/>
      <c r="J20" s="212"/>
      <c r="K20" s="212"/>
      <c r="L20" s="212"/>
      <c r="M20" s="212"/>
      <c r="N20" s="212"/>
    </row>
    <row r="21" spans="1:14" x14ac:dyDescent="0.25">
      <c r="A21" s="33" t="s">
        <v>555</v>
      </c>
      <c r="B21" s="33" t="s">
        <v>555</v>
      </c>
      <c r="C21" s="212"/>
      <c r="D21" s="212"/>
      <c r="E21" s="212"/>
      <c r="F21" s="212"/>
      <c r="G21" s="212"/>
      <c r="H21" s="212"/>
      <c r="I21" s="212"/>
      <c r="J21" s="212"/>
      <c r="K21" s="212"/>
      <c r="L21" s="212"/>
      <c r="M21" s="212"/>
      <c r="N21" s="212"/>
    </row>
    <row r="22" spans="1:14" x14ac:dyDescent="0.25">
      <c r="A22" s="33" t="s">
        <v>555</v>
      </c>
      <c r="B22" s="33" t="s">
        <v>555</v>
      </c>
      <c r="C22" s="212"/>
      <c r="D22" s="212"/>
      <c r="E22" s="212"/>
      <c r="F22" s="212"/>
      <c r="G22" s="212"/>
      <c r="H22" s="212"/>
      <c r="I22" s="212"/>
      <c r="J22" s="212"/>
      <c r="K22" s="212"/>
      <c r="L22" s="212"/>
      <c r="M22" s="212"/>
      <c r="N22" s="212"/>
    </row>
    <row r="23" spans="1:14" x14ac:dyDescent="0.25">
      <c r="A23" s="33" t="s">
        <v>555</v>
      </c>
      <c r="B23" s="33" t="s">
        <v>555</v>
      </c>
      <c r="C23" s="212"/>
      <c r="D23" s="212"/>
      <c r="E23" s="212"/>
      <c r="F23" s="212"/>
      <c r="G23" s="212"/>
      <c r="H23" s="212"/>
      <c r="I23" s="212"/>
      <c r="J23" s="212"/>
      <c r="K23" s="212"/>
      <c r="L23" s="212"/>
      <c r="M23" s="212"/>
      <c r="N23" s="212"/>
    </row>
    <row r="24" spans="1:14" x14ac:dyDescent="0.25">
      <c r="A24" s="33" t="s">
        <v>555</v>
      </c>
      <c r="B24" s="33" t="s">
        <v>555</v>
      </c>
      <c r="C24" s="212"/>
      <c r="D24" s="212"/>
      <c r="E24" s="212"/>
      <c r="F24" s="212"/>
      <c r="G24" s="212"/>
      <c r="H24" s="212"/>
      <c r="I24" s="212"/>
      <c r="J24" s="212"/>
      <c r="K24" s="212"/>
      <c r="L24" s="212"/>
      <c r="M24" s="212"/>
      <c r="N24" s="212"/>
    </row>
    <row r="25" spans="1:14" x14ac:dyDescent="0.25">
      <c r="A25" s="33" t="s">
        <v>555</v>
      </c>
      <c r="B25" s="33" t="s">
        <v>555</v>
      </c>
      <c r="C25" s="212"/>
      <c r="D25" s="212"/>
      <c r="E25" s="212"/>
      <c r="F25" s="212"/>
      <c r="G25" s="212"/>
      <c r="H25" s="212"/>
      <c r="I25" s="212"/>
      <c r="J25" s="212"/>
      <c r="K25" s="212"/>
      <c r="L25" s="212"/>
      <c r="M25" s="212"/>
      <c r="N25" s="212"/>
    </row>
    <row r="26" spans="1:14" x14ac:dyDescent="0.25">
      <c r="A26" s="33" t="s">
        <v>555</v>
      </c>
      <c r="B26" s="33" t="s">
        <v>555</v>
      </c>
      <c r="C26" s="212"/>
      <c r="D26" s="212"/>
      <c r="E26" s="212"/>
      <c r="F26" s="212"/>
      <c r="G26" s="212"/>
      <c r="H26" s="212"/>
      <c r="I26" s="212"/>
      <c r="J26" s="212"/>
      <c r="K26" s="212"/>
      <c r="L26" s="212"/>
      <c r="M26" s="212"/>
      <c r="N26" s="212"/>
    </row>
    <row r="27" spans="1:14" x14ac:dyDescent="0.25">
      <c r="A27" s="33" t="s">
        <v>555</v>
      </c>
      <c r="B27" s="33" t="s">
        <v>555</v>
      </c>
      <c r="C27" s="212"/>
      <c r="D27" s="212"/>
      <c r="E27" s="212"/>
      <c r="F27" s="212"/>
      <c r="G27" s="212"/>
      <c r="H27" s="212"/>
      <c r="I27" s="212"/>
      <c r="J27" s="212"/>
      <c r="K27" s="212"/>
      <c r="L27" s="212"/>
      <c r="M27" s="212"/>
      <c r="N27" s="212"/>
    </row>
    <row r="28" spans="1:14" x14ac:dyDescent="0.25">
      <c r="A28" s="33" t="s">
        <v>555</v>
      </c>
      <c r="B28" s="33" t="s">
        <v>555</v>
      </c>
      <c r="C28" s="212"/>
      <c r="D28" s="212"/>
      <c r="E28" s="212"/>
      <c r="F28" s="212"/>
      <c r="G28" s="212"/>
      <c r="H28" s="212"/>
      <c r="I28" s="212"/>
      <c r="J28" s="212"/>
      <c r="K28" s="212"/>
      <c r="L28" s="212"/>
      <c r="M28" s="212"/>
      <c r="N28" s="212"/>
    </row>
    <row r="29" spans="1:14" x14ac:dyDescent="0.25">
      <c r="A29" s="33" t="s">
        <v>555</v>
      </c>
      <c r="B29" s="33" t="s">
        <v>555</v>
      </c>
      <c r="C29" s="212"/>
      <c r="D29" s="212"/>
      <c r="E29" s="212"/>
      <c r="F29" s="212"/>
      <c r="G29" s="212"/>
      <c r="H29" s="212"/>
      <c r="I29" s="212"/>
      <c r="J29" s="212"/>
      <c r="K29" s="212"/>
      <c r="L29" s="212"/>
      <c r="M29" s="212"/>
      <c r="N29" s="212"/>
    </row>
    <row r="30" spans="1:14" x14ac:dyDescent="0.25">
      <c r="A30" s="33" t="s">
        <v>555</v>
      </c>
      <c r="B30" s="33" t="s">
        <v>555</v>
      </c>
      <c r="C30" s="212"/>
      <c r="D30" s="212"/>
      <c r="E30" s="212"/>
      <c r="F30" s="212"/>
      <c r="G30" s="212"/>
      <c r="H30" s="212"/>
      <c r="I30" s="212"/>
      <c r="J30" s="212"/>
      <c r="K30" s="212"/>
      <c r="L30" s="212"/>
      <c r="M30" s="212"/>
      <c r="N30" s="212"/>
    </row>
    <row r="31" spans="1:14" x14ac:dyDescent="0.25">
      <c r="A31" s="33" t="s">
        <v>555</v>
      </c>
      <c r="B31" s="33" t="s">
        <v>555</v>
      </c>
      <c r="C31" s="212"/>
      <c r="D31" s="212"/>
      <c r="E31" s="212"/>
      <c r="F31" s="212"/>
      <c r="G31" s="212"/>
      <c r="H31" s="212"/>
      <c r="I31" s="212"/>
      <c r="J31" s="212"/>
      <c r="K31" s="212"/>
      <c r="L31" s="212"/>
      <c r="M31" s="212"/>
      <c r="N31" s="212"/>
    </row>
    <row r="32" spans="1:14" x14ac:dyDescent="0.25">
      <c r="A32" s="33" t="s">
        <v>555</v>
      </c>
      <c r="B32" s="33" t="s">
        <v>555</v>
      </c>
      <c r="C32" s="212"/>
      <c r="D32" s="212"/>
      <c r="E32" s="212"/>
      <c r="F32" s="212"/>
      <c r="G32" s="212"/>
      <c r="H32" s="212"/>
      <c r="I32" s="212"/>
      <c r="J32" s="212"/>
      <c r="K32" s="212"/>
      <c r="L32" s="212"/>
      <c r="M32" s="212"/>
      <c r="N32" s="212"/>
    </row>
    <row r="33" spans="1:14" x14ac:dyDescent="0.25">
      <c r="A33" s="33" t="s">
        <v>555</v>
      </c>
      <c r="B33" s="33" t="s">
        <v>555</v>
      </c>
      <c r="C33" s="212"/>
      <c r="D33" s="212"/>
      <c r="E33" s="212"/>
      <c r="F33" s="212"/>
      <c r="G33" s="212"/>
      <c r="H33" s="212"/>
      <c r="I33" s="212"/>
      <c r="J33" s="212"/>
      <c r="K33" s="212"/>
      <c r="L33" s="212"/>
      <c r="M33" s="212"/>
      <c r="N33" s="212"/>
    </row>
    <row r="34" spans="1:14" x14ac:dyDescent="0.25">
      <c r="A34" s="33" t="s">
        <v>555</v>
      </c>
      <c r="B34" s="33" t="s">
        <v>555</v>
      </c>
      <c r="C34" s="212"/>
      <c r="D34" s="212"/>
      <c r="E34" s="212"/>
      <c r="F34" s="212"/>
      <c r="G34" s="212"/>
      <c r="H34" s="212"/>
      <c r="I34" s="212"/>
      <c r="J34" s="212"/>
      <c r="K34" s="212"/>
      <c r="L34" s="212"/>
      <c r="M34" s="212"/>
      <c r="N34" s="212"/>
    </row>
    <row r="35" spans="1:14" x14ac:dyDescent="0.25">
      <c r="A35" s="33" t="s">
        <v>555</v>
      </c>
      <c r="B35" s="33" t="s">
        <v>555</v>
      </c>
      <c r="C35" s="212"/>
      <c r="D35" s="212"/>
      <c r="E35" s="212"/>
      <c r="F35" s="212"/>
      <c r="G35" s="212"/>
      <c r="H35" s="212"/>
      <c r="I35" s="212"/>
      <c r="J35" s="212"/>
      <c r="K35" s="212"/>
      <c r="L35" s="212"/>
      <c r="M35" s="212"/>
      <c r="N35" s="212"/>
    </row>
    <row r="36" spans="1:14" x14ac:dyDescent="0.25">
      <c r="A36" s="33" t="s">
        <v>555</v>
      </c>
      <c r="B36" s="33" t="s">
        <v>555</v>
      </c>
      <c r="C36" s="212"/>
      <c r="D36" s="212"/>
      <c r="E36" s="212"/>
      <c r="F36" s="212"/>
      <c r="G36" s="212"/>
      <c r="H36" s="212"/>
      <c r="I36" s="212"/>
      <c r="J36" s="212"/>
      <c r="K36" s="212"/>
      <c r="L36" s="212"/>
      <c r="M36" s="212"/>
      <c r="N36" s="212"/>
    </row>
    <row r="37" spans="1:14" x14ac:dyDescent="0.25">
      <c r="A37" s="33" t="s">
        <v>555</v>
      </c>
      <c r="B37" s="33" t="s">
        <v>555</v>
      </c>
      <c r="C37" s="212"/>
      <c r="D37" s="212"/>
      <c r="E37" s="212"/>
      <c r="F37" s="212"/>
      <c r="G37" s="212"/>
      <c r="H37" s="212"/>
      <c r="I37" s="212"/>
      <c r="J37" s="212"/>
      <c r="K37" s="212"/>
      <c r="L37" s="212"/>
      <c r="M37" s="212"/>
      <c r="N37" s="212"/>
    </row>
    <row r="38" spans="1:14" x14ac:dyDescent="0.25">
      <c r="A38" s="33" t="s">
        <v>555</v>
      </c>
      <c r="B38" s="33" t="s">
        <v>555</v>
      </c>
      <c r="C38" s="212"/>
      <c r="D38" s="212"/>
      <c r="E38" s="212"/>
      <c r="F38" s="212"/>
      <c r="G38" s="212"/>
      <c r="H38" s="212"/>
      <c r="I38" s="212"/>
      <c r="J38" s="212"/>
      <c r="K38" s="212"/>
      <c r="L38" s="212"/>
      <c r="M38" s="212"/>
      <c r="N38" s="212"/>
    </row>
    <row r="39" spans="1:14" x14ac:dyDescent="0.25">
      <c r="A39" s="33" t="s">
        <v>555</v>
      </c>
      <c r="B39" s="33" t="s">
        <v>555</v>
      </c>
      <c r="C39" s="212"/>
      <c r="D39" s="212"/>
      <c r="E39" s="212"/>
      <c r="F39" s="212"/>
      <c r="G39" s="212"/>
      <c r="H39" s="212"/>
      <c r="I39" s="212"/>
      <c r="J39" s="212"/>
      <c r="K39" s="212"/>
      <c r="L39" s="212"/>
      <c r="M39" s="212"/>
      <c r="N39" s="212"/>
    </row>
    <row r="40" spans="1:14" x14ac:dyDescent="0.25">
      <c r="A40" s="33" t="s">
        <v>555</v>
      </c>
      <c r="B40" s="33" t="s">
        <v>555</v>
      </c>
      <c r="C40" s="212"/>
      <c r="D40" s="212"/>
      <c r="E40" s="212"/>
      <c r="F40" s="212"/>
      <c r="G40" s="212"/>
      <c r="H40" s="212"/>
      <c r="I40" s="212"/>
      <c r="J40" s="212"/>
      <c r="K40" s="212"/>
      <c r="L40" s="212"/>
      <c r="M40" s="212"/>
      <c r="N40" s="212"/>
    </row>
    <row r="41" spans="1:14" x14ac:dyDescent="0.25">
      <c r="A41" s="33" t="s">
        <v>555</v>
      </c>
      <c r="B41" s="33" t="s">
        <v>555</v>
      </c>
      <c r="C41" s="212"/>
      <c r="D41" s="212"/>
      <c r="E41" s="212"/>
      <c r="F41" s="212"/>
      <c r="G41" s="212"/>
      <c r="H41" s="212"/>
      <c r="I41" s="212"/>
      <c r="J41" s="212"/>
      <c r="K41" s="212"/>
      <c r="L41" s="212"/>
      <c r="M41" s="212"/>
      <c r="N41" s="212"/>
    </row>
    <row r="42" spans="1:14" x14ac:dyDescent="0.25">
      <c r="A42" s="33" t="s">
        <v>555</v>
      </c>
      <c r="B42" s="33" t="s">
        <v>555</v>
      </c>
      <c r="C42" s="212"/>
      <c r="D42" s="212"/>
      <c r="E42" s="212"/>
      <c r="F42" s="212"/>
      <c r="G42" s="212"/>
      <c r="H42" s="212"/>
      <c r="I42" s="212"/>
      <c r="J42" s="212"/>
      <c r="K42" s="212"/>
      <c r="L42" s="212"/>
      <c r="M42" s="212"/>
      <c r="N42" s="212"/>
    </row>
    <row r="43" spans="1:14" x14ac:dyDescent="0.25">
      <c r="A43" s="33" t="s">
        <v>555</v>
      </c>
      <c r="B43" s="33" t="s">
        <v>555</v>
      </c>
      <c r="C43" s="212"/>
      <c r="D43" s="212"/>
      <c r="E43" s="212"/>
      <c r="F43" s="212"/>
      <c r="G43" s="212"/>
      <c r="H43" s="212"/>
      <c r="I43" s="212"/>
      <c r="J43" s="212"/>
      <c r="K43" s="212"/>
      <c r="L43" s="212"/>
      <c r="M43" s="212"/>
      <c r="N43" s="212"/>
    </row>
    <row r="44" spans="1:14" x14ac:dyDescent="0.25">
      <c r="A44" s="33" t="s">
        <v>555</v>
      </c>
      <c r="B44" s="33" t="s">
        <v>555</v>
      </c>
      <c r="C44" s="212"/>
      <c r="D44" s="212"/>
      <c r="E44" s="212"/>
      <c r="F44" s="212"/>
      <c r="G44" s="212"/>
      <c r="H44" s="212"/>
      <c r="I44" s="212"/>
      <c r="J44" s="212"/>
      <c r="K44" s="212"/>
      <c r="L44" s="212"/>
      <c r="M44" s="212"/>
      <c r="N44" s="212"/>
    </row>
    <row r="45" spans="1:14" x14ac:dyDescent="0.25">
      <c r="A45" s="33" t="s">
        <v>555</v>
      </c>
      <c r="B45" s="33" t="s">
        <v>555</v>
      </c>
      <c r="C45" s="212"/>
      <c r="D45" s="212"/>
      <c r="E45" s="212"/>
      <c r="F45" s="212"/>
      <c r="G45" s="212"/>
      <c r="H45" s="212"/>
      <c r="I45" s="212"/>
      <c r="J45" s="212"/>
      <c r="K45" s="212"/>
      <c r="L45" s="212"/>
      <c r="M45" s="212"/>
      <c r="N45" s="212"/>
    </row>
    <row r="46" spans="1:14" x14ac:dyDescent="0.25">
      <c r="A46" s="33" t="s">
        <v>555</v>
      </c>
      <c r="B46" s="33" t="s">
        <v>555</v>
      </c>
      <c r="C46" s="212"/>
      <c r="D46" s="212"/>
      <c r="E46" s="212"/>
      <c r="F46" s="212"/>
      <c r="G46" s="212"/>
      <c r="H46" s="212"/>
      <c r="I46" s="212"/>
      <c r="J46" s="212"/>
      <c r="K46" s="212"/>
      <c r="L46" s="212"/>
      <c r="M46" s="212"/>
      <c r="N46" s="212"/>
    </row>
    <row r="47" spans="1:14" x14ac:dyDescent="0.25">
      <c r="A47" s="33" t="s">
        <v>555</v>
      </c>
      <c r="B47" s="33" t="s">
        <v>555</v>
      </c>
      <c r="C47" s="212"/>
      <c r="D47" s="212"/>
      <c r="E47" s="212"/>
      <c r="F47" s="212"/>
      <c r="G47" s="212"/>
      <c r="H47" s="212"/>
      <c r="I47" s="212"/>
      <c r="J47" s="212"/>
      <c r="K47" s="212"/>
      <c r="L47" s="212"/>
      <c r="M47" s="212"/>
      <c r="N47" s="212"/>
    </row>
    <row r="48" spans="1:14" x14ac:dyDescent="0.25">
      <c r="A48" s="33" t="s">
        <v>555</v>
      </c>
      <c r="B48" s="33" t="s">
        <v>555</v>
      </c>
      <c r="C48" s="212"/>
      <c r="D48" s="212"/>
      <c r="E48" s="212"/>
      <c r="F48" s="212"/>
      <c r="G48" s="212"/>
      <c r="H48" s="212"/>
      <c r="I48" s="212"/>
      <c r="J48" s="212"/>
      <c r="K48" s="212"/>
      <c r="L48" s="212"/>
      <c r="M48" s="212"/>
      <c r="N48" s="212"/>
    </row>
    <row r="49" spans="1:14" x14ac:dyDescent="0.25">
      <c r="A49" s="33" t="s">
        <v>555</v>
      </c>
      <c r="B49" s="33" t="s">
        <v>555</v>
      </c>
      <c r="C49" s="212"/>
      <c r="D49" s="212"/>
      <c r="E49" s="212"/>
      <c r="F49" s="212"/>
      <c r="G49" s="212"/>
      <c r="H49" s="212"/>
      <c r="I49" s="212"/>
      <c r="J49" s="212"/>
      <c r="K49" s="212"/>
      <c r="L49" s="212"/>
      <c r="M49" s="212"/>
      <c r="N49" s="212"/>
    </row>
    <row r="50" spans="1:14" x14ac:dyDescent="0.25">
      <c r="A50" s="33" t="s">
        <v>555</v>
      </c>
      <c r="B50" s="33" t="s">
        <v>555</v>
      </c>
      <c r="C50" s="212"/>
      <c r="D50" s="212"/>
      <c r="E50" s="212"/>
      <c r="F50" s="212"/>
      <c r="G50" s="212"/>
      <c r="H50" s="212"/>
      <c r="I50" s="212"/>
      <c r="J50" s="212"/>
      <c r="K50" s="212"/>
      <c r="L50" s="212"/>
      <c r="M50" s="212"/>
      <c r="N50" s="212"/>
    </row>
    <row r="51" spans="1:14" x14ac:dyDescent="0.25">
      <c r="A51" s="33" t="s">
        <v>555</v>
      </c>
      <c r="B51" s="33" t="s">
        <v>555</v>
      </c>
      <c r="C51" s="212"/>
      <c r="D51" s="212"/>
      <c r="E51" s="212"/>
      <c r="F51" s="212"/>
      <c r="G51" s="212"/>
      <c r="H51" s="212"/>
      <c r="I51" s="212"/>
      <c r="J51" s="212"/>
      <c r="K51" s="212"/>
      <c r="L51" s="212"/>
      <c r="M51" s="212"/>
      <c r="N51" s="212"/>
    </row>
    <row r="52" spans="1:14" x14ac:dyDescent="0.25">
      <c r="A52" s="33" t="s">
        <v>555</v>
      </c>
      <c r="B52" s="33" t="s">
        <v>555</v>
      </c>
      <c r="C52" s="212"/>
      <c r="D52" s="212"/>
      <c r="E52" s="212"/>
      <c r="F52" s="212"/>
      <c r="G52" s="212"/>
      <c r="H52" s="212"/>
      <c r="I52" s="212"/>
      <c r="J52" s="212"/>
      <c r="K52" s="212"/>
      <c r="L52" s="212"/>
      <c r="M52" s="212"/>
      <c r="N52" s="212"/>
    </row>
    <row r="53" spans="1:14" x14ac:dyDescent="0.25">
      <c r="A53" s="33" t="s">
        <v>555</v>
      </c>
      <c r="B53" s="33" t="s">
        <v>555</v>
      </c>
      <c r="C53" s="212"/>
      <c r="D53" s="212"/>
      <c r="E53" s="212"/>
      <c r="F53" s="212"/>
      <c r="G53" s="212"/>
      <c r="H53" s="212"/>
      <c r="I53" s="212"/>
      <c r="J53" s="212"/>
      <c r="K53" s="212"/>
      <c r="L53" s="212"/>
      <c r="M53" s="212"/>
      <c r="N53" s="212"/>
    </row>
    <row r="54" spans="1:14" x14ac:dyDescent="0.25">
      <c r="A54" s="33" t="s">
        <v>555</v>
      </c>
      <c r="B54" s="33" t="s">
        <v>555</v>
      </c>
      <c r="C54" s="212"/>
      <c r="D54" s="212"/>
      <c r="E54" s="212"/>
      <c r="F54" s="212"/>
      <c r="G54" s="212"/>
      <c r="H54" s="212"/>
      <c r="I54" s="212"/>
      <c r="J54" s="212"/>
      <c r="K54" s="212"/>
      <c r="L54" s="212"/>
      <c r="M54" s="212"/>
      <c r="N54" s="212"/>
    </row>
    <row r="55" spans="1:14" x14ac:dyDescent="0.25">
      <c r="A55" s="33" t="s">
        <v>555</v>
      </c>
      <c r="B55" s="33" t="s">
        <v>555</v>
      </c>
      <c r="C55" s="212"/>
      <c r="D55" s="212"/>
      <c r="E55" s="212"/>
      <c r="F55" s="212"/>
      <c r="G55" s="212"/>
      <c r="H55" s="212"/>
      <c r="I55" s="212"/>
      <c r="J55" s="212"/>
      <c r="K55" s="212"/>
      <c r="L55" s="212"/>
      <c r="M55" s="212"/>
      <c r="N55" s="212"/>
    </row>
    <row r="56" spans="1:14" x14ac:dyDescent="0.25">
      <c r="A56" s="33" t="s">
        <v>555</v>
      </c>
      <c r="B56" s="33" t="s">
        <v>555</v>
      </c>
      <c r="C56" s="212"/>
      <c r="D56" s="212"/>
      <c r="E56" s="212"/>
      <c r="F56" s="212"/>
      <c r="G56" s="212"/>
      <c r="H56" s="212"/>
      <c r="I56" s="212"/>
      <c r="J56" s="212"/>
      <c r="K56" s="212"/>
      <c r="L56" s="212"/>
      <c r="M56" s="212"/>
      <c r="N56" s="212"/>
    </row>
    <row r="57" spans="1:14" x14ac:dyDescent="0.25">
      <c r="A57" s="33" t="s">
        <v>555</v>
      </c>
      <c r="B57" s="33" t="s">
        <v>555</v>
      </c>
      <c r="C57" s="212"/>
      <c r="D57" s="212"/>
      <c r="E57" s="212"/>
      <c r="F57" s="212"/>
      <c r="G57" s="212"/>
      <c r="H57" s="212"/>
      <c r="I57" s="212"/>
      <c r="J57" s="212"/>
      <c r="K57" s="212"/>
      <c r="L57" s="212"/>
      <c r="M57" s="212"/>
      <c r="N57" s="212"/>
    </row>
    <row r="58" spans="1:14" x14ac:dyDescent="0.25">
      <c r="A58" s="33" t="s">
        <v>555</v>
      </c>
      <c r="B58" s="33" t="s">
        <v>555</v>
      </c>
      <c r="C58" s="212"/>
      <c r="D58" s="212"/>
      <c r="E58" s="212"/>
      <c r="F58" s="212"/>
      <c r="G58" s="212"/>
      <c r="H58" s="212"/>
      <c r="I58" s="212"/>
      <c r="J58" s="212"/>
      <c r="K58" s="212"/>
      <c r="L58" s="212"/>
      <c r="M58" s="212"/>
      <c r="N58" s="212"/>
    </row>
    <row r="59" spans="1:14" x14ac:dyDescent="0.25">
      <c r="A59" s="33" t="s">
        <v>555</v>
      </c>
      <c r="B59" s="33" t="s">
        <v>555</v>
      </c>
      <c r="C59" s="212"/>
      <c r="D59" s="212"/>
      <c r="E59" s="212"/>
      <c r="F59" s="212"/>
      <c r="G59" s="212"/>
      <c r="H59" s="212"/>
      <c r="I59" s="212"/>
      <c r="J59" s="212"/>
      <c r="K59" s="212"/>
      <c r="L59" s="212"/>
      <c r="M59" s="212"/>
      <c r="N59" s="212"/>
    </row>
    <row r="60" spans="1:14" x14ac:dyDescent="0.25">
      <c r="A60" s="33" t="s">
        <v>555</v>
      </c>
      <c r="B60" s="33" t="s">
        <v>555</v>
      </c>
      <c r="C60" s="212"/>
      <c r="D60" s="212"/>
      <c r="E60" s="212"/>
      <c r="F60" s="212"/>
      <c r="G60" s="212"/>
      <c r="H60" s="212"/>
      <c r="I60" s="212"/>
      <c r="J60" s="212"/>
      <c r="K60" s="212"/>
      <c r="L60" s="212"/>
      <c r="M60" s="212"/>
      <c r="N60" s="212"/>
    </row>
    <row r="61" spans="1:14" x14ac:dyDescent="0.25">
      <c r="A61" s="33" t="s">
        <v>555</v>
      </c>
      <c r="B61" s="33" t="s">
        <v>555</v>
      </c>
      <c r="C61" s="212"/>
      <c r="D61" s="212"/>
      <c r="E61" s="212"/>
      <c r="F61" s="212"/>
      <c r="G61" s="212"/>
      <c r="H61" s="212"/>
      <c r="I61" s="212"/>
      <c r="J61" s="212"/>
      <c r="K61" s="212"/>
      <c r="L61" s="212"/>
      <c r="M61" s="212"/>
      <c r="N61" s="212"/>
    </row>
    <row r="62" spans="1:14" x14ac:dyDescent="0.25">
      <c r="A62" s="33" t="s">
        <v>555</v>
      </c>
      <c r="B62" s="33" t="s">
        <v>555</v>
      </c>
      <c r="C62" s="212"/>
      <c r="D62" s="212"/>
      <c r="E62" s="212"/>
      <c r="F62" s="212"/>
      <c r="G62" s="212"/>
      <c r="H62" s="212"/>
      <c r="I62" s="212"/>
      <c r="J62" s="212"/>
      <c r="K62" s="212"/>
      <c r="L62" s="212"/>
      <c r="M62" s="212"/>
      <c r="N62" s="212"/>
    </row>
    <row r="63" spans="1:14" x14ac:dyDescent="0.25">
      <c r="A63" s="33" t="s">
        <v>555</v>
      </c>
      <c r="B63" s="33" t="s">
        <v>555</v>
      </c>
      <c r="C63" s="212"/>
      <c r="D63" s="212"/>
      <c r="E63" s="212"/>
      <c r="F63" s="212"/>
      <c r="G63" s="212"/>
      <c r="H63" s="212"/>
      <c r="I63" s="212"/>
      <c r="J63" s="212"/>
      <c r="K63" s="212"/>
      <c r="L63" s="212"/>
      <c r="M63" s="212"/>
      <c r="N63" s="212"/>
    </row>
    <row r="64" spans="1:14" x14ac:dyDescent="0.25">
      <c r="A64" s="33" t="s">
        <v>555</v>
      </c>
      <c r="B64" s="33" t="s">
        <v>555</v>
      </c>
      <c r="C64" s="212"/>
      <c r="D64" s="212"/>
      <c r="E64" s="212"/>
      <c r="F64" s="212"/>
      <c r="G64" s="212"/>
      <c r="H64" s="212"/>
      <c r="I64" s="212"/>
      <c r="J64" s="212"/>
      <c r="K64" s="212"/>
      <c r="L64" s="212"/>
      <c r="M64" s="212"/>
      <c r="N64" s="212"/>
    </row>
    <row r="65" spans="1:14" x14ac:dyDescent="0.25">
      <c r="A65" s="33" t="s">
        <v>555</v>
      </c>
      <c r="B65" s="33" t="s">
        <v>555</v>
      </c>
      <c r="C65" s="212"/>
      <c r="D65" s="212"/>
      <c r="E65" s="212"/>
      <c r="F65" s="212"/>
      <c r="G65" s="212"/>
      <c r="H65" s="212"/>
      <c r="I65" s="212"/>
      <c r="J65" s="212"/>
      <c r="K65" s="212"/>
      <c r="L65" s="212"/>
      <c r="M65" s="212"/>
      <c r="N65" s="212"/>
    </row>
    <row r="66" spans="1:14" x14ac:dyDescent="0.25">
      <c r="A66" s="33" t="s">
        <v>555</v>
      </c>
      <c r="B66" s="33" t="s">
        <v>555</v>
      </c>
      <c r="C66" s="212"/>
      <c r="D66" s="212"/>
      <c r="E66" s="212"/>
      <c r="F66" s="212"/>
      <c r="G66" s="212"/>
      <c r="H66" s="212"/>
      <c r="I66" s="212"/>
      <c r="J66" s="212"/>
      <c r="K66" s="212"/>
      <c r="L66" s="212"/>
      <c r="M66" s="212"/>
      <c r="N66" s="212"/>
    </row>
    <row r="67" spans="1:14" x14ac:dyDescent="0.25">
      <c r="A67" s="33" t="s">
        <v>555</v>
      </c>
      <c r="B67" s="33" t="s">
        <v>555</v>
      </c>
      <c r="C67" s="212"/>
      <c r="D67" s="212"/>
      <c r="E67" s="212"/>
      <c r="F67" s="212"/>
      <c r="G67" s="212"/>
      <c r="H67" s="212"/>
      <c r="I67" s="212"/>
      <c r="J67" s="212"/>
      <c r="K67" s="212"/>
      <c r="L67" s="212"/>
      <c r="M67" s="212"/>
      <c r="N67" s="212"/>
    </row>
    <row r="68" spans="1:14" x14ac:dyDescent="0.25">
      <c r="A68" s="33" t="s">
        <v>555</v>
      </c>
      <c r="B68" s="33" t="s">
        <v>555</v>
      </c>
      <c r="C68" s="212"/>
      <c r="D68" s="212"/>
      <c r="E68" s="212"/>
      <c r="F68" s="212"/>
      <c r="G68" s="212"/>
      <c r="H68" s="212"/>
      <c r="I68" s="212"/>
      <c r="J68" s="212"/>
      <c r="K68" s="212"/>
      <c r="L68" s="212"/>
      <c r="M68" s="212"/>
      <c r="N68" s="212"/>
    </row>
    <row r="69" spans="1:14" x14ac:dyDescent="0.25">
      <c r="A69" s="33" t="s">
        <v>555</v>
      </c>
      <c r="B69" s="33" t="s">
        <v>555</v>
      </c>
      <c r="C69" s="212"/>
      <c r="D69" s="212"/>
      <c r="E69" s="212"/>
      <c r="F69" s="212"/>
      <c r="G69" s="212"/>
      <c r="H69" s="212"/>
      <c r="I69" s="212"/>
      <c r="J69" s="212"/>
      <c r="K69" s="212"/>
      <c r="L69" s="212"/>
      <c r="M69" s="212"/>
      <c r="N69" s="212"/>
    </row>
    <row r="70" spans="1:14" x14ac:dyDescent="0.25">
      <c r="A70" s="33" t="s">
        <v>555</v>
      </c>
      <c r="B70" s="33" t="s">
        <v>555</v>
      </c>
      <c r="C70" s="212"/>
      <c r="D70" s="212"/>
      <c r="E70" s="212"/>
      <c r="F70" s="212"/>
      <c r="G70" s="212"/>
      <c r="H70" s="212"/>
      <c r="I70" s="212"/>
      <c r="J70" s="212"/>
      <c r="K70" s="212"/>
      <c r="L70" s="212"/>
      <c r="M70" s="212"/>
      <c r="N70" s="212"/>
    </row>
    <row r="71" spans="1:14" x14ac:dyDescent="0.25">
      <c r="A71" s="33" t="s">
        <v>555</v>
      </c>
      <c r="B71" s="33" t="s">
        <v>555</v>
      </c>
      <c r="C71" s="212"/>
      <c r="D71" s="212"/>
      <c r="E71" s="212"/>
      <c r="F71" s="212"/>
      <c r="G71" s="212"/>
      <c r="H71" s="212"/>
      <c r="I71" s="212"/>
      <c r="J71" s="212"/>
      <c r="K71" s="212"/>
      <c r="L71" s="212"/>
      <c r="M71" s="212"/>
      <c r="N71" s="212"/>
    </row>
    <row r="72" spans="1:14" x14ac:dyDescent="0.25">
      <c r="A72" s="33" t="s">
        <v>555</v>
      </c>
      <c r="B72" s="33" t="s">
        <v>555</v>
      </c>
      <c r="C72" s="212"/>
      <c r="D72" s="212"/>
      <c r="E72" s="212"/>
      <c r="F72" s="212"/>
      <c r="G72" s="212"/>
      <c r="H72" s="212"/>
      <c r="I72" s="212"/>
      <c r="J72" s="212"/>
      <c r="K72" s="212"/>
      <c r="L72" s="212"/>
      <c r="M72" s="212"/>
      <c r="N72" s="212"/>
    </row>
    <row r="73" spans="1:14" x14ac:dyDescent="0.25">
      <c r="A73" s="33" t="s">
        <v>555</v>
      </c>
      <c r="B73" s="33" t="s">
        <v>555</v>
      </c>
      <c r="C73" s="212"/>
      <c r="D73" s="212"/>
      <c r="E73" s="212"/>
      <c r="F73" s="212"/>
      <c r="G73" s="212"/>
      <c r="H73" s="212"/>
      <c r="I73" s="212"/>
      <c r="J73" s="212"/>
      <c r="K73" s="212"/>
      <c r="L73" s="212"/>
      <c r="M73" s="212"/>
      <c r="N73" s="212"/>
    </row>
    <row r="74" spans="1:14" x14ac:dyDescent="0.25">
      <c r="A74" s="33" t="s">
        <v>555</v>
      </c>
      <c r="B74" s="33" t="s">
        <v>555</v>
      </c>
      <c r="C74" s="212"/>
      <c r="D74" s="212"/>
      <c r="E74" s="212"/>
      <c r="F74" s="212"/>
      <c r="G74" s="212"/>
      <c r="H74" s="212"/>
      <c r="I74" s="212"/>
      <c r="J74" s="212"/>
      <c r="K74" s="212"/>
      <c r="L74" s="212"/>
      <c r="M74" s="212"/>
      <c r="N74" s="212"/>
    </row>
    <row r="75" spans="1:14" x14ac:dyDescent="0.25">
      <c r="A75" s="33" t="s">
        <v>555</v>
      </c>
      <c r="B75" s="33" t="s">
        <v>555</v>
      </c>
      <c r="C75" s="212"/>
      <c r="D75" s="212"/>
      <c r="E75" s="212"/>
      <c r="F75" s="212"/>
      <c r="G75" s="212"/>
      <c r="H75" s="212"/>
      <c r="I75" s="212"/>
      <c r="J75" s="212"/>
      <c r="K75" s="212"/>
      <c r="L75" s="212"/>
      <c r="M75" s="212"/>
      <c r="N75" s="212"/>
    </row>
    <row r="76" spans="1:14" x14ac:dyDescent="0.25">
      <c r="A76" s="33" t="s">
        <v>555</v>
      </c>
      <c r="B76" s="33" t="s">
        <v>555</v>
      </c>
      <c r="C76" s="212"/>
      <c r="D76" s="212"/>
      <c r="E76" s="212"/>
      <c r="F76" s="212"/>
      <c r="G76" s="212"/>
      <c r="H76" s="212"/>
      <c r="I76" s="212"/>
      <c r="J76" s="212"/>
      <c r="K76" s="212"/>
      <c r="L76" s="212"/>
      <c r="M76" s="212"/>
      <c r="N76" s="212"/>
    </row>
    <row r="77" spans="1:14" x14ac:dyDescent="0.25">
      <c r="A77" s="33" t="s">
        <v>555</v>
      </c>
      <c r="B77" s="33" t="s">
        <v>555</v>
      </c>
      <c r="C77" s="212"/>
      <c r="D77" s="212"/>
      <c r="E77" s="212"/>
      <c r="F77" s="212"/>
      <c r="G77" s="212"/>
      <c r="H77" s="212"/>
      <c r="I77" s="212"/>
      <c r="J77" s="212"/>
      <c r="K77" s="212"/>
      <c r="L77" s="212"/>
      <c r="M77" s="212"/>
      <c r="N77" s="212"/>
    </row>
    <row r="78" spans="1:14" x14ac:dyDescent="0.25">
      <c r="A78" s="33" t="s">
        <v>555</v>
      </c>
      <c r="B78" s="33" t="s">
        <v>555</v>
      </c>
      <c r="C78" s="212"/>
      <c r="D78" s="212"/>
      <c r="E78" s="212"/>
      <c r="F78" s="212"/>
      <c r="G78" s="212"/>
      <c r="H78" s="212"/>
      <c r="I78" s="212"/>
      <c r="J78" s="212"/>
      <c r="K78" s="212"/>
      <c r="L78" s="212"/>
      <c r="M78" s="212"/>
      <c r="N78" s="212"/>
    </row>
    <row r="79" spans="1:14" x14ac:dyDescent="0.25">
      <c r="A79" s="33" t="s">
        <v>555</v>
      </c>
      <c r="B79" s="33" t="s">
        <v>555</v>
      </c>
      <c r="C79" s="212"/>
      <c r="D79" s="212"/>
      <c r="E79" s="212"/>
      <c r="F79" s="212"/>
      <c r="G79" s="212"/>
      <c r="H79" s="212"/>
      <c r="I79" s="212"/>
      <c r="J79" s="212"/>
      <c r="K79" s="212"/>
      <c r="L79" s="212"/>
      <c r="M79" s="212"/>
      <c r="N79" s="212"/>
    </row>
    <row r="80" spans="1:14" x14ac:dyDescent="0.25">
      <c r="A80" s="33" t="s">
        <v>555</v>
      </c>
      <c r="B80" s="33" t="s">
        <v>555</v>
      </c>
      <c r="C80" s="212"/>
      <c r="D80" s="212"/>
      <c r="E80" s="212"/>
      <c r="F80" s="212"/>
      <c r="G80" s="212"/>
      <c r="H80" s="212"/>
      <c r="I80" s="212"/>
      <c r="J80" s="212"/>
      <c r="K80" s="212"/>
      <c r="L80" s="212"/>
      <c r="M80" s="212"/>
      <c r="N80" s="212"/>
    </row>
    <row r="81" spans="1:14" x14ac:dyDescent="0.25">
      <c r="A81" s="33" t="s">
        <v>555</v>
      </c>
      <c r="B81" s="33" t="s">
        <v>555</v>
      </c>
      <c r="C81" s="212"/>
      <c r="D81" s="212"/>
      <c r="E81" s="212"/>
      <c r="F81" s="212"/>
      <c r="G81" s="212"/>
      <c r="H81" s="212"/>
      <c r="I81" s="212"/>
      <c r="J81" s="212"/>
      <c r="K81" s="212"/>
      <c r="L81" s="212"/>
      <c r="M81" s="212"/>
      <c r="N81" s="212"/>
    </row>
    <row r="82" spans="1:14" x14ac:dyDescent="0.25">
      <c r="A82" s="33" t="s">
        <v>555</v>
      </c>
      <c r="B82" s="33" t="s">
        <v>555</v>
      </c>
      <c r="C82" s="212"/>
      <c r="D82" s="212"/>
      <c r="E82" s="212"/>
      <c r="F82" s="212"/>
      <c r="G82" s="212"/>
      <c r="H82" s="212"/>
      <c r="I82" s="212"/>
      <c r="J82" s="212"/>
      <c r="K82" s="212"/>
      <c r="L82" s="212"/>
      <c r="M82" s="212"/>
      <c r="N82" s="212"/>
    </row>
    <row r="83" spans="1:14" x14ac:dyDescent="0.25">
      <c r="A83" s="33" t="s">
        <v>555</v>
      </c>
      <c r="B83" s="33" t="s">
        <v>555</v>
      </c>
      <c r="C83" s="212"/>
      <c r="D83" s="212"/>
      <c r="E83" s="212"/>
      <c r="F83" s="212"/>
      <c r="G83" s="212"/>
      <c r="H83" s="212"/>
      <c r="I83" s="212"/>
      <c r="J83" s="212"/>
      <c r="K83" s="212"/>
      <c r="L83" s="212"/>
      <c r="M83" s="212"/>
      <c r="N83" s="212"/>
    </row>
    <row r="84" spans="1:14" x14ac:dyDescent="0.25">
      <c r="A84" s="33" t="s">
        <v>555</v>
      </c>
      <c r="B84" s="33" t="s">
        <v>555</v>
      </c>
      <c r="C84" s="212"/>
      <c r="D84" s="212"/>
      <c r="E84" s="212"/>
      <c r="F84" s="212"/>
      <c r="G84" s="212"/>
      <c r="H84" s="212"/>
      <c r="I84" s="212"/>
      <c r="J84" s="212"/>
      <c r="K84" s="212"/>
      <c r="L84" s="212"/>
      <c r="M84" s="212"/>
      <c r="N84" s="212"/>
    </row>
    <row r="85" spans="1:14" x14ac:dyDescent="0.25">
      <c r="A85" s="33" t="s">
        <v>555</v>
      </c>
      <c r="B85" s="33" t="s">
        <v>555</v>
      </c>
      <c r="C85" s="212"/>
      <c r="D85" s="212"/>
      <c r="E85" s="212"/>
      <c r="F85" s="212"/>
      <c r="G85" s="212"/>
      <c r="H85" s="212"/>
      <c r="I85" s="212"/>
      <c r="J85" s="212"/>
      <c r="K85" s="212"/>
      <c r="L85" s="212"/>
      <c r="M85" s="212"/>
      <c r="N85" s="212"/>
    </row>
    <row r="86" spans="1:14" x14ac:dyDescent="0.25">
      <c r="A86" s="33" t="s">
        <v>555</v>
      </c>
      <c r="B86" s="33" t="s">
        <v>555</v>
      </c>
      <c r="C86" s="212"/>
      <c r="D86" s="212"/>
      <c r="E86" s="212"/>
      <c r="F86" s="212"/>
      <c r="G86" s="212"/>
      <c r="H86" s="212"/>
      <c r="I86" s="212"/>
      <c r="J86" s="212"/>
      <c r="K86" s="212"/>
      <c r="L86" s="212"/>
      <c r="M86" s="212"/>
      <c r="N86" s="212"/>
    </row>
    <row r="87" spans="1:14" x14ac:dyDescent="0.25">
      <c r="A87" s="33" t="s">
        <v>555</v>
      </c>
      <c r="B87" s="33" t="s">
        <v>555</v>
      </c>
      <c r="C87" s="212"/>
      <c r="D87" s="212"/>
      <c r="E87" s="212"/>
      <c r="F87" s="212"/>
      <c r="G87" s="212"/>
      <c r="H87" s="212"/>
      <c r="I87" s="212"/>
      <c r="J87" s="212"/>
      <c r="K87" s="212"/>
      <c r="L87" s="212"/>
      <c r="M87" s="212"/>
      <c r="N87" s="212"/>
    </row>
    <row r="88" spans="1:14" x14ac:dyDescent="0.25">
      <c r="A88" s="33" t="s">
        <v>555</v>
      </c>
      <c r="B88" s="33" t="s">
        <v>555</v>
      </c>
      <c r="C88" s="212"/>
      <c r="D88" s="212"/>
      <c r="E88" s="212"/>
      <c r="F88" s="212"/>
      <c r="G88" s="212"/>
      <c r="H88" s="212"/>
      <c r="I88" s="212"/>
      <c r="J88" s="212"/>
      <c r="K88" s="212"/>
      <c r="L88" s="212"/>
      <c r="M88" s="212"/>
      <c r="N88" s="212"/>
    </row>
    <row r="89" spans="1:14" x14ac:dyDescent="0.25">
      <c r="A89" s="33" t="s">
        <v>555</v>
      </c>
      <c r="B89" s="33" t="s">
        <v>555</v>
      </c>
      <c r="C89" s="212"/>
      <c r="D89" s="212"/>
      <c r="E89" s="212"/>
      <c r="F89" s="212"/>
      <c r="G89" s="212"/>
      <c r="H89" s="212"/>
      <c r="I89" s="212"/>
      <c r="J89" s="212"/>
      <c r="K89" s="212"/>
      <c r="L89" s="212"/>
      <c r="M89" s="212"/>
      <c r="N89" s="212"/>
    </row>
    <row r="90" spans="1:14" x14ac:dyDescent="0.25">
      <c r="A90" s="33" t="s">
        <v>555</v>
      </c>
      <c r="B90" s="33" t="s">
        <v>555</v>
      </c>
      <c r="C90" s="212"/>
      <c r="D90" s="212"/>
      <c r="E90" s="212"/>
      <c r="F90" s="212"/>
      <c r="G90" s="212"/>
      <c r="H90" s="212"/>
      <c r="I90" s="212"/>
      <c r="J90" s="212"/>
      <c r="K90" s="212"/>
      <c r="L90" s="212"/>
      <c r="M90" s="212"/>
      <c r="N90" s="212"/>
    </row>
    <row r="91" spans="1:14" x14ac:dyDescent="0.25">
      <c r="A91" s="33" t="s">
        <v>555</v>
      </c>
      <c r="B91" s="33" t="s">
        <v>555</v>
      </c>
      <c r="C91" s="212"/>
      <c r="D91" s="212"/>
      <c r="E91" s="212"/>
      <c r="F91" s="212"/>
      <c r="G91" s="212"/>
      <c r="H91" s="212"/>
      <c r="I91" s="212"/>
      <c r="J91" s="212"/>
      <c r="K91" s="212"/>
      <c r="L91" s="212"/>
      <c r="M91" s="212"/>
      <c r="N91" s="212"/>
    </row>
    <row r="92" spans="1:14" x14ac:dyDescent="0.25">
      <c r="A92" s="33" t="s">
        <v>555</v>
      </c>
      <c r="B92" s="33" t="s">
        <v>555</v>
      </c>
      <c r="C92" s="212"/>
      <c r="D92" s="212"/>
      <c r="E92" s="212"/>
      <c r="F92" s="212"/>
      <c r="G92" s="212"/>
      <c r="H92" s="212"/>
      <c r="I92" s="212"/>
      <c r="J92" s="212"/>
      <c r="K92" s="212"/>
      <c r="L92" s="212"/>
      <c r="M92" s="212"/>
      <c r="N92" s="212"/>
    </row>
    <row r="93" spans="1:14" x14ac:dyDescent="0.25">
      <c r="A93" s="33" t="s">
        <v>555</v>
      </c>
      <c r="B93" s="33" t="s">
        <v>555</v>
      </c>
      <c r="C93" s="212"/>
      <c r="D93" s="212"/>
      <c r="E93" s="212"/>
      <c r="F93" s="212"/>
      <c r="G93" s="212"/>
      <c r="H93" s="212"/>
      <c r="I93" s="212"/>
      <c r="J93" s="212"/>
      <c r="K93" s="212"/>
      <c r="L93" s="212"/>
      <c r="M93" s="212"/>
      <c r="N93" s="212"/>
    </row>
    <row r="94" spans="1:14" x14ac:dyDescent="0.25">
      <c r="A94" s="33" t="s">
        <v>555</v>
      </c>
      <c r="B94" s="33" t="s">
        <v>555</v>
      </c>
      <c r="C94" s="212"/>
      <c r="D94" s="212"/>
      <c r="E94" s="212"/>
      <c r="F94" s="212"/>
      <c r="G94" s="212"/>
      <c r="H94" s="212"/>
      <c r="I94" s="212"/>
      <c r="J94" s="212"/>
      <c r="K94" s="212"/>
      <c r="L94" s="212"/>
      <c r="M94" s="212"/>
      <c r="N94" s="212"/>
    </row>
    <row r="95" spans="1:14" x14ac:dyDescent="0.25">
      <c r="A95" s="33" t="s">
        <v>555</v>
      </c>
      <c r="B95" s="33" t="s">
        <v>555</v>
      </c>
      <c r="C95" s="212"/>
      <c r="D95" s="212"/>
      <c r="E95" s="212"/>
      <c r="F95" s="212"/>
      <c r="G95" s="212"/>
      <c r="H95" s="212"/>
      <c r="I95" s="212"/>
      <c r="J95" s="212"/>
      <c r="K95" s="212"/>
      <c r="L95" s="212"/>
      <c r="M95" s="212"/>
      <c r="N95" s="212"/>
    </row>
    <row r="96" spans="1:14" x14ac:dyDescent="0.25">
      <c r="A96" s="33" t="s">
        <v>555</v>
      </c>
      <c r="B96" s="33" t="s">
        <v>555</v>
      </c>
      <c r="C96" s="212"/>
      <c r="D96" s="212"/>
      <c r="E96" s="212"/>
      <c r="F96" s="212"/>
      <c r="G96" s="212"/>
      <c r="H96" s="212"/>
      <c r="I96" s="212"/>
      <c r="J96" s="212"/>
      <c r="K96" s="212"/>
      <c r="L96" s="212"/>
      <c r="M96" s="212"/>
      <c r="N96" s="212"/>
    </row>
    <row r="97" spans="1:14" x14ac:dyDescent="0.25">
      <c r="A97" s="33" t="s">
        <v>555</v>
      </c>
      <c r="B97" s="33" t="s">
        <v>555</v>
      </c>
      <c r="C97" s="212"/>
      <c r="D97" s="212"/>
      <c r="E97" s="212"/>
      <c r="F97" s="212"/>
      <c r="G97" s="212"/>
      <c r="H97" s="212"/>
      <c r="I97" s="212"/>
      <c r="J97" s="212"/>
      <c r="K97" s="212"/>
      <c r="L97" s="212"/>
      <c r="M97" s="212"/>
      <c r="N97" s="212"/>
    </row>
    <row r="98" spans="1:14" x14ac:dyDescent="0.25">
      <c r="A98" s="33" t="s">
        <v>555</v>
      </c>
      <c r="B98" s="33" t="s">
        <v>555</v>
      </c>
      <c r="C98" s="212"/>
      <c r="D98" s="212"/>
      <c r="E98" s="212"/>
      <c r="F98" s="212"/>
      <c r="G98" s="212"/>
      <c r="H98" s="212"/>
      <c r="I98" s="212"/>
      <c r="J98" s="212"/>
      <c r="K98" s="212"/>
      <c r="L98" s="212"/>
      <c r="M98" s="212"/>
      <c r="N98" s="212"/>
    </row>
    <row r="99" spans="1:14" x14ac:dyDescent="0.25">
      <c r="A99" s="33" t="s">
        <v>555</v>
      </c>
      <c r="B99" s="33" t="s">
        <v>555</v>
      </c>
      <c r="C99" s="212"/>
      <c r="D99" s="212"/>
      <c r="E99" s="212"/>
      <c r="F99" s="212"/>
      <c r="G99" s="212"/>
      <c r="H99" s="212"/>
      <c r="I99" s="212"/>
      <c r="J99" s="212"/>
      <c r="K99" s="212"/>
      <c r="L99" s="212"/>
      <c r="M99" s="212"/>
      <c r="N99" s="212"/>
    </row>
    <row r="100" spans="1:14" x14ac:dyDescent="0.25">
      <c r="A100" s="33" t="s">
        <v>555</v>
      </c>
      <c r="B100" s="33" t="s">
        <v>555</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550</v>
      </c>
      <c r="D1" s="414" t="s">
        <v>551</v>
      </c>
      <c r="E1" s="414"/>
      <c r="F1" s="414"/>
      <c r="G1" s="415" t="s">
        <v>43</v>
      </c>
      <c r="H1" s="416"/>
      <c r="I1" s="416"/>
      <c r="J1" s="173"/>
      <c r="K1" s="173"/>
      <c r="L1" s="173"/>
      <c r="M1" s="417"/>
      <c r="N1" s="417"/>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3"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3"/>
      <c r="C4" s="149" t="s">
        <v>529</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3"/>
      <c r="C5" s="153" t="s">
        <v>530</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3"/>
      <c r="C6" s="149" t="s">
        <v>531</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3"/>
      <c r="C7" s="153" t="s">
        <v>514</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2"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2"/>
      <c r="C9" s="149" t="s">
        <v>529</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2"/>
      <c r="C10" s="153" t="s">
        <v>530</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2"/>
      <c r="C11" s="149" t="s">
        <v>531</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2"/>
      <c r="C12" s="153" t="s">
        <v>514</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3"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3"/>
      <c r="C14" s="149" t="s">
        <v>529</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3"/>
      <c r="C15" s="153" t="s">
        <v>530</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3"/>
      <c r="C16" s="149" t="s">
        <v>531</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3"/>
      <c r="C17" s="153" t="s">
        <v>514</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2"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2"/>
      <c r="C19" s="149" t="s">
        <v>529</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2"/>
      <c r="C20" s="153" t="s">
        <v>530</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2"/>
      <c r="C21" s="149" t="s">
        <v>531</v>
      </c>
      <c r="D21" s="188" t="s">
        <v>552</v>
      </c>
      <c r="E21" s="189" t="s">
        <v>552</v>
      </c>
      <c r="F21" s="189" t="s">
        <v>552</v>
      </c>
      <c r="G21" s="189" t="s">
        <v>552</v>
      </c>
      <c r="H21" s="189" t="s">
        <v>552</v>
      </c>
      <c r="I21" s="201" t="s">
        <v>552</v>
      </c>
      <c r="J21" s="201" t="s">
        <v>552</v>
      </c>
      <c r="K21" s="201" t="s">
        <v>552</v>
      </c>
      <c r="L21" s="201" t="s">
        <v>552</v>
      </c>
      <c r="M21" s="201" t="s">
        <v>552</v>
      </c>
      <c r="N21" s="201" t="s">
        <v>552</v>
      </c>
      <c r="O21" s="201" t="s">
        <v>552</v>
      </c>
      <c r="P21" s="201" t="s">
        <v>552</v>
      </c>
      <c r="Q21" s="201" t="s">
        <v>552</v>
      </c>
      <c r="R21" s="201" t="s">
        <v>552</v>
      </c>
      <c r="S21" s="201" t="s">
        <v>552</v>
      </c>
      <c r="T21" s="201" t="s">
        <v>552</v>
      </c>
      <c r="U21" s="201" t="s">
        <v>552</v>
      </c>
      <c r="V21" s="201" t="s">
        <v>552</v>
      </c>
      <c r="W21" s="201" t="s">
        <v>552</v>
      </c>
      <c r="X21" s="201" t="s">
        <v>552</v>
      </c>
      <c r="Y21" s="201" t="s">
        <v>552</v>
      </c>
      <c r="Z21" s="201" t="s">
        <v>552</v>
      </c>
      <c r="AA21" s="201" t="s">
        <v>552</v>
      </c>
      <c r="AB21" s="201" t="s">
        <v>552</v>
      </c>
      <c r="AC21" s="201" t="s">
        <v>552</v>
      </c>
      <c r="AD21" s="201" t="s">
        <v>552</v>
      </c>
      <c r="AE21" s="201" t="s">
        <v>552</v>
      </c>
      <c r="AF21" s="201" t="s">
        <v>552</v>
      </c>
      <c r="AG21" s="201" t="s">
        <v>552</v>
      </c>
      <c r="AH21" s="202"/>
      <c r="AI21" s="177"/>
      <c r="AJ21" s="191"/>
    </row>
    <row r="22" spans="1:36" s="180" customFormat="1" ht="15" customHeight="1" x14ac:dyDescent="0.2">
      <c r="A22" s="181"/>
      <c r="B22" s="412"/>
      <c r="C22" s="153" t="s">
        <v>514</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3"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3"/>
      <c r="C24" s="149" t="s">
        <v>529</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3"/>
      <c r="C25" s="153" t="s">
        <v>530</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3"/>
      <c r="C26" s="149" t="s">
        <v>531</v>
      </c>
      <c r="D26" s="206" t="s">
        <v>552</v>
      </c>
      <c r="E26" s="201" t="s">
        <v>552</v>
      </c>
      <c r="F26" s="201" t="s">
        <v>552</v>
      </c>
      <c r="G26" s="201" t="s">
        <v>552</v>
      </c>
      <c r="H26" s="201" t="s">
        <v>552</v>
      </c>
      <c r="I26" s="201" t="s">
        <v>552</v>
      </c>
      <c r="J26" s="201" t="s">
        <v>552</v>
      </c>
      <c r="K26" s="201" t="s">
        <v>552</v>
      </c>
      <c r="L26" s="201" t="s">
        <v>552</v>
      </c>
      <c r="M26" s="201" t="s">
        <v>552</v>
      </c>
      <c r="N26" s="201" t="s">
        <v>552</v>
      </c>
      <c r="O26" s="201" t="s">
        <v>552</v>
      </c>
      <c r="P26" s="201" t="s">
        <v>552</v>
      </c>
      <c r="Q26" s="201" t="s">
        <v>552</v>
      </c>
      <c r="R26" s="201" t="s">
        <v>552</v>
      </c>
      <c r="S26" s="201" t="s">
        <v>552</v>
      </c>
      <c r="T26" s="201" t="s">
        <v>552</v>
      </c>
      <c r="U26" s="201" t="s">
        <v>552</v>
      </c>
      <c r="V26" s="201" t="s">
        <v>552</v>
      </c>
      <c r="W26" s="201" t="s">
        <v>552</v>
      </c>
      <c r="X26" s="201"/>
      <c r="Y26" s="201"/>
      <c r="Z26" s="201"/>
      <c r="AA26" s="201"/>
      <c r="AB26" s="201"/>
      <c r="AC26" s="201"/>
      <c r="AD26" s="201"/>
      <c r="AE26" s="201"/>
      <c r="AF26" s="201"/>
      <c r="AG26" s="201"/>
      <c r="AH26" s="202"/>
      <c r="AI26" s="177"/>
      <c r="AJ26" s="191"/>
    </row>
    <row r="27" spans="1:36" s="180" customFormat="1" ht="15" customHeight="1" x14ac:dyDescent="0.2">
      <c r="A27" s="181"/>
      <c r="B27" s="413"/>
      <c r="C27" s="153" t="s">
        <v>514</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2"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2"/>
      <c r="C29" s="149" t="s">
        <v>529</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2"/>
      <c r="C30" s="153" t="s">
        <v>530</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2"/>
      <c r="C31" s="149" t="s">
        <v>531</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2"/>
      <c r="C32" s="153" t="s">
        <v>514</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3"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3"/>
      <c r="C34" s="149" t="s">
        <v>529</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3"/>
      <c r="C35" s="153" t="s">
        <v>530</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3"/>
      <c r="C36" s="149" t="s">
        <v>531</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3"/>
      <c r="C37" s="153" t="s">
        <v>514</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2"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2"/>
      <c r="C39" s="149" t="s">
        <v>529</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2"/>
      <c r="C40" s="153" t="s">
        <v>530</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2"/>
      <c r="C41" s="149" t="s">
        <v>531</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2"/>
      <c r="C42" s="153" t="s">
        <v>514</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3"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3"/>
      <c r="C44" s="149" t="s">
        <v>529</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3"/>
      <c r="C45" s="153" t="s">
        <v>530</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3"/>
      <c r="C46" s="149" t="s">
        <v>531</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3"/>
      <c r="C47" s="153" t="s">
        <v>514</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2"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2"/>
      <c r="C49" s="149" t="s">
        <v>529</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2"/>
      <c r="C50" s="153" t="s">
        <v>530</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2"/>
      <c r="C51" s="149" t="s">
        <v>531</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2"/>
      <c r="C52" s="153" t="s">
        <v>514</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3"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3"/>
      <c r="C54" s="149" t="s">
        <v>529</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3"/>
      <c r="C55" s="153" t="s">
        <v>530</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3"/>
      <c r="C56" s="149" t="s">
        <v>531</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3"/>
      <c r="C57" s="153" t="s">
        <v>514</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2"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2"/>
      <c r="C59" s="149" t="s">
        <v>529</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2"/>
      <c r="C60" s="153" t="s">
        <v>530</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2"/>
      <c r="C61" s="149" t="s">
        <v>531</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2"/>
      <c r="C62" s="153" t="s">
        <v>514</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509</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3"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3"/>
      <c r="C4" s="149" t="s">
        <v>511</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3"/>
      <c r="C5" s="153" t="s">
        <v>512</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3"/>
      <c r="C6" s="149" t="s">
        <v>513</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3"/>
      <c r="C7" s="153" t="s">
        <v>514</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2"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2"/>
      <c r="C9" s="149" t="s">
        <v>511</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2"/>
      <c r="C10" s="153" t="s">
        <v>512</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2"/>
      <c r="C11" s="149" t="s">
        <v>513</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2"/>
      <c r="C12" s="153" t="s">
        <v>514</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3"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3"/>
      <c r="C14" s="149" t="s">
        <v>511</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3"/>
      <c r="C15" s="153" t="s">
        <v>512</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3"/>
      <c r="C16" s="149" t="s">
        <v>513</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3"/>
      <c r="C17" s="153" t="s">
        <v>514</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2"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2"/>
      <c r="C19" s="149" t="s">
        <v>511</v>
      </c>
      <c r="D19" s="150" t="s">
        <v>518</v>
      </c>
      <c r="E19" s="151" t="s">
        <v>518</v>
      </c>
      <c r="F19" s="151" t="s">
        <v>518</v>
      </c>
      <c r="G19" s="151" t="s">
        <v>518</v>
      </c>
      <c r="H19" s="151" t="s">
        <v>518</v>
      </c>
      <c r="I19" s="151" t="s">
        <v>518</v>
      </c>
      <c r="J19" s="151" t="s">
        <v>518</v>
      </c>
      <c r="K19" s="151" t="s">
        <v>518</v>
      </c>
      <c r="L19" s="151" t="s">
        <v>518</v>
      </c>
      <c r="M19" s="151" t="s">
        <v>518</v>
      </c>
      <c r="N19" s="151" t="s">
        <v>518</v>
      </c>
      <c r="O19" s="151" t="s">
        <v>519</v>
      </c>
      <c r="P19" s="151" t="s">
        <v>519</v>
      </c>
      <c r="Q19" s="151" t="s">
        <v>519</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2"/>
      <c r="C20" s="153" t="s">
        <v>512</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2"/>
      <c r="C21" s="149" t="s">
        <v>513</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2"/>
      <c r="C22" s="153" t="s">
        <v>514</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3"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3"/>
      <c r="C24" s="149" t="s">
        <v>511</v>
      </c>
      <c r="D24" s="150" t="s">
        <v>521</v>
      </c>
      <c r="E24" s="151" t="s">
        <v>521</v>
      </c>
      <c r="F24" s="151" t="s">
        <v>521</v>
      </c>
      <c r="G24" s="151" t="s">
        <v>521</v>
      </c>
      <c r="H24" s="151" t="s">
        <v>521</v>
      </c>
      <c r="I24" s="151" t="s">
        <v>521</v>
      </c>
      <c r="J24" s="151" t="s">
        <v>521</v>
      </c>
      <c r="K24" s="151" t="s">
        <v>521</v>
      </c>
      <c r="L24" s="151" t="s">
        <v>521</v>
      </c>
      <c r="M24" s="151" t="s">
        <v>521</v>
      </c>
      <c r="N24" s="151" t="s">
        <v>521</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3"/>
      <c r="C25" s="153" t="s">
        <v>512</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3"/>
      <c r="C26" s="149" t="s">
        <v>513</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3"/>
      <c r="C27" s="153" t="s">
        <v>514</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2"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2"/>
      <c r="C29" s="149" t="s">
        <v>511</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2"/>
      <c r="C30" s="153" t="s">
        <v>512</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2"/>
      <c r="C31" s="149" t="s">
        <v>513</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2"/>
      <c r="C32" s="153" t="s">
        <v>514</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3"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3"/>
      <c r="C34" s="149" t="s">
        <v>511</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3"/>
      <c r="C35" s="153" t="s">
        <v>512</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3"/>
      <c r="C36" s="149" t="s">
        <v>513</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3"/>
      <c r="C37" s="153" t="s">
        <v>514</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2"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2"/>
      <c r="C39" s="149" t="s">
        <v>511</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2"/>
      <c r="C40" s="153" t="s">
        <v>512</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2"/>
      <c r="C41" s="149" t="s">
        <v>513</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2"/>
      <c r="C42" s="153" t="s">
        <v>514</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3"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3"/>
      <c r="C44" s="149" t="s">
        <v>511</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3"/>
      <c r="C45" s="153" t="s">
        <v>512</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3"/>
      <c r="C46" s="149" t="s">
        <v>513</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3"/>
      <c r="C47" s="153" t="s">
        <v>514</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2"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2"/>
      <c r="C49" s="149" t="s">
        <v>511</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2"/>
      <c r="C50" s="153" t="s">
        <v>512</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2"/>
      <c r="C51" s="149" t="s">
        <v>513</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2"/>
      <c r="C52" s="153" t="s">
        <v>514</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3"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3"/>
      <c r="C54" s="149" t="s">
        <v>511</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3"/>
      <c r="C55" s="153" t="s">
        <v>512</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3"/>
      <c r="C56" s="149" t="s">
        <v>513</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3"/>
      <c r="C57" s="153" t="s">
        <v>514</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2"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2"/>
      <c r="C59" s="149" t="s">
        <v>511</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2"/>
      <c r="C60" s="153" t="s">
        <v>512</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2"/>
      <c r="C61" s="149" t="s">
        <v>513</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2"/>
      <c r="C62" s="153" t="s">
        <v>514</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3" t="s">
        <v>42</v>
      </c>
      <c r="C66" s="3" t="s">
        <v>43</v>
      </c>
      <c r="J66" t="s">
        <v>532</v>
      </c>
      <c r="N66" t="s">
        <v>533</v>
      </c>
    </row>
    <row r="67" spans="2:15" x14ac:dyDescent="0.25">
      <c r="B67" s="23" t="s">
        <v>46</v>
      </c>
      <c r="C67" s="3" t="s">
        <v>47</v>
      </c>
    </row>
    <row r="68" spans="2:15" x14ac:dyDescent="0.25">
      <c r="B68" s="23" t="s">
        <v>50</v>
      </c>
      <c r="C68" s="3" t="s">
        <v>51</v>
      </c>
      <c r="H68" t="s">
        <v>534</v>
      </c>
      <c r="L68" t="s">
        <v>535</v>
      </c>
    </row>
    <row r="69" spans="2:15" x14ac:dyDescent="0.25">
      <c r="B69" s="33" t="s">
        <v>54</v>
      </c>
      <c r="C69" s="3" t="s">
        <v>55</v>
      </c>
      <c r="H69" t="s">
        <v>536</v>
      </c>
      <c r="I69" t="s">
        <v>537</v>
      </c>
      <c r="L69" t="s">
        <v>538</v>
      </c>
      <c r="M69" t="s">
        <v>539</v>
      </c>
    </row>
    <row r="70" spans="2:15" x14ac:dyDescent="0.25">
      <c r="B70" s="33" t="s">
        <v>56</v>
      </c>
      <c r="C70" s="3" t="s">
        <v>57</v>
      </c>
      <c r="H70" t="s">
        <v>540</v>
      </c>
      <c r="L70" t="s">
        <v>541</v>
      </c>
    </row>
    <row r="71" spans="2:15" x14ac:dyDescent="0.25">
      <c r="B71" s="33" t="s">
        <v>59</v>
      </c>
      <c r="C71" s="3" t="s">
        <v>60</v>
      </c>
      <c r="H71" t="s">
        <v>537</v>
      </c>
      <c r="L71" t="s">
        <v>539</v>
      </c>
    </row>
    <row r="72" spans="2:15" x14ac:dyDescent="0.25">
      <c r="B72" s="33" t="s">
        <v>61</v>
      </c>
      <c r="C72" s="3" t="s">
        <v>62</v>
      </c>
      <c r="I72" t="s">
        <v>542</v>
      </c>
      <c r="M72" t="s">
        <v>543</v>
      </c>
    </row>
    <row r="73" spans="2:15" x14ac:dyDescent="0.25">
      <c r="B73" s="23" t="s">
        <v>64</v>
      </c>
      <c r="C73" s="3" t="s">
        <v>65</v>
      </c>
      <c r="K73" t="s">
        <v>544</v>
      </c>
      <c r="O73" t="s">
        <v>545</v>
      </c>
    </row>
    <row r="74" spans="2:15" x14ac:dyDescent="0.25">
      <c r="B74" s="33" t="s">
        <v>66</v>
      </c>
      <c r="C74" s="3" t="s">
        <v>67</v>
      </c>
      <c r="H74" t="s">
        <v>546</v>
      </c>
      <c r="L74" t="s">
        <v>547</v>
      </c>
    </row>
    <row r="75" spans="2:15" x14ac:dyDescent="0.25">
      <c r="B75" s="33" t="s">
        <v>69</v>
      </c>
      <c r="C75" s="3" t="s">
        <v>70</v>
      </c>
      <c r="H75" t="s">
        <v>548</v>
      </c>
      <c r="L75" t="s">
        <v>549</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507</v>
      </c>
      <c r="D2" s="350"/>
    </row>
    <row r="3" spans="2:4" x14ac:dyDescent="0.25">
      <c r="B3" s="83" t="s">
        <v>508</v>
      </c>
      <c r="C3" s="83" t="s">
        <v>11</v>
      </c>
      <c r="D3" s="83" t="s">
        <v>13</v>
      </c>
    </row>
    <row r="4" spans="2:4" x14ac:dyDescent="0.25">
      <c r="B4" s="78">
        <v>0.09</v>
      </c>
      <c r="C4" s="33">
        <v>372</v>
      </c>
      <c r="D4" s="33">
        <v>1615</v>
      </c>
    </row>
    <row r="7" spans="2:4" x14ac:dyDescent="0.25">
      <c r="B7" s="93" t="s">
        <v>99</v>
      </c>
      <c r="C7" s="350" t="s">
        <v>507</v>
      </c>
      <c r="D7" s="350"/>
    </row>
    <row r="8" spans="2:4" x14ac:dyDescent="0.25">
      <c r="B8" s="83" t="s">
        <v>508</v>
      </c>
      <c r="C8" s="83" t="s">
        <v>11</v>
      </c>
      <c r="D8" s="83" t="s">
        <v>13</v>
      </c>
    </row>
    <row r="9" spans="2:4" x14ac:dyDescent="0.25">
      <c r="B9" s="78">
        <v>0.09</v>
      </c>
      <c r="C9" s="33">
        <v>511</v>
      </c>
      <c r="D9" s="33">
        <v>2214</v>
      </c>
    </row>
    <row r="12" spans="2:4" x14ac:dyDescent="0.25">
      <c r="B12" s="93" t="s">
        <v>100</v>
      </c>
      <c r="C12" s="350" t="s">
        <v>507</v>
      </c>
      <c r="D12" s="350"/>
    </row>
    <row r="13" spans="2:4" x14ac:dyDescent="0.25">
      <c r="B13" s="83" t="s">
        <v>508</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426</v>
      </c>
      <c r="H2" s="117" t="s">
        <v>427</v>
      </c>
      <c r="I2" s="117" t="s">
        <v>428</v>
      </c>
      <c r="J2" s="117" t="s">
        <v>429</v>
      </c>
      <c r="K2" s="117" t="s">
        <v>430</v>
      </c>
      <c r="L2" s="117" t="s">
        <v>431</v>
      </c>
      <c r="M2" s="117" t="s">
        <v>432</v>
      </c>
      <c r="O2" s="117" t="s">
        <v>433</v>
      </c>
      <c r="P2" s="118" t="s">
        <v>434</v>
      </c>
      <c r="Q2" s="117" t="s">
        <v>435</v>
      </c>
      <c r="R2" s="117" t="s">
        <v>433</v>
      </c>
      <c r="S2" s="118" t="s">
        <v>434</v>
      </c>
    </row>
    <row r="3" spans="1:19" x14ac:dyDescent="0.25">
      <c r="A3" s="119">
        <v>2020</v>
      </c>
      <c r="C3" t="e">
        <f t="shared" ref="C3:C66" si="0">VLOOKUP(G3,Q3:R368,2)</f>
        <v>#N/A</v>
      </c>
      <c r="D3" s="116">
        <v>1</v>
      </c>
      <c r="E3" s="421" t="s">
        <v>13</v>
      </c>
      <c r="F3" s="421">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1"/>
      <c r="F4" s="421"/>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1"/>
      <c r="F5" s="421"/>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1"/>
      <c r="F6" s="421"/>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1"/>
      <c r="F7" s="421"/>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0" t="s">
        <v>436</v>
      </c>
      <c r="F8" s="420">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0"/>
      <c r="F9" s="420"/>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0"/>
      <c r="F10" s="420"/>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0"/>
      <c r="F11" s="420"/>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1" t="s">
        <v>13</v>
      </c>
      <c r="F12" s="421">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1"/>
      <c r="F13" s="421"/>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1"/>
      <c r="F14" s="421"/>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1"/>
      <c r="F15" s="421"/>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0" t="s">
        <v>13</v>
      </c>
      <c r="F16" s="420">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0"/>
      <c r="F17" s="420"/>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0"/>
      <c r="F18" s="420"/>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0"/>
      <c r="F19" s="420"/>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0"/>
      <c r="F20" s="420"/>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1" t="s">
        <v>13</v>
      </c>
      <c r="F21" s="421">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1"/>
      <c r="F22" s="421"/>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1"/>
      <c r="F23" s="421"/>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1"/>
      <c r="F24" s="421"/>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0" t="s">
        <v>13</v>
      </c>
      <c r="F25" s="420">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0"/>
      <c r="F26" s="420"/>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0"/>
      <c r="F27" s="420"/>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0"/>
      <c r="F28" s="420"/>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0"/>
      <c r="F29" s="420"/>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1" t="s">
        <v>13</v>
      </c>
      <c r="F30" s="421">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1"/>
      <c r="F31" s="421"/>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1"/>
      <c r="F32" s="421"/>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1"/>
      <c r="F33" s="421"/>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0" t="s">
        <v>13</v>
      </c>
      <c r="F34" s="420">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0"/>
      <c r="F35" s="420"/>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0"/>
      <c r="F36" s="420"/>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0"/>
      <c r="F37" s="420"/>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1" t="s">
        <v>13</v>
      </c>
      <c r="F38" s="421">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1"/>
      <c r="F39" s="421"/>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1"/>
      <c r="F40" s="421"/>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1"/>
      <c r="F41" s="421"/>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1"/>
      <c r="F42" s="421"/>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0" t="s">
        <v>13</v>
      </c>
      <c r="F43" s="420">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0"/>
      <c r="F44" s="420"/>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0"/>
      <c r="F45" s="420"/>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0"/>
      <c r="F46" s="420"/>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1" t="s">
        <v>13</v>
      </c>
      <c r="F47" s="421">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1"/>
      <c r="F48" s="421"/>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1"/>
      <c r="F49" s="421"/>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1"/>
      <c r="F50" s="421"/>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0" t="s">
        <v>13</v>
      </c>
      <c r="F51" s="420">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0"/>
      <c r="F52" s="420"/>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0"/>
      <c r="F53" s="420"/>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0"/>
      <c r="F54" s="420"/>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0"/>
      <c r="F55" s="420"/>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416</v>
      </c>
      <c r="D1" s="93" t="s">
        <v>396</v>
      </c>
      <c r="E1" s="93" t="s">
        <v>417</v>
      </c>
    </row>
    <row r="2" spans="1:5" x14ac:dyDescent="0.25">
      <c r="A2" s="112">
        <v>43831</v>
      </c>
      <c r="B2" s="113">
        <v>0.66778935185185195</v>
      </c>
      <c r="C2" t="s">
        <v>418</v>
      </c>
      <c r="D2" t="s">
        <v>419</v>
      </c>
      <c r="E2" t="s">
        <v>420</v>
      </c>
    </row>
    <row r="3" spans="1:5" x14ac:dyDescent="0.25">
      <c r="A3" s="112">
        <v>44174.706944444442</v>
      </c>
      <c r="B3" s="113">
        <v>0.70694444444444438</v>
      </c>
      <c r="C3" t="s">
        <v>31</v>
      </c>
      <c r="D3" t="s">
        <v>421</v>
      </c>
      <c r="E3" t="s">
        <v>422</v>
      </c>
    </row>
    <row r="4" spans="1:5" x14ac:dyDescent="0.25">
      <c r="A4" s="112">
        <v>44174.708553240744</v>
      </c>
      <c r="B4" s="113">
        <v>0.70855324074074078</v>
      </c>
      <c r="C4" t="s">
        <v>31</v>
      </c>
      <c r="D4" t="s">
        <v>421</v>
      </c>
      <c r="E4" t="s">
        <v>422</v>
      </c>
    </row>
    <row r="5" spans="1:5" x14ac:dyDescent="0.25">
      <c r="A5" s="112">
        <v>44174.709317129629</v>
      </c>
      <c r="B5" s="113">
        <v>0.70931712962962967</v>
      </c>
      <c r="C5" t="s">
        <v>31</v>
      </c>
      <c r="D5" t="s">
        <v>421</v>
      </c>
      <c r="E5" t="s">
        <v>422</v>
      </c>
    </row>
    <row r="6" spans="1:5" x14ac:dyDescent="0.25">
      <c r="A6" s="112">
        <v>44175.403229166666</v>
      </c>
      <c r="B6" s="113">
        <v>0.40322916666666669</v>
      </c>
      <c r="C6" t="s">
        <v>31</v>
      </c>
      <c r="D6" t="s">
        <v>421</v>
      </c>
      <c r="E6" t="s">
        <v>422</v>
      </c>
    </row>
    <row r="7" spans="1:5" x14ac:dyDescent="0.25">
      <c r="A7" s="112">
        <v>44175.416250000002</v>
      </c>
      <c r="B7" s="113">
        <v>0.41625000000000001</v>
      </c>
      <c r="C7" t="s">
        <v>31</v>
      </c>
      <c r="D7" t="s">
        <v>421</v>
      </c>
      <c r="E7" t="s">
        <v>422</v>
      </c>
    </row>
    <row r="8" spans="1:5" x14ac:dyDescent="0.25">
      <c r="A8" s="112">
        <v>44175.417627314811</v>
      </c>
      <c r="B8" s="113">
        <v>0.4176273148148148</v>
      </c>
      <c r="C8" t="s">
        <v>31</v>
      </c>
      <c r="D8" t="s">
        <v>421</v>
      </c>
      <c r="E8" t="s">
        <v>422</v>
      </c>
    </row>
    <row r="9" spans="1:5" x14ac:dyDescent="0.25">
      <c r="A9" s="112">
        <v>44175.41883101852</v>
      </c>
      <c r="B9" s="113">
        <v>0.41883101851851851</v>
      </c>
      <c r="C9" t="s">
        <v>31</v>
      </c>
      <c r="D9" t="s">
        <v>421</v>
      </c>
      <c r="E9" t="s">
        <v>422</v>
      </c>
    </row>
    <row r="10" spans="1:5" x14ac:dyDescent="0.25">
      <c r="A10" s="112">
        <v>44175.426712962966</v>
      </c>
      <c r="B10" s="113">
        <v>0.42671296296296296</v>
      </c>
      <c r="C10" t="s">
        <v>31</v>
      </c>
      <c r="D10" t="s">
        <v>421</v>
      </c>
      <c r="E10" t="s">
        <v>422</v>
      </c>
    </row>
    <row r="11" spans="1:5" x14ac:dyDescent="0.25">
      <c r="A11" s="112">
        <v>44175.428611111114</v>
      </c>
      <c r="B11" s="113">
        <v>0.42861111111111111</v>
      </c>
      <c r="C11" t="s">
        <v>31</v>
      </c>
      <c r="D11" t="s">
        <v>421</v>
      </c>
      <c r="E11" t="s">
        <v>422</v>
      </c>
    </row>
    <row r="12" spans="1:5" x14ac:dyDescent="0.25">
      <c r="A12" s="112">
        <v>44175.439733796295</v>
      </c>
      <c r="B12" s="113">
        <v>0.43973379629629633</v>
      </c>
      <c r="C12" t="s">
        <v>31</v>
      </c>
      <c r="D12" t="s">
        <v>421</v>
      </c>
      <c r="E12" t="s">
        <v>422</v>
      </c>
    </row>
    <row r="13" spans="1:5" x14ac:dyDescent="0.25">
      <c r="A13" s="112">
        <v>44175.440335648149</v>
      </c>
      <c r="B13" s="113">
        <v>0.44033564814814818</v>
      </c>
      <c r="C13" t="s">
        <v>31</v>
      </c>
      <c r="D13" t="s">
        <v>421</v>
      </c>
      <c r="E13" t="s">
        <v>422</v>
      </c>
    </row>
    <row r="14" spans="1:5" x14ac:dyDescent="0.25">
      <c r="A14" s="112">
        <v>44175.441990740743</v>
      </c>
      <c r="B14" s="113">
        <v>0.4419907407407408</v>
      </c>
      <c r="C14" t="s">
        <v>31</v>
      </c>
      <c r="D14" t="s">
        <v>421</v>
      </c>
      <c r="E14" t="s">
        <v>422</v>
      </c>
    </row>
    <row r="15" spans="1:5" x14ac:dyDescent="0.25">
      <c r="A15" s="112">
        <v>44175.447511574072</v>
      </c>
      <c r="B15" s="113">
        <v>0.44751157407407405</v>
      </c>
      <c r="C15" t="s">
        <v>31</v>
      </c>
      <c r="D15" t="s">
        <v>421</v>
      </c>
      <c r="E15" t="s">
        <v>422</v>
      </c>
    </row>
    <row r="16" spans="1:5" x14ac:dyDescent="0.25">
      <c r="A16" s="112">
        <v>44175.453368055554</v>
      </c>
      <c r="B16" s="113">
        <v>0.45336805555555554</v>
      </c>
      <c r="C16" t="s">
        <v>31</v>
      </c>
      <c r="D16" t="s">
        <v>421</v>
      </c>
      <c r="E16" t="s">
        <v>422</v>
      </c>
    </row>
    <row r="17" spans="1:5" x14ac:dyDescent="0.25">
      <c r="A17" s="112">
        <v>44175.464270833334</v>
      </c>
      <c r="B17" s="113">
        <v>0.46427083333333335</v>
      </c>
      <c r="C17" t="s">
        <v>31</v>
      </c>
      <c r="D17" t="s">
        <v>421</v>
      </c>
      <c r="E17" t="s">
        <v>422</v>
      </c>
    </row>
    <row r="18" spans="1:5" x14ac:dyDescent="0.25">
      <c r="A18" s="112">
        <v>44175.467766203707</v>
      </c>
      <c r="B18" s="113">
        <v>0.46776620370370375</v>
      </c>
      <c r="C18" t="s">
        <v>31</v>
      </c>
      <c r="D18" t="s">
        <v>421</v>
      </c>
      <c r="E18" t="s">
        <v>422</v>
      </c>
    </row>
    <row r="19" spans="1:5" x14ac:dyDescent="0.25">
      <c r="A19" s="112">
        <v>44175.491030092591</v>
      </c>
      <c r="B19" s="113">
        <v>0.49103009259259256</v>
      </c>
      <c r="C19" t="s">
        <v>31</v>
      </c>
      <c r="D19" t="s">
        <v>421</v>
      </c>
      <c r="E19" t="s">
        <v>422</v>
      </c>
    </row>
    <row r="20" spans="1:5" x14ac:dyDescent="0.25">
      <c r="A20" s="112">
        <v>44175.491400462961</v>
      </c>
      <c r="B20" s="113">
        <v>0.49140046296296297</v>
      </c>
      <c r="C20" t="s">
        <v>31</v>
      </c>
      <c r="D20" t="s">
        <v>421</v>
      </c>
      <c r="E20" t="s">
        <v>422</v>
      </c>
    </row>
    <row r="21" spans="1:5" x14ac:dyDescent="0.25">
      <c r="A21" s="112">
        <v>44175.492071759261</v>
      </c>
      <c r="B21" s="113">
        <v>0.49207175925925922</v>
      </c>
      <c r="C21" t="s">
        <v>31</v>
      </c>
      <c r="D21" t="s">
        <v>421</v>
      </c>
      <c r="E21" t="s">
        <v>422</v>
      </c>
    </row>
    <row r="22" spans="1:5" x14ac:dyDescent="0.25">
      <c r="A22" s="112">
        <v>44175.492465277777</v>
      </c>
      <c r="B22" s="113">
        <v>0.49246527777777777</v>
      </c>
      <c r="C22" t="s">
        <v>31</v>
      </c>
      <c r="D22" t="s">
        <v>421</v>
      </c>
      <c r="E22" t="s">
        <v>422</v>
      </c>
    </row>
    <row r="23" spans="1:5" x14ac:dyDescent="0.25">
      <c r="A23" s="112">
        <v>44175.49324074074</v>
      </c>
      <c r="B23" s="113">
        <v>0.4932407407407407</v>
      </c>
      <c r="C23" t="s">
        <v>31</v>
      </c>
      <c r="D23" t="s">
        <v>421</v>
      </c>
      <c r="E23" t="s">
        <v>422</v>
      </c>
    </row>
    <row r="24" spans="1:5" x14ac:dyDescent="0.25">
      <c r="A24" s="112">
        <v>44175.497777777775</v>
      </c>
      <c r="B24" s="113">
        <v>0.49777777777777782</v>
      </c>
      <c r="C24" t="s">
        <v>31</v>
      </c>
      <c r="D24" t="s">
        <v>421</v>
      </c>
      <c r="E24" t="s">
        <v>422</v>
      </c>
    </row>
    <row r="25" spans="1:5" x14ac:dyDescent="0.25">
      <c r="A25" s="112">
        <v>44175.50072916667</v>
      </c>
      <c r="B25" s="113">
        <v>0.50072916666666667</v>
      </c>
      <c r="C25" t="s">
        <v>31</v>
      </c>
      <c r="D25" t="s">
        <v>421</v>
      </c>
      <c r="E25" t="s">
        <v>422</v>
      </c>
    </row>
    <row r="26" spans="1:5" x14ac:dyDescent="0.25">
      <c r="A26" s="112">
        <v>44175.507187499999</v>
      </c>
      <c r="B26" s="113">
        <v>0.50718750000000001</v>
      </c>
      <c r="C26" t="s">
        <v>31</v>
      </c>
      <c r="D26" t="s">
        <v>421</v>
      </c>
      <c r="E26" t="s">
        <v>422</v>
      </c>
    </row>
    <row r="27" spans="1:5" x14ac:dyDescent="0.25">
      <c r="A27" s="112">
        <v>44175.527905092589</v>
      </c>
      <c r="B27" s="113">
        <v>0.52790509259259266</v>
      </c>
      <c r="C27" t="s">
        <v>31</v>
      </c>
      <c r="D27" t="s">
        <v>421</v>
      </c>
      <c r="E27" t="s">
        <v>422</v>
      </c>
    </row>
    <row r="28" spans="1:5" x14ac:dyDescent="0.25">
      <c r="A28" s="112">
        <v>44175.528877314813</v>
      </c>
      <c r="B28" s="113">
        <v>0.52887731481481481</v>
      </c>
      <c r="C28" t="s">
        <v>31</v>
      </c>
      <c r="D28" t="s">
        <v>421</v>
      </c>
      <c r="E28" t="s">
        <v>422</v>
      </c>
    </row>
    <row r="29" spans="1:5" x14ac:dyDescent="0.25">
      <c r="A29" s="112">
        <v>44175.53328703704</v>
      </c>
      <c r="B29" s="113">
        <v>0.53328703703703706</v>
      </c>
      <c r="C29" t="s">
        <v>31</v>
      </c>
      <c r="D29" t="s">
        <v>421</v>
      </c>
      <c r="E29" t="s">
        <v>423</v>
      </c>
    </row>
    <row r="30" spans="1:5" x14ac:dyDescent="0.25">
      <c r="A30" s="112">
        <v>44175.53328703704</v>
      </c>
      <c r="B30" s="113">
        <v>0.53328703703703706</v>
      </c>
      <c r="C30" t="s">
        <v>31</v>
      </c>
      <c r="D30" t="s">
        <v>421</v>
      </c>
      <c r="E30" t="s">
        <v>424</v>
      </c>
    </row>
    <row r="31" spans="1:5" x14ac:dyDescent="0.25">
      <c r="A31" s="112">
        <v>44175.53328703704</v>
      </c>
      <c r="B31" s="113">
        <v>0.53328703703703706</v>
      </c>
      <c r="C31" t="s">
        <v>31</v>
      </c>
      <c r="D31" t="s">
        <v>421</v>
      </c>
      <c r="E31" t="s">
        <v>425</v>
      </c>
    </row>
    <row r="32" spans="1:5" x14ac:dyDescent="0.25">
      <c r="A32" s="112">
        <v>44175.612002314818</v>
      </c>
      <c r="B32" s="113">
        <v>0.61200231481481482</v>
      </c>
      <c r="C32" t="s">
        <v>31</v>
      </c>
      <c r="D32" t="s">
        <v>421</v>
      </c>
      <c r="E32" t="s">
        <v>422</v>
      </c>
    </row>
    <row r="33" spans="1:5" x14ac:dyDescent="0.25">
      <c r="A33" s="112">
        <v>44175.66369212963</v>
      </c>
      <c r="B33" s="113">
        <v>0.66369212962962965</v>
      </c>
      <c r="C33" t="s">
        <v>31</v>
      </c>
      <c r="D33" t="s">
        <v>421</v>
      </c>
      <c r="E33" t="s">
        <v>423</v>
      </c>
    </row>
    <row r="34" spans="1:5" x14ac:dyDescent="0.25">
      <c r="A34" s="112">
        <v>44175.66369212963</v>
      </c>
      <c r="B34" s="113">
        <v>0.66369212962962965</v>
      </c>
      <c r="C34" t="s">
        <v>31</v>
      </c>
      <c r="D34" t="s">
        <v>421</v>
      </c>
      <c r="E34" t="s">
        <v>424</v>
      </c>
    </row>
    <row r="35" spans="1:5" x14ac:dyDescent="0.25">
      <c r="A35" s="112">
        <v>44175.66369212963</v>
      </c>
      <c r="B35" s="113">
        <v>0.66369212962962965</v>
      </c>
      <c r="C35" t="s">
        <v>31</v>
      </c>
      <c r="D35" t="s">
        <v>421</v>
      </c>
      <c r="E35" t="s">
        <v>425</v>
      </c>
    </row>
    <row r="36" spans="1:5" x14ac:dyDescent="0.25">
      <c r="A36" s="112">
        <v>44176.453275462962</v>
      </c>
      <c r="B36" s="113">
        <v>0.45327546296296295</v>
      </c>
      <c r="C36" t="s">
        <v>31</v>
      </c>
      <c r="D36" t="s">
        <v>421</v>
      </c>
      <c r="E36" t="s">
        <v>423</v>
      </c>
    </row>
    <row r="37" spans="1:5" x14ac:dyDescent="0.25">
      <c r="A37" s="112">
        <v>44176.453275462962</v>
      </c>
      <c r="B37" s="113">
        <v>0.45327546296296295</v>
      </c>
      <c r="C37" t="s">
        <v>31</v>
      </c>
      <c r="D37" t="s">
        <v>421</v>
      </c>
      <c r="E37" t="s">
        <v>424</v>
      </c>
    </row>
    <row r="38" spans="1:5" x14ac:dyDescent="0.25">
      <c r="A38" s="112">
        <v>44176.453275462962</v>
      </c>
      <c r="B38" s="113">
        <v>0.45327546296296295</v>
      </c>
      <c r="C38" t="s">
        <v>31</v>
      </c>
      <c r="D38" t="s">
        <v>421</v>
      </c>
      <c r="E38" t="s">
        <v>425</v>
      </c>
    </row>
    <row r="39" spans="1:5" x14ac:dyDescent="0.25">
      <c r="A39" s="112">
        <v>44176.457337962966</v>
      </c>
      <c r="B39" s="113">
        <v>0.45733796296296297</v>
      </c>
      <c r="C39" t="s">
        <v>31</v>
      </c>
      <c r="D39" t="s">
        <v>421</v>
      </c>
      <c r="E39" t="s">
        <v>423</v>
      </c>
    </row>
    <row r="40" spans="1:5" x14ac:dyDescent="0.25">
      <c r="A40" s="112">
        <v>44176.457337962966</v>
      </c>
      <c r="B40" s="113">
        <v>0.45733796296296297</v>
      </c>
      <c r="C40" t="s">
        <v>31</v>
      </c>
      <c r="D40" t="s">
        <v>421</v>
      </c>
      <c r="E40" t="s">
        <v>424</v>
      </c>
    </row>
    <row r="41" spans="1:5" x14ac:dyDescent="0.25">
      <c r="A41" s="112">
        <v>44176.457337962966</v>
      </c>
      <c r="B41" s="113">
        <v>0.45733796296296297</v>
      </c>
      <c r="C41" t="s">
        <v>31</v>
      </c>
      <c r="D41" t="s">
        <v>421</v>
      </c>
      <c r="E41" t="s">
        <v>425</v>
      </c>
    </row>
    <row r="42" spans="1:5" x14ac:dyDescent="0.25">
      <c r="A42" s="112">
        <v>44176.458379629628</v>
      </c>
      <c r="B42" s="113">
        <v>0.45837962962962964</v>
      </c>
      <c r="C42" t="s">
        <v>31</v>
      </c>
      <c r="D42" t="s">
        <v>421</v>
      </c>
      <c r="E42" t="s">
        <v>423</v>
      </c>
    </row>
    <row r="43" spans="1:5" x14ac:dyDescent="0.25">
      <c r="A43" s="112">
        <v>44176.458379629628</v>
      </c>
      <c r="B43" s="113">
        <v>0.45837962962962964</v>
      </c>
      <c r="C43" t="s">
        <v>31</v>
      </c>
      <c r="D43" t="s">
        <v>421</v>
      </c>
      <c r="E43" t="s">
        <v>424</v>
      </c>
    </row>
    <row r="44" spans="1:5" x14ac:dyDescent="0.25">
      <c r="A44" s="112">
        <v>44176.458379629628</v>
      </c>
      <c r="B44" s="113">
        <v>0.45837962962962964</v>
      </c>
      <c r="C44" t="s">
        <v>31</v>
      </c>
      <c r="D44" t="s">
        <v>421</v>
      </c>
      <c r="E44" t="s">
        <v>425</v>
      </c>
    </row>
    <row r="45" spans="1:5" x14ac:dyDescent="0.25">
      <c r="A45" s="112">
        <v>44176.520555555559</v>
      </c>
      <c r="B45" s="113">
        <v>0.52055555555555555</v>
      </c>
      <c r="C45" t="s">
        <v>31</v>
      </c>
      <c r="D45" t="s">
        <v>421</v>
      </c>
      <c r="E45" t="s">
        <v>423</v>
      </c>
    </row>
    <row r="46" spans="1:5" x14ac:dyDescent="0.25">
      <c r="A46" s="112">
        <v>44176.520555555559</v>
      </c>
      <c r="B46" s="113">
        <v>0.52055555555555555</v>
      </c>
      <c r="C46" t="s">
        <v>31</v>
      </c>
      <c r="D46" t="s">
        <v>421</v>
      </c>
      <c r="E46" t="s">
        <v>424</v>
      </c>
    </row>
    <row r="47" spans="1:5" x14ac:dyDescent="0.25">
      <c r="A47" s="112">
        <v>44176.520555555559</v>
      </c>
      <c r="B47" s="113">
        <v>0.52055555555555555</v>
      </c>
      <c r="C47" t="s">
        <v>31</v>
      </c>
      <c r="D47" t="s">
        <v>421</v>
      </c>
      <c r="E47" t="s">
        <v>425</v>
      </c>
    </row>
    <row r="48" spans="1:5" x14ac:dyDescent="0.25">
      <c r="A48" s="112">
        <v>44176.687523148146</v>
      </c>
      <c r="B48" s="113">
        <v>0.68752314814814808</v>
      </c>
      <c r="C48" t="s">
        <v>31</v>
      </c>
      <c r="D48" t="s">
        <v>421</v>
      </c>
      <c r="E48" t="s">
        <v>422</v>
      </c>
    </row>
    <row r="49" spans="1:5" x14ac:dyDescent="0.25">
      <c r="A49" s="112">
        <v>44176.688275462962</v>
      </c>
      <c r="B49" s="113">
        <v>0.68827546296296294</v>
      </c>
      <c r="C49" t="s">
        <v>31</v>
      </c>
      <c r="D49" t="s">
        <v>421</v>
      </c>
      <c r="E49" t="s">
        <v>422</v>
      </c>
    </row>
    <row r="50" spans="1:5" x14ac:dyDescent="0.25">
      <c r="A50" s="112">
        <v>44176.702326388891</v>
      </c>
      <c r="B50" s="113">
        <v>0.70232638888888888</v>
      </c>
      <c r="C50" t="s">
        <v>31</v>
      </c>
      <c r="D50" t="s">
        <v>421</v>
      </c>
      <c r="E50" t="s">
        <v>423</v>
      </c>
    </row>
    <row r="51" spans="1:5" x14ac:dyDescent="0.25">
      <c r="A51" s="112">
        <v>44176.702326388891</v>
      </c>
      <c r="B51" s="113">
        <v>0.70232638888888888</v>
      </c>
      <c r="C51" t="s">
        <v>31</v>
      </c>
      <c r="D51" t="s">
        <v>421</v>
      </c>
      <c r="E51" t="s">
        <v>424</v>
      </c>
    </row>
    <row r="52" spans="1:5" x14ac:dyDescent="0.25">
      <c r="A52" s="112">
        <v>44176.702326388891</v>
      </c>
      <c r="B52" s="113">
        <v>0.70232638888888888</v>
      </c>
      <c r="C52" t="s">
        <v>31</v>
      </c>
      <c r="D52" t="s">
        <v>421</v>
      </c>
      <c r="E52" t="s">
        <v>425</v>
      </c>
    </row>
    <row r="53" spans="1:5" x14ac:dyDescent="0.25">
      <c r="A53" s="112">
        <v>44179.349074074074</v>
      </c>
      <c r="B53" s="113">
        <v>0.34907407407407409</v>
      </c>
      <c r="C53" t="s">
        <v>31</v>
      </c>
      <c r="D53" t="s">
        <v>421</v>
      </c>
      <c r="E53" t="s">
        <v>422</v>
      </c>
    </row>
    <row r="54" spans="1:5" x14ac:dyDescent="0.25">
      <c r="A54" s="112">
        <v>44179.568877314814</v>
      </c>
      <c r="B54" s="113">
        <v>0.56887731481481485</v>
      </c>
      <c r="C54" t="s">
        <v>31</v>
      </c>
      <c r="D54" t="s">
        <v>421</v>
      </c>
      <c r="E54" t="s">
        <v>423</v>
      </c>
    </row>
    <row r="55" spans="1:5" x14ac:dyDescent="0.25">
      <c r="A55" s="112">
        <v>44179.568877314814</v>
      </c>
      <c r="B55" s="113">
        <v>0.56887731481481485</v>
      </c>
      <c r="C55" t="s">
        <v>31</v>
      </c>
      <c r="D55" t="s">
        <v>421</v>
      </c>
      <c r="E55" t="s">
        <v>424</v>
      </c>
    </row>
    <row r="56" spans="1:5" x14ac:dyDescent="0.25">
      <c r="A56" s="112">
        <v>44179.575694444444</v>
      </c>
      <c r="B56" s="113">
        <v>0.5756944444444444</v>
      </c>
      <c r="C56" t="s">
        <v>31</v>
      </c>
      <c r="D56" t="s">
        <v>421</v>
      </c>
      <c r="E56" t="s">
        <v>423</v>
      </c>
    </row>
    <row r="57" spans="1:5" x14ac:dyDescent="0.25">
      <c r="A57" s="112">
        <v>44179.575694444444</v>
      </c>
      <c r="B57" s="113">
        <v>0.5756944444444444</v>
      </c>
      <c r="C57" t="s">
        <v>31</v>
      </c>
      <c r="D57" t="s">
        <v>421</v>
      </c>
      <c r="E57" t="s">
        <v>424</v>
      </c>
    </row>
    <row r="58" spans="1:5" x14ac:dyDescent="0.25">
      <c r="A58" s="112">
        <v>44179.576018518521</v>
      </c>
      <c r="B58" s="113">
        <v>0.57601851851851849</v>
      </c>
      <c r="C58" t="s">
        <v>31</v>
      </c>
      <c r="D58" t="s">
        <v>421</v>
      </c>
      <c r="E58" t="s">
        <v>425</v>
      </c>
    </row>
    <row r="59" spans="1:5" x14ac:dyDescent="0.25">
      <c r="A59" s="112">
        <v>44179.592673611114</v>
      </c>
      <c r="B59" s="113">
        <v>0.59267361111111116</v>
      </c>
      <c r="C59" t="s">
        <v>31</v>
      </c>
      <c r="D59" t="s">
        <v>421</v>
      </c>
      <c r="E59" t="s">
        <v>423</v>
      </c>
    </row>
    <row r="60" spans="1:5" x14ac:dyDescent="0.25">
      <c r="A60" s="112">
        <v>44179.592673611114</v>
      </c>
      <c r="B60" s="113">
        <v>0.59267361111111116</v>
      </c>
      <c r="C60" t="s">
        <v>31</v>
      </c>
      <c r="D60" t="s">
        <v>421</v>
      </c>
      <c r="E60" t="s">
        <v>424</v>
      </c>
    </row>
    <row r="61" spans="1:5" x14ac:dyDescent="0.25">
      <c r="A61" s="112">
        <v>44179.592673611114</v>
      </c>
      <c r="B61" s="113">
        <v>0.59267361111111116</v>
      </c>
      <c r="C61" t="s">
        <v>31</v>
      </c>
      <c r="D61" t="s">
        <v>421</v>
      </c>
      <c r="E61" t="s">
        <v>425</v>
      </c>
    </row>
    <row r="62" spans="1:5" x14ac:dyDescent="0.25">
      <c r="A62" s="112">
        <v>44179.593113425923</v>
      </c>
      <c r="B62" s="113">
        <v>0.59311342592592597</v>
      </c>
      <c r="C62" t="s">
        <v>31</v>
      </c>
      <c r="D62" t="s">
        <v>421</v>
      </c>
      <c r="E62" t="s">
        <v>423</v>
      </c>
    </row>
    <row r="63" spans="1:5" x14ac:dyDescent="0.25">
      <c r="A63" s="112">
        <v>44179.593113425923</v>
      </c>
      <c r="B63" s="113">
        <v>0.59311342592592597</v>
      </c>
      <c r="C63" t="s">
        <v>31</v>
      </c>
      <c r="D63" t="s">
        <v>421</v>
      </c>
      <c r="E63" t="s">
        <v>424</v>
      </c>
    </row>
    <row r="64" spans="1:5" x14ac:dyDescent="0.25">
      <c r="A64" s="112">
        <v>44179.593113425923</v>
      </c>
      <c r="B64" s="113">
        <v>0.59311342592592597</v>
      </c>
      <c r="C64" t="s">
        <v>31</v>
      </c>
      <c r="D64" t="s">
        <v>421</v>
      </c>
      <c r="E64" t="s">
        <v>425</v>
      </c>
    </row>
    <row r="65" spans="1:5" x14ac:dyDescent="0.25">
      <c r="A65" s="112">
        <v>44179.593634259261</v>
      </c>
      <c r="B65" s="113">
        <v>0.59363425925925928</v>
      </c>
      <c r="C65" t="s">
        <v>31</v>
      </c>
      <c r="D65" t="s">
        <v>421</v>
      </c>
      <c r="E65" t="s">
        <v>423</v>
      </c>
    </row>
    <row r="66" spans="1:5" x14ac:dyDescent="0.25">
      <c r="A66" s="112">
        <v>44179.593634259261</v>
      </c>
      <c r="B66" s="113">
        <v>0.59363425925925928</v>
      </c>
      <c r="C66" t="s">
        <v>31</v>
      </c>
      <c r="D66" t="s">
        <v>421</v>
      </c>
      <c r="E66" t="s">
        <v>424</v>
      </c>
    </row>
    <row r="67" spans="1:5" x14ac:dyDescent="0.25">
      <c r="A67" s="112">
        <v>44179.593634259261</v>
      </c>
      <c r="B67" s="113">
        <v>0.59363425925925928</v>
      </c>
      <c r="C67" t="s">
        <v>31</v>
      </c>
      <c r="D67" t="s">
        <v>421</v>
      </c>
      <c r="E67" t="s">
        <v>425</v>
      </c>
    </row>
    <row r="68" spans="1:5" x14ac:dyDescent="0.25">
      <c r="A68" s="112">
        <v>44179.593784722223</v>
      </c>
      <c r="B68" s="113">
        <v>0.59378472222222223</v>
      </c>
      <c r="C68" t="s">
        <v>31</v>
      </c>
      <c r="D68" t="s">
        <v>421</v>
      </c>
      <c r="E68" t="s">
        <v>423</v>
      </c>
    </row>
    <row r="69" spans="1:5" x14ac:dyDescent="0.25">
      <c r="A69" s="112">
        <v>44179.593784722223</v>
      </c>
      <c r="B69" s="113">
        <v>0.59378472222222223</v>
      </c>
      <c r="C69" t="s">
        <v>31</v>
      </c>
      <c r="D69" t="s">
        <v>421</v>
      </c>
      <c r="E69" t="s">
        <v>424</v>
      </c>
    </row>
    <row r="70" spans="1:5" x14ac:dyDescent="0.25">
      <c r="A70" s="112">
        <v>44179.593784722223</v>
      </c>
      <c r="B70" s="113">
        <v>0.59378472222222223</v>
      </c>
      <c r="C70" t="s">
        <v>31</v>
      </c>
      <c r="D70" t="s">
        <v>421</v>
      </c>
      <c r="E70" t="s">
        <v>425</v>
      </c>
    </row>
    <row r="71" spans="1:5" x14ac:dyDescent="0.25">
      <c r="A71" s="112">
        <v>44179.594594907408</v>
      </c>
      <c r="B71" s="113">
        <v>0.59459490740740739</v>
      </c>
      <c r="C71" t="s">
        <v>31</v>
      </c>
      <c r="D71" t="s">
        <v>421</v>
      </c>
      <c r="E71" t="s">
        <v>423</v>
      </c>
    </row>
    <row r="72" spans="1:5" x14ac:dyDescent="0.25">
      <c r="A72" s="112">
        <v>44179.594594907408</v>
      </c>
      <c r="B72" s="113">
        <v>0.59459490740740739</v>
      </c>
      <c r="C72" t="s">
        <v>31</v>
      </c>
      <c r="D72" t="s">
        <v>421</v>
      </c>
      <c r="E72" t="s">
        <v>424</v>
      </c>
    </row>
    <row r="73" spans="1:5" x14ac:dyDescent="0.25">
      <c r="A73" s="112">
        <v>44179.594594907408</v>
      </c>
      <c r="B73" s="113">
        <v>0.59459490740740739</v>
      </c>
      <c r="C73" t="s">
        <v>31</v>
      </c>
      <c r="D73" t="s">
        <v>421</v>
      </c>
      <c r="E73" t="s">
        <v>425</v>
      </c>
    </row>
    <row r="74" spans="1:5" x14ac:dyDescent="0.25">
      <c r="A74" s="112">
        <v>44179.608599537038</v>
      </c>
      <c r="B74" s="113">
        <v>0.60859953703703706</v>
      </c>
      <c r="C74" t="s">
        <v>31</v>
      </c>
      <c r="D74" t="s">
        <v>421</v>
      </c>
      <c r="E74" t="s">
        <v>422</v>
      </c>
    </row>
    <row r="75" spans="1:5" x14ac:dyDescent="0.25">
      <c r="A75" s="112">
        <v>44179.627129629633</v>
      </c>
      <c r="B75" s="113">
        <v>0.6271296296296297</v>
      </c>
      <c r="C75" t="s">
        <v>31</v>
      </c>
      <c r="D75" t="s">
        <v>421</v>
      </c>
      <c r="E75" t="s">
        <v>422</v>
      </c>
    </row>
    <row r="76" spans="1:5" x14ac:dyDescent="0.25">
      <c r="A76" s="112">
        <v>44179.627314814818</v>
      </c>
      <c r="B76" s="113">
        <v>0.62731481481481477</v>
      </c>
      <c r="C76" t="s">
        <v>31</v>
      </c>
      <c r="D76" t="s">
        <v>421</v>
      </c>
      <c r="E76" t="s">
        <v>422</v>
      </c>
    </row>
    <row r="77" spans="1:5" x14ac:dyDescent="0.25">
      <c r="A77" s="112">
        <v>44179.627997685187</v>
      </c>
      <c r="B77" s="113">
        <v>0.62799768518518517</v>
      </c>
      <c r="C77" t="s">
        <v>31</v>
      </c>
      <c r="D77" t="s">
        <v>421</v>
      </c>
      <c r="E77" t="s">
        <v>422</v>
      </c>
    </row>
    <row r="78" spans="1:5" x14ac:dyDescent="0.25">
      <c r="A78" s="112">
        <v>44179.62840277778</v>
      </c>
      <c r="B78" s="113">
        <v>0.62840277777777775</v>
      </c>
      <c r="C78" t="s">
        <v>31</v>
      </c>
      <c r="D78" t="s">
        <v>421</v>
      </c>
      <c r="E78" t="s">
        <v>422</v>
      </c>
    </row>
    <row r="79" spans="1:5" x14ac:dyDescent="0.25">
      <c r="A79" s="114">
        <v>44179.629363425927</v>
      </c>
      <c r="B79" s="113">
        <v>0.62936342592592587</v>
      </c>
      <c r="C79" t="s">
        <v>31</v>
      </c>
      <c r="D79" t="s">
        <v>421</v>
      </c>
      <c r="E79" t="s">
        <v>422</v>
      </c>
    </row>
    <row r="80" spans="1:5" x14ac:dyDescent="0.25">
      <c r="A80" s="114">
        <v>44180.378055555557</v>
      </c>
      <c r="B80" s="113">
        <v>0.37805555555555559</v>
      </c>
      <c r="C80" t="s">
        <v>31</v>
      </c>
      <c r="D80" t="s">
        <v>421</v>
      </c>
      <c r="E80" t="s">
        <v>422</v>
      </c>
    </row>
    <row r="81" spans="1:5" x14ac:dyDescent="0.25">
      <c r="A81" s="114">
        <v>44180.3827662037</v>
      </c>
      <c r="B81" s="113">
        <v>0.38276620370370368</v>
      </c>
      <c r="C81" t="s">
        <v>31</v>
      </c>
      <c r="D81" t="s">
        <v>421</v>
      </c>
      <c r="E81" t="s">
        <v>422</v>
      </c>
    </row>
    <row r="82" spans="1:5" x14ac:dyDescent="0.25">
      <c r="A82" s="114">
        <v>44180.387314814812</v>
      </c>
      <c r="B82" s="113">
        <v>0.38731481481481483</v>
      </c>
      <c r="C82" t="s">
        <v>31</v>
      </c>
      <c r="D82" t="s">
        <v>421</v>
      </c>
      <c r="E82" t="s">
        <v>422</v>
      </c>
    </row>
    <row r="83" spans="1:5" x14ac:dyDescent="0.25">
      <c r="A83" s="114">
        <v>44180.387627314813</v>
      </c>
      <c r="B83" s="113">
        <v>0.38762731481481483</v>
      </c>
      <c r="C83" t="s">
        <v>31</v>
      </c>
      <c r="D83" t="s">
        <v>421</v>
      </c>
      <c r="E83" t="s">
        <v>423</v>
      </c>
    </row>
    <row r="84" spans="1:5" x14ac:dyDescent="0.25">
      <c r="A84" s="114">
        <v>44180.387627314813</v>
      </c>
      <c r="B84" s="113">
        <v>0.38762731481481483</v>
      </c>
      <c r="C84" t="s">
        <v>31</v>
      </c>
      <c r="D84" t="s">
        <v>421</v>
      </c>
      <c r="E84" t="s">
        <v>424</v>
      </c>
    </row>
    <row r="85" spans="1:5" x14ac:dyDescent="0.25">
      <c r="A85" s="114">
        <v>44180.387627314813</v>
      </c>
      <c r="B85" s="113">
        <v>0.38762731481481483</v>
      </c>
      <c r="C85" t="s">
        <v>31</v>
      </c>
      <c r="D85" t="s">
        <v>421</v>
      </c>
      <c r="E85" t="s">
        <v>425</v>
      </c>
    </row>
    <row r="86" spans="1:5" x14ac:dyDescent="0.25">
      <c r="A86" s="114">
        <v>44180.442511574074</v>
      </c>
      <c r="B86" s="113">
        <v>0.4425115740740741</v>
      </c>
      <c r="C86" t="s">
        <v>31</v>
      </c>
      <c r="D86" t="s">
        <v>421</v>
      </c>
      <c r="E86" t="s">
        <v>422</v>
      </c>
    </row>
    <row r="87" spans="1:5" x14ac:dyDescent="0.25">
      <c r="A87" s="114">
        <v>44180.44327546296</v>
      </c>
      <c r="B87" s="113">
        <v>0.44327546296296294</v>
      </c>
      <c r="C87" t="s">
        <v>31</v>
      </c>
      <c r="D87" t="s">
        <v>421</v>
      </c>
      <c r="E87" t="s">
        <v>422</v>
      </c>
    </row>
    <row r="88" spans="1:5" x14ac:dyDescent="0.25">
      <c r="A88" s="114">
        <v>44180.459756944445</v>
      </c>
      <c r="B88" s="113">
        <v>0.45975694444444443</v>
      </c>
      <c r="C88" t="s">
        <v>31</v>
      </c>
      <c r="D88" t="s">
        <v>421</v>
      </c>
      <c r="E88" t="s">
        <v>423</v>
      </c>
    </row>
    <row r="89" spans="1:5" x14ac:dyDescent="0.25">
      <c r="A89" s="114">
        <v>44180.459756944445</v>
      </c>
      <c r="B89" s="113">
        <v>0.45975694444444443</v>
      </c>
      <c r="C89" t="s">
        <v>31</v>
      </c>
      <c r="D89" t="s">
        <v>421</v>
      </c>
      <c r="E89" t="s">
        <v>424</v>
      </c>
    </row>
    <row r="90" spans="1:5" x14ac:dyDescent="0.25">
      <c r="A90" s="114">
        <v>44180.459756944445</v>
      </c>
      <c r="B90" s="113">
        <v>0.45975694444444443</v>
      </c>
      <c r="C90" t="s">
        <v>31</v>
      </c>
      <c r="D90" t="s">
        <v>421</v>
      </c>
      <c r="E90" t="s">
        <v>425</v>
      </c>
    </row>
    <row r="91" spans="1:5" x14ac:dyDescent="0.25">
      <c r="A91" s="114">
        <v>44180.466828703706</v>
      </c>
      <c r="B91" s="113">
        <v>0.46682870370370372</v>
      </c>
      <c r="C91" t="s">
        <v>31</v>
      </c>
      <c r="D91" t="s">
        <v>421</v>
      </c>
      <c r="E91" t="s">
        <v>423</v>
      </c>
    </row>
    <row r="92" spans="1:5" x14ac:dyDescent="0.25">
      <c r="A92" s="114">
        <v>44180.466828703706</v>
      </c>
      <c r="B92" s="113">
        <v>0.46682870370370372</v>
      </c>
      <c r="C92" t="s">
        <v>31</v>
      </c>
      <c r="D92" t="s">
        <v>421</v>
      </c>
      <c r="E92" t="s">
        <v>424</v>
      </c>
    </row>
    <row r="93" spans="1:5" x14ac:dyDescent="0.25">
      <c r="A93" s="114">
        <v>44180.466828703706</v>
      </c>
      <c r="B93" s="113">
        <v>0.46682870370370372</v>
      </c>
      <c r="C93" t="s">
        <v>31</v>
      </c>
      <c r="D93" t="s">
        <v>421</v>
      </c>
      <c r="E93" t="s">
        <v>425</v>
      </c>
    </row>
    <row r="94" spans="1:5" x14ac:dyDescent="0.25">
      <c r="A94" s="114">
        <v>44180.470486111109</v>
      </c>
      <c r="B94" s="113">
        <v>0.4704861111111111</v>
      </c>
      <c r="C94" t="s">
        <v>31</v>
      </c>
      <c r="D94" t="s">
        <v>421</v>
      </c>
      <c r="E94" t="s">
        <v>423</v>
      </c>
    </row>
    <row r="95" spans="1:5" x14ac:dyDescent="0.25">
      <c r="A95" s="114">
        <v>44180.470486111109</v>
      </c>
      <c r="B95" s="113">
        <v>0.4704861111111111</v>
      </c>
      <c r="C95" t="s">
        <v>31</v>
      </c>
      <c r="D95" t="s">
        <v>421</v>
      </c>
      <c r="E95" t="s">
        <v>424</v>
      </c>
    </row>
    <row r="96" spans="1:5" x14ac:dyDescent="0.25">
      <c r="A96" s="114">
        <v>44180.470486111109</v>
      </c>
      <c r="B96" s="113">
        <v>0.4704861111111111</v>
      </c>
      <c r="C96" t="s">
        <v>31</v>
      </c>
      <c r="D96" t="s">
        <v>421</v>
      </c>
      <c r="E96" t="s">
        <v>425</v>
      </c>
    </row>
    <row r="97" spans="1:5" x14ac:dyDescent="0.25">
      <c r="A97" s="114">
        <v>44180.47415509259</v>
      </c>
      <c r="B97" s="113">
        <v>0.47415509259259259</v>
      </c>
      <c r="C97" t="s">
        <v>31</v>
      </c>
      <c r="D97" t="s">
        <v>421</v>
      </c>
      <c r="E97" t="s">
        <v>423</v>
      </c>
    </row>
    <row r="98" spans="1:5" x14ac:dyDescent="0.25">
      <c r="A98" s="114">
        <v>44180.47415509259</v>
      </c>
      <c r="B98" s="113">
        <v>0.47415509259259259</v>
      </c>
      <c r="C98" t="s">
        <v>31</v>
      </c>
      <c r="D98" t="s">
        <v>421</v>
      </c>
      <c r="E98" t="s">
        <v>424</v>
      </c>
    </row>
    <row r="99" spans="1:5" x14ac:dyDescent="0.25">
      <c r="A99" s="114">
        <v>44180.47415509259</v>
      </c>
      <c r="B99" s="113">
        <v>0.47415509259259259</v>
      </c>
      <c r="C99" t="s">
        <v>31</v>
      </c>
      <c r="D99" t="s">
        <v>421</v>
      </c>
      <c r="E99" t="s">
        <v>425</v>
      </c>
    </row>
    <row r="100" spans="1:5" x14ac:dyDescent="0.25">
      <c r="A100" s="114">
        <v>44180.503368055557</v>
      </c>
      <c r="B100" s="113">
        <v>0.50336805555555553</v>
      </c>
      <c r="C100" t="s">
        <v>31</v>
      </c>
      <c r="D100" t="s">
        <v>421</v>
      </c>
      <c r="E100" t="s">
        <v>423</v>
      </c>
    </row>
    <row r="101" spans="1:5" x14ac:dyDescent="0.25">
      <c r="A101" s="114">
        <v>44180.503368055557</v>
      </c>
      <c r="B101" s="113">
        <v>0.50336805555555553</v>
      </c>
      <c r="C101" t="s">
        <v>31</v>
      </c>
      <c r="D101" t="s">
        <v>421</v>
      </c>
      <c r="E101" t="s">
        <v>424</v>
      </c>
    </row>
    <row r="102" spans="1:5" x14ac:dyDescent="0.25">
      <c r="A102" s="114">
        <v>44180.503368055557</v>
      </c>
      <c r="B102" s="113">
        <v>0.50336805555555553</v>
      </c>
      <c r="C102" t="s">
        <v>31</v>
      </c>
      <c r="D102" t="s">
        <v>421</v>
      </c>
      <c r="E102" t="s">
        <v>425</v>
      </c>
    </row>
    <row r="103" spans="1:5" x14ac:dyDescent="0.25">
      <c r="A103" s="114">
        <v>44180.522881944446</v>
      </c>
      <c r="B103" s="113">
        <v>0.52288194444444447</v>
      </c>
      <c r="C103" t="s">
        <v>31</v>
      </c>
      <c r="D103" t="s">
        <v>421</v>
      </c>
      <c r="E103" t="s">
        <v>423</v>
      </c>
    </row>
    <row r="104" spans="1:5" x14ac:dyDescent="0.25">
      <c r="A104" s="114">
        <v>44180.522881944446</v>
      </c>
      <c r="B104" s="113">
        <v>0.52288194444444447</v>
      </c>
      <c r="C104" t="s">
        <v>31</v>
      </c>
      <c r="D104" t="s">
        <v>421</v>
      </c>
      <c r="E104" t="s">
        <v>424</v>
      </c>
    </row>
    <row r="105" spans="1:5" x14ac:dyDescent="0.25">
      <c r="A105" s="114">
        <v>44180.522881944446</v>
      </c>
      <c r="B105" s="113">
        <v>0.52288194444444447</v>
      </c>
      <c r="C105" t="s">
        <v>31</v>
      </c>
      <c r="D105" t="s">
        <v>421</v>
      </c>
      <c r="E105" t="s">
        <v>425</v>
      </c>
    </row>
    <row r="106" spans="1:5" x14ac:dyDescent="0.25">
      <c r="A106" s="114">
        <v>44180.531018518515</v>
      </c>
      <c r="B106" s="113">
        <v>0.53101851851851845</v>
      </c>
      <c r="C106" t="s">
        <v>31</v>
      </c>
      <c r="D106" t="s">
        <v>421</v>
      </c>
      <c r="E106" t="s">
        <v>423</v>
      </c>
    </row>
    <row r="107" spans="1:5" x14ac:dyDescent="0.25">
      <c r="A107" s="114">
        <v>44180.531018518515</v>
      </c>
      <c r="B107" s="113">
        <v>0.53101851851851845</v>
      </c>
      <c r="C107" t="s">
        <v>31</v>
      </c>
      <c r="D107" t="s">
        <v>421</v>
      </c>
      <c r="E107" t="s">
        <v>424</v>
      </c>
    </row>
    <row r="108" spans="1:5" x14ac:dyDescent="0.25">
      <c r="A108" s="114">
        <v>44180.531018518515</v>
      </c>
      <c r="B108" s="113">
        <v>0.53101851851851845</v>
      </c>
      <c r="C108" t="s">
        <v>31</v>
      </c>
      <c r="D108" t="s">
        <v>421</v>
      </c>
      <c r="E108" t="s">
        <v>425</v>
      </c>
    </row>
    <row r="109" spans="1:5" x14ac:dyDescent="0.25">
      <c r="A109" s="114">
        <v>44180.750914351855</v>
      </c>
      <c r="B109" s="113">
        <v>0.75091435185185185</v>
      </c>
      <c r="C109" t="s">
        <v>31</v>
      </c>
      <c r="D109" t="s">
        <v>421</v>
      </c>
      <c r="E109" t="s">
        <v>423</v>
      </c>
    </row>
    <row r="110" spans="1:5" x14ac:dyDescent="0.25">
      <c r="A110" s="114">
        <v>44180.750914351855</v>
      </c>
      <c r="B110" s="113">
        <v>0.75091435185185185</v>
      </c>
      <c r="C110" t="s">
        <v>31</v>
      </c>
      <c r="D110" t="s">
        <v>421</v>
      </c>
      <c r="E110" t="s">
        <v>424</v>
      </c>
    </row>
    <row r="111" spans="1:5" x14ac:dyDescent="0.25">
      <c r="A111" s="114">
        <v>44180.750914351855</v>
      </c>
      <c r="B111" s="113">
        <v>0.75091435185185185</v>
      </c>
      <c r="C111" t="s">
        <v>31</v>
      </c>
      <c r="D111" t="s">
        <v>421</v>
      </c>
      <c r="E111" t="s">
        <v>425</v>
      </c>
    </row>
    <row r="112" spans="1:5" x14ac:dyDescent="0.25">
      <c r="A112" s="114">
        <v>44181.350671296299</v>
      </c>
      <c r="B112" s="113">
        <v>0.35067129629629629</v>
      </c>
      <c r="C112" t="s">
        <v>31</v>
      </c>
      <c r="D112" t="s">
        <v>421</v>
      </c>
      <c r="E112" t="s">
        <v>423</v>
      </c>
    </row>
    <row r="113" spans="1:5" x14ac:dyDescent="0.25">
      <c r="A113" s="114">
        <v>44181.350671296299</v>
      </c>
      <c r="B113" s="113">
        <v>0.35067129629629629</v>
      </c>
      <c r="C113" t="s">
        <v>31</v>
      </c>
      <c r="D113" t="s">
        <v>421</v>
      </c>
      <c r="E113" t="s">
        <v>424</v>
      </c>
    </row>
    <row r="114" spans="1:5" x14ac:dyDescent="0.25">
      <c r="A114" s="114">
        <v>44181.350671296299</v>
      </c>
      <c r="B114" s="113">
        <v>0.35067129629629629</v>
      </c>
      <c r="C114" t="s">
        <v>31</v>
      </c>
      <c r="D114" t="s">
        <v>421</v>
      </c>
      <c r="E114" t="s">
        <v>425</v>
      </c>
    </row>
    <row r="115" spans="1:5" x14ac:dyDescent="0.25">
      <c r="A115" s="114">
        <v>44186.491689814815</v>
      </c>
      <c r="B115" s="113">
        <v>0.49168981481481483</v>
      </c>
      <c r="C115" t="s">
        <v>31</v>
      </c>
      <c r="D115" t="s">
        <v>421</v>
      </c>
      <c r="E115" t="s">
        <v>422</v>
      </c>
    </row>
    <row r="116" spans="1:5" x14ac:dyDescent="0.25">
      <c r="A116" s="114">
        <v>44186.492175925923</v>
      </c>
      <c r="B116" s="113">
        <v>0.49217592592592596</v>
      </c>
      <c r="C116" t="s">
        <v>31</v>
      </c>
      <c r="D116" t="s">
        <v>421</v>
      </c>
      <c r="E116" t="s">
        <v>423</v>
      </c>
    </row>
    <row r="117" spans="1:5" x14ac:dyDescent="0.25">
      <c r="A117" s="114">
        <v>44186.492175925923</v>
      </c>
      <c r="B117" s="113">
        <v>0.49217592592592596</v>
      </c>
      <c r="C117" t="s">
        <v>31</v>
      </c>
      <c r="D117" t="s">
        <v>421</v>
      </c>
      <c r="E117" t="s">
        <v>424</v>
      </c>
    </row>
    <row r="118" spans="1:5" x14ac:dyDescent="0.25">
      <c r="A118" s="114">
        <v>44186.492175925923</v>
      </c>
      <c r="B118" s="113">
        <v>0.49217592592592596</v>
      </c>
      <c r="C118" t="s">
        <v>31</v>
      </c>
      <c r="D118" t="s">
        <v>421</v>
      </c>
      <c r="E118" t="s">
        <v>425</v>
      </c>
    </row>
    <row r="119" spans="1:5" x14ac:dyDescent="0.25">
      <c r="A119" s="114">
        <v>44186.527002314811</v>
      </c>
      <c r="B119" s="113">
        <v>0.52700231481481474</v>
      </c>
      <c r="C119" t="s">
        <v>31</v>
      </c>
      <c r="D119" t="s">
        <v>421</v>
      </c>
      <c r="E119" t="s">
        <v>423</v>
      </c>
    </row>
    <row r="120" spans="1:5" x14ac:dyDescent="0.25">
      <c r="A120" s="114">
        <v>44186.52752314815</v>
      </c>
      <c r="B120" s="113">
        <v>0.52752314814814816</v>
      </c>
      <c r="C120" t="s">
        <v>31</v>
      </c>
      <c r="D120" t="s">
        <v>421</v>
      </c>
      <c r="E120" t="s">
        <v>424</v>
      </c>
    </row>
    <row r="121" spans="1:5" x14ac:dyDescent="0.25">
      <c r="A121" s="114">
        <v>44186.536759259259</v>
      </c>
      <c r="B121" s="113">
        <v>0.53675925925925927</v>
      </c>
      <c r="C121" t="s">
        <v>31</v>
      </c>
      <c r="D121" t="s">
        <v>421</v>
      </c>
      <c r="E121" t="s">
        <v>423</v>
      </c>
    </row>
    <row r="122" spans="1:5" x14ac:dyDescent="0.25">
      <c r="A122" s="114">
        <v>44186.536759259259</v>
      </c>
      <c r="B122" s="113">
        <v>0.53675925925925927</v>
      </c>
      <c r="C122" t="s">
        <v>31</v>
      </c>
      <c r="D122" t="s">
        <v>421</v>
      </c>
      <c r="E122" t="s">
        <v>424</v>
      </c>
    </row>
    <row r="123" spans="1:5" x14ac:dyDescent="0.25">
      <c r="A123" s="114">
        <v>44186.608807870369</v>
      </c>
      <c r="B123" s="113">
        <v>0.60880787037037043</v>
      </c>
      <c r="C123" t="s">
        <v>31</v>
      </c>
      <c r="D123" t="s">
        <v>421</v>
      </c>
      <c r="E123" t="s">
        <v>423</v>
      </c>
    </row>
    <row r="124" spans="1:5" x14ac:dyDescent="0.25">
      <c r="A124" s="114">
        <v>44186.608807870369</v>
      </c>
      <c r="B124" s="113">
        <v>0.60880787037037043</v>
      </c>
      <c r="C124" t="s">
        <v>31</v>
      </c>
      <c r="D124" t="s">
        <v>421</v>
      </c>
      <c r="E124" t="s">
        <v>424</v>
      </c>
    </row>
    <row r="125" spans="1:5" x14ac:dyDescent="0.25">
      <c r="A125" s="114">
        <v>44186.615520833337</v>
      </c>
      <c r="B125" s="113">
        <v>0.61552083333333341</v>
      </c>
      <c r="C125" t="s">
        <v>31</v>
      </c>
      <c r="D125" t="s">
        <v>421</v>
      </c>
      <c r="E125" t="s">
        <v>423</v>
      </c>
    </row>
    <row r="126" spans="1:5" x14ac:dyDescent="0.25">
      <c r="A126" s="114">
        <v>44186.615520833337</v>
      </c>
      <c r="B126" s="113">
        <v>0.61552083333333341</v>
      </c>
      <c r="C126" t="s">
        <v>31</v>
      </c>
      <c r="D126" t="s">
        <v>421</v>
      </c>
      <c r="E126" t="s">
        <v>424</v>
      </c>
    </row>
    <row r="127" spans="1:5" x14ac:dyDescent="0.25">
      <c r="A127" s="114">
        <v>44186.615682870368</v>
      </c>
      <c r="B127" s="113">
        <v>0.61568287037037039</v>
      </c>
      <c r="C127" t="s">
        <v>31</v>
      </c>
      <c r="D127" t="s">
        <v>421</v>
      </c>
      <c r="E127" t="s">
        <v>425</v>
      </c>
    </row>
    <row r="128" spans="1:5" x14ac:dyDescent="0.25">
      <c r="A128" s="114">
        <v>44186.69259259259</v>
      </c>
      <c r="B128" s="113">
        <v>0.69259259259259265</v>
      </c>
      <c r="C128" t="s">
        <v>31</v>
      </c>
      <c r="D128" t="s">
        <v>421</v>
      </c>
      <c r="E128" t="s">
        <v>423</v>
      </c>
    </row>
    <row r="129" spans="1:5" x14ac:dyDescent="0.25">
      <c r="A129" s="114">
        <v>44186.69259259259</v>
      </c>
      <c r="B129" s="113">
        <v>0.69259259259259265</v>
      </c>
      <c r="C129" t="s">
        <v>31</v>
      </c>
      <c r="D129" t="s">
        <v>421</v>
      </c>
      <c r="E129" t="s">
        <v>424</v>
      </c>
    </row>
    <row r="130" spans="1:5" x14ac:dyDescent="0.25">
      <c r="A130" s="114">
        <v>44186.69259259259</v>
      </c>
      <c r="B130" s="113">
        <v>0.69259259259259265</v>
      </c>
      <c r="C130" t="s">
        <v>31</v>
      </c>
      <c r="D130" t="s">
        <v>421</v>
      </c>
      <c r="E130" t="s">
        <v>425</v>
      </c>
    </row>
    <row r="131" spans="1:5" x14ac:dyDescent="0.25">
      <c r="A131" s="114">
        <v>44187.468229166669</v>
      </c>
      <c r="B131" s="113">
        <v>0.4682291666666667</v>
      </c>
      <c r="C131" t="s">
        <v>31</v>
      </c>
      <c r="D131" t="s">
        <v>421</v>
      </c>
      <c r="E131" t="s">
        <v>423</v>
      </c>
    </row>
    <row r="132" spans="1:5" x14ac:dyDescent="0.25">
      <c r="A132" s="114">
        <v>44187.468506944446</v>
      </c>
      <c r="B132" s="113">
        <v>0.46850694444444446</v>
      </c>
      <c r="C132" t="s">
        <v>31</v>
      </c>
      <c r="D132" t="s">
        <v>421</v>
      </c>
      <c r="E132" t="s">
        <v>424</v>
      </c>
    </row>
    <row r="133" spans="1:5" x14ac:dyDescent="0.25">
      <c r="A133" s="114">
        <v>44187.468576388892</v>
      </c>
      <c r="B133" s="113">
        <v>0.46857638888888892</v>
      </c>
      <c r="C133" t="s">
        <v>31</v>
      </c>
      <c r="D133" t="s">
        <v>421</v>
      </c>
      <c r="E133" t="s">
        <v>425</v>
      </c>
    </row>
    <row r="134" spans="1:5" x14ac:dyDescent="0.25">
      <c r="A134" s="114">
        <v>44187.469409722224</v>
      </c>
      <c r="B134" s="113">
        <v>0.46940972222222221</v>
      </c>
      <c r="C134" t="s">
        <v>31</v>
      </c>
      <c r="D134" t="s">
        <v>421</v>
      </c>
      <c r="E134" t="s">
        <v>423</v>
      </c>
    </row>
    <row r="135" spans="1:5" x14ac:dyDescent="0.25">
      <c r="A135" s="114">
        <v>44187.469594907408</v>
      </c>
      <c r="B135" s="113">
        <v>0.46959490740740745</v>
      </c>
      <c r="C135" t="s">
        <v>31</v>
      </c>
      <c r="D135" t="s">
        <v>421</v>
      </c>
      <c r="E135" t="s">
        <v>424</v>
      </c>
    </row>
    <row r="136" spans="1:5" x14ac:dyDescent="0.25">
      <c r="A136" s="114">
        <v>44187.479768518519</v>
      </c>
      <c r="B136" s="113">
        <v>0.47976851851851854</v>
      </c>
      <c r="C136" t="s">
        <v>31</v>
      </c>
      <c r="D136" t="s">
        <v>421</v>
      </c>
      <c r="E136" t="s">
        <v>423</v>
      </c>
    </row>
    <row r="137" spans="1:5" x14ac:dyDescent="0.25">
      <c r="A137" s="114">
        <v>44187.479849537034</v>
      </c>
      <c r="B137" s="113">
        <v>0.47984953703703703</v>
      </c>
      <c r="C137" t="s">
        <v>31</v>
      </c>
      <c r="D137" t="s">
        <v>421</v>
      </c>
      <c r="E137" t="s">
        <v>424</v>
      </c>
    </row>
    <row r="138" spans="1:5" x14ac:dyDescent="0.25">
      <c r="A138" s="114">
        <v>44187.488055555557</v>
      </c>
      <c r="B138" s="113">
        <v>0.48805555555555552</v>
      </c>
      <c r="C138" t="s">
        <v>31</v>
      </c>
      <c r="D138" t="s">
        <v>421</v>
      </c>
      <c r="E138" t="s">
        <v>423</v>
      </c>
    </row>
    <row r="139" spans="1:5" x14ac:dyDescent="0.25">
      <c r="A139" s="114">
        <v>44187.488067129627</v>
      </c>
      <c r="B139" s="113">
        <v>0.48806712962962967</v>
      </c>
      <c r="C139" t="s">
        <v>31</v>
      </c>
      <c r="D139" t="s">
        <v>421</v>
      </c>
      <c r="E139" t="s">
        <v>424</v>
      </c>
    </row>
    <row r="140" spans="1:5" x14ac:dyDescent="0.25">
      <c r="A140" s="114">
        <v>44187.494131944448</v>
      </c>
      <c r="B140" s="113">
        <v>0.49413194444444447</v>
      </c>
      <c r="C140" t="s">
        <v>31</v>
      </c>
      <c r="D140" t="s">
        <v>421</v>
      </c>
      <c r="E140" t="s">
        <v>423</v>
      </c>
    </row>
    <row r="141" spans="1:5" x14ac:dyDescent="0.25">
      <c r="A141" s="114">
        <v>44187.494131944448</v>
      </c>
      <c r="B141" s="113">
        <v>0.49413194444444447</v>
      </c>
      <c r="C141" t="s">
        <v>31</v>
      </c>
      <c r="D141" t="s">
        <v>421</v>
      </c>
      <c r="E141" t="s">
        <v>424</v>
      </c>
    </row>
    <row r="142" spans="1:5" x14ac:dyDescent="0.25">
      <c r="A142" s="114">
        <v>44187.529791666668</v>
      </c>
      <c r="B142" s="113">
        <v>0.52979166666666666</v>
      </c>
      <c r="C142" t="s">
        <v>31</v>
      </c>
      <c r="D142" t="s">
        <v>421</v>
      </c>
      <c r="E142" t="s">
        <v>423</v>
      </c>
    </row>
    <row r="143" spans="1:5" x14ac:dyDescent="0.25">
      <c r="A143" s="114">
        <v>44187.529791666668</v>
      </c>
      <c r="B143" s="113">
        <v>0.52979166666666666</v>
      </c>
      <c r="C143" t="s">
        <v>31</v>
      </c>
      <c r="D143" t="s">
        <v>421</v>
      </c>
      <c r="E143" t="s">
        <v>424</v>
      </c>
    </row>
    <row r="144" spans="1:5" x14ac:dyDescent="0.25">
      <c r="A144" s="114">
        <v>44187.530277777776</v>
      </c>
      <c r="B144" s="113">
        <v>0.53027777777777774</v>
      </c>
      <c r="C144" t="s">
        <v>31</v>
      </c>
      <c r="D144" t="s">
        <v>421</v>
      </c>
      <c r="E144" t="s">
        <v>425</v>
      </c>
    </row>
    <row r="145" spans="1:5" x14ac:dyDescent="0.25">
      <c r="A145" s="114">
        <v>44187.531435185185</v>
      </c>
      <c r="B145" s="113">
        <v>0.53143518518518518</v>
      </c>
      <c r="C145" t="s">
        <v>31</v>
      </c>
      <c r="D145" t="s">
        <v>421</v>
      </c>
      <c r="E145" t="s">
        <v>423</v>
      </c>
    </row>
    <row r="146" spans="1:5" x14ac:dyDescent="0.25">
      <c r="A146" s="114">
        <v>44187.531435185185</v>
      </c>
      <c r="B146" s="113">
        <v>0.53143518518518518</v>
      </c>
      <c r="C146" t="s">
        <v>31</v>
      </c>
      <c r="D146" t="s">
        <v>421</v>
      </c>
      <c r="E146" t="s">
        <v>424</v>
      </c>
    </row>
    <row r="147" spans="1:5" x14ac:dyDescent="0.25">
      <c r="A147" s="114">
        <v>44187.614988425928</v>
      </c>
      <c r="B147" s="113">
        <v>0.61498842592592595</v>
      </c>
      <c r="C147" t="s">
        <v>31</v>
      </c>
      <c r="D147" t="s">
        <v>421</v>
      </c>
      <c r="E147" t="s">
        <v>423</v>
      </c>
    </row>
    <row r="148" spans="1:5" x14ac:dyDescent="0.25">
      <c r="A148" s="114">
        <v>44187.636574074073</v>
      </c>
      <c r="B148" s="113">
        <v>0.63657407407407407</v>
      </c>
      <c r="C148" t="s">
        <v>31</v>
      </c>
      <c r="D148" t="s">
        <v>421</v>
      </c>
      <c r="E148" t="s">
        <v>423</v>
      </c>
    </row>
    <row r="149" spans="1:5" x14ac:dyDescent="0.25">
      <c r="A149" s="114">
        <v>44187.644814814812</v>
      </c>
      <c r="B149" s="113">
        <v>0.64481481481481484</v>
      </c>
      <c r="C149" t="s">
        <v>31</v>
      </c>
      <c r="D149" t="s">
        <v>421</v>
      </c>
      <c r="E149" t="s">
        <v>423</v>
      </c>
    </row>
    <row r="150" spans="1:5" x14ac:dyDescent="0.25">
      <c r="A150" s="114">
        <v>44187.646435185183</v>
      </c>
      <c r="B150" s="113">
        <v>0.64643518518518517</v>
      </c>
      <c r="C150" t="s">
        <v>31</v>
      </c>
      <c r="D150" t="s">
        <v>421</v>
      </c>
      <c r="E150" t="s">
        <v>424</v>
      </c>
    </row>
    <row r="151" spans="1:5" x14ac:dyDescent="0.25">
      <c r="A151" s="114">
        <v>44187.65016203704</v>
      </c>
      <c r="B151" s="113">
        <v>0.65016203703703701</v>
      </c>
      <c r="C151" t="s">
        <v>31</v>
      </c>
      <c r="D151" t="s">
        <v>421</v>
      </c>
      <c r="E151" t="s">
        <v>423</v>
      </c>
    </row>
    <row r="152" spans="1:5" x14ac:dyDescent="0.25">
      <c r="A152" s="114">
        <v>44187.65016203704</v>
      </c>
      <c r="B152" s="113">
        <v>0.65016203703703701</v>
      </c>
      <c r="C152" t="s">
        <v>31</v>
      </c>
      <c r="D152" t="s">
        <v>421</v>
      </c>
      <c r="E152" t="s">
        <v>424</v>
      </c>
    </row>
    <row r="153" spans="1:5" x14ac:dyDescent="0.25">
      <c r="A153" s="114">
        <v>44187.658333333333</v>
      </c>
      <c r="B153" s="113">
        <v>0.65833333333333333</v>
      </c>
      <c r="C153" t="s">
        <v>31</v>
      </c>
      <c r="D153" t="s">
        <v>421</v>
      </c>
      <c r="E153" t="s">
        <v>423</v>
      </c>
    </row>
    <row r="154" spans="1:5" x14ac:dyDescent="0.25">
      <c r="A154" s="114">
        <v>44187.658622685187</v>
      </c>
      <c r="B154" s="113">
        <v>0.65862268518518519</v>
      </c>
      <c r="C154" t="s">
        <v>31</v>
      </c>
      <c r="D154" t="s">
        <v>421</v>
      </c>
      <c r="E154" t="s">
        <v>424</v>
      </c>
    </row>
    <row r="155" spans="1:5" x14ac:dyDescent="0.25">
      <c r="A155" s="114">
        <v>44187.67255787037</v>
      </c>
      <c r="B155" s="113">
        <v>0.6725578703703704</v>
      </c>
      <c r="C155" t="s">
        <v>31</v>
      </c>
      <c r="D155" t="s">
        <v>421</v>
      </c>
      <c r="E155" t="s">
        <v>423</v>
      </c>
    </row>
    <row r="156" spans="1:5" x14ac:dyDescent="0.25">
      <c r="A156" s="114">
        <v>44187.672650462962</v>
      </c>
      <c r="B156" s="113">
        <v>0.67265046296296294</v>
      </c>
      <c r="C156" t="s">
        <v>31</v>
      </c>
      <c r="D156" t="s">
        <v>421</v>
      </c>
      <c r="E156" t="s">
        <v>424</v>
      </c>
    </row>
    <row r="157" spans="1:5" x14ac:dyDescent="0.25">
      <c r="A157" s="114">
        <v>44187.691423611112</v>
      </c>
      <c r="B157" s="113">
        <v>0.69142361111111106</v>
      </c>
      <c r="C157" t="s">
        <v>31</v>
      </c>
      <c r="D157" t="s">
        <v>421</v>
      </c>
      <c r="E157" t="s">
        <v>423</v>
      </c>
    </row>
    <row r="158" spans="1:5" x14ac:dyDescent="0.25">
      <c r="A158" s="114">
        <v>44187.691458333335</v>
      </c>
      <c r="B158" s="113">
        <v>0.69145833333333329</v>
      </c>
      <c r="C158" t="s">
        <v>31</v>
      </c>
      <c r="D158" t="s">
        <v>421</v>
      </c>
      <c r="E158" t="s">
        <v>424</v>
      </c>
    </row>
    <row r="159" spans="1:5" x14ac:dyDescent="0.25">
      <c r="A159" s="114">
        <v>44187.696620370371</v>
      </c>
      <c r="B159" s="113">
        <v>0.69662037037037028</v>
      </c>
      <c r="C159" t="s">
        <v>31</v>
      </c>
      <c r="D159" t="s">
        <v>421</v>
      </c>
      <c r="E159" t="s">
        <v>423</v>
      </c>
    </row>
    <row r="160" spans="1:5" x14ac:dyDescent="0.25">
      <c r="A160" s="114">
        <v>44187.696643518517</v>
      </c>
      <c r="B160" s="113">
        <v>0.69664351851851858</v>
      </c>
      <c r="C160" t="s">
        <v>31</v>
      </c>
      <c r="D160" t="s">
        <v>421</v>
      </c>
      <c r="E160" t="s">
        <v>424</v>
      </c>
    </row>
    <row r="161" spans="1:5" x14ac:dyDescent="0.25">
      <c r="A161" s="114">
        <v>44187.705567129633</v>
      </c>
      <c r="B161" s="113">
        <v>0.70556712962962964</v>
      </c>
      <c r="C161" t="s">
        <v>31</v>
      </c>
      <c r="D161" t="s">
        <v>421</v>
      </c>
      <c r="E161" t="s">
        <v>423</v>
      </c>
    </row>
    <row r="162" spans="1:5" x14ac:dyDescent="0.25">
      <c r="A162" s="114">
        <v>44187.705833333333</v>
      </c>
      <c r="B162" s="113">
        <v>0.70583333333333342</v>
      </c>
      <c r="C162" t="s">
        <v>31</v>
      </c>
      <c r="D162" t="s">
        <v>421</v>
      </c>
      <c r="E162" t="s">
        <v>424</v>
      </c>
    </row>
    <row r="163" spans="1:5" x14ac:dyDescent="0.25">
      <c r="A163" s="114">
        <v>44187.706076388888</v>
      </c>
      <c r="B163" s="113">
        <v>0.70607638888888891</v>
      </c>
      <c r="C163" t="s">
        <v>31</v>
      </c>
      <c r="D163" t="s">
        <v>421</v>
      </c>
      <c r="E163" t="s">
        <v>423</v>
      </c>
    </row>
    <row r="164" spans="1:5" x14ac:dyDescent="0.25">
      <c r="A164" s="114">
        <v>44187.706122685187</v>
      </c>
      <c r="B164" s="113">
        <v>0.70612268518518517</v>
      </c>
      <c r="C164" t="s">
        <v>31</v>
      </c>
      <c r="D164" t="s">
        <v>421</v>
      </c>
      <c r="E164" t="s">
        <v>424</v>
      </c>
    </row>
    <row r="165" spans="1:5" x14ac:dyDescent="0.25">
      <c r="A165" s="114">
        <v>44187.707071759258</v>
      </c>
      <c r="B165" s="113">
        <v>0.70707175925925936</v>
      </c>
      <c r="C165" t="s">
        <v>31</v>
      </c>
      <c r="D165" t="s">
        <v>421</v>
      </c>
      <c r="E165" t="s">
        <v>423</v>
      </c>
    </row>
    <row r="166" spans="1:5" x14ac:dyDescent="0.25">
      <c r="A166" s="114">
        <v>44187.707071759258</v>
      </c>
      <c r="B166" s="113">
        <v>0.70707175925925936</v>
      </c>
      <c r="C166" t="s">
        <v>31</v>
      </c>
      <c r="D166" t="s">
        <v>421</v>
      </c>
      <c r="E166" t="s">
        <v>424</v>
      </c>
    </row>
    <row r="167" spans="1:5" x14ac:dyDescent="0.25">
      <c r="A167" s="114">
        <v>44187.708993055552</v>
      </c>
      <c r="B167" s="113">
        <v>0.70899305555555558</v>
      </c>
      <c r="C167" t="s">
        <v>31</v>
      </c>
      <c r="D167" t="s">
        <v>421</v>
      </c>
      <c r="E167" t="s">
        <v>423</v>
      </c>
    </row>
    <row r="168" spans="1:5" x14ac:dyDescent="0.25">
      <c r="A168" s="114">
        <v>44187.708993055552</v>
      </c>
      <c r="B168" s="113">
        <v>0.70899305555555558</v>
      </c>
      <c r="C168" t="s">
        <v>31</v>
      </c>
      <c r="D168" t="s">
        <v>421</v>
      </c>
      <c r="E168" t="s">
        <v>424</v>
      </c>
    </row>
    <row r="169" spans="1:5" x14ac:dyDescent="0.25">
      <c r="A169" s="114">
        <v>44187.70952546296</v>
      </c>
      <c r="B169" s="113">
        <v>0.70952546296296293</v>
      </c>
      <c r="C169" t="s">
        <v>31</v>
      </c>
      <c r="D169" t="s">
        <v>421</v>
      </c>
      <c r="E169" t="s">
        <v>423</v>
      </c>
    </row>
    <row r="170" spans="1:5" x14ac:dyDescent="0.25">
      <c r="A170" s="114">
        <v>44187.70952546296</v>
      </c>
      <c r="B170" s="113">
        <v>0.70952546296296293</v>
      </c>
      <c r="C170" t="s">
        <v>31</v>
      </c>
      <c r="D170" t="s">
        <v>421</v>
      </c>
      <c r="E170" t="s">
        <v>424</v>
      </c>
    </row>
    <row r="171" spans="1:5" x14ac:dyDescent="0.25">
      <c r="A171" s="114">
        <v>44187.710694444446</v>
      </c>
      <c r="B171" s="113">
        <v>0.71069444444444452</v>
      </c>
      <c r="C171" t="s">
        <v>31</v>
      </c>
      <c r="D171" t="s">
        <v>421</v>
      </c>
      <c r="E171" t="s">
        <v>423</v>
      </c>
    </row>
    <row r="172" spans="1:5" x14ac:dyDescent="0.25">
      <c r="A172" s="114">
        <v>44187.710694444446</v>
      </c>
      <c r="B172" s="113">
        <v>0.71069444444444452</v>
      </c>
      <c r="C172" t="s">
        <v>31</v>
      </c>
      <c r="D172" t="s">
        <v>421</v>
      </c>
      <c r="E172" t="s">
        <v>424</v>
      </c>
    </row>
    <row r="173" spans="1:5" x14ac:dyDescent="0.25">
      <c r="A173" s="114">
        <v>44187.712291666663</v>
      </c>
      <c r="B173" s="113">
        <v>0.71229166666666666</v>
      </c>
      <c r="C173" t="s">
        <v>31</v>
      </c>
      <c r="D173" t="s">
        <v>421</v>
      </c>
      <c r="E173" t="s">
        <v>423</v>
      </c>
    </row>
    <row r="174" spans="1:5" x14ac:dyDescent="0.25">
      <c r="A174" s="114">
        <v>44187.712291666663</v>
      </c>
      <c r="B174" s="113">
        <v>0.71229166666666666</v>
      </c>
      <c r="C174" t="s">
        <v>31</v>
      </c>
      <c r="D174" t="s">
        <v>421</v>
      </c>
      <c r="E174" t="s">
        <v>424</v>
      </c>
    </row>
    <row r="175" spans="1:5" x14ac:dyDescent="0.25">
      <c r="A175" s="114">
        <v>44188.598807870374</v>
      </c>
      <c r="B175" s="113">
        <v>0.59880787037037042</v>
      </c>
      <c r="C175" t="s">
        <v>31</v>
      </c>
      <c r="D175" t="s">
        <v>421</v>
      </c>
      <c r="E175" t="s">
        <v>423</v>
      </c>
    </row>
    <row r="176" spans="1:5" x14ac:dyDescent="0.25">
      <c r="A176" s="114">
        <v>44188.598807870374</v>
      </c>
      <c r="B176" s="113">
        <v>0.59880787037037042</v>
      </c>
      <c r="C176" t="s">
        <v>31</v>
      </c>
      <c r="D176" t="s">
        <v>421</v>
      </c>
      <c r="E176" t="s">
        <v>424</v>
      </c>
    </row>
    <row r="177" spans="1:5" x14ac:dyDescent="0.25">
      <c r="A177" s="114">
        <v>44188.600057870368</v>
      </c>
      <c r="B177" s="113">
        <v>0.60005787037037039</v>
      </c>
      <c r="C177" t="s">
        <v>31</v>
      </c>
      <c r="D177" t="s">
        <v>421</v>
      </c>
      <c r="E177" t="s">
        <v>425</v>
      </c>
    </row>
    <row r="178" spans="1:5" x14ac:dyDescent="0.25">
      <c r="A178" s="114">
        <v>44188.600185185183</v>
      </c>
      <c r="B178" s="113">
        <v>0.60018518518518515</v>
      </c>
      <c r="C178" t="s">
        <v>31</v>
      </c>
      <c r="D178" t="s">
        <v>421</v>
      </c>
      <c r="E178" t="s">
        <v>423</v>
      </c>
    </row>
    <row r="179" spans="1:5" x14ac:dyDescent="0.25">
      <c r="A179" s="114">
        <v>44188.600185185183</v>
      </c>
      <c r="B179" s="113">
        <v>0.60018518518518515</v>
      </c>
      <c r="C179" t="s">
        <v>31</v>
      </c>
      <c r="D179" t="s">
        <v>421</v>
      </c>
      <c r="E179" t="s">
        <v>424</v>
      </c>
    </row>
    <row r="180" spans="1:5" x14ac:dyDescent="0.25">
      <c r="A180" s="114">
        <v>44188.600185185183</v>
      </c>
      <c r="B180" s="113">
        <v>0.60018518518518515</v>
      </c>
      <c r="C180" t="s">
        <v>31</v>
      </c>
      <c r="D180" t="s">
        <v>421</v>
      </c>
      <c r="E180" t="s">
        <v>425</v>
      </c>
    </row>
    <row r="181" spans="1:5" x14ac:dyDescent="0.25">
      <c r="A181" s="114">
        <v>44188.600706018522</v>
      </c>
      <c r="B181" s="113">
        <v>0.60070601851851857</v>
      </c>
      <c r="C181" t="s">
        <v>31</v>
      </c>
      <c r="D181" t="s">
        <v>421</v>
      </c>
      <c r="E181" t="s">
        <v>423</v>
      </c>
    </row>
    <row r="182" spans="1:5" x14ac:dyDescent="0.25">
      <c r="A182" s="114">
        <v>44188.600706018522</v>
      </c>
      <c r="B182" s="113">
        <v>0.60070601851851857</v>
      </c>
      <c r="C182" t="s">
        <v>31</v>
      </c>
      <c r="D182" t="s">
        <v>421</v>
      </c>
      <c r="E182" t="s">
        <v>424</v>
      </c>
    </row>
    <row r="183" spans="1:5" x14ac:dyDescent="0.25">
      <c r="A183" s="114">
        <v>44188.600706018522</v>
      </c>
      <c r="B183" s="113">
        <v>0.60070601851851857</v>
      </c>
      <c r="C183" t="s">
        <v>31</v>
      </c>
      <c r="D183" t="s">
        <v>421</v>
      </c>
      <c r="E183" t="s">
        <v>425</v>
      </c>
    </row>
    <row r="184" spans="1:5" x14ac:dyDescent="0.25">
      <c r="A184" s="114">
        <v>44188.600902777776</v>
      </c>
      <c r="B184" s="113">
        <v>0.60090277777777779</v>
      </c>
      <c r="C184" t="s">
        <v>31</v>
      </c>
      <c r="D184" t="s">
        <v>421</v>
      </c>
      <c r="E184" t="s">
        <v>423</v>
      </c>
    </row>
    <row r="185" spans="1:5" x14ac:dyDescent="0.25">
      <c r="A185" s="114">
        <v>44188.600902777776</v>
      </c>
      <c r="B185" s="113">
        <v>0.60090277777777779</v>
      </c>
      <c r="C185" t="s">
        <v>31</v>
      </c>
      <c r="D185" t="s">
        <v>421</v>
      </c>
      <c r="E185" t="s">
        <v>424</v>
      </c>
    </row>
    <row r="186" spans="1:5" x14ac:dyDescent="0.25">
      <c r="A186" s="114">
        <v>44188.600902777776</v>
      </c>
      <c r="B186" s="113">
        <v>0.60090277777777779</v>
      </c>
      <c r="C186" t="s">
        <v>31</v>
      </c>
      <c r="D186" t="s">
        <v>421</v>
      </c>
      <c r="E186" t="s">
        <v>425</v>
      </c>
    </row>
    <row r="187" spans="1:5" x14ac:dyDescent="0.25">
      <c r="A187" s="114">
        <v>44188.6012962963</v>
      </c>
      <c r="B187" s="113">
        <v>0.60129629629629633</v>
      </c>
      <c r="C187" t="s">
        <v>31</v>
      </c>
      <c r="D187" t="s">
        <v>421</v>
      </c>
      <c r="E187" t="s">
        <v>423</v>
      </c>
    </row>
    <row r="188" spans="1:5" x14ac:dyDescent="0.25">
      <c r="A188" s="114">
        <v>44188.6012962963</v>
      </c>
      <c r="B188" s="113">
        <v>0.60129629629629633</v>
      </c>
      <c r="C188" t="s">
        <v>31</v>
      </c>
      <c r="D188" t="s">
        <v>421</v>
      </c>
      <c r="E188" t="s">
        <v>424</v>
      </c>
    </row>
    <row r="189" spans="1:5" x14ac:dyDescent="0.25">
      <c r="A189" s="114">
        <v>44188.6012962963</v>
      </c>
      <c r="B189" s="113">
        <v>0.60129629629629633</v>
      </c>
      <c r="C189" t="s">
        <v>31</v>
      </c>
      <c r="D189" t="s">
        <v>421</v>
      </c>
      <c r="E189" t="s">
        <v>425</v>
      </c>
    </row>
    <row r="190" spans="1:5" x14ac:dyDescent="0.25">
      <c r="A190" s="114">
        <v>44188.601643518516</v>
      </c>
      <c r="B190" s="113">
        <v>0.60164351851851849</v>
      </c>
      <c r="C190" t="s">
        <v>31</v>
      </c>
      <c r="D190" t="s">
        <v>421</v>
      </c>
      <c r="E190" t="s">
        <v>422</v>
      </c>
    </row>
    <row r="191" spans="1:5" x14ac:dyDescent="0.25">
      <c r="A191" s="114">
        <v>44188.602395833332</v>
      </c>
      <c r="B191" s="113">
        <v>0.60239583333333335</v>
      </c>
      <c r="C191" t="s">
        <v>31</v>
      </c>
      <c r="D191" t="s">
        <v>421</v>
      </c>
      <c r="E191" t="s">
        <v>423</v>
      </c>
    </row>
    <row r="192" spans="1:5" x14ac:dyDescent="0.25">
      <c r="A192" s="114">
        <v>44188.602395833332</v>
      </c>
      <c r="B192" s="113">
        <v>0.60239583333333335</v>
      </c>
      <c r="C192" t="s">
        <v>31</v>
      </c>
      <c r="D192" t="s">
        <v>421</v>
      </c>
      <c r="E192" t="s">
        <v>424</v>
      </c>
    </row>
    <row r="193" spans="1:5" x14ac:dyDescent="0.25">
      <c r="A193" s="114">
        <v>44188.602395833332</v>
      </c>
      <c r="B193" s="113">
        <v>0.60239583333333335</v>
      </c>
      <c r="C193" t="s">
        <v>31</v>
      </c>
      <c r="D193" t="s">
        <v>421</v>
      </c>
      <c r="E193" t="s">
        <v>425</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3">
        <v>100000</v>
      </c>
      <c r="D14" s="33" t="s">
        <v>338</v>
      </c>
      <c r="E14" s="59"/>
      <c r="F14" s="59"/>
      <c r="G14" s="59"/>
      <c r="H14" s="59">
        <v>43801.93</v>
      </c>
      <c r="I14" s="85">
        <f>H14-$H18</f>
        <v>51.925800000004529</v>
      </c>
    </row>
    <row r="15" spans="2:11" x14ac:dyDescent="0.25">
      <c r="B15" s="33" t="s">
        <v>339</v>
      </c>
      <c r="C15" s="333"/>
      <c r="D15" s="33" t="s">
        <v>77</v>
      </c>
      <c r="E15" s="59"/>
      <c r="F15" s="59"/>
      <c r="G15" s="59"/>
      <c r="H15" s="59">
        <v>43750</v>
      </c>
      <c r="I15" s="85">
        <f>H15-$H18</f>
        <v>-4.1999999957624823E-3</v>
      </c>
    </row>
    <row r="16" spans="2:11" x14ac:dyDescent="0.25">
      <c r="B16" s="33" t="s">
        <v>340</v>
      </c>
      <c r="C16" s="333"/>
      <c r="D16" s="33" t="s">
        <v>338</v>
      </c>
      <c r="E16" s="59">
        <v>625</v>
      </c>
      <c r="F16" s="59">
        <v>3750</v>
      </c>
      <c r="G16" s="59">
        <v>39374.660000000003</v>
      </c>
      <c r="H16" s="59">
        <f>SUM(E16:G16)</f>
        <v>43749.66</v>
      </c>
      <c r="I16" s="85">
        <f>H16-$H18</f>
        <v>-0.34419999999227002</v>
      </c>
    </row>
    <row r="17" spans="2:9" x14ac:dyDescent="0.25">
      <c r="B17" s="33" t="s">
        <v>341</v>
      </c>
      <c r="C17" s="333"/>
      <c r="D17" s="33" t="s">
        <v>338</v>
      </c>
      <c r="E17" s="59"/>
      <c r="F17" s="59"/>
      <c r="G17" s="59"/>
      <c r="H17" s="59">
        <v>43750</v>
      </c>
      <c r="I17" s="85">
        <f>H17-$H18</f>
        <v>-4.1999999957624823E-3</v>
      </c>
    </row>
    <row r="18" spans="2:9" x14ac:dyDescent="0.25">
      <c r="B18" s="33" t="s">
        <v>342</v>
      </c>
      <c r="C18" s="333"/>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3">
        <v>50000</v>
      </c>
      <c r="D20" s="33" t="s">
        <v>338</v>
      </c>
      <c r="E20" s="35"/>
      <c r="F20" s="35"/>
      <c r="G20" s="83"/>
      <c r="H20" s="59">
        <v>21301.93</v>
      </c>
      <c r="I20" s="85">
        <f>H20-$H24</f>
        <v>51.892500000001746</v>
      </c>
    </row>
    <row r="21" spans="2:9" x14ac:dyDescent="0.25">
      <c r="B21" s="33" t="s">
        <v>339</v>
      </c>
      <c r="C21" s="333"/>
      <c r="D21" s="33" t="s">
        <v>77</v>
      </c>
      <c r="E21" s="35"/>
      <c r="F21" s="35"/>
      <c r="G21" s="83"/>
      <c r="H21" s="59">
        <v>22580.55</v>
      </c>
      <c r="I21" s="85">
        <f>H21-$H24</f>
        <v>1330.5125000000007</v>
      </c>
    </row>
    <row r="22" spans="2:9" x14ac:dyDescent="0.25">
      <c r="B22" s="33" t="s">
        <v>340</v>
      </c>
      <c r="C22" s="333"/>
      <c r="D22" s="33" t="s">
        <v>338</v>
      </c>
      <c r="E22" s="33">
        <v>625</v>
      </c>
      <c r="F22" s="33">
        <v>3750</v>
      </c>
      <c r="G22" s="59">
        <v>16874.66</v>
      </c>
      <c r="H22" s="59">
        <f>SUM(E22:G22)</f>
        <v>21249.66</v>
      </c>
      <c r="I22" s="85">
        <f>H22-$H24</f>
        <v>-0.37749999999869033</v>
      </c>
    </row>
    <row r="23" spans="2:9" x14ac:dyDescent="0.25">
      <c r="B23" s="33" t="s">
        <v>341</v>
      </c>
      <c r="C23" s="333"/>
      <c r="D23" s="33" t="s">
        <v>338</v>
      </c>
      <c r="E23" s="33"/>
      <c r="F23" s="33"/>
      <c r="G23" s="59"/>
      <c r="H23" s="59">
        <v>21250</v>
      </c>
      <c r="I23" s="85">
        <f>H23-$H24</f>
        <v>-3.7499999998544808E-2</v>
      </c>
    </row>
    <row r="24" spans="2:9" x14ac:dyDescent="0.25">
      <c r="B24" s="33" t="s">
        <v>342</v>
      </c>
      <c r="C24" s="333"/>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3">
        <v>20000</v>
      </c>
      <c r="D26" s="33" t="s">
        <v>338</v>
      </c>
      <c r="E26" s="33"/>
      <c r="F26" s="33"/>
      <c r="H26" s="59">
        <v>7801.93</v>
      </c>
      <c r="I26" s="85">
        <f>H26-$H$30</f>
        <v>51.925800000000891</v>
      </c>
    </row>
    <row r="27" spans="2:9" x14ac:dyDescent="0.25">
      <c r="B27" s="33" t="s">
        <v>339</v>
      </c>
      <c r="C27" s="333"/>
      <c r="D27" s="33" t="s">
        <v>77</v>
      </c>
      <c r="E27" s="33"/>
      <c r="F27" s="33"/>
      <c r="H27" s="59">
        <v>7750</v>
      </c>
      <c r="I27" s="85">
        <f>H27-$H$30</f>
        <v>-4.1999999994004611E-3</v>
      </c>
    </row>
    <row r="28" spans="2:9" x14ac:dyDescent="0.25">
      <c r="B28" s="33" t="s">
        <v>340</v>
      </c>
      <c r="C28" s="333"/>
      <c r="D28" s="33" t="s">
        <v>338</v>
      </c>
      <c r="E28" s="33">
        <v>625</v>
      </c>
      <c r="F28" s="33">
        <v>3750</v>
      </c>
      <c r="G28" s="59">
        <v>3374.66</v>
      </c>
      <c r="H28" s="59">
        <f>SUM(E28:G28)</f>
        <v>7749.66</v>
      </c>
      <c r="I28" s="85">
        <f>H28-$H$30</f>
        <v>-0.34419999999954598</v>
      </c>
    </row>
    <row r="29" spans="2:9" x14ac:dyDescent="0.25">
      <c r="B29" s="33" t="s">
        <v>341</v>
      </c>
      <c r="C29" s="333"/>
      <c r="D29" s="33"/>
      <c r="E29" s="33"/>
      <c r="F29" s="33"/>
      <c r="G29" s="59"/>
      <c r="H29" s="59">
        <v>7750</v>
      </c>
      <c r="I29" s="85">
        <f>H29-$H$30</f>
        <v>-4.1999999994004611E-3</v>
      </c>
    </row>
    <row r="30" spans="2:9" x14ac:dyDescent="0.25">
      <c r="B30" s="33" t="s">
        <v>342</v>
      </c>
      <c r="C30" s="333"/>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3">
        <v>20000</v>
      </c>
      <c r="D32" s="33" t="s">
        <v>48</v>
      </c>
      <c r="E32" s="33"/>
      <c r="F32" s="33"/>
      <c r="H32" s="59">
        <v>7333.18</v>
      </c>
      <c r="I32" s="85">
        <f>H32-$H$36</f>
        <v>52.264800000000832</v>
      </c>
    </row>
    <row r="33" spans="2:9" x14ac:dyDescent="0.25">
      <c r="B33" s="33" t="s">
        <v>339</v>
      </c>
      <c r="C33" s="333"/>
      <c r="D33" s="33" t="s">
        <v>77</v>
      </c>
      <c r="E33" s="33"/>
      <c r="F33" s="33"/>
      <c r="H33" s="59">
        <v>7750</v>
      </c>
      <c r="I33" s="85">
        <f>H33-$H$36</f>
        <v>469.08480000000054</v>
      </c>
    </row>
    <row r="34" spans="2:9" x14ac:dyDescent="0.25">
      <c r="B34" s="33" t="s">
        <v>340</v>
      </c>
      <c r="C34" s="333"/>
      <c r="D34" s="33" t="s">
        <v>48</v>
      </c>
      <c r="E34" s="33">
        <v>625</v>
      </c>
      <c r="F34" s="33">
        <v>3750</v>
      </c>
      <c r="G34" s="59">
        <v>2905.91</v>
      </c>
      <c r="H34" s="59">
        <f>SUM(E34:G34)</f>
        <v>7280.91</v>
      </c>
      <c r="I34" s="85">
        <f>H34-$H$36</f>
        <v>-5.1999999996041879E-3</v>
      </c>
    </row>
    <row r="35" spans="2:9" x14ac:dyDescent="0.25">
      <c r="B35" s="33" t="s">
        <v>341</v>
      </c>
      <c r="C35" s="333"/>
      <c r="D35" s="33" t="s">
        <v>48</v>
      </c>
      <c r="E35" s="33"/>
      <c r="F35" s="33"/>
      <c r="G35" s="59"/>
      <c r="H35" s="59">
        <v>7750</v>
      </c>
      <c r="I35" s="85">
        <f>H35-$H$36</f>
        <v>469.08480000000054</v>
      </c>
    </row>
    <row r="36" spans="2:9" x14ac:dyDescent="0.25">
      <c r="B36" s="33" t="s">
        <v>342</v>
      </c>
      <c r="C36" s="333"/>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3">
        <v>12501</v>
      </c>
      <c r="D38" s="33" t="s">
        <v>48</v>
      </c>
      <c r="E38" s="33"/>
      <c r="F38" s="33"/>
      <c r="H38" s="59">
        <v>3958.63</v>
      </c>
      <c r="I38" s="85">
        <f>H38-$H$42</f>
        <v>0.19800000000032014</v>
      </c>
    </row>
    <row r="39" spans="2:9" x14ac:dyDescent="0.25">
      <c r="B39" s="33" t="s">
        <v>339</v>
      </c>
      <c r="C39" s="333"/>
      <c r="D39" s="33" t="s">
        <v>77</v>
      </c>
      <c r="E39" s="33"/>
      <c r="F39" s="33"/>
      <c r="H39" s="59">
        <v>4956.0200000000004</v>
      </c>
      <c r="I39" s="85">
        <f>H39-$H$42</f>
        <v>997.58800000000065</v>
      </c>
    </row>
    <row r="40" spans="2:9" x14ac:dyDescent="0.25">
      <c r="B40" s="33" t="s">
        <v>340</v>
      </c>
      <c r="C40" s="333"/>
      <c r="D40" s="33" t="s">
        <v>48</v>
      </c>
      <c r="E40" s="33">
        <v>625</v>
      </c>
      <c r="F40" s="33">
        <v>3333.43</v>
      </c>
      <c r="G40" s="33">
        <v>0</v>
      </c>
      <c r="H40" s="59">
        <f>SUM(E40:G40)</f>
        <v>3958.43</v>
      </c>
      <c r="I40" s="85">
        <f>H40-$H$42</f>
        <v>-1.9999999999527063E-3</v>
      </c>
    </row>
    <row r="41" spans="2:9" x14ac:dyDescent="0.25">
      <c r="B41" s="33" t="s">
        <v>341</v>
      </c>
      <c r="C41" s="333"/>
      <c r="D41" s="33" t="s">
        <v>48</v>
      </c>
      <c r="E41" s="33"/>
      <c r="F41" s="33"/>
      <c r="H41" s="59">
        <v>4375</v>
      </c>
      <c r="I41" s="85">
        <f>H41-$H$42</f>
        <v>416.56800000000021</v>
      </c>
    </row>
    <row r="42" spans="2:9" x14ac:dyDescent="0.25">
      <c r="B42" s="33" t="s">
        <v>342</v>
      </c>
      <c r="C42" s="333"/>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3">
        <v>5000</v>
      </c>
      <c r="D44" s="33" t="s">
        <v>48</v>
      </c>
      <c r="E44" s="33"/>
      <c r="F44" s="33"/>
      <c r="H44" s="59">
        <v>958.18</v>
      </c>
      <c r="I44" s="85">
        <f>H44-$H$48</f>
        <v>0.14800000000002456</v>
      </c>
    </row>
    <row r="45" spans="2:9" x14ac:dyDescent="0.25">
      <c r="B45" s="33" t="s">
        <v>339</v>
      </c>
      <c r="C45" s="333"/>
      <c r="D45" s="33" t="s">
        <v>77</v>
      </c>
      <c r="E45" s="33"/>
      <c r="F45" s="33"/>
      <c r="H45" s="59">
        <v>958.33</v>
      </c>
      <c r="I45" s="85">
        <f>H45-$H$48</f>
        <v>0.29800000000011551</v>
      </c>
    </row>
    <row r="46" spans="2:9" x14ac:dyDescent="0.25">
      <c r="B46" s="33" t="s">
        <v>340</v>
      </c>
      <c r="C46" s="333"/>
      <c r="D46" s="33" t="s">
        <v>48</v>
      </c>
      <c r="E46" s="33">
        <v>625</v>
      </c>
      <c r="F46" s="33">
        <v>333</v>
      </c>
      <c r="G46" s="33">
        <v>0</v>
      </c>
      <c r="H46" s="59">
        <f>SUM(E46:G46)</f>
        <v>958</v>
      </c>
      <c r="I46" s="85">
        <f>H46-$H$48</f>
        <v>-3.1999999999925421E-2</v>
      </c>
    </row>
    <row r="47" spans="2:9" x14ac:dyDescent="0.25">
      <c r="B47" s="33" t="s">
        <v>341</v>
      </c>
      <c r="C47" s="333"/>
      <c r="D47" s="33" t="s">
        <v>48</v>
      </c>
      <c r="E47" s="33"/>
      <c r="F47" s="33"/>
      <c r="H47" s="59">
        <v>958</v>
      </c>
      <c r="I47" s="85">
        <f>H47-$H$48</f>
        <v>-3.1999999999925421E-2</v>
      </c>
    </row>
    <row r="48" spans="2:9" x14ac:dyDescent="0.25">
      <c r="B48" s="33" t="s">
        <v>342</v>
      </c>
      <c r="C48" s="333"/>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3">
        <v>8333</v>
      </c>
      <c r="D50" s="33" t="s">
        <v>48</v>
      </c>
      <c r="E50" s="33"/>
      <c r="F50" s="33"/>
      <c r="H50" s="59">
        <v>2291.38</v>
      </c>
      <c r="I50" s="85">
        <f>H50-H54</f>
        <v>0.14800000000013824</v>
      </c>
    </row>
    <row r="51" spans="2:9" x14ac:dyDescent="0.25">
      <c r="B51" s="33" t="s">
        <v>339</v>
      </c>
      <c r="C51" s="333"/>
      <c r="D51" s="33" t="s">
        <v>77</v>
      </c>
      <c r="E51" s="33"/>
      <c r="F51" s="33"/>
      <c r="H51" s="59">
        <v>2788.74</v>
      </c>
      <c r="I51" s="85">
        <f>H51-H54</f>
        <v>497.50799999999981</v>
      </c>
    </row>
    <row r="52" spans="2:9" x14ac:dyDescent="0.25">
      <c r="B52" s="33" t="s">
        <v>340</v>
      </c>
      <c r="C52" s="333"/>
      <c r="D52" s="33" t="s">
        <v>48</v>
      </c>
      <c r="E52" s="33">
        <v>625</v>
      </c>
      <c r="F52" s="59">
        <v>1666.23</v>
      </c>
      <c r="G52" s="33">
        <v>0</v>
      </c>
      <c r="H52" s="59">
        <f>SUM(E52:G52)</f>
        <v>2291.23</v>
      </c>
      <c r="I52" s="85">
        <f>H52-H54</f>
        <v>-1.9999999999527063E-3</v>
      </c>
    </row>
    <row r="53" spans="2:9" x14ac:dyDescent="0.25">
      <c r="B53" s="33" t="s">
        <v>341</v>
      </c>
      <c r="C53" s="333"/>
      <c r="D53" s="33" t="s">
        <v>48</v>
      </c>
      <c r="E53" s="33"/>
      <c r="F53" s="59"/>
      <c r="H53" s="59">
        <v>2291</v>
      </c>
      <c r="I53" s="85">
        <f>H53-H54</f>
        <v>-0.2319999999999709</v>
      </c>
    </row>
    <row r="54" spans="2:9" x14ac:dyDescent="0.25">
      <c r="B54" s="33" t="s">
        <v>342</v>
      </c>
      <c r="C54" s="333"/>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3">
        <v>2000</v>
      </c>
      <c r="D56" s="33" t="s">
        <v>48</v>
      </c>
      <c r="E56" s="33"/>
      <c r="F56" s="33"/>
      <c r="H56" s="59">
        <v>191.52</v>
      </c>
      <c r="I56" s="85">
        <f>H56-H60</f>
        <v>4.0000000000190994E-3</v>
      </c>
    </row>
    <row r="57" spans="2:9" x14ac:dyDescent="0.25">
      <c r="B57" s="33" t="s">
        <v>339</v>
      </c>
      <c r="C57" s="333"/>
      <c r="D57" s="33" t="s">
        <v>77</v>
      </c>
      <c r="E57" s="33"/>
      <c r="F57" s="33"/>
      <c r="H57" s="59">
        <v>191.67</v>
      </c>
      <c r="I57" s="85">
        <f>H57-H60</f>
        <v>0.15399999999999636</v>
      </c>
    </row>
    <row r="58" spans="2:9" x14ac:dyDescent="0.25">
      <c r="B58" s="33" t="s">
        <v>340</v>
      </c>
      <c r="C58" s="333"/>
      <c r="D58" s="33" t="s">
        <v>48</v>
      </c>
      <c r="E58" s="33">
        <v>191.52</v>
      </c>
      <c r="F58" s="33">
        <v>0</v>
      </c>
      <c r="G58" s="33">
        <v>0</v>
      </c>
      <c r="H58" s="59">
        <f>SUM(E58:G58)</f>
        <v>191.52</v>
      </c>
      <c r="I58" s="85">
        <f>H58-H60</f>
        <v>4.0000000000190994E-3</v>
      </c>
    </row>
    <row r="59" spans="2:9" x14ac:dyDescent="0.25">
      <c r="B59" s="33" t="s">
        <v>341</v>
      </c>
      <c r="C59" s="333"/>
      <c r="D59" s="33" t="s">
        <v>48</v>
      </c>
      <c r="E59" s="33"/>
      <c r="F59" s="33"/>
      <c r="H59" s="59">
        <v>191</v>
      </c>
      <c r="I59" s="85">
        <f>H59-H60</f>
        <v>-0.51599999999999113</v>
      </c>
    </row>
    <row r="60" spans="2:9" x14ac:dyDescent="0.25">
      <c r="B60" s="33" t="s">
        <v>342</v>
      </c>
      <c r="C60" s="333"/>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2021-02-04T06:46:20Z</dcterms:modified>
</cp:coreProperties>
</file>