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54342de7572be3e7/Documents/Education/GitHub/Portfolio/Learning-Data-Sciences-and-Analytics/Excel/"/>
    </mc:Choice>
  </mc:AlternateContent>
  <xr:revisionPtr revIDLastSave="92" documentId="11_F25DC773A252ABDACC1048DD691B78165ADE58F0" xr6:coauthVersionLast="47" xr6:coauthVersionMax="47" xr10:uidLastSave="{5220235D-2A07-465D-8120-18269E12CE7A}"/>
  <bookViews>
    <workbookView xWindow="20370" yWindow="-120" windowWidth="29040" windowHeight="16440" activeTab="5" xr2:uid="{00000000-000D-0000-FFFF-FFFF00000000}"/>
  </bookViews>
  <sheets>
    <sheet name="Links" sheetId="2" r:id="rId1"/>
    <sheet name="DATEDIF()" sheetId="3" r:id="rId2"/>
    <sheet name="IF()" sheetId="1" r:id="rId3"/>
    <sheet name="VLOOKUP" sheetId="4" r:id="rId4"/>
    <sheet name="HLOOKUP" sheetId="5" r:id="rId5"/>
    <sheet name="XLOOKU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" i="6"/>
  <c r="E9" i="5"/>
  <c r="E8" i="5"/>
  <c r="C32" i="4"/>
  <c r="C33" i="4"/>
  <c r="C34" i="4"/>
  <c r="C35" i="4"/>
  <c r="C36" i="4"/>
  <c r="C37" i="4"/>
  <c r="C31" i="4"/>
  <c r="I8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3" i="3"/>
  <c r="E3" i="1"/>
  <c r="E4" i="1"/>
  <c r="E2" i="1"/>
  <c r="D3" i="1"/>
  <c r="D4" i="1"/>
  <c r="D5" i="1"/>
  <c r="E5" i="1" s="1"/>
  <c r="D2" i="1"/>
</calcChain>
</file>

<file path=xl/sharedStrings.xml><?xml version="1.0" encoding="utf-8"?>
<sst xmlns="http://schemas.openxmlformats.org/spreadsheetml/2006/main" count="382" uniqueCount="259">
  <si>
    <t>Expense</t>
  </si>
  <si>
    <t>Actual Amount</t>
  </si>
  <si>
    <t>Budgeted Amount</t>
  </si>
  <si>
    <t>Status</t>
  </si>
  <si>
    <t>Amount over Budget</t>
  </si>
  <si>
    <t>Airfare</t>
  </si>
  <si>
    <t>Meeting space</t>
  </si>
  <si>
    <t>Catering</t>
  </si>
  <si>
    <t>Materials</t>
  </si>
  <si>
    <t>IF()</t>
  </si>
  <si>
    <t>Link</t>
  </si>
  <si>
    <t>https://dew1-share.percipio.com/cd/VIkdblNIf</t>
  </si>
  <si>
    <t>Function</t>
  </si>
  <si>
    <t>https://youtu.be/4mho6IOcN1E?si=8OAR7hAW0_YzRFgm</t>
  </si>
  <si>
    <t>Former Customer Relationship Tracker</t>
  </si>
  <si>
    <t>First Name</t>
  </si>
  <si>
    <t>Last Name</t>
  </si>
  <si>
    <t>Total Purchases</t>
  </si>
  <si>
    <t>Begin Date</t>
  </si>
  <si>
    <t>End Date</t>
  </si>
  <si>
    <t>Days a Customer</t>
  </si>
  <si>
    <t>Months a Customer</t>
  </si>
  <si>
    <t>Years a Customer</t>
  </si>
  <si>
    <t>Jina</t>
  </si>
  <si>
    <t>Pullin</t>
  </si>
  <si>
    <t>Marcelina</t>
  </si>
  <si>
    <t>Restrepo</t>
  </si>
  <si>
    <t>Regenia</t>
  </si>
  <si>
    <t>Loftis</t>
  </si>
  <si>
    <t>Joane</t>
  </si>
  <si>
    <t>Acree</t>
  </si>
  <si>
    <t>Stevie</t>
  </si>
  <si>
    <t>Woolverton</t>
  </si>
  <si>
    <t>Sau</t>
  </si>
  <si>
    <t>Corlew</t>
  </si>
  <si>
    <t>Jimmie</t>
  </si>
  <si>
    <t>Kinslow</t>
  </si>
  <si>
    <t>Carola</t>
  </si>
  <si>
    <t>Hunton</t>
  </si>
  <si>
    <t>Sonia</t>
  </si>
  <si>
    <t>Sepeda</t>
  </si>
  <si>
    <t>Arlene</t>
  </si>
  <si>
    <t>Mayorga</t>
  </si>
  <si>
    <t>Sharyn</t>
  </si>
  <si>
    <t>Oler</t>
  </si>
  <si>
    <t>Nanci</t>
  </si>
  <si>
    <t>Maring</t>
  </si>
  <si>
    <t>Palma</t>
  </si>
  <si>
    <t>Neumeister</t>
  </si>
  <si>
    <t>Booker</t>
  </si>
  <si>
    <t>Regalado</t>
  </si>
  <si>
    <t>Kendal</t>
  </si>
  <si>
    <t>Belser</t>
  </si>
  <si>
    <t>Reynaldo</t>
  </si>
  <si>
    <t>Gass</t>
  </si>
  <si>
    <t>Stacey</t>
  </si>
  <si>
    <t>Goe</t>
  </si>
  <si>
    <t>Bob</t>
  </si>
  <si>
    <t>Bowe</t>
  </si>
  <si>
    <t>Charlena</t>
  </si>
  <si>
    <t>Benedict</t>
  </si>
  <si>
    <t>Lesha</t>
  </si>
  <si>
    <t>Villalva</t>
  </si>
  <si>
    <t>Kourtney</t>
  </si>
  <si>
    <t>Jerman</t>
  </si>
  <si>
    <t>Eilene</t>
  </si>
  <si>
    <t>Osterberg</t>
  </si>
  <si>
    <t>DATEDIF()</t>
  </si>
  <si>
    <t>Movie Inventory</t>
  </si>
  <si>
    <t>Title</t>
  </si>
  <si>
    <t>Date Purchased</t>
  </si>
  <si>
    <t>Rating</t>
  </si>
  <si>
    <t>Value</t>
  </si>
  <si>
    <t>Genre</t>
  </si>
  <si>
    <t>Location</t>
  </si>
  <si>
    <t>Total Value of DVDs:</t>
  </si>
  <si>
    <t>Star Wars</t>
  </si>
  <si>
    <t>PG</t>
  </si>
  <si>
    <t>Science Fiction</t>
  </si>
  <si>
    <t>Living Room</t>
  </si>
  <si>
    <t>The Empire Strikes Back</t>
  </si>
  <si>
    <t>Grand Total Value:</t>
  </si>
  <si>
    <t>The Return of the Jedi</t>
  </si>
  <si>
    <t>Gremlins</t>
  </si>
  <si>
    <t>PG-13</t>
  </si>
  <si>
    <t>Fantasy</t>
  </si>
  <si>
    <t>Basement</t>
  </si>
  <si>
    <t>The Princess Bride</t>
  </si>
  <si>
    <t>Name</t>
  </si>
  <si>
    <t>I Am Legend</t>
  </si>
  <si>
    <t>Horror</t>
  </si>
  <si>
    <t>Groundhog day</t>
  </si>
  <si>
    <t>The Good Dinosaur</t>
  </si>
  <si>
    <t>Childrens</t>
  </si>
  <si>
    <t>The Lion, The Witch, and the Wardrobe</t>
  </si>
  <si>
    <t>The BFG</t>
  </si>
  <si>
    <t>Risen</t>
  </si>
  <si>
    <t>Historical</t>
  </si>
  <si>
    <t>The Martian</t>
  </si>
  <si>
    <t>Young Sherlock Holmes</t>
  </si>
  <si>
    <t>Mystery</t>
  </si>
  <si>
    <t>Ladyhawke</t>
  </si>
  <si>
    <t>Stardust</t>
  </si>
  <si>
    <t>Mystery Men</t>
  </si>
  <si>
    <t>The Man Who Knew Too Much</t>
  </si>
  <si>
    <t>Groundhog Day</t>
  </si>
  <si>
    <t>Comedy</t>
  </si>
  <si>
    <t>Dirty Rotten Scoundrels</t>
  </si>
  <si>
    <t>The Giver</t>
  </si>
  <si>
    <t>Drama / Science Fiction</t>
  </si>
  <si>
    <t>The Secret Life of Walter Mitty</t>
  </si>
  <si>
    <t>Comedy / Drama</t>
  </si>
  <si>
    <t>Drama</t>
  </si>
  <si>
    <t>VLOOKUP</t>
  </si>
  <si>
    <t>https://youtu.be/y8ygx1Zkcgs?si=2NiCJyhqkPqVESdW</t>
  </si>
  <si>
    <t>Score</t>
  </si>
  <si>
    <t>Grade</t>
  </si>
  <si>
    <t>Range</t>
  </si>
  <si>
    <t>Moltisanti</t>
  </si>
  <si>
    <t>E</t>
  </si>
  <si>
    <t>0 - 54</t>
  </si>
  <si>
    <t>Delfino</t>
  </si>
  <si>
    <t>B</t>
  </si>
  <si>
    <t>55 - 69</t>
  </si>
  <si>
    <t>D</t>
  </si>
  <si>
    <t>Cooper</t>
  </si>
  <si>
    <t>A</t>
  </si>
  <si>
    <t>70 - 79</t>
  </si>
  <si>
    <t>C</t>
  </si>
  <si>
    <t>Sid</t>
  </si>
  <si>
    <t>80 - 89</t>
  </si>
  <si>
    <t>Peppone</t>
  </si>
  <si>
    <t>90 - 100</t>
  </si>
  <si>
    <t>West</t>
  </si>
  <si>
    <t>Uhura</t>
  </si>
  <si>
    <t>https://youtu.be/TDphx23AtqM?si=A4A9GSCDhADarVOU&amp;t=436</t>
  </si>
  <si>
    <t>HLOOKUP</t>
  </si>
  <si>
    <t>Sales Agent</t>
  </si>
  <si>
    <t>Quantity</t>
  </si>
  <si>
    <t>Revenue</t>
  </si>
  <si>
    <t>Price</t>
  </si>
  <si>
    <t xml:space="preserve">Customer </t>
  </si>
  <si>
    <t>Agent A</t>
  </si>
  <si>
    <t>Customer A</t>
  </si>
  <si>
    <t>Select Agent:</t>
  </si>
  <si>
    <t>Agent B</t>
  </si>
  <si>
    <t>Customer B</t>
  </si>
  <si>
    <t>Find Price</t>
  </si>
  <si>
    <t>Agent C</t>
  </si>
  <si>
    <t>Customer C</t>
  </si>
  <si>
    <t>Find Customer</t>
  </si>
  <si>
    <t>Agent D</t>
  </si>
  <si>
    <t>Customer D</t>
  </si>
  <si>
    <t>Agent E</t>
  </si>
  <si>
    <t>Customer E</t>
  </si>
  <si>
    <t>Agent F</t>
  </si>
  <si>
    <t>Customer F</t>
  </si>
  <si>
    <t>Agent G</t>
  </si>
  <si>
    <t>Customer G</t>
  </si>
  <si>
    <t xml:space="preserve">Agent H    </t>
  </si>
  <si>
    <t>Customer H</t>
  </si>
  <si>
    <t>Agent I</t>
  </si>
  <si>
    <t>Customer I</t>
  </si>
  <si>
    <t>Agent J</t>
  </si>
  <si>
    <t>Customer J</t>
  </si>
  <si>
    <t>Agent K</t>
  </si>
  <si>
    <t>Customer K</t>
  </si>
  <si>
    <t>Agent L</t>
  </si>
  <si>
    <t>Customer L</t>
  </si>
  <si>
    <t>Agent M</t>
  </si>
  <si>
    <t>Customer M</t>
  </si>
  <si>
    <t>Agent N</t>
  </si>
  <si>
    <t>Customer N</t>
  </si>
  <si>
    <t>Agent O</t>
  </si>
  <si>
    <t>Customer O</t>
  </si>
  <si>
    <t>Agent P</t>
  </si>
  <si>
    <t>Customer P</t>
  </si>
  <si>
    <t>Agent Q</t>
  </si>
  <si>
    <t>Customer Q</t>
  </si>
  <si>
    <t>Agent R</t>
  </si>
  <si>
    <t>Customer R</t>
  </si>
  <si>
    <t>Agent S</t>
  </si>
  <si>
    <t>Customer S</t>
  </si>
  <si>
    <t>Agent T</t>
  </si>
  <si>
    <t>Customer T</t>
  </si>
  <si>
    <t>Agent U</t>
  </si>
  <si>
    <t>Customer U</t>
  </si>
  <si>
    <t>Agent V</t>
  </si>
  <si>
    <t>Customer V</t>
  </si>
  <si>
    <t>Agent W</t>
  </si>
  <si>
    <t>Customer W</t>
  </si>
  <si>
    <t>Agent X</t>
  </si>
  <si>
    <t>Customer X</t>
  </si>
  <si>
    <t>Agent Y</t>
  </si>
  <si>
    <t>Customer Y</t>
  </si>
  <si>
    <t>Agent Z</t>
  </si>
  <si>
    <t>Customer Z</t>
  </si>
  <si>
    <t>https://youtu.be/E7gQ-PgYkMc?si=KDc3gUQgDixHf12z</t>
  </si>
  <si>
    <t>XLOOKUP</t>
  </si>
  <si>
    <t>https://youtu.be/4c0CLUER6nw?si=01349s5OBQ1d0T1q</t>
  </si>
  <si>
    <t>Employee</t>
  </si>
  <si>
    <t>Yearly Salary</t>
  </si>
  <si>
    <t>Gary Miller</t>
  </si>
  <si>
    <t>James Willard</t>
  </si>
  <si>
    <t>Richard Elliot</t>
  </si>
  <si>
    <t>Robert Spear</t>
  </si>
  <si>
    <t>Roger Mun</t>
  </si>
  <si>
    <t>Paul Garza</t>
  </si>
  <si>
    <t>Robert Marquez</t>
  </si>
  <si>
    <t>Natalie Porter</t>
  </si>
  <si>
    <t>Kim West</t>
  </si>
  <si>
    <t>Stevie Bridge</t>
  </si>
  <si>
    <t>Andre Cooper</t>
  </si>
  <si>
    <t>Paul Wells</t>
  </si>
  <si>
    <t>Robert Musser</t>
  </si>
  <si>
    <t>Daniel Garrett</t>
  </si>
  <si>
    <t>Ann Withers</t>
  </si>
  <si>
    <t>Paul Hill</t>
  </si>
  <si>
    <t>Corinna Schmidt</t>
  </si>
  <si>
    <t>Ewan Thompson</t>
  </si>
  <si>
    <t>EmployeID</t>
  </si>
  <si>
    <t>Bonus %</t>
  </si>
  <si>
    <t>Employee Name</t>
  </si>
  <si>
    <t>ID7</t>
  </si>
  <si>
    <t>ID20</t>
  </si>
  <si>
    <t>ID25</t>
  </si>
  <si>
    <t>ID26</t>
  </si>
  <si>
    <t>Robert Richardson</t>
  </si>
  <si>
    <t>ID21</t>
  </si>
  <si>
    <t>Maria Tot</t>
  </si>
  <si>
    <t>ID4</t>
  </si>
  <si>
    <t>ID10</t>
  </si>
  <si>
    <t>Brigitte Bond</t>
  </si>
  <si>
    <t>ID8</t>
  </si>
  <si>
    <t>ID9</t>
  </si>
  <si>
    <t>Peter Ramsy</t>
  </si>
  <si>
    <t>ID1</t>
  </si>
  <si>
    <t>Crystal Doyle</t>
  </si>
  <si>
    <t>ID11</t>
  </si>
  <si>
    <t>Dan Ziegler</t>
  </si>
  <si>
    <t>ID16</t>
  </si>
  <si>
    <t>ID29</t>
  </si>
  <si>
    <t>ID27</t>
  </si>
  <si>
    <t>Mike Saban</t>
  </si>
  <si>
    <t>ID15</t>
  </si>
  <si>
    <t>Betina Bauer</t>
  </si>
  <si>
    <t>ID12</t>
  </si>
  <si>
    <t>ID19</t>
  </si>
  <si>
    <t>ID24</t>
  </si>
  <si>
    <t>ID3</t>
  </si>
  <si>
    <t>ID14</t>
  </si>
  <si>
    <t>ID22</t>
  </si>
  <si>
    <t>ID13</t>
  </si>
  <si>
    <t>ID5</t>
  </si>
  <si>
    <t>Walter Miller</t>
  </si>
  <si>
    <t>ID17</t>
  </si>
  <si>
    <t>Wolfgang Ramjac</t>
  </si>
  <si>
    <t>ID31</t>
  </si>
  <si>
    <t>Lukas Hofer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</si>
</sst>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&quot;* #,##0.00_-;\-&quot;R&quot;* #,##0.00_-;_-&quot;R&quot;* &quot;-&quot;??_-;_-@_-"/>
    <numFmt numFmtId="167" formatCode="_(&quot;$&quot;* #,##0.00_);_(&quot;$&quot;* \(#,##0.00\);_(&quot;$&quot;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Schriftart für Textkörper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D9D9D9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6" fillId="4" borderId="0" applyNumberFormat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4" fontId="0" fillId="0" borderId="1" xfId="1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44" fontId="5" fillId="0" borderId="0" xfId="1" applyFont="1" applyAlignment="1">
      <alignment horizontal="center"/>
    </xf>
    <xf numFmtId="14" fontId="5" fillId="0" borderId="0" xfId="0" applyNumberFormat="1" applyFont="1" applyAlignment="1">
      <alignment horizontal="center"/>
    </xf>
    <xf numFmtId="44" fontId="0" fillId="0" borderId="0" xfId="1" applyFont="1"/>
    <xf numFmtId="14" fontId="0" fillId="0" borderId="0" xfId="0" applyNumberFormat="1"/>
    <xf numFmtId="0" fontId="4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/>
    <xf numFmtId="0" fontId="8" fillId="0" borderId="0" xfId="0" applyFont="1"/>
    <xf numFmtId="167" fontId="8" fillId="0" borderId="0" xfId="4" applyFont="1"/>
    <xf numFmtId="167" fontId="0" fillId="0" borderId="0" xfId="4" applyFont="1"/>
    <xf numFmtId="167" fontId="2" fillId="0" borderId="0" xfId="4" applyFont="1"/>
    <xf numFmtId="167" fontId="0" fillId="0" borderId="0" xfId="0" applyNumberFormat="1"/>
    <xf numFmtId="167" fontId="8" fillId="0" borderId="0" xfId="0" applyNumberFormat="1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4" borderId="0" xfId="3"/>
    <xf numFmtId="0" fontId="6" fillId="4" borderId="1" xfId="3" applyBorder="1" applyAlignment="1">
      <alignment horizontal="left"/>
    </xf>
    <xf numFmtId="0" fontId="6" fillId="4" borderId="4" xfId="3" applyBorder="1"/>
    <xf numFmtId="0" fontId="6" fillId="4" borderId="5" xfId="3" applyBorder="1" applyAlignment="1">
      <alignment horizontal="right"/>
    </xf>
    <xf numFmtId="0" fontId="0" fillId="5" borderId="0" xfId="0" applyFill="1"/>
    <xf numFmtId="0" fontId="0" fillId="0" borderId="0" xfId="0"/>
    <xf numFmtId="49" fontId="10" fillId="6" borderId="0" xfId="0" applyNumberFormat="1" applyFont="1" applyFill="1" applyAlignment="1">
      <alignment horizontal="left" vertical="center" wrapText="1"/>
    </xf>
    <xf numFmtId="0" fontId="7" fillId="7" borderId="6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/>
    <xf numFmtId="0" fontId="0" fillId="0" borderId="7" xfId="0" applyBorder="1"/>
    <xf numFmtId="0" fontId="7" fillId="8" borderId="6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10" fillId="6" borderId="0" xfId="0" applyNumberFormat="1" applyFont="1" applyFill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2" applyBorder="1" applyAlignment="1">
      <alignment horizontal="left" vertical="center"/>
    </xf>
    <xf numFmtId="0" fontId="12" fillId="0" borderId="1" xfId="0" applyFont="1" applyBorder="1"/>
    <xf numFmtId="0" fontId="6" fillId="4" borderId="6" xfId="3" applyBorder="1" applyAlignment="1">
      <alignment horizontal="center"/>
    </xf>
    <xf numFmtId="0" fontId="13" fillId="9" borderId="0" xfId="0" applyFont="1" applyFill="1" applyAlignment="1">
      <alignment horizontal="left" wrapText="1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9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/>
    <xf numFmtId="9" fontId="12" fillId="0" borderId="1" xfId="0" applyNumberFormat="1" applyFont="1" applyBorder="1"/>
  </cellXfs>
  <cellStyles count="8">
    <cellStyle name="Currency" xfId="1" builtinId="4"/>
    <cellStyle name="Currency 2" xfId="4" xr:uid="{B898FB99-51A9-4012-90FA-EA5DD0D62343}"/>
    <cellStyle name="Good" xfId="3" builtinId="26"/>
    <cellStyle name="Hyperlink" xfId="2" builtinId="8"/>
    <cellStyle name="Hyperlink 2" xfId="6" xr:uid="{D6D6C5FC-B916-40D6-96A1-118854B1B717}"/>
    <cellStyle name="Hyperlink 3" xfId="7" xr:uid="{C6B3D832-B41A-49B2-9CD7-1C7FD4FF46D2}"/>
    <cellStyle name="Normal" xfId="0" builtinId="0"/>
    <cellStyle name="Normal 2" xfId="5" xr:uid="{805D1C22-18A6-4953-B555-4B4DCB6101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109752</xdr:colOff>
      <xdr:row>2</xdr:row>
      <xdr:rowOff>160331</xdr:rowOff>
    </xdr:from>
    <xdr:to>
      <xdr:col>10</xdr:col>
      <xdr:colOff>132258</xdr:colOff>
      <xdr:row>7</xdr:row>
      <xdr:rowOff>92051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1902F8-15AE-457E-AB12-986B805063C0}"/>
            </a:ext>
          </a:extLst>
        </xdr:cNvPr>
        <xdr:cNvSpPr txBox="1"/>
      </xdr:nvSpPr>
      <xdr:spPr>
        <a:xfrm>
          <a:off x="9034677" y="693731"/>
          <a:ext cx="613056" cy="8842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"d"</a:t>
          </a:r>
          <a:endParaRPr lang="en-US" sz="1600" b="1" baseline="0"/>
        </a:p>
        <a:p>
          <a:pPr algn="ctr"/>
          <a:r>
            <a:rPr lang="en-US" sz="1600" b="1"/>
            <a:t>"m"</a:t>
          </a:r>
        </a:p>
        <a:p>
          <a:pPr algn="ctr"/>
          <a:r>
            <a:rPr lang="en-US" sz="1600" b="1"/>
            <a:t>"y"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y8ygx1Zkcgs?si=2NiCJyhqkPqVESdW" TargetMode="External"/><Relationship Id="rId2" Type="http://schemas.openxmlformats.org/officeDocument/2006/relationships/hyperlink" Target="https://youtu.be/4mho6IOcN1E?si=8OAR7hAW0_YzRFgm" TargetMode="External"/><Relationship Id="rId1" Type="http://schemas.openxmlformats.org/officeDocument/2006/relationships/hyperlink" Target="https://dew1-share.percipio.com/cd/VIkdblNIf" TargetMode="External"/><Relationship Id="rId6" Type="http://schemas.openxmlformats.org/officeDocument/2006/relationships/hyperlink" Target="https://youtu.be/4c0CLUER6nw?si=01349s5OBQ1d0T1q" TargetMode="External"/><Relationship Id="rId5" Type="http://schemas.openxmlformats.org/officeDocument/2006/relationships/hyperlink" Target="https://youtu.be/E7gQ-PgYkMc?si=KDc3gUQgDixHf12z" TargetMode="External"/><Relationship Id="rId4" Type="http://schemas.openxmlformats.org/officeDocument/2006/relationships/hyperlink" Target="https://youtu.be/TDphx23AtqM?si=A4A9GSCDhADarVOU&amp;t=43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1E921-F645-4FD2-8189-0811030877FC}">
  <dimension ref="A1:B7"/>
  <sheetViews>
    <sheetView workbookViewId="0">
      <selection activeCell="A8" sqref="A8"/>
    </sheetView>
  </sheetViews>
  <sheetFormatPr defaultRowHeight="15"/>
  <cols>
    <col min="1" max="1" width="12.5703125" style="41" customWidth="1"/>
    <col min="2" max="2" width="108.140625" style="41" customWidth="1"/>
    <col min="3" max="16384" width="9.140625" style="41"/>
  </cols>
  <sheetData>
    <row r="1" spans="1:2">
      <c r="A1" s="40" t="s">
        <v>12</v>
      </c>
      <c r="B1" s="40" t="s">
        <v>10</v>
      </c>
    </row>
    <row r="2" spans="1:2">
      <c r="A2" s="40" t="s">
        <v>9</v>
      </c>
      <c r="B2" s="42" t="s">
        <v>11</v>
      </c>
    </row>
    <row r="3" spans="1:2">
      <c r="A3" s="40" t="s">
        <v>67</v>
      </c>
      <c r="B3" s="42" t="s">
        <v>13</v>
      </c>
    </row>
    <row r="4" spans="1:2">
      <c r="A4" s="38" t="s">
        <v>113</v>
      </c>
      <c r="B4" s="42" t="s">
        <v>114</v>
      </c>
    </row>
    <row r="5" spans="1:2">
      <c r="A5" s="39"/>
      <c r="B5" s="42" t="s">
        <v>135</v>
      </c>
    </row>
    <row r="6" spans="1:2">
      <c r="A6" s="40" t="s">
        <v>136</v>
      </c>
      <c r="B6" s="42" t="s">
        <v>197</v>
      </c>
    </row>
    <row r="7" spans="1:2">
      <c r="A7" s="40" t="s">
        <v>198</v>
      </c>
      <c r="B7" s="42" t="s">
        <v>199</v>
      </c>
    </row>
  </sheetData>
  <mergeCells count="1">
    <mergeCell ref="A4:A5"/>
  </mergeCells>
  <hyperlinks>
    <hyperlink ref="B2" r:id="rId1" xr:uid="{F3A443DA-722C-466F-B616-E22177CC8D50}"/>
    <hyperlink ref="B3" r:id="rId2" xr:uid="{61254F5E-0432-4397-BFD6-007F8978EB6B}"/>
    <hyperlink ref="B4" r:id="rId3" xr:uid="{DCFAF2C7-6312-482B-B391-71E7238C884B}"/>
    <hyperlink ref="B5" r:id="rId4" xr:uid="{85A09C0A-AC4F-40CF-B026-D7CCF8A9B448}"/>
    <hyperlink ref="B6" r:id="rId5" xr:uid="{019FC195-A489-4B16-AC28-792FB08DDFD4}"/>
    <hyperlink ref="B7" r:id="rId6" xr:uid="{838BF055-52C4-4D46-B337-76A86EB402A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256B-02B9-4FD5-916C-C410B78C955E}">
  <dimension ref="A1:L24"/>
  <sheetViews>
    <sheetView workbookViewId="0">
      <selection activeCell="F3" sqref="F3:H24"/>
    </sheetView>
  </sheetViews>
  <sheetFormatPr defaultColWidth="8.85546875" defaultRowHeight="15"/>
  <cols>
    <col min="1" max="1" width="11.7109375" bestFit="1" customWidth="1"/>
    <col min="2" max="2" width="11.28515625" bestFit="1" customWidth="1"/>
    <col min="3" max="3" width="18.7109375" style="8" bestFit="1" customWidth="1"/>
    <col min="4" max="4" width="12" style="9" bestFit="1" customWidth="1"/>
    <col min="5" max="5" width="13" style="9" bestFit="1" customWidth="1"/>
    <col min="6" max="6" width="18.7109375" style="9" bestFit="1" customWidth="1"/>
    <col min="7" max="7" width="20.85546875" style="9" bestFit="1" customWidth="1"/>
    <col min="8" max="8" width="18.7109375" style="9" customWidth="1"/>
  </cols>
  <sheetData>
    <row r="1" spans="1:12" ht="23.25">
      <c r="A1" s="10" t="s">
        <v>14</v>
      </c>
      <c r="B1" s="10"/>
      <c r="C1" s="10"/>
      <c r="D1" s="10"/>
      <c r="E1" s="10"/>
      <c r="F1" s="10"/>
      <c r="G1" s="10"/>
      <c r="H1" s="10"/>
    </row>
    <row r="2" spans="1:12" ht="18.75">
      <c r="A2" s="5" t="s">
        <v>15</v>
      </c>
      <c r="B2" s="5" t="s">
        <v>16</v>
      </c>
      <c r="C2" s="6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22</v>
      </c>
      <c r="I2" s="7"/>
      <c r="J2" s="7"/>
      <c r="K2" s="7"/>
      <c r="L2" s="7"/>
    </row>
    <row r="3" spans="1:12">
      <c r="A3" t="s">
        <v>23</v>
      </c>
      <c r="B3" t="s">
        <v>24</v>
      </c>
      <c r="C3" s="8">
        <v>40</v>
      </c>
      <c r="D3" s="9">
        <v>37369</v>
      </c>
      <c r="E3" s="9">
        <v>44824</v>
      </c>
      <c r="F3" s="22">
        <f>DATEDIF(D3,E3,"d")</f>
        <v>7455</v>
      </c>
      <c r="G3" s="22">
        <f>DATEDIF(D3,E3,"m")</f>
        <v>244</v>
      </c>
      <c r="H3" s="22">
        <f>DATEDIF(D3,E3,"y")</f>
        <v>20</v>
      </c>
    </row>
    <row r="4" spans="1:12">
      <c r="A4" t="s">
        <v>25</v>
      </c>
      <c r="B4" t="s">
        <v>26</v>
      </c>
      <c r="C4" s="8">
        <v>533</v>
      </c>
      <c r="D4" s="9">
        <v>41246</v>
      </c>
      <c r="E4" s="9">
        <v>44550</v>
      </c>
      <c r="F4" s="22">
        <f t="shared" ref="F4:F24" si="0">DATEDIF(D4,E4,"d")</f>
        <v>3304</v>
      </c>
      <c r="G4" s="22">
        <f t="shared" ref="G4:G24" si="1">DATEDIF(D4,E4,"m")</f>
        <v>108</v>
      </c>
      <c r="H4" s="22">
        <f t="shared" ref="H4:H24" si="2">DATEDIF(D4,E4,"y")</f>
        <v>9</v>
      </c>
    </row>
    <row r="5" spans="1:12">
      <c r="A5" t="s">
        <v>27</v>
      </c>
      <c r="B5" t="s">
        <v>28</v>
      </c>
      <c r="C5" s="8">
        <v>172.72</v>
      </c>
      <c r="D5" s="9">
        <v>38195</v>
      </c>
      <c r="E5" s="9">
        <v>40189</v>
      </c>
      <c r="F5" s="22">
        <f t="shared" si="0"/>
        <v>1994</v>
      </c>
      <c r="G5" s="22">
        <f t="shared" si="1"/>
        <v>65</v>
      </c>
      <c r="H5" s="22">
        <f t="shared" si="2"/>
        <v>5</v>
      </c>
    </row>
    <row r="6" spans="1:12">
      <c r="A6" t="s">
        <v>29</v>
      </c>
      <c r="B6" t="s">
        <v>30</v>
      </c>
      <c r="C6" s="8">
        <v>485.34</v>
      </c>
      <c r="D6" s="9">
        <v>36897</v>
      </c>
      <c r="E6" s="9">
        <v>40006</v>
      </c>
      <c r="F6" s="22">
        <f t="shared" si="0"/>
        <v>3109</v>
      </c>
      <c r="G6" s="22">
        <f t="shared" si="1"/>
        <v>102</v>
      </c>
      <c r="H6" s="22">
        <f t="shared" si="2"/>
        <v>8</v>
      </c>
    </row>
    <row r="7" spans="1:12">
      <c r="A7" t="s">
        <v>31</v>
      </c>
      <c r="B7" t="s">
        <v>32</v>
      </c>
      <c r="C7" s="8">
        <v>33</v>
      </c>
      <c r="D7" s="9">
        <v>36947</v>
      </c>
      <c r="E7" s="9">
        <v>37362</v>
      </c>
      <c r="F7" s="22">
        <f t="shared" si="0"/>
        <v>415</v>
      </c>
      <c r="G7" s="22">
        <f t="shared" si="1"/>
        <v>13</v>
      </c>
      <c r="H7" s="22">
        <f t="shared" si="2"/>
        <v>1</v>
      </c>
    </row>
    <row r="8" spans="1:12">
      <c r="A8" t="s">
        <v>33</v>
      </c>
      <c r="B8" t="s">
        <v>34</v>
      </c>
      <c r="C8" s="8">
        <v>8337</v>
      </c>
      <c r="D8" s="9">
        <v>38797</v>
      </c>
      <c r="E8" s="9">
        <v>40120</v>
      </c>
      <c r="F8" s="22">
        <f t="shared" si="0"/>
        <v>1323</v>
      </c>
      <c r="G8" s="22">
        <f t="shared" si="1"/>
        <v>43</v>
      </c>
      <c r="H8" s="22">
        <f t="shared" si="2"/>
        <v>3</v>
      </c>
    </row>
    <row r="9" spans="1:12">
      <c r="A9" t="s">
        <v>35</v>
      </c>
      <c r="B9" t="s">
        <v>36</v>
      </c>
      <c r="C9" s="8">
        <v>234.39</v>
      </c>
      <c r="D9" s="9">
        <v>40460</v>
      </c>
      <c r="E9" s="9">
        <v>41191</v>
      </c>
      <c r="F9" s="22">
        <f t="shared" si="0"/>
        <v>731</v>
      </c>
      <c r="G9" s="22">
        <f t="shared" si="1"/>
        <v>24</v>
      </c>
      <c r="H9" s="22">
        <f t="shared" si="2"/>
        <v>2</v>
      </c>
    </row>
    <row r="10" spans="1:12">
      <c r="A10" t="s">
        <v>37</v>
      </c>
      <c r="B10" t="s">
        <v>38</v>
      </c>
      <c r="C10" s="8">
        <v>1123</v>
      </c>
      <c r="D10" s="9">
        <v>40753</v>
      </c>
      <c r="E10" s="9">
        <v>44708</v>
      </c>
      <c r="F10" s="22">
        <f t="shared" si="0"/>
        <v>3955</v>
      </c>
      <c r="G10" s="22">
        <f t="shared" si="1"/>
        <v>129</v>
      </c>
      <c r="H10" s="22">
        <f t="shared" si="2"/>
        <v>10</v>
      </c>
    </row>
    <row r="11" spans="1:12">
      <c r="A11" t="s">
        <v>39</v>
      </c>
      <c r="B11" t="s">
        <v>40</v>
      </c>
      <c r="C11" s="8">
        <v>12143.99</v>
      </c>
      <c r="D11" s="9">
        <v>40423</v>
      </c>
      <c r="E11" s="9">
        <v>43030</v>
      </c>
      <c r="F11" s="22">
        <f t="shared" si="0"/>
        <v>2607</v>
      </c>
      <c r="G11" s="22">
        <f t="shared" si="1"/>
        <v>85</v>
      </c>
      <c r="H11" s="22">
        <f t="shared" si="2"/>
        <v>7</v>
      </c>
    </row>
    <row r="12" spans="1:12">
      <c r="A12" t="s">
        <v>41</v>
      </c>
      <c r="B12" t="s">
        <v>42</v>
      </c>
      <c r="C12" s="8">
        <v>22</v>
      </c>
      <c r="D12" s="9">
        <v>40035</v>
      </c>
      <c r="E12" s="9">
        <v>40451</v>
      </c>
      <c r="F12" s="22">
        <f t="shared" si="0"/>
        <v>416</v>
      </c>
      <c r="G12" s="22">
        <f t="shared" si="1"/>
        <v>13</v>
      </c>
      <c r="H12" s="22">
        <f t="shared" si="2"/>
        <v>1</v>
      </c>
    </row>
    <row r="13" spans="1:12">
      <c r="A13" t="s">
        <v>43</v>
      </c>
      <c r="B13" t="s">
        <v>44</v>
      </c>
      <c r="C13" s="8">
        <v>746</v>
      </c>
      <c r="D13" s="9">
        <v>39657</v>
      </c>
      <c r="E13" s="9">
        <v>40131</v>
      </c>
      <c r="F13" s="22">
        <f t="shared" si="0"/>
        <v>474</v>
      </c>
      <c r="G13" s="22">
        <f t="shared" si="1"/>
        <v>15</v>
      </c>
      <c r="H13" s="22">
        <f t="shared" si="2"/>
        <v>1</v>
      </c>
    </row>
    <row r="14" spans="1:12">
      <c r="A14" t="s">
        <v>45</v>
      </c>
      <c r="B14" t="s">
        <v>46</v>
      </c>
      <c r="C14" s="8">
        <v>928.44</v>
      </c>
      <c r="D14" s="9">
        <v>40790</v>
      </c>
      <c r="E14" s="9">
        <v>43658</v>
      </c>
      <c r="F14" s="22">
        <f t="shared" si="0"/>
        <v>2868</v>
      </c>
      <c r="G14" s="22">
        <f t="shared" si="1"/>
        <v>94</v>
      </c>
      <c r="H14" s="22">
        <f t="shared" si="2"/>
        <v>7</v>
      </c>
    </row>
    <row r="15" spans="1:12">
      <c r="A15" t="s">
        <v>47</v>
      </c>
      <c r="B15" t="s">
        <v>48</v>
      </c>
      <c r="C15" s="8">
        <v>47476</v>
      </c>
      <c r="D15" s="9">
        <v>40963</v>
      </c>
      <c r="E15" s="9">
        <v>43824</v>
      </c>
      <c r="F15" s="22">
        <f t="shared" si="0"/>
        <v>2861</v>
      </c>
      <c r="G15" s="22">
        <f t="shared" si="1"/>
        <v>94</v>
      </c>
      <c r="H15" s="22">
        <f t="shared" si="2"/>
        <v>7</v>
      </c>
    </row>
    <row r="16" spans="1:12">
      <c r="A16" t="s">
        <v>49</v>
      </c>
      <c r="B16" t="s">
        <v>50</v>
      </c>
      <c r="C16" s="8">
        <v>3837</v>
      </c>
      <c r="D16" s="9">
        <v>38798</v>
      </c>
      <c r="E16" s="9">
        <v>40412</v>
      </c>
      <c r="F16" s="22">
        <f t="shared" si="0"/>
        <v>1614</v>
      </c>
      <c r="G16" s="22">
        <f t="shared" si="1"/>
        <v>53</v>
      </c>
      <c r="H16" s="22">
        <f t="shared" si="2"/>
        <v>4</v>
      </c>
    </row>
    <row r="17" spans="1:8">
      <c r="A17" t="s">
        <v>51</v>
      </c>
      <c r="B17" t="s">
        <v>52</v>
      </c>
      <c r="C17" s="8">
        <v>2828</v>
      </c>
      <c r="D17" s="9">
        <v>36758</v>
      </c>
      <c r="E17" s="9">
        <v>37831</v>
      </c>
      <c r="F17" s="22">
        <f t="shared" si="0"/>
        <v>1073</v>
      </c>
      <c r="G17" s="22">
        <f t="shared" si="1"/>
        <v>35</v>
      </c>
      <c r="H17" s="22">
        <f t="shared" si="2"/>
        <v>2</v>
      </c>
    </row>
    <row r="18" spans="1:8">
      <c r="A18" t="s">
        <v>53</v>
      </c>
      <c r="B18" t="s">
        <v>54</v>
      </c>
      <c r="C18" s="8">
        <v>3974.02</v>
      </c>
      <c r="D18" s="9">
        <v>39371</v>
      </c>
      <c r="E18" s="9">
        <v>41342</v>
      </c>
      <c r="F18" s="22">
        <f t="shared" si="0"/>
        <v>1971</v>
      </c>
      <c r="G18" s="22">
        <f t="shared" si="1"/>
        <v>64</v>
      </c>
      <c r="H18" s="22">
        <f t="shared" si="2"/>
        <v>5</v>
      </c>
    </row>
    <row r="19" spans="1:8">
      <c r="A19" t="s">
        <v>55</v>
      </c>
      <c r="B19" t="s">
        <v>56</v>
      </c>
      <c r="C19" s="8">
        <v>44</v>
      </c>
      <c r="D19" s="9">
        <v>40452</v>
      </c>
      <c r="E19" s="9">
        <v>41745</v>
      </c>
      <c r="F19" s="22">
        <f t="shared" si="0"/>
        <v>1293</v>
      </c>
      <c r="G19" s="22">
        <f t="shared" si="1"/>
        <v>42</v>
      </c>
      <c r="H19" s="22">
        <f t="shared" si="2"/>
        <v>3</v>
      </c>
    </row>
    <row r="20" spans="1:8">
      <c r="A20" t="s">
        <v>57</v>
      </c>
      <c r="B20" t="s">
        <v>58</v>
      </c>
      <c r="C20" s="8">
        <v>39.93</v>
      </c>
      <c r="D20" s="9">
        <v>36988</v>
      </c>
      <c r="E20" s="9">
        <v>44836</v>
      </c>
      <c r="F20" s="22">
        <f t="shared" si="0"/>
        <v>7848</v>
      </c>
      <c r="G20" s="22">
        <f t="shared" si="1"/>
        <v>257</v>
      </c>
      <c r="H20" s="22">
        <f t="shared" si="2"/>
        <v>21</v>
      </c>
    </row>
    <row r="21" spans="1:8">
      <c r="A21" t="s">
        <v>59</v>
      </c>
      <c r="B21" t="s">
        <v>60</v>
      </c>
      <c r="C21" s="8">
        <v>212.82</v>
      </c>
      <c r="D21" s="9">
        <v>40781</v>
      </c>
      <c r="E21" s="9">
        <v>42422</v>
      </c>
      <c r="F21" s="22">
        <f t="shared" si="0"/>
        <v>1641</v>
      </c>
      <c r="G21" s="22">
        <f t="shared" si="1"/>
        <v>53</v>
      </c>
      <c r="H21" s="22">
        <f t="shared" si="2"/>
        <v>4</v>
      </c>
    </row>
    <row r="22" spans="1:8">
      <c r="A22" t="s">
        <v>61</v>
      </c>
      <c r="B22" t="s">
        <v>62</v>
      </c>
      <c r="C22" s="8">
        <v>3329.57</v>
      </c>
      <c r="D22" s="9">
        <v>37582</v>
      </c>
      <c r="E22" s="9">
        <v>44075</v>
      </c>
      <c r="F22" s="22">
        <f t="shared" si="0"/>
        <v>6493</v>
      </c>
      <c r="G22" s="22">
        <f t="shared" si="1"/>
        <v>213</v>
      </c>
      <c r="H22" s="22">
        <f t="shared" si="2"/>
        <v>17</v>
      </c>
    </row>
    <row r="23" spans="1:8">
      <c r="A23" t="s">
        <v>63</v>
      </c>
      <c r="B23" t="s">
        <v>64</v>
      </c>
      <c r="C23" s="8">
        <v>1204.94</v>
      </c>
      <c r="D23" s="9">
        <v>38353</v>
      </c>
      <c r="E23" s="9">
        <v>44331</v>
      </c>
      <c r="F23" s="22">
        <f t="shared" si="0"/>
        <v>5978</v>
      </c>
      <c r="G23" s="22">
        <f t="shared" si="1"/>
        <v>196</v>
      </c>
      <c r="H23" s="22">
        <f t="shared" si="2"/>
        <v>16</v>
      </c>
    </row>
    <row r="24" spans="1:8">
      <c r="A24" t="s">
        <v>65</v>
      </c>
      <c r="B24" t="s">
        <v>66</v>
      </c>
      <c r="C24" s="8">
        <v>798</v>
      </c>
      <c r="D24" s="9">
        <v>36584</v>
      </c>
      <c r="E24" s="9">
        <v>37681</v>
      </c>
      <c r="F24" s="22">
        <f t="shared" si="0"/>
        <v>1097</v>
      </c>
      <c r="G24" s="22">
        <f t="shared" si="1"/>
        <v>36</v>
      </c>
      <c r="H24" s="22">
        <f t="shared" si="2"/>
        <v>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E2" sqref="E2:E5"/>
    </sheetView>
  </sheetViews>
  <sheetFormatPr defaultRowHeight="15"/>
  <cols>
    <col min="1" max="1" width="8.42578125" style="1" bestFit="1" customWidth="1"/>
    <col min="2" max="2" width="14.28515625" style="1" bestFit="1" customWidth="1"/>
    <col min="3" max="3" width="17.42578125" style="1" bestFit="1" customWidth="1"/>
    <col min="4" max="4" width="22.28515625" style="1" customWidth="1"/>
    <col min="5" max="5" width="19.5703125" style="1" bestFit="1" customWidth="1"/>
    <col min="6" max="16384" width="9.140625" style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5</v>
      </c>
      <c r="B2" s="3">
        <v>5000</v>
      </c>
      <c r="C2" s="3">
        <v>6000</v>
      </c>
      <c r="D2" s="2" t="str">
        <f>IF(B2&lt;=C2,"Within Budget","Over Budget")</f>
        <v>Within Budget</v>
      </c>
      <c r="E2" s="23" t="str">
        <f>IF(D2="Over Budget",C2-B2," ")</f>
        <v xml:space="preserve"> </v>
      </c>
    </row>
    <row r="3" spans="1:5">
      <c r="A3" s="2" t="s">
        <v>6</v>
      </c>
      <c r="B3" s="3">
        <v>1400</v>
      </c>
      <c r="C3" s="3">
        <v>1200</v>
      </c>
      <c r="D3" s="2" t="str">
        <f t="shared" ref="D3:D5" si="0">IF(B3&lt;=C3,"Within Budget","Over Budget")</f>
        <v>Over Budget</v>
      </c>
      <c r="E3" s="23">
        <f t="shared" ref="E3:E5" si="1">IF(D3="Over Budget",C3-B3," ")</f>
        <v>-200</v>
      </c>
    </row>
    <row r="4" spans="1:5">
      <c r="A4" s="2" t="s">
        <v>7</v>
      </c>
      <c r="B4" s="3">
        <v>700</v>
      </c>
      <c r="C4" s="3">
        <v>700</v>
      </c>
      <c r="D4" s="2" t="str">
        <f t="shared" si="0"/>
        <v>Within Budget</v>
      </c>
      <c r="E4" s="23" t="str">
        <f t="shared" si="1"/>
        <v xml:space="preserve"> </v>
      </c>
    </row>
    <row r="5" spans="1:5">
      <c r="A5" s="2" t="s">
        <v>8</v>
      </c>
      <c r="B5" s="3">
        <v>500</v>
      </c>
      <c r="C5" s="3">
        <v>400</v>
      </c>
      <c r="D5" s="2" t="str">
        <f t="shared" si="0"/>
        <v>Over Budget</v>
      </c>
      <c r="E5" s="23">
        <f t="shared" si="1"/>
        <v>-100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BD62-D403-4E47-818F-B9321AAD4D05}">
  <dimension ref="A1:I37"/>
  <sheetViews>
    <sheetView topLeftCell="A9" zoomScale="118" workbookViewId="0">
      <selection activeCell="E34" sqref="E34"/>
    </sheetView>
  </sheetViews>
  <sheetFormatPr defaultRowHeight="15"/>
  <cols>
    <col min="1" max="1" width="36.140625" bestFit="1" customWidth="1"/>
    <col min="2" max="2" width="15.42578125" bestFit="1" customWidth="1"/>
    <col min="3" max="3" width="7.42578125" bestFit="1" customWidth="1"/>
    <col min="4" max="4" width="8.140625" bestFit="1" customWidth="1"/>
    <col min="5" max="5" width="22" bestFit="1" customWidth="1"/>
    <col min="6" max="6" width="11.7109375" bestFit="1" customWidth="1"/>
    <col min="8" max="8" width="20" bestFit="1" customWidth="1"/>
    <col min="9" max="9" width="9.5703125" bestFit="1" customWidth="1"/>
  </cols>
  <sheetData>
    <row r="1" spans="1:9">
      <c r="A1" s="11" t="s">
        <v>68</v>
      </c>
      <c r="B1" s="11"/>
      <c r="C1" s="11"/>
      <c r="D1" s="11"/>
      <c r="E1" s="11"/>
      <c r="F1" s="11"/>
      <c r="G1" s="12"/>
      <c r="H1" s="12"/>
      <c r="I1" s="12"/>
    </row>
    <row r="2" spans="1:9">
      <c r="A2" s="13" t="s">
        <v>69</v>
      </c>
      <c r="B2" s="13" t="s">
        <v>70</v>
      </c>
      <c r="C2" s="13" t="s">
        <v>71</v>
      </c>
      <c r="D2" s="14" t="s">
        <v>72</v>
      </c>
      <c r="E2" s="13" t="s">
        <v>73</v>
      </c>
      <c r="F2" s="13" t="s">
        <v>74</v>
      </c>
      <c r="G2" s="13"/>
      <c r="H2" s="13" t="s">
        <v>75</v>
      </c>
      <c r="I2" s="18">
        <v>135</v>
      </c>
    </row>
    <row r="3" spans="1:9">
      <c r="A3" s="12" t="s">
        <v>76</v>
      </c>
      <c r="B3" s="12">
        <v>2007</v>
      </c>
      <c r="C3" s="12" t="s">
        <v>77</v>
      </c>
      <c r="D3" s="15">
        <v>5</v>
      </c>
      <c r="E3" s="12" t="s">
        <v>78</v>
      </c>
      <c r="F3" s="12" t="s">
        <v>79</v>
      </c>
      <c r="G3" s="12"/>
      <c r="H3" s="12"/>
      <c r="I3" s="12"/>
    </row>
    <row r="4" spans="1:9">
      <c r="A4" s="12" t="s">
        <v>80</v>
      </c>
      <c r="B4" s="12">
        <v>2010</v>
      </c>
      <c r="C4" s="12" t="s">
        <v>77</v>
      </c>
      <c r="D4" s="15">
        <v>9</v>
      </c>
      <c r="E4" s="12" t="s">
        <v>78</v>
      </c>
      <c r="F4" s="12" t="s">
        <v>79</v>
      </c>
      <c r="G4" s="12"/>
      <c r="H4" s="19" t="s">
        <v>81</v>
      </c>
      <c r="I4" s="16">
        <v>903</v>
      </c>
    </row>
    <row r="5" spans="1:9">
      <c r="A5" s="12" t="s">
        <v>82</v>
      </c>
      <c r="B5" s="12">
        <v>2011</v>
      </c>
      <c r="C5" s="12" t="s">
        <v>77</v>
      </c>
      <c r="D5" s="15">
        <v>6</v>
      </c>
      <c r="E5" s="12" t="s">
        <v>78</v>
      </c>
      <c r="F5" s="12" t="s">
        <v>79</v>
      </c>
      <c r="G5" s="12"/>
      <c r="H5" s="12"/>
      <c r="I5" s="12"/>
    </row>
    <row r="6" spans="1:9" ht="15.75" thickBot="1">
      <c r="A6" s="12" t="s">
        <v>83</v>
      </c>
      <c r="B6" s="12">
        <v>2002</v>
      </c>
      <c r="C6" s="12" t="s">
        <v>84</v>
      </c>
      <c r="D6" s="15">
        <v>3</v>
      </c>
      <c r="E6" s="12" t="s">
        <v>85</v>
      </c>
      <c r="F6" s="12" t="s">
        <v>86</v>
      </c>
      <c r="G6" s="12"/>
      <c r="H6" s="12"/>
      <c r="I6" s="12"/>
    </row>
    <row r="7" spans="1:9">
      <c r="A7" s="12" t="s">
        <v>87</v>
      </c>
      <c r="B7" s="12">
        <v>1999</v>
      </c>
      <c r="C7" s="12" t="s">
        <v>77</v>
      </c>
      <c r="D7" s="15">
        <v>7</v>
      </c>
      <c r="E7" s="12" t="s">
        <v>85</v>
      </c>
      <c r="F7" s="12" t="s">
        <v>79</v>
      </c>
      <c r="G7" s="12"/>
      <c r="H7" s="20" t="s">
        <v>88</v>
      </c>
      <c r="I7" s="21" t="s">
        <v>71</v>
      </c>
    </row>
    <row r="8" spans="1:9" ht="15.75" thickBot="1">
      <c r="A8" s="12" t="s">
        <v>89</v>
      </c>
      <c r="B8" s="12">
        <v>2009</v>
      </c>
      <c r="C8" s="12" t="s">
        <v>84</v>
      </c>
      <c r="D8" s="15">
        <v>2</v>
      </c>
      <c r="E8" s="12" t="s">
        <v>90</v>
      </c>
      <c r="F8" s="12" t="s">
        <v>86</v>
      </c>
      <c r="G8" s="12"/>
      <c r="H8" s="24" t="s">
        <v>91</v>
      </c>
      <c r="I8" s="25" t="str">
        <f>VLOOKUP(H8,A3:F22,3,FALSE)</f>
        <v>PG</v>
      </c>
    </row>
    <row r="9" spans="1:9">
      <c r="A9" s="12" t="s">
        <v>92</v>
      </c>
      <c r="B9" s="12">
        <v>2017</v>
      </c>
      <c r="C9" s="12" t="s">
        <v>77</v>
      </c>
      <c r="D9" s="15">
        <v>14</v>
      </c>
      <c r="E9" s="12" t="s">
        <v>93</v>
      </c>
      <c r="F9" s="12" t="s">
        <v>86</v>
      </c>
      <c r="G9" s="12"/>
      <c r="H9" s="12"/>
      <c r="I9" s="12"/>
    </row>
    <row r="10" spans="1:9">
      <c r="A10" s="12" t="s">
        <v>94</v>
      </c>
      <c r="B10" s="12">
        <v>2009</v>
      </c>
      <c r="C10" s="12" t="s">
        <v>84</v>
      </c>
      <c r="D10" s="15">
        <v>5</v>
      </c>
      <c r="E10" s="12" t="s">
        <v>85</v>
      </c>
      <c r="F10" s="12" t="s">
        <v>86</v>
      </c>
      <c r="G10" s="12"/>
      <c r="H10" s="12"/>
      <c r="I10" s="12"/>
    </row>
    <row r="11" spans="1:9">
      <c r="A11" s="12" t="s">
        <v>95</v>
      </c>
      <c r="B11" s="12">
        <v>2017</v>
      </c>
      <c r="C11" s="12" t="s">
        <v>77</v>
      </c>
      <c r="D11" s="15">
        <v>15</v>
      </c>
      <c r="E11" s="12" t="s">
        <v>93</v>
      </c>
      <c r="F11" s="12" t="s">
        <v>86</v>
      </c>
      <c r="G11" s="12"/>
      <c r="H11" s="12"/>
      <c r="I11" s="12"/>
    </row>
    <row r="12" spans="1:9">
      <c r="A12" s="12" t="s">
        <v>96</v>
      </c>
      <c r="B12" s="12">
        <v>2016</v>
      </c>
      <c r="C12" s="12" t="s">
        <v>84</v>
      </c>
      <c r="D12" s="15">
        <v>5</v>
      </c>
      <c r="E12" s="12" t="s">
        <v>97</v>
      </c>
      <c r="F12" s="12" t="s">
        <v>79</v>
      </c>
      <c r="G12" s="12"/>
      <c r="H12" s="12"/>
      <c r="I12" s="12"/>
    </row>
    <row r="13" spans="1:9">
      <c r="A13" s="12" t="s">
        <v>98</v>
      </c>
      <c r="B13" s="12">
        <v>2016</v>
      </c>
      <c r="C13" s="12" t="s">
        <v>84</v>
      </c>
      <c r="D13" s="15">
        <v>6</v>
      </c>
      <c r="E13" s="12" t="s">
        <v>78</v>
      </c>
      <c r="F13" s="12" t="s">
        <v>79</v>
      </c>
      <c r="G13" s="12"/>
      <c r="H13" s="12"/>
      <c r="I13" s="12"/>
    </row>
    <row r="14" spans="1:9">
      <c r="A14" s="12" t="s">
        <v>99</v>
      </c>
      <c r="B14" s="12">
        <v>2008</v>
      </c>
      <c r="C14" s="12" t="s">
        <v>84</v>
      </c>
      <c r="D14" s="15">
        <v>15</v>
      </c>
      <c r="E14" s="12" t="s">
        <v>100</v>
      </c>
      <c r="F14" s="12" t="s">
        <v>86</v>
      </c>
      <c r="G14" s="12"/>
      <c r="H14" s="12"/>
      <c r="I14" s="12"/>
    </row>
    <row r="15" spans="1:9">
      <c r="A15" s="12" t="s">
        <v>101</v>
      </c>
      <c r="B15" s="12">
        <v>2000</v>
      </c>
      <c r="C15" s="12" t="s">
        <v>84</v>
      </c>
      <c r="D15" s="15">
        <v>10</v>
      </c>
      <c r="E15" s="12" t="s">
        <v>85</v>
      </c>
      <c r="F15" s="12" t="s">
        <v>86</v>
      </c>
      <c r="G15" s="12"/>
      <c r="H15" s="12"/>
      <c r="I15" s="12"/>
    </row>
    <row r="16" spans="1:9">
      <c r="A16" s="12" t="s">
        <v>102</v>
      </c>
      <c r="B16" s="12">
        <v>2015</v>
      </c>
      <c r="C16" s="12" t="s">
        <v>84</v>
      </c>
      <c r="D16" s="15">
        <v>4</v>
      </c>
      <c r="E16" s="12" t="s">
        <v>85</v>
      </c>
      <c r="F16" s="12" t="s">
        <v>86</v>
      </c>
      <c r="G16" s="12"/>
      <c r="H16" s="12"/>
      <c r="I16" s="12"/>
    </row>
    <row r="17" spans="1:8">
      <c r="A17" s="12" t="s">
        <v>103</v>
      </c>
      <c r="B17" s="12">
        <v>2002</v>
      </c>
      <c r="C17" s="12" t="s">
        <v>84</v>
      </c>
      <c r="D17" s="15">
        <v>2</v>
      </c>
      <c r="E17" s="12" t="s">
        <v>85</v>
      </c>
      <c r="F17" s="12" t="s">
        <v>79</v>
      </c>
    </row>
    <row r="18" spans="1:8">
      <c r="A18" s="12" t="s">
        <v>104</v>
      </c>
      <c r="B18" s="12">
        <v>1997</v>
      </c>
      <c r="C18" s="12" t="s">
        <v>77</v>
      </c>
      <c r="D18" s="15">
        <v>9</v>
      </c>
      <c r="E18" s="12" t="s">
        <v>100</v>
      </c>
      <c r="F18" s="12" t="s">
        <v>79</v>
      </c>
    </row>
    <row r="19" spans="1:8">
      <c r="A19" s="12" t="s">
        <v>105</v>
      </c>
      <c r="B19" s="12">
        <v>1999</v>
      </c>
      <c r="C19" s="12" t="s">
        <v>77</v>
      </c>
      <c r="D19" s="15">
        <v>6</v>
      </c>
      <c r="E19" s="12" t="s">
        <v>106</v>
      </c>
      <c r="F19" s="12" t="s">
        <v>79</v>
      </c>
    </row>
    <row r="20" spans="1:8">
      <c r="A20" s="12" t="s">
        <v>107</v>
      </c>
      <c r="B20" s="12">
        <v>2003</v>
      </c>
      <c r="C20" s="12" t="s">
        <v>84</v>
      </c>
      <c r="D20" s="15">
        <v>5</v>
      </c>
      <c r="E20" s="12" t="s">
        <v>106</v>
      </c>
      <c r="F20" s="12" t="s">
        <v>79</v>
      </c>
    </row>
    <row r="21" spans="1:8">
      <c r="A21" s="12" t="s">
        <v>108</v>
      </c>
      <c r="B21" s="12">
        <v>2016</v>
      </c>
      <c r="C21" s="12" t="s">
        <v>84</v>
      </c>
      <c r="D21" s="15">
        <v>2</v>
      </c>
      <c r="E21" s="12" t="s">
        <v>109</v>
      </c>
      <c r="F21" s="12" t="s">
        <v>86</v>
      </c>
    </row>
    <row r="22" spans="1:8">
      <c r="A22" s="12" t="s">
        <v>110</v>
      </c>
      <c r="B22" s="12">
        <v>2015</v>
      </c>
      <c r="C22" s="12" t="s">
        <v>84</v>
      </c>
      <c r="D22" s="15">
        <v>5</v>
      </c>
      <c r="E22" s="12" t="s">
        <v>111</v>
      </c>
      <c r="F22" s="12" t="s">
        <v>79</v>
      </c>
    </row>
    <row r="23" spans="1:8">
      <c r="A23" s="12"/>
      <c r="B23" s="12"/>
      <c r="C23" s="12"/>
      <c r="D23" s="16"/>
      <c r="E23" s="12" t="s">
        <v>78</v>
      </c>
      <c r="F23" s="12"/>
    </row>
    <row r="24" spans="1:8">
      <c r="A24" s="17"/>
      <c r="B24" s="12"/>
      <c r="C24" s="12"/>
      <c r="D24" s="12"/>
      <c r="E24" s="12" t="s">
        <v>93</v>
      </c>
      <c r="F24" s="12"/>
    </row>
    <row r="25" spans="1:8">
      <c r="A25" s="12"/>
      <c r="B25" s="12"/>
      <c r="C25" s="12"/>
      <c r="D25" s="12"/>
      <c r="E25" s="12" t="s">
        <v>106</v>
      </c>
      <c r="F25" s="12"/>
    </row>
    <row r="26" spans="1:8">
      <c r="A26" s="12"/>
      <c r="B26" s="12"/>
      <c r="C26" s="12"/>
      <c r="D26" s="12"/>
      <c r="E26" s="12" t="s">
        <v>112</v>
      </c>
      <c r="F26" s="12"/>
    </row>
    <row r="27" spans="1:8">
      <c r="A27" s="12"/>
      <c r="B27" s="12"/>
      <c r="C27" s="12"/>
      <c r="D27" s="12"/>
      <c r="E27" s="12" t="s">
        <v>93</v>
      </c>
      <c r="F27" s="12"/>
    </row>
    <row r="28" spans="1:8" s="26" customFormat="1"/>
    <row r="30" spans="1:8">
      <c r="A30" s="28" t="s">
        <v>88</v>
      </c>
      <c r="B30" s="35" t="s">
        <v>115</v>
      </c>
      <c r="C30" s="29" t="s">
        <v>116</v>
      </c>
      <c r="D30" s="27"/>
      <c r="E30" s="27"/>
      <c r="F30" s="32" t="s">
        <v>117</v>
      </c>
      <c r="G30" s="32" t="s">
        <v>115</v>
      </c>
      <c r="H30" s="32" t="s">
        <v>116</v>
      </c>
    </row>
    <row r="31" spans="1:8">
      <c r="A31" s="30" t="s">
        <v>118</v>
      </c>
      <c r="B31" s="36">
        <v>26</v>
      </c>
      <c r="C31" s="44" t="str">
        <f>VLOOKUP(B31,$G$31:$H$35,2,TRUE)</f>
        <v>E</v>
      </c>
      <c r="D31" s="27"/>
      <c r="E31" s="27"/>
      <c r="F31" s="33" t="s">
        <v>120</v>
      </c>
      <c r="G31" s="33">
        <v>0</v>
      </c>
      <c r="H31" s="33" t="s">
        <v>119</v>
      </c>
    </row>
    <row r="32" spans="1:8">
      <c r="A32" s="31" t="s">
        <v>121</v>
      </c>
      <c r="B32" s="36">
        <v>82</v>
      </c>
      <c r="C32" s="44" t="str">
        <f t="shared" ref="C32:C37" si="0">VLOOKUP(B32,$G$31:$H$35,2,TRUE)</f>
        <v>B</v>
      </c>
      <c r="D32" s="27"/>
      <c r="E32" s="27"/>
      <c r="F32" s="33" t="s">
        <v>123</v>
      </c>
      <c r="G32" s="33">
        <v>55</v>
      </c>
      <c r="H32" s="33" t="s">
        <v>124</v>
      </c>
    </row>
    <row r="33" spans="1:8">
      <c r="A33" s="31" t="s">
        <v>125</v>
      </c>
      <c r="B33" s="36">
        <v>99</v>
      </c>
      <c r="C33" s="44" t="str">
        <f t="shared" si="0"/>
        <v>A</v>
      </c>
      <c r="D33" s="27"/>
      <c r="E33" s="27"/>
      <c r="F33" s="33" t="s">
        <v>127</v>
      </c>
      <c r="G33" s="33">
        <v>70</v>
      </c>
      <c r="H33" s="33" t="s">
        <v>128</v>
      </c>
    </row>
    <row r="34" spans="1:8">
      <c r="A34" s="27" t="s">
        <v>129</v>
      </c>
      <c r="B34" s="37">
        <v>16</v>
      </c>
      <c r="C34" s="44" t="str">
        <f t="shared" si="0"/>
        <v>E</v>
      </c>
      <c r="D34" s="27"/>
      <c r="E34" s="27"/>
      <c r="F34" s="33" t="s">
        <v>130</v>
      </c>
      <c r="G34" s="33">
        <v>80</v>
      </c>
      <c r="H34" s="33" t="s">
        <v>122</v>
      </c>
    </row>
    <row r="35" spans="1:8">
      <c r="A35" s="27" t="s">
        <v>131</v>
      </c>
      <c r="B35" s="37">
        <v>75</v>
      </c>
      <c r="C35" s="44" t="str">
        <f t="shared" si="0"/>
        <v>C</v>
      </c>
      <c r="D35" s="27"/>
      <c r="E35" s="27"/>
      <c r="F35" s="33" t="s">
        <v>132</v>
      </c>
      <c r="G35" s="33">
        <v>90</v>
      </c>
      <c r="H35" s="33" t="s">
        <v>126</v>
      </c>
    </row>
    <row r="36" spans="1:8">
      <c r="A36" s="27" t="s">
        <v>133</v>
      </c>
      <c r="B36" s="37">
        <v>18</v>
      </c>
      <c r="C36" s="44" t="str">
        <f t="shared" si="0"/>
        <v>E</v>
      </c>
      <c r="D36" s="27"/>
      <c r="E36" s="27"/>
      <c r="F36" s="33"/>
      <c r="G36" s="33"/>
      <c r="H36" s="27"/>
    </row>
    <row r="37" spans="1:8">
      <c r="A37" s="27" t="s">
        <v>134</v>
      </c>
      <c r="B37" s="37">
        <v>89</v>
      </c>
      <c r="C37" s="44" t="str">
        <f t="shared" si="0"/>
        <v>B</v>
      </c>
      <c r="D37" s="27"/>
      <c r="E37" s="27"/>
      <c r="F37" s="33"/>
      <c r="G37" s="33"/>
      <c r="H37" s="27"/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38E4-B920-41AB-B0B4-D41AD282853D}">
  <dimension ref="A1:AA9"/>
  <sheetViews>
    <sheetView workbookViewId="0">
      <selection activeCell="D9" sqref="D9"/>
    </sheetView>
  </sheetViews>
  <sheetFormatPr defaultRowHeight="15"/>
  <cols>
    <col min="1" max="1" width="24.7109375" style="34" bestFit="1" customWidth="1"/>
    <col min="2" max="2" width="11.28515625" style="34" bestFit="1" customWidth="1"/>
    <col min="3" max="3" width="11.140625" style="34" bestFit="1" customWidth="1"/>
    <col min="4" max="4" width="14" style="34" bestFit="1" customWidth="1"/>
    <col min="5" max="5" width="11.85546875" style="34" bestFit="1" customWidth="1"/>
    <col min="6" max="7" width="11" style="34" bestFit="1" customWidth="1"/>
    <col min="8" max="8" width="11.28515625" style="34" bestFit="1" customWidth="1"/>
    <col min="9" max="9" width="15.28515625" style="34" bestFit="1" customWidth="1"/>
    <col min="10" max="10" width="10.5703125" style="34" bestFit="1" customWidth="1"/>
    <col min="11" max="11" width="10.7109375" style="34" bestFit="1" customWidth="1"/>
    <col min="12" max="12" width="11.140625" style="34" bestFit="1" customWidth="1"/>
    <col min="13" max="13" width="10.85546875" style="34" bestFit="1" customWidth="1"/>
    <col min="14" max="14" width="11.7109375" style="34" bestFit="1" customWidth="1"/>
    <col min="15" max="16" width="11.42578125" style="34" bestFit="1" customWidth="1"/>
    <col min="17" max="17" width="11.140625" style="34" bestFit="1" customWidth="1"/>
    <col min="18" max="18" width="11.42578125" style="34" bestFit="1" customWidth="1"/>
    <col min="19" max="19" width="11.140625" style="34" bestFit="1" customWidth="1"/>
    <col min="20" max="21" width="11" style="34" bestFit="1" customWidth="1"/>
    <col min="22" max="23" width="11.28515625" style="34" bestFit="1" customWidth="1"/>
    <col min="24" max="24" width="11.85546875" style="34" bestFit="1" customWidth="1"/>
    <col min="25" max="25" width="11.140625" style="34" bestFit="1" customWidth="1"/>
    <col min="26" max="27" width="11" style="34" bestFit="1" customWidth="1"/>
    <col min="28" max="16384" width="9.140625" style="34"/>
  </cols>
  <sheetData>
    <row r="1" spans="1:27">
      <c r="A1" s="45" t="s">
        <v>137</v>
      </c>
      <c r="B1" s="46" t="s">
        <v>142</v>
      </c>
      <c r="C1" s="46" t="s">
        <v>145</v>
      </c>
      <c r="D1" s="46" t="s">
        <v>148</v>
      </c>
      <c r="E1" s="46" t="s">
        <v>151</v>
      </c>
      <c r="F1" s="46" t="s">
        <v>153</v>
      </c>
      <c r="G1" s="46" t="s">
        <v>155</v>
      </c>
      <c r="H1" s="46" t="s">
        <v>157</v>
      </c>
      <c r="I1" s="46" t="s">
        <v>159</v>
      </c>
      <c r="J1" s="46" t="s">
        <v>161</v>
      </c>
      <c r="K1" s="46" t="s">
        <v>163</v>
      </c>
      <c r="L1" s="46" t="s">
        <v>165</v>
      </c>
      <c r="M1" s="46" t="s">
        <v>167</v>
      </c>
      <c r="N1" s="46" t="s">
        <v>169</v>
      </c>
      <c r="O1" s="46" t="s">
        <v>171</v>
      </c>
      <c r="P1" s="46" t="s">
        <v>173</v>
      </c>
      <c r="Q1" s="46" t="s">
        <v>175</v>
      </c>
      <c r="R1" s="46" t="s">
        <v>177</v>
      </c>
      <c r="S1" s="46" t="s">
        <v>179</v>
      </c>
      <c r="T1" s="46" t="s">
        <v>181</v>
      </c>
      <c r="U1" s="46" t="s">
        <v>183</v>
      </c>
      <c r="V1" s="46" t="s">
        <v>185</v>
      </c>
      <c r="W1" s="46" t="s">
        <v>187</v>
      </c>
      <c r="X1" s="46" t="s">
        <v>189</v>
      </c>
      <c r="Y1" s="46" t="s">
        <v>191</v>
      </c>
      <c r="Z1" s="46" t="s">
        <v>193</v>
      </c>
      <c r="AA1" s="46" t="s">
        <v>195</v>
      </c>
    </row>
    <row r="2" spans="1:27">
      <c r="A2" s="45" t="s">
        <v>138</v>
      </c>
      <c r="B2" s="46">
        <v>5</v>
      </c>
      <c r="C2" s="46">
        <v>6</v>
      </c>
      <c r="D2" s="46">
        <v>1</v>
      </c>
      <c r="E2" s="46">
        <v>9</v>
      </c>
      <c r="F2" s="46">
        <v>2</v>
      </c>
      <c r="G2" s="46">
        <v>3</v>
      </c>
      <c r="H2" s="46">
        <v>4</v>
      </c>
      <c r="I2" s="46">
        <v>9</v>
      </c>
      <c r="J2" s="46">
        <v>10</v>
      </c>
      <c r="K2" s="46">
        <v>7</v>
      </c>
      <c r="L2" s="46">
        <v>10</v>
      </c>
      <c r="M2" s="46">
        <v>8</v>
      </c>
      <c r="N2" s="46">
        <v>10</v>
      </c>
      <c r="O2" s="46">
        <v>4</v>
      </c>
      <c r="P2" s="46">
        <v>9</v>
      </c>
      <c r="Q2" s="46">
        <v>8</v>
      </c>
      <c r="R2" s="46">
        <v>3</v>
      </c>
      <c r="S2" s="46">
        <v>10</v>
      </c>
      <c r="T2" s="46">
        <v>4</v>
      </c>
      <c r="U2" s="46">
        <v>4</v>
      </c>
      <c r="V2" s="46">
        <v>5</v>
      </c>
      <c r="W2" s="46">
        <v>8</v>
      </c>
      <c r="X2" s="46">
        <v>8</v>
      </c>
      <c r="Y2" s="46">
        <v>8</v>
      </c>
      <c r="Z2" s="46">
        <v>10</v>
      </c>
      <c r="AA2" s="46">
        <v>3</v>
      </c>
    </row>
    <row r="3" spans="1:27">
      <c r="A3" s="45" t="s">
        <v>139</v>
      </c>
      <c r="B3" s="46">
        <v>200</v>
      </c>
      <c r="C3" s="46">
        <v>300</v>
      </c>
      <c r="D3" s="46">
        <v>50</v>
      </c>
      <c r="E3" s="46">
        <v>350</v>
      </c>
      <c r="F3" s="46">
        <v>90</v>
      </c>
      <c r="G3" s="46">
        <v>200</v>
      </c>
      <c r="H3" s="46">
        <v>350</v>
      </c>
      <c r="I3" s="46">
        <v>333</v>
      </c>
      <c r="J3" s="46">
        <v>410</v>
      </c>
      <c r="K3" s="46">
        <v>280</v>
      </c>
      <c r="L3" s="46">
        <v>320</v>
      </c>
      <c r="M3" s="46">
        <v>272</v>
      </c>
      <c r="N3" s="46">
        <v>300</v>
      </c>
      <c r="O3" s="46">
        <v>168</v>
      </c>
      <c r="P3" s="46">
        <v>279</v>
      </c>
      <c r="Q3" s="46">
        <v>320</v>
      </c>
      <c r="R3" s="46">
        <v>144</v>
      </c>
      <c r="S3" s="46">
        <v>380</v>
      </c>
      <c r="T3" s="46">
        <v>192</v>
      </c>
      <c r="U3" s="46">
        <v>160</v>
      </c>
      <c r="V3" s="46">
        <v>155</v>
      </c>
      <c r="W3" s="46">
        <v>352</v>
      </c>
      <c r="X3" s="46">
        <v>400</v>
      </c>
      <c r="Y3" s="46">
        <v>280</v>
      </c>
      <c r="Z3" s="46">
        <v>350</v>
      </c>
      <c r="AA3" s="46">
        <v>102</v>
      </c>
    </row>
    <row r="4" spans="1:27">
      <c r="A4" s="45" t="s">
        <v>140</v>
      </c>
      <c r="B4" s="46">
        <v>40</v>
      </c>
      <c r="C4" s="46">
        <v>50</v>
      </c>
      <c r="D4" s="46">
        <v>50</v>
      </c>
      <c r="E4" s="46">
        <v>39</v>
      </c>
      <c r="F4" s="46">
        <v>45</v>
      </c>
      <c r="G4" s="46">
        <v>67</v>
      </c>
      <c r="H4" s="46">
        <v>88</v>
      </c>
      <c r="I4" s="46">
        <v>37</v>
      </c>
      <c r="J4" s="46">
        <v>41</v>
      </c>
      <c r="K4" s="46">
        <v>40</v>
      </c>
      <c r="L4" s="46">
        <v>32</v>
      </c>
      <c r="M4" s="46">
        <v>34</v>
      </c>
      <c r="N4" s="46">
        <v>30</v>
      </c>
      <c r="O4" s="46">
        <v>42</v>
      </c>
      <c r="P4" s="46">
        <v>31</v>
      </c>
      <c r="Q4" s="46">
        <v>40</v>
      </c>
      <c r="R4" s="46">
        <v>48</v>
      </c>
      <c r="S4" s="46">
        <v>38</v>
      </c>
      <c r="T4" s="46">
        <v>48</v>
      </c>
      <c r="U4" s="46">
        <v>40</v>
      </c>
      <c r="V4" s="46">
        <v>31</v>
      </c>
      <c r="W4" s="46">
        <v>44</v>
      </c>
      <c r="X4" s="46">
        <v>50</v>
      </c>
      <c r="Y4" s="46">
        <v>35</v>
      </c>
      <c r="Z4" s="46">
        <v>35</v>
      </c>
      <c r="AA4" s="46">
        <v>34</v>
      </c>
    </row>
    <row r="5" spans="1:27">
      <c r="A5" s="45" t="s">
        <v>141</v>
      </c>
      <c r="B5" s="46" t="s">
        <v>143</v>
      </c>
      <c r="C5" s="46" t="s">
        <v>146</v>
      </c>
      <c r="D5" s="46" t="s">
        <v>149</v>
      </c>
      <c r="E5" s="46" t="s">
        <v>152</v>
      </c>
      <c r="F5" s="46" t="s">
        <v>154</v>
      </c>
      <c r="G5" s="46" t="s">
        <v>156</v>
      </c>
      <c r="H5" s="46" t="s">
        <v>158</v>
      </c>
      <c r="I5" s="46" t="s">
        <v>160</v>
      </c>
      <c r="J5" s="46" t="s">
        <v>162</v>
      </c>
      <c r="K5" s="46" t="s">
        <v>164</v>
      </c>
      <c r="L5" s="46" t="s">
        <v>166</v>
      </c>
      <c r="M5" s="46" t="s">
        <v>168</v>
      </c>
      <c r="N5" s="46" t="s">
        <v>170</v>
      </c>
      <c r="O5" s="46" t="s">
        <v>172</v>
      </c>
      <c r="P5" s="46" t="s">
        <v>174</v>
      </c>
      <c r="Q5" s="46" t="s">
        <v>176</v>
      </c>
      <c r="R5" s="46" t="s">
        <v>178</v>
      </c>
      <c r="S5" s="46" t="s">
        <v>180</v>
      </c>
      <c r="T5" s="46" t="s">
        <v>182</v>
      </c>
      <c r="U5" s="46" t="s">
        <v>184</v>
      </c>
      <c r="V5" s="46" t="s">
        <v>186</v>
      </c>
      <c r="W5" s="46" t="s">
        <v>188</v>
      </c>
      <c r="X5" s="46" t="s">
        <v>190</v>
      </c>
      <c r="Y5" s="46" t="s">
        <v>192</v>
      </c>
      <c r="Z5" s="46" t="s">
        <v>194</v>
      </c>
      <c r="AA5" s="46" t="s">
        <v>196</v>
      </c>
    </row>
    <row r="6" spans="1:27">
      <c r="A6" s="46"/>
      <c r="B6" s="46"/>
      <c r="C6" s="46"/>
      <c r="D6" s="46"/>
      <c r="E6" s="46"/>
      <c r="F6" s="46"/>
      <c r="G6" s="47"/>
      <c r="H6" s="47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pans="1:27">
      <c r="A7" s="46"/>
      <c r="B7" s="46"/>
      <c r="C7" s="46"/>
      <c r="D7" s="48" t="s">
        <v>144</v>
      </c>
      <c r="E7" s="49" t="s">
        <v>145</v>
      </c>
      <c r="F7" s="46"/>
      <c r="G7" s="47"/>
      <c r="H7" s="47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spans="1:27">
      <c r="A8" s="46"/>
      <c r="B8" s="46"/>
      <c r="C8" s="46"/>
      <c r="D8" s="46" t="s">
        <v>147</v>
      </c>
      <c r="E8" s="50">
        <f>HLOOKUP(E7,B1:AA5,4,FALSE)</f>
        <v>50</v>
      </c>
      <c r="F8" s="46"/>
      <c r="G8" s="47"/>
      <c r="H8" s="47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</row>
    <row r="9" spans="1:27">
      <c r="A9" s="46"/>
      <c r="B9" s="46"/>
      <c r="C9" s="46"/>
      <c r="D9" s="46" t="s">
        <v>150</v>
      </c>
      <c r="E9" s="50" t="str">
        <f>HLOOKUP(E7,B1:AA5,5,FALSE)</f>
        <v>Customer B</v>
      </c>
      <c r="F9" s="46"/>
      <c r="G9" s="47"/>
      <c r="H9" s="47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</row>
  </sheetData>
  <mergeCells count="4">
    <mergeCell ref="G6:H6"/>
    <mergeCell ref="G7:H7"/>
    <mergeCell ref="G8:H8"/>
    <mergeCell ref="G9:H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3517-BC2C-4667-9E5E-7732EDA9EF2A}">
  <dimension ref="A1:AJ26"/>
  <sheetViews>
    <sheetView tabSelected="1" workbookViewId="0">
      <selection activeCell="J21" sqref="J21"/>
    </sheetView>
  </sheetViews>
  <sheetFormatPr defaultRowHeight="15"/>
  <cols>
    <col min="1" max="1" width="15.5703125" style="37" bestFit="1" customWidth="1"/>
    <col min="2" max="2" width="12.28515625" style="37" bestFit="1" customWidth="1"/>
    <col min="3" max="3" width="9" style="37" bestFit="1" customWidth="1"/>
    <col min="4" max="6" width="9.140625" style="37"/>
    <col min="7" max="7" width="10.5703125" style="37" bestFit="1" customWidth="1"/>
    <col min="8" max="8" width="8.42578125" style="37" bestFit="1" customWidth="1"/>
    <col min="9" max="9" width="17.42578125" style="37" bestFit="1" customWidth="1"/>
    <col min="10" max="10" width="9.140625" style="37"/>
    <col min="11" max="11" width="15.7109375" style="37" bestFit="1" customWidth="1"/>
    <col min="12" max="12" width="12.7109375" style="37" bestFit="1" customWidth="1"/>
    <col min="13" max="13" width="10.5703125" style="37" bestFit="1" customWidth="1"/>
    <col min="14" max="14" width="8.28515625" style="37" bestFit="1" customWidth="1"/>
    <col min="15" max="15" width="17.42578125" style="37" bestFit="1" customWidth="1"/>
    <col min="16" max="16" width="9.28515625" style="37" bestFit="1" customWidth="1"/>
    <col min="17" max="17" width="10.7109375" style="37" bestFit="1" customWidth="1"/>
    <col min="18" max="18" width="12.5703125" style="37" bestFit="1" customWidth="1"/>
    <col min="19" max="19" width="12.42578125" style="37" bestFit="1" customWidth="1"/>
    <col min="20" max="20" width="12" style="37" bestFit="1" customWidth="1"/>
    <col min="21" max="21" width="12.5703125" style="37" bestFit="1" customWidth="1"/>
    <col min="22" max="22" width="11" style="37" bestFit="1" customWidth="1"/>
    <col min="23" max="23" width="15.5703125" style="37" bestFit="1" customWidth="1"/>
    <col min="24" max="24" width="13.42578125" style="37" bestFit="1" customWidth="1"/>
    <col min="25" max="25" width="11.140625" style="37" bestFit="1" customWidth="1"/>
    <col min="26" max="26" width="12.28515625" style="37" bestFit="1" customWidth="1"/>
    <col min="27" max="27" width="12.5703125" style="37" bestFit="1" customWidth="1"/>
    <col min="28" max="28" width="10.28515625" style="37" bestFit="1" customWidth="1"/>
    <col min="29" max="29" width="10.140625" style="37" bestFit="1" customWidth="1"/>
    <col min="30" max="30" width="13.5703125" style="37" bestFit="1" customWidth="1"/>
    <col min="31" max="31" width="12" style="37" bestFit="1" customWidth="1"/>
    <col min="32" max="32" width="15.5703125" style="37" bestFit="1" customWidth="1"/>
    <col min="33" max="33" width="9.42578125" style="37" bestFit="1" customWidth="1"/>
    <col min="34" max="34" width="12.7109375" style="37" bestFit="1" customWidth="1"/>
    <col min="35" max="35" width="16.28515625" style="37" bestFit="1" customWidth="1"/>
    <col min="36" max="36" width="11.28515625" style="37" bestFit="1" customWidth="1"/>
    <col min="37" max="16384" width="9.140625" style="37"/>
  </cols>
  <sheetData>
    <row r="1" spans="1:36">
      <c r="A1" s="51" t="s">
        <v>200</v>
      </c>
      <c r="B1" s="51" t="s">
        <v>201</v>
      </c>
      <c r="C1" s="52"/>
      <c r="G1" s="51" t="s">
        <v>220</v>
      </c>
      <c r="H1" s="51" t="s">
        <v>221</v>
      </c>
      <c r="I1" s="51" t="s">
        <v>222</v>
      </c>
      <c r="K1" s="56" t="s">
        <v>220</v>
      </c>
      <c r="L1" s="43" t="s">
        <v>223</v>
      </c>
      <c r="M1" s="43" t="s">
        <v>224</v>
      </c>
      <c r="N1" s="43" t="s">
        <v>225</v>
      </c>
      <c r="O1" s="43" t="s">
        <v>226</v>
      </c>
      <c r="P1" s="43" t="s">
        <v>228</v>
      </c>
      <c r="Q1" s="43" t="s">
        <v>230</v>
      </c>
      <c r="R1" s="43" t="s">
        <v>231</v>
      </c>
      <c r="S1" s="43" t="s">
        <v>233</v>
      </c>
      <c r="T1" s="43" t="s">
        <v>234</v>
      </c>
      <c r="U1" s="43" t="s">
        <v>236</v>
      </c>
      <c r="V1" s="43" t="s">
        <v>238</v>
      </c>
      <c r="W1" s="43" t="s">
        <v>240</v>
      </c>
      <c r="X1" s="43" t="s">
        <v>241</v>
      </c>
      <c r="Y1" s="43" t="s">
        <v>242</v>
      </c>
      <c r="Z1" s="43" t="s">
        <v>244</v>
      </c>
      <c r="AA1" s="43" t="s">
        <v>246</v>
      </c>
      <c r="AB1" s="43" t="s">
        <v>247</v>
      </c>
      <c r="AC1" s="43" t="s">
        <v>248</v>
      </c>
      <c r="AD1" s="43" t="s">
        <v>249</v>
      </c>
      <c r="AE1" s="43" t="s">
        <v>250</v>
      </c>
      <c r="AF1" s="43" t="s">
        <v>251</v>
      </c>
      <c r="AG1" s="43" t="s">
        <v>252</v>
      </c>
      <c r="AH1" s="43" t="s">
        <v>253</v>
      </c>
      <c r="AI1" s="43" t="s">
        <v>255</v>
      </c>
      <c r="AJ1" s="43" t="s">
        <v>257</v>
      </c>
    </row>
    <row r="2" spans="1:36">
      <c r="A2" s="53" t="s">
        <v>202</v>
      </c>
      <c r="B2" s="54">
        <v>60270</v>
      </c>
      <c r="C2" s="52">
        <f>_xlfn.XLOOKUP(A2,$I$2:$I$26,$H$2:$H$26,0)*B2</f>
        <v>14464.8</v>
      </c>
      <c r="G2" s="53" t="s">
        <v>223</v>
      </c>
      <c r="H2" s="55">
        <v>0.27</v>
      </c>
      <c r="I2" s="53" t="s">
        <v>211</v>
      </c>
      <c r="K2" s="56" t="s">
        <v>221</v>
      </c>
      <c r="L2" s="57">
        <v>0.27</v>
      </c>
      <c r="M2" s="57">
        <v>0.25</v>
      </c>
      <c r="N2" s="57">
        <v>0.25</v>
      </c>
      <c r="O2" s="57">
        <v>0.25</v>
      </c>
      <c r="P2" s="57">
        <v>0.25</v>
      </c>
      <c r="Q2" s="57">
        <v>0.24</v>
      </c>
      <c r="R2" s="57">
        <v>0.24</v>
      </c>
      <c r="S2" s="57">
        <v>0.23</v>
      </c>
      <c r="T2" s="57">
        <v>0.23</v>
      </c>
      <c r="U2" s="57">
        <v>0.21</v>
      </c>
      <c r="V2" s="57">
        <v>0.2</v>
      </c>
      <c r="W2" s="57">
        <v>0.19</v>
      </c>
      <c r="X2" s="57">
        <v>0.18</v>
      </c>
      <c r="Y2" s="57">
        <v>0.18</v>
      </c>
      <c r="Z2" s="57">
        <v>0.17</v>
      </c>
      <c r="AA2" s="57">
        <v>0.14000000000000001</v>
      </c>
      <c r="AB2" s="57">
        <v>0.14000000000000001</v>
      </c>
      <c r="AC2" s="57">
        <v>0.1</v>
      </c>
      <c r="AD2" s="57">
        <v>0.1</v>
      </c>
      <c r="AE2" s="57">
        <v>0.09</v>
      </c>
      <c r="AF2" s="57">
        <v>0.09</v>
      </c>
      <c r="AG2" s="57">
        <v>0.08</v>
      </c>
      <c r="AH2" s="57">
        <v>0.06</v>
      </c>
      <c r="AI2" s="57">
        <v>0.06</v>
      </c>
      <c r="AJ2" s="57">
        <v>0.06</v>
      </c>
    </row>
    <row r="3" spans="1:36">
      <c r="A3" s="53" t="s">
        <v>203</v>
      </c>
      <c r="B3" s="54">
        <v>39627</v>
      </c>
      <c r="C3" s="52">
        <f t="shared" ref="C3:C19" si="0">_xlfn.XLOOKUP(A3,$I$2:$I$26,$H$2:$H$26,0)*B3</f>
        <v>0</v>
      </c>
      <c r="G3" s="53" t="s">
        <v>224</v>
      </c>
      <c r="H3" s="55">
        <v>0.25</v>
      </c>
      <c r="I3" s="53" t="s">
        <v>206</v>
      </c>
      <c r="K3" s="56" t="s">
        <v>222</v>
      </c>
      <c r="L3" s="43" t="s">
        <v>211</v>
      </c>
      <c r="M3" s="43" t="s">
        <v>206</v>
      </c>
      <c r="N3" s="43" t="s">
        <v>217</v>
      </c>
      <c r="O3" s="43" t="s">
        <v>227</v>
      </c>
      <c r="P3" s="43" t="s">
        <v>229</v>
      </c>
      <c r="Q3" s="43" t="s">
        <v>202</v>
      </c>
      <c r="R3" s="43" t="s">
        <v>232</v>
      </c>
      <c r="S3" s="43" t="s">
        <v>205</v>
      </c>
      <c r="T3" s="43" t="s">
        <v>235</v>
      </c>
      <c r="U3" s="43" t="s">
        <v>237</v>
      </c>
      <c r="V3" s="43" t="s">
        <v>239</v>
      </c>
      <c r="W3" s="43" t="s">
        <v>218</v>
      </c>
      <c r="X3" s="43" t="s">
        <v>212</v>
      </c>
      <c r="Y3" s="43" t="s">
        <v>243</v>
      </c>
      <c r="Z3" s="43" t="s">
        <v>245</v>
      </c>
      <c r="AA3" s="43" t="s">
        <v>204</v>
      </c>
      <c r="AB3" s="43" t="s">
        <v>213</v>
      </c>
      <c r="AC3" s="43" t="s">
        <v>207</v>
      </c>
      <c r="AD3" s="43" t="s">
        <v>209</v>
      </c>
      <c r="AE3" s="43" t="s">
        <v>216</v>
      </c>
      <c r="AF3" s="43" t="s">
        <v>219</v>
      </c>
      <c r="AG3" s="43" t="s">
        <v>210</v>
      </c>
      <c r="AH3" s="43" t="s">
        <v>254</v>
      </c>
      <c r="AI3" s="43" t="s">
        <v>256</v>
      </c>
      <c r="AJ3" s="43" t="s">
        <v>258</v>
      </c>
    </row>
    <row r="4" spans="1:36">
      <c r="A4" s="53" t="s">
        <v>204</v>
      </c>
      <c r="B4" s="54">
        <v>29726</v>
      </c>
      <c r="C4" s="52">
        <f t="shared" si="0"/>
        <v>4161.6400000000003</v>
      </c>
      <c r="G4" s="53" t="s">
        <v>225</v>
      </c>
      <c r="H4" s="55">
        <v>0.25</v>
      </c>
      <c r="I4" s="53" t="s">
        <v>217</v>
      </c>
    </row>
    <row r="5" spans="1:36">
      <c r="A5" s="53" t="s">
        <v>205</v>
      </c>
      <c r="B5" s="54">
        <v>93668</v>
      </c>
      <c r="C5" s="52">
        <f t="shared" si="0"/>
        <v>21543.64</v>
      </c>
      <c r="G5" s="53" t="s">
        <v>226</v>
      </c>
      <c r="H5" s="55">
        <v>0.25</v>
      </c>
      <c r="I5" s="53" t="s">
        <v>227</v>
      </c>
    </row>
    <row r="6" spans="1:36">
      <c r="A6" s="53" t="s">
        <v>206</v>
      </c>
      <c r="B6" s="54">
        <v>134000</v>
      </c>
      <c r="C6" s="52">
        <f t="shared" si="0"/>
        <v>33500</v>
      </c>
      <c r="G6" s="53" t="s">
        <v>228</v>
      </c>
      <c r="H6" s="55">
        <v>0.25</v>
      </c>
      <c r="I6" s="53" t="s">
        <v>229</v>
      </c>
    </row>
    <row r="7" spans="1:36">
      <c r="A7" s="53" t="s">
        <v>207</v>
      </c>
      <c r="B7" s="54">
        <v>34808</v>
      </c>
      <c r="C7" s="52">
        <f t="shared" si="0"/>
        <v>3480.8</v>
      </c>
      <c r="G7" s="53" t="s">
        <v>230</v>
      </c>
      <c r="H7" s="55">
        <v>0.24</v>
      </c>
      <c r="I7" s="53" t="s">
        <v>202</v>
      </c>
    </row>
    <row r="8" spans="1:36">
      <c r="A8" s="53" t="s">
        <v>208</v>
      </c>
      <c r="B8" s="54">
        <v>135000</v>
      </c>
      <c r="C8" s="52">
        <f t="shared" si="0"/>
        <v>0</v>
      </c>
      <c r="G8" s="53" t="s">
        <v>231</v>
      </c>
      <c r="H8" s="55">
        <v>0.24</v>
      </c>
      <c r="I8" s="53" t="s">
        <v>232</v>
      </c>
    </row>
    <row r="9" spans="1:36">
      <c r="A9" s="53" t="s">
        <v>209</v>
      </c>
      <c r="B9" s="54">
        <v>45000</v>
      </c>
      <c r="C9" s="52">
        <f t="shared" si="0"/>
        <v>4500</v>
      </c>
      <c r="G9" s="53" t="s">
        <v>233</v>
      </c>
      <c r="H9" s="55">
        <v>0.23</v>
      </c>
      <c r="I9" s="53" t="s">
        <v>205</v>
      </c>
    </row>
    <row r="10" spans="1:36">
      <c r="A10" s="53" t="s">
        <v>210</v>
      </c>
      <c r="B10" s="54">
        <v>89500</v>
      </c>
      <c r="C10" s="52">
        <f t="shared" si="0"/>
        <v>7160</v>
      </c>
      <c r="G10" s="53" t="s">
        <v>234</v>
      </c>
      <c r="H10" s="55">
        <v>0.23</v>
      </c>
      <c r="I10" s="53" t="s">
        <v>235</v>
      </c>
    </row>
    <row r="11" spans="1:36">
      <c r="A11" s="53" t="s">
        <v>211</v>
      </c>
      <c r="B11" s="54">
        <v>21971</v>
      </c>
      <c r="C11" s="52">
        <f t="shared" si="0"/>
        <v>5932.17</v>
      </c>
      <c r="G11" s="53" t="s">
        <v>236</v>
      </c>
      <c r="H11" s="55">
        <v>0.21</v>
      </c>
      <c r="I11" s="53" t="s">
        <v>237</v>
      </c>
    </row>
    <row r="12" spans="1:36">
      <c r="A12" s="53" t="s">
        <v>212</v>
      </c>
      <c r="B12" s="54">
        <v>80000</v>
      </c>
      <c r="C12" s="52">
        <f t="shared" si="0"/>
        <v>14400</v>
      </c>
      <c r="G12" s="53" t="s">
        <v>238</v>
      </c>
      <c r="H12" s="55">
        <v>0.2</v>
      </c>
      <c r="I12" s="53" t="s">
        <v>239</v>
      </c>
    </row>
    <row r="13" spans="1:36">
      <c r="A13" s="53" t="s">
        <v>213</v>
      </c>
      <c r="B13" s="54">
        <v>45117</v>
      </c>
      <c r="C13" s="52">
        <f t="shared" si="0"/>
        <v>6316.380000000001</v>
      </c>
      <c r="G13" s="53" t="s">
        <v>240</v>
      </c>
      <c r="H13" s="55">
        <v>0.19</v>
      </c>
      <c r="I13" s="53" t="s">
        <v>218</v>
      </c>
    </row>
    <row r="14" spans="1:36">
      <c r="A14" s="53" t="s">
        <v>214</v>
      </c>
      <c r="B14" s="54">
        <v>50545</v>
      </c>
      <c r="C14" s="52">
        <f t="shared" si="0"/>
        <v>0</v>
      </c>
      <c r="G14" s="53" t="s">
        <v>241</v>
      </c>
      <c r="H14" s="55">
        <v>0.18</v>
      </c>
      <c r="I14" s="53" t="s">
        <v>212</v>
      </c>
    </row>
    <row r="15" spans="1:36">
      <c r="A15" s="53" t="s">
        <v>215</v>
      </c>
      <c r="B15" s="54">
        <v>140000</v>
      </c>
      <c r="C15" s="52">
        <f t="shared" si="0"/>
        <v>0</v>
      </c>
      <c r="G15" s="53" t="s">
        <v>242</v>
      </c>
      <c r="H15" s="55">
        <v>0.18</v>
      </c>
      <c r="I15" s="53" t="s">
        <v>243</v>
      </c>
    </row>
    <row r="16" spans="1:36">
      <c r="A16" s="53" t="s">
        <v>216</v>
      </c>
      <c r="B16" s="54">
        <v>110000</v>
      </c>
      <c r="C16" s="52">
        <f t="shared" si="0"/>
        <v>9900</v>
      </c>
      <c r="G16" s="53" t="s">
        <v>244</v>
      </c>
      <c r="H16" s="55">
        <v>0.17</v>
      </c>
      <c r="I16" s="53" t="s">
        <v>245</v>
      </c>
    </row>
    <row r="17" spans="1:9">
      <c r="A17" s="53" t="s">
        <v>217</v>
      </c>
      <c r="B17" s="54">
        <v>68357</v>
      </c>
      <c r="C17" s="52">
        <f t="shared" si="0"/>
        <v>17089.25</v>
      </c>
      <c r="G17" s="53" t="s">
        <v>246</v>
      </c>
      <c r="H17" s="55">
        <v>0.14000000000000001</v>
      </c>
      <c r="I17" s="53" t="s">
        <v>204</v>
      </c>
    </row>
    <row r="18" spans="1:9">
      <c r="A18" s="53" t="s">
        <v>218</v>
      </c>
      <c r="B18" s="54">
        <v>51800</v>
      </c>
      <c r="C18" s="52">
        <f t="shared" si="0"/>
        <v>9842</v>
      </c>
      <c r="G18" s="53" t="s">
        <v>247</v>
      </c>
      <c r="H18" s="55">
        <v>0.14000000000000001</v>
      </c>
      <c r="I18" s="53" t="s">
        <v>213</v>
      </c>
    </row>
    <row r="19" spans="1:9">
      <c r="A19" s="53" t="s">
        <v>219</v>
      </c>
      <c r="B19" s="54">
        <v>97000</v>
      </c>
      <c r="C19" s="52">
        <f t="shared" si="0"/>
        <v>8730</v>
      </c>
      <c r="G19" s="53" t="s">
        <v>248</v>
      </c>
      <c r="H19" s="55">
        <v>0.1</v>
      </c>
      <c r="I19" s="53" t="s">
        <v>207</v>
      </c>
    </row>
    <row r="20" spans="1:9">
      <c r="G20" s="53" t="s">
        <v>249</v>
      </c>
      <c r="H20" s="55">
        <v>0.1</v>
      </c>
      <c r="I20" s="53" t="s">
        <v>209</v>
      </c>
    </row>
    <row r="21" spans="1:9">
      <c r="G21" s="53" t="s">
        <v>250</v>
      </c>
      <c r="H21" s="55">
        <v>0.09</v>
      </c>
      <c r="I21" s="53" t="s">
        <v>216</v>
      </c>
    </row>
    <row r="22" spans="1:9">
      <c r="G22" s="53" t="s">
        <v>251</v>
      </c>
      <c r="H22" s="55">
        <v>0.09</v>
      </c>
      <c r="I22" s="53" t="s">
        <v>219</v>
      </c>
    </row>
    <row r="23" spans="1:9">
      <c r="G23" s="53" t="s">
        <v>252</v>
      </c>
      <c r="H23" s="55">
        <v>0.08</v>
      </c>
      <c r="I23" s="53" t="s">
        <v>210</v>
      </c>
    </row>
    <row r="24" spans="1:9">
      <c r="G24" s="53" t="s">
        <v>253</v>
      </c>
      <c r="H24" s="55">
        <v>0.06</v>
      </c>
      <c r="I24" s="53" t="s">
        <v>254</v>
      </c>
    </row>
    <row r="25" spans="1:9">
      <c r="G25" s="53" t="s">
        <v>255</v>
      </c>
      <c r="H25" s="55">
        <v>0.06</v>
      </c>
      <c r="I25" s="53" t="s">
        <v>256</v>
      </c>
    </row>
    <row r="26" spans="1:9">
      <c r="G26" s="53" t="s">
        <v>257</v>
      </c>
      <c r="H26" s="55">
        <v>0.06</v>
      </c>
      <c r="I26" s="53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Links</vt:lpstr>
      <vt:lpstr>DATEDIF()</vt:lpstr>
      <vt:lpstr>IF()</vt:lpstr>
      <vt:lpstr>VLOOKUP</vt:lpstr>
      <vt:lpstr>HLOOKUP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Sechaba Keith Khabo</dc:creator>
  <cp:lastModifiedBy>Sechaba Keith Khabo</cp:lastModifiedBy>
  <dcterms:created xsi:type="dcterms:W3CDTF">2015-06-05T18:17:20Z</dcterms:created>
  <dcterms:modified xsi:type="dcterms:W3CDTF">2024-11-07T04:59:37Z</dcterms:modified>
</cp:coreProperties>
</file>