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nl-my.sharepoint.com/personal/76a_ornl_gov/Documents/trainings/Cross_lab_intro_to_hpc/outage-medicallydisadvantagedmap-project/learning/"/>
    </mc:Choice>
  </mc:AlternateContent>
  <xr:revisionPtr revIDLastSave="0" documentId="8_{7442C76A-7956-9F4F-AD51-E1021B190737}" xr6:coauthVersionLast="47" xr6:coauthVersionMax="47" xr10:uidLastSave="{00000000-0000-0000-0000-000000000000}"/>
  <bookViews>
    <workbookView xWindow="0" yWindow="4140" windowWidth="27640" windowHeight="16940" xr2:uid="{704DE42E-2430-A242-AE23-7E7BFD14D5C7}"/>
  </bookViews>
  <sheets>
    <sheet name="INTERPOLATION for Strom Inten." sheetId="1" r:id="rId1"/>
    <sheet name="INTEROPOATED DATA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2" l="1"/>
  <c r="S36" i="2"/>
  <c r="S25" i="2"/>
  <c r="S24" i="2"/>
  <c r="S13" i="2"/>
  <c r="S12" i="2"/>
  <c r="AA3" i="2"/>
  <c r="AA2" i="2"/>
  <c r="S47" i="2" s="1"/>
  <c r="Y3" i="2"/>
  <c r="Y2" i="2"/>
  <c r="T37" i="2" s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6" i="1"/>
  <c r="P27" i="1"/>
  <c r="P25" i="1"/>
  <c r="P24" i="1"/>
  <c r="P23" i="1"/>
  <c r="P22" i="1"/>
  <c r="P21" i="1"/>
  <c r="P13" i="1"/>
  <c r="P12" i="1"/>
  <c r="P11" i="1"/>
  <c r="P10" i="1"/>
  <c r="P20" i="1"/>
  <c r="P19" i="1"/>
  <c r="P18" i="1"/>
  <c r="P17" i="1"/>
  <c r="P16" i="1"/>
  <c r="P15" i="1"/>
  <c r="P14" i="1"/>
  <c r="P9" i="1"/>
  <c r="P8" i="1"/>
  <c r="P7" i="1"/>
  <c r="P6" i="1"/>
  <c r="P5" i="1"/>
  <c r="P4" i="1"/>
  <c r="P3" i="1"/>
  <c r="P2" i="1"/>
  <c r="S38" i="2" l="1"/>
  <c r="T26" i="2"/>
  <c r="R21" i="2"/>
  <c r="T24" i="2"/>
  <c r="R10" i="2"/>
  <c r="R34" i="2"/>
  <c r="R47" i="2"/>
  <c r="R3" i="2"/>
  <c r="R15" i="2"/>
  <c r="R27" i="2"/>
  <c r="R39" i="2"/>
  <c r="S6" i="2"/>
  <c r="S18" i="2"/>
  <c r="S30" i="2"/>
  <c r="S42" i="2"/>
  <c r="T6" i="2"/>
  <c r="T18" i="2"/>
  <c r="T30" i="2"/>
  <c r="T42" i="2"/>
  <c r="R23" i="2"/>
  <c r="S14" i="2"/>
  <c r="T2" i="2"/>
  <c r="T14" i="2"/>
  <c r="R36" i="2"/>
  <c r="T39" i="2"/>
  <c r="R4" i="2"/>
  <c r="R16" i="2"/>
  <c r="R28" i="2"/>
  <c r="R40" i="2"/>
  <c r="S7" i="2"/>
  <c r="S19" i="2"/>
  <c r="S31" i="2"/>
  <c r="S43" i="2"/>
  <c r="T7" i="2"/>
  <c r="T19" i="2"/>
  <c r="T31" i="2"/>
  <c r="T43" i="2"/>
  <c r="R5" i="2"/>
  <c r="R29" i="2"/>
  <c r="R41" i="2"/>
  <c r="S8" i="2"/>
  <c r="S20" i="2"/>
  <c r="S32" i="2"/>
  <c r="S44" i="2"/>
  <c r="T8" i="2"/>
  <c r="T20" i="2"/>
  <c r="T32" i="2"/>
  <c r="T44" i="2"/>
  <c r="R45" i="2"/>
  <c r="T36" i="2"/>
  <c r="R6" i="2"/>
  <c r="R30" i="2"/>
  <c r="S9" i="2"/>
  <c r="S33" i="2"/>
  <c r="S45" i="2"/>
  <c r="T9" i="2"/>
  <c r="T33" i="2"/>
  <c r="T45" i="2"/>
  <c r="R22" i="2"/>
  <c r="R46" i="2"/>
  <c r="R11" i="2"/>
  <c r="R35" i="2"/>
  <c r="S26" i="2"/>
  <c r="T38" i="2"/>
  <c r="R12" i="2"/>
  <c r="S15" i="2"/>
  <c r="T27" i="2"/>
  <c r="R13" i="2"/>
  <c r="S4" i="2"/>
  <c r="S40" i="2"/>
  <c r="T16" i="2"/>
  <c r="T40" i="2"/>
  <c r="R26" i="2"/>
  <c r="T29" i="2"/>
  <c r="T46" i="2"/>
  <c r="R24" i="2"/>
  <c r="S3" i="2"/>
  <c r="S27" i="2"/>
  <c r="S39" i="2"/>
  <c r="T3" i="2"/>
  <c r="T15" i="2"/>
  <c r="R2" i="2"/>
  <c r="R25" i="2"/>
  <c r="R37" i="2"/>
  <c r="S16" i="2"/>
  <c r="S28" i="2"/>
  <c r="T4" i="2"/>
  <c r="T28" i="2"/>
  <c r="S2" i="2"/>
  <c r="R14" i="2"/>
  <c r="R38" i="2"/>
  <c r="S5" i="2"/>
  <c r="S17" i="2"/>
  <c r="S29" i="2"/>
  <c r="S41" i="2"/>
  <c r="T5" i="2"/>
  <c r="T17" i="2"/>
  <c r="T41" i="2"/>
  <c r="R17" i="2"/>
  <c r="R18" i="2"/>
  <c r="R42" i="2"/>
  <c r="S21" i="2"/>
  <c r="T21" i="2"/>
  <c r="R7" i="2"/>
  <c r="R19" i="2"/>
  <c r="R31" i="2"/>
  <c r="R43" i="2"/>
  <c r="S10" i="2"/>
  <c r="S22" i="2"/>
  <c r="S34" i="2"/>
  <c r="S46" i="2"/>
  <c r="T10" i="2"/>
  <c r="T22" i="2"/>
  <c r="T34" i="2"/>
  <c r="R8" i="2"/>
  <c r="R20" i="2"/>
  <c r="R32" i="2"/>
  <c r="R44" i="2"/>
  <c r="S11" i="2"/>
  <c r="S23" i="2"/>
  <c r="S35" i="2"/>
  <c r="T11" i="2"/>
  <c r="T23" i="2"/>
  <c r="T35" i="2"/>
  <c r="T47" i="2"/>
  <c r="T12" i="2"/>
  <c r="R9" i="2"/>
  <c r="R33" i="2"/>
  <c r="T13" i="2"/>
  <c r="T25" i="2"/>
  <c r="Y6" i="2" l="1"/>
  <c r="AA6" i="2"/>
  <c r="Z9" i="2"/>
  <c r="Z10" i="2" s="1"/>
</calcChain>
</file>

<file path=xl/sharedStrings.xml><?xml version="1.0" encoding="utf-8"?>
<sst xmlns="http://schemas.openxmlformats.org/spreadsheetml/2006/main" count="310" uniqueCount="96">
  <si>
    <t>Time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</si>
  <si>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</si>
  <si>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</si>
  <si>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</si>
  <si>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</si>
  <si>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</si>
  <si>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</si>
  <si>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</si>
  <si>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Precip.</t>
  </si>
  <si>
    <t>Condition</t>
  </si>
  <si>
    <t>69 °F</t>
  </si>
  <si>
    <t>64 °F</t>
  </si>
  <si>
    <t>84 %</t>
  </si>
  <si>
    <t>SW</t>
  </si>
  <si>
    <t>6 mph</t>
  </si>
  <si>
    <t>0 mph</t>
  </si>
  <si>
    <t>28.93 in</t>
  </si>
  <si>
    <t>0.0 in</t>
  </si>
  <si>
    <t>Mostly Cloudy</t>
  </si>
  <si>
    <t>68 °F</t>
  </si>
  <si>
    <t>87 %</t>
  </si>
  <si>
    <t>CALM</t>
  </si>
  <si>
    <t>W</t>
  </si>
  <si>
    <t>5 mph</t>
  </si>
  <si>
    <t>28.91 in</t>
  </si>
  <si>
    <t>67 °F</t>
  </si>
  <si>
    <t>90 %</t>
  </si>
  <si>
    <t>WSW</t>
  </si>
  <si>
    <t>3 mph</t>
  </si>
  <si>
    <t>28.89 in</t>
  </si>
  <si>
    <t>Cloudy</t>
  </si>
  <si>
    <t>8 mph</t>
  </si>
  <si>
    <t>65 °F</t>
  </si>
  <si>
    <t>13 mph</t>
  </si>
  <si>
    <t>28.94 in</t>
  </si>
  <si>
    <t>Thunder</t>
  </si>
  <si>
    <t>15 mph</t>
  </si>
  <si>
    <t>28 mph</t>
  </si>
  <si>
    <t>28.96 in</t>
  </si>
  <si>
    <t>66 °F</t>
  </si>
  <si>
    <t>59 °F</t>
  </si>
  <si>
    <t>78 %</t>
  </si>
  <si>
    <t>WNW</t>
  </si>
  <si>
    <t>16 mph</t>
  </si>
  <si>
    <t>32 mph</t>
  </si>
  <si>
    <t>28.97 in</t>
  </si>
  <si>
    <t>T-Storm</t>
  </si>
  <si>
    <t>62 °F</t>
  </si>
  <si>
    <t>SE</t>
  </si>
  <si>
    <t>14 mph</t>
  </si>
  <si>
    <t>28.92 in</t>
  </si>
  <si>
    <t>0.1 in</t>
  </si>
  <si>
    <t>Light Rain with Thunder</t>
  </si>
  <si>
    <t>10 mph</t>
  </si>
  <si>
    <t>Light Rain</t>
  </si>
  <si>
    <t>60 °F</t>
  </si>
  <si>
    <t>28.95 in</t>
  </si>
  <si>
    <t>81 %</t>
  </si>
  <si>
    <t>NE</t>
  </si>
  <si>
    <t>NNW</t>
  </si>
  <si>
    <t>7 mph</t>
  </si>
  <si>
    <t>72 °F</t>
  </si>
  <si>
    <t>63 °F</t>
  </si>
  <si>
    <t>73 %</t>
  </si>
  <si>
    <t>VAR</t>
  </si>
  <si>
    <t>76 °F</t>
  </si>
  <si>
    <t>64 %</t>
  </si>
  <si>
    <t>Partly Cloudy</t>
  </si>
  <si>
    <t>X</t>
  </si>
  <si>
    <t>X1</t>
  </si>
  <si>
    <t xml:space="preserve">TIME </t>
  </si>
  <si>
    <t xml:space="preserve">WEATHER </t>
  </si>
  <si>
    <t>Knox</t>
  </si>
  <si>
    <t>TN</t>
  </si>
  <si>
    <t>GMT</t>
  </si>
  <si>
    <t xml:space="preserve">MEAN WEATHER </t>
  </si>
  <si>
    <t xml:space="preserve">MEDIAN WEATHER </t>
  </si>
  <si>
    <t>MEAN OUT</t>
  </si>
  <si>
    <t xml:space="preserve">MEDIAN OUT </t>
  </si>
  <si>
    <t>PEOPLE OUT OF POWER</t>
  </si>
  <si>
    <t xml:space="preserve">LINEAR INT. </t>
  </si>
  <si>
    <t>https://engineerexcel.com/linear-interpolation-in-excel/</t>
  </si>
  <si>
    <t xml:space="preserve">VARIANCE = SUM(XI-XMEAN)^2/(N) </t>
  </si>
  <si>
    <t>VARIANCE P-OUT</t>
  </si>
  <si>
    <t xml:space="preserve">VARIATIONi WEATHER </t>
  </si>
  <si>
    <t>VARIANCEi P-OUT</t>
  </si>
  <si>
    <t xml:space="preserve">VARIANCE WEATHER </t>
  </si>
  <si>
    <t xml:space="preserve">CO-VARIANACI </t>
  </si>
  <si>
    <t>CO-VARIANCE</t>
  </si>
  <si>
    <t>CORRELATION =</t>
  </si>
  <si>
    <t>https://www.youtube.com/watch?v=lKV38oxApVA</t>
  </si>
  <si>
    <t>TOTAL POP</t>
  </si>
  <si>
    <t>% OUT</t>
  </si>
  <si>
    <t xml:space="preserve">CORRELATION </t>
  </si>
  <si>
    <t>Y Strom intensity</t>
  </si>
  <si>
    <t xml:space="preserve">Y (upsampled Storm intensity)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</si>
</sst>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000000000"/>
  </numFmts>
  <fonts count="3" x14ac:knownFonts="1">
    <font>
      <sz val="12"/>
      <color theme="1"/>
      <name val="Calibri"/>
      <family val="2"/>
      <scheme val="minor"/>
    </font>
    <font>
      <b/>
      <sz val="12"/>
      <color rgb="FF1E2023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18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'INTEROPOATED DATA'!$B$1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'INTEROPOATED DATA'!$A$2:$A$47</c:f>
              <c:numCache>
                <c:formatCode>[$-F400]h:mm:ss\ AM/PM</c:formatCode>
                <c:ptCount val="46"/>
                <c:pt idx="0">
                  <c:v>4.1666666666666685E-2</c:v>
                </c:pt>
                <c:pt idx="1">
                  <c:v>5.2083333333333343E-2</c:v>
                </c:pt>
                <c:pt idx="2">
                  <c:v>6.25E-2</c:v>
                </c:pt>
                <c:pt idx="3">
                  <c:v>7.2916666666666685E-2</c:v>
                </c:pt>
                <c:pt idx="4">
                  <c:v>8.3333333333333343E-2</c:v>
                </c:pt>
                <c:pt idx="5">
                  <c:v>9.3750000000000028E-2</c:v>
                </c:pt>
                <c:pt idx="6">
                  <c:v>0.10416666666666666</c:v>
                </c:pt>
                <c:pt idx="7">
                  <c:v>0.11458333333333334</c:v>
                </c:pt>
                <c:pt idx="8">
                  <c:v>0.12500000000000003</c:v>
                </c:pt>
                <c:pt idx="9">
                  <c:v>0.13541666666666666</c:v>
                </c:pt>
                <c:pt idx="10">
                  <c:v>0.14583333333333334</c:v>
                </c:pt>
                <c:pt idx="11">
                  <c:v>0.15625000000000003</c:v>
                </c:pt>
                <c:pt idx="12">
                  <c:v>0.16666666666666666</c:v>
                </c:pt>
                <c:pt idx="13">
                  <c:v>0.17708333333333334</c:v>
                </c:pt>
                <c:pt idx="14">
                  <c:v>0.18750000000000003</c:v>
                </c:pt>
                <c:pt idx="15">
                  <c:v>0.19791666666666666</c:v>
                </c:pt>
                <c:pt idx="16">
                  <c:v>0.20833333333333334</c:v>
                </c:pt>
                <c:pt idx="17">
                  <c:v>0.21875000000000003</c:v>
                </c:pt>
                <c:pt idx="18">
                  <c:v>0.22916666666666666</c:v>
                </c:pt>
                <c:pt idx="19">
                  <c:v>0.23958333333333334</c:v>
                </c:pt>
                <c:pt idx="20">
                  <c:v>0.25</c:v>
                </c:pt>
                <c:pt idx="21">
                  <c:v>0.26041666666666663</c:v>
                </c:pt>
                <c:pt idx="22">
                  <c:v>0.27083333333333337</c:v>
                </c:pt>
                <c:pt idx="23">
                  <c:v>0.28125</c:v>
                </c:pt>
                <c:pt idx="24">
                  <c:v>0.29166666666666663</c:v>
                </c:pt>
                <c:pt idx="25">
                  <c:v>0.30208333333333337</c:v>
                </c:pt>
                <c:pt idx="26">
                  <c:v>0.3125</c:v>
                </c:pt>
                <c:pt idx="27">
                  <c:v>0.32291666666666663</c:v>
                </c:pt>
                <c:pt idx="28">
                  <c:v>0.33333333333333337</c:v>
                </c:pt>
                <c:pt idx="29">
                  <c:v>0.34375</c:v>
                </c:pt>
                <c:pt idx="30">
                  <c:v>0.35416666666666674</c:v>
                </c:pt>
                <c:pt idx="31">
                  <c:v>0.36458333333333337</c:v>
                </c:pt>
                <c:pt idx="32">
                  <c:v>0.375</c:v>
                </c:pt>
                <c:pt idx="33">
                  <c:v>0.38541666666666674</c:v>
                </c:pt>
                <c:pt idx="34">
                  <c:v>0.39583333333333337</c:v>
                </c:pt>
                <c:pt idx="35">
                  <c:v>0.40625</c:v>
                </c:pt>
                <c:pt idx="36">
                  <c:v>0.41666666666666669</c:v>
                </c:pt>
                <c:pt idx="37">
                  <c:v>0.42708333333333331</c:v>
                </c:pt>
                <c:pt idx="38">
                  <c:v>0.4375</c:v>
                </c:pt>
                <c:pt idx="39">
                  <c:v>0.44791666666666674</c:v>
                </c:pt>
                <c:pt idx="40">
                  <c:v>0.45833333333333337</c:v>
                </c:pt>
                <c:pt idx="41">
                  <c:v>0.46875</c:v>
                </c:pt>
                <c:pt idx="42">
                  <c:v>0.47916666666666674</c:v>
                </c:pt>
                <c:pt idx="43">
                  <c:v>0.48958333333333337</c:v>
                </c:pt>
                <c:pt idx="44">
                  <c:v>0.5</c:v>
                </c:pt>
                <c:pt idx="45">
                  <c:v>0.51041666666666674</c:v>
                </c:pt>
              </c:numCache>
            </c:numRef>
          </c:xVal>
          <c:yVal>
            <c:numRef>
              <c:f>'INTEROPOATED DATA'!$B$2:$B$47</c:f>
            </c:numRef>
          </c:yVal>
          <c:smooth val="0"/>
          <c:extLst>
            <c:ext xmlns:c16="http://schemas.microsoft.com/office/drawing/2014/chart" uri="{C3380CC4-5D6E-409C-BE32-E72D297353CC}">
              <c16:uniqueId val="{00000000-0AB9-5B4A-92BC-3D02C2F4FF8C}"/>
            </c:ext>
          </c:extLst>
        </c:ser>
        <c:ser>
          <c:idx val="1"/>
          <c:order val="1"/>
          <c:tx>
            <c:strRef>
              <c:f>'INTEROPOATED DATA'!$C$1</c:f>
              <c:strCache>
                <c:ptCount val="1"/>
                <c:pt idx="0">
                  <c:v>WEATHER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'INTEROPOATED DATA'!$A$2:$A$47</c:f>
              <c:numCache>
                <c:formatCode>[$-F400]h:mm:ss\ AM/PM</c:formatCode>
                <c:ptCount val="46"/>
                <c:pt idx="0">
                  <c:v>4.1666666666666685E-2</c:v>
                </c:pt>
                <c:pt idx="1">
                  <c:v>5.2083333333333343E-2</c:v>
                </c:pt>
                <c:pt idx="2">
                  <c:v>6.25E-2</c:v>
                </c:pt>
                <c:pt idx="3">
                  <c:v>7.2916666666666685E-2</c:v>
                </c:pt>
                <c:pt idx="4">
                  <c:v>8.3333333333333343E-2</c:v>
                </c:pt>
                <c:pt idx="5">
                  <c:v>9.3750000000000028E-2</c:v>
                </c:pt>
                <c:pt idx="6">
                  <c:v>0.10416666666666666</c:v>
                </c:pt>
                <c:pt idx="7">
                  <c:v>0.11458333333333334</c:v>
                </c:pt>
                <c:pt idx="8">
                  <c:v>0.12500000000000003</c:v>
                </c:pt>
                <c:pt idx="9">
                  <c:v>0.13541666666666666</c:v>
                </c:pt>
                <c:pt idx="10">
                  <c:v>0.14583333333333334</c:v>
                </c:pt>
                <c:pt idx="11">
                  <c:v>0.15625000000000003</c:v>
                </c:pt>
                <c:pt idx="12">
                  <c:v>0.16666666666666666</c:v>
                </c:pt>
                <c:pt idx="13">
                  <c:v>0.17708333333333334</c:v>
                </c:pt>
                <c:pt idx="14">
                  <c:v>0.18750000000000003</c:v>
                </c:pt>
                <c:pt idx="15">
                  <c:v>0.19791666666666666</c:v>
                </c:pt>
                <c:pt idx="16">
                  <c:v>0.20833333333333334</c:v>
                </c:pt>
                <c:pt idx="17">
                  <c:v>0.21875000000000003</c:v>
                </c:pt>
                <c:pt idx="18">
                  <c:v>0.22916666666666666</c:v>
                </c:pt>
                <c:pt idx="19">
                  <c:v>0.23958333333333334</c:v>
                </c:pt>
                <c:pt idx="20">
                  <c:v>0.25</c:v>
                </c:pt>
                <c:pt idx="21">
                  <c:v>0.26041666666666663</c:v>
                </c:pt>
                <c:pt idx="22">
                  <c:v>0.27083333333333337</c:v>
                </c:pt>
                <c:pt idx="23">
                  <c:v>0.28125</c:v>
                </c:pt>
                <c:pt idx="24">
                  <c:v>0.29166666666666663</c:v>
                </c:pt>
                <c:pt idx="25">
                  <c:v>0.30208333333333337</c:v>
                </c:pt>
                <c:pt idx="26">
                  <c:v>0.3125</c:v>
                </c:pt>
                <c:pt idx="27">
                  <c:v>0.32291666666666663</c:v>
                </c:pt>
                <c:pt idx="28">
                  <c:v>0.33333333333333337</c:v>
                </c:pt>
                <c:pt idx="29">
                  <c:v>0.34375</c:v>
                </c:pt>
                <c:pt idx="30">
                  <c:v>0.35416666666666674</c:v>
                </c:pt>
                <c:pt idx="31">
                  <c:v>0.36458333333333337</c:v>
                </c:pt>
                <c:pt idx="32">
                  <c:v>0.375</c:v>
                </c:pt>
                <c:pt idx="33">
                  <c:v>0.38541666666666674</c:v>
                </c:pt>
                <c:pt idx="34">
                  <c:v>0.39583333333333337</c:v>
                </c:pt>
                <c:pt idx="35">
                  <c:v>0.40625</c:v>
                </c:pt>
                <c:pt idx="36">
                  <c:v>0.41666666666666669</c:v>
                </c:pt>
                <c:pt idx="37">
                  <c:v>0.42708333333333331</c:v>
                </c:pt>
                <c:pt idx="38">
                  <c:v>0.4375</c:v>
                </c:pt>
                <c:pt idx="39">
                  <c:v>0.44791666666666674</c:v>
                </c:pt>
                <c:pt idx="40">
                  <c:v>0.45833333333333337</c:v>
                </c:pt>
                <c:pt idx="41">
                  <c:v>0.46875</c:v>
                </c:pt>
                <c:pt idx="42">
                  <c:v>0.47916666666666674</c:v>
                </c:pt>
                <c:pt idx="43">
                  <c:v>0.48958333333333337</c:v>
                </c:pt>
                <c:pt idx="44">
                  <c:v>0.5</c:v>
                </c:pt>
                <c:pt idx="45">
                  <c:v>0.51041666666666674</c:v>
                </c:pt>
              </c:numCache>
            </c:numRef>
          </c:xVal>
          <c:yVal>
            <c:numRef>
              <c:f>'INTEROPOATED DATA'!$C$2:$C$47</c:f>
              <c:numCache>
                <c:formatCode>0.00</c:formatCode>
                <c:ptCount val="4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1.4416666666666664</c:v>
                </c:pt>
                <c:pt idx="9">
                  <c:v>1.3166666666666669</c:v>
                </c:pt>
                <c:pt idx="10">
                  <c:v>1.1916666666666667</c:v>
                </c:pt>
                <c:pt idx="11">
                  <c:v>1.0666666666666664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1.1372549019607852</c:v>
                </c:pt>
                <c:pt idx="17">
                  <c:v>1.431372549019609</c:v>
                </c:pt>
                <c:pt idx="18">
                  <c:v>1.725490196078431</c:v>
                </c:pt>
                <c:pt idx="19">
                  <c:v>2</c:v>
                </c:pt>
                <c:pt idx="20">
                  <c:v>3.4000000000000026</c:v>
                </c:pt>
                <c:pt idx="21">
                  <c:v>3.7600000000000007</c:v>
                </c:pt>
                <c:pt idx="22">
                  <c:v>3.4599999999999986</c:v>
                </c:pt>
                <c:pt idx="23">
                  <c:v>3.1599999999999993</c:v>
                </c:pt>
                <c:pt idx="24">
                  <c:v>2.5</c:v>
                </c:pt>
                <c:pt idx="25">
                  <c:v>2.1909090909090905</c:v>
                </c:pt>
                <c:pt idx="26">
                  <c:v>1.9181818181818184</c:v>
                </c:pt>
                <c:pt idx="27">
                  <c:v>1.6454545454545464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1.3833333333333324</c:v>
                </c:pt>
                <c:pt idx="41">
                  <c:v>1.1333333333333329</c:v>
                </c:pt>
                <c:pt idx="42">
                  <c:v>0.88333333333333097</c:v>
                </c:pt>
                <c:pt idx="43">
                  <c:v>0.63333333333333164</c:v>
                </c:pt>
                <c:pt idx="44">
                  <c:v>0.38333333333333242</c:v>
                </c:pt>
                <c:pt idx="45">
                  <c:v>0.13333333333333042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9-5B4A-92BC-3D02C2F4FF8C}"/>
            </c:ext>
          </c:extLst>
        </c:ser>
        <c:ser>
          <c:idx val="2"/>
          <c:order val="2"/>
          <c:tx>
            <c:v>% 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'INTEROPOATED DATA'!$A$2:$A$47</c:f>
              <c:numCache>
                <c:formatCode>[$-F400]h:mm:ss\ AM/PM</c:formatCode>
                <c:ptCount val="46"/>
                <c:pt idx="0">
                  <c:v>4.1666666666666685E-2</c:v>
                </c:pt>
                <c:pt idx="1">
                  <c:v>5.2083333333333343E-2</c:v>
                </c:pt>
                <c:pt idx="2">
                  <c:v>6.25E-2</c:v>
                </c:pt>
                <c:pt idx="3">
                  <c:v>7.2916666666666685E-2</c:v>
                </c:pt>
                <c:pt idx="4">
                  <c:v>8.3333333333333343E-2</c:v>
                </c:pt>
                <c:pt idx="5">
                  <c:v>9.3750000000000028E-2</c:v>
                </c:pt>
                <c:pt idx="6">
                  <c:v>0.10416666666666666</c:v>
                </c:pt>
                <c:pt idx="7">
                  <c:v>0.11458333333333334</c:v>
                </c:pt>
                <c:pt idx="8">
                  <c:v>0.12500000000000003</c:v>
                </c:pt>
                <c:pt idx="9">
                  <c:v>0.13541666666666666</c:v>
                </c:pt>
                <c:pt idx="10">
                  <c:v>0.14583333333333334</c:v>
                </c:pt>
                <c:pt idx="11">
                  <c:v>0.15625000000000003</c:v>
                </c:pt>
                <c:pt idx="12">
                  <c:v>0.16666666666666666</c:v>
                </c:pt>
                <c:pt idx="13">
                  <c:v>0.17708333333333334</c:v>
                </c:pt>
                <c:pt idx="14">
                  <c:v>0.18750000000000003</c:v>
                </c:pt>
                <c:pt idx="15">
                  <c:v>0.19791666666666666</c:v>
                </c:pt>
                <c:pt idx="16">
                  <c:v>0.20833333333333334</c:v>
                </c:pt>
                <c:pt idx="17">
                  <c:v>0.21875000000000003</c:v>
                </c:pt>
                <c:pt idx="18">
                  <c:v>0.22916666666666666</c:v>
                </c:pt>
                <c:pt idx="19">
                  <c:v>0.23958333333333334</c:v>
                </c:pt>
                <c:pt idx="20">
                  <c:v>0.25</c:v>
                </c:pt>
                <c:pt idx="21">
                  <c:v>0.26041666666666663</c:v>
                </c:pt>
                <c:pt idx="22">
                  <c:v>0.27083333333333337</c:v>
                </c:pt>
                <c:pt idx="23">
                  <c:v>0.28125</c:v>
                </c:pt>
                <c:pt idx="24">
                  <c:v>0.29166666666666663</c:v>
                </c:pt>
                <c:pt idx="25">
                  <c:v>0.30208333333333337</c:v>
                </c:pt>
                <c:pt idx="26">
                  <c:v>0.3125</c:v>
                </c:pt>
                <c:pt idx="27">
                  <c:v>0.32291666666666663</c:v>
                </c:pt>
                <c:pt idx="28">
                  <c:v>0.33333333333333337</c:v>
                </c:pt>
                <c:pt idx="29">
                  <c:v>0.34375</c:v>
                </c:pt>
                <c:pt idx="30">
                  <c:v>0.35416666666666674</c:v>
                </c:pt>
                <c:pt idx="31">
                  <c:v>0.36458333333333337</c:v>
                </c:pt>
                <c:pt idx="32">
                  <c:v>0.375</c:v>
                </c:pt>
                <c:pt idx="33">
                  <c:v>0.38541666666666674</c:v>
                </c:pt>
                <c:pt idx="34">
                  <c:v>0.39583333333333337</c:v>
                </c:pt>
                <c:pt idx="35">
                  <c:v>0.40625</c:v>
                </c:pt>
                <c:pt idx="36">
                  <c:v>0.41666666666666669</c:v>
                </c:pt>
                <c:pt idx="37">
                  <c:v>0.42708333333333331</c:v>
                </c:pt>
                <c:pt idx="38">
                  <c:v>0.4375</c:v>
                </c:pt>
                <c:pt idx="39">
                  <c:v>0.44791666666666674</c:v>
                </c:pt>
                <c:pt idx="40">
                  <c:v>0.45833333333333337</c:v>
                </c:pt>
                <c:pt idx="41">
                  <c:v>0.46875</c:v>
                </c:pt>
                <c:pt idx="42">
                  <c:v>0.47916666666666674</c:v>
                </c:pt>
                <c:pt idx="43">
                  <c:v>0.48958333333333337</c:v>
                </c:pt>
                <c:pt idx="44">
                  <c:v>0.5</c:v>
                </c:pt>
                <c:pt idx="45">
                  <c:v>0.51041666666666674</c:v>
                </c:pt>
              </c:numCache>
            </c:numRef>
          </c:xVal>
          <c:yVal>
            <c:numRef>
              <c:f>'INTEROPOATED DATA'!$I$2:$I$47</c:f>
              <c:numCache>
                <c:formatCode>General</c:formatCode>
                <c:ptCount val="4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0.14000000000000001</c:v>
                </c:pt>
                <c:pt idx="20">
                  <c:v>1</c:v>
                </c:pt>
                <c:pt idx="21">
                  <c:v>1.03</c:v>
                </c:pt>
                <c:pt idx="22">
                  <c:v>1.05</c:v>
                </c:pt>
                <c:pt idx="23">
                  <c:v>0.23</c:v>
                </c:pt>
                <c:pt idx="24">
                  <c:v>0.23</c:v>
                </c:pt>
                <c:pt idx="25">
                  <c:v>1.04</c:v>
                </c:pt>
                <c:pt idx="26">
                  <c:v>0.94</c:v>
                </c:pt>
                <c:pt idx="27">
                  <c:v>0.34</c:v>
                </c:pt>
                <c:pt idx="28">
                  <c:v>0.32</c:v>
                </c:pt>
                <c:pt idx="29">
                  <c:v>0.3</c:v>
                </c:pt>
                <c:pt idx="30">
                  <c:v>1.1299999999999999</c:v>
                </c:pt>
                <c:pt idx="31">
                  <c:v>0.32</c:v>
                </c:pt>
                <c:pt idx="32">
                  <c:v>0.3</c:v>
                </c:pt>
                <c:pt idx="33">
                  <c:v>0.3</c:v>
                </c:pt>
                <c:pt idx="34">
                  <c:v>0.32</c:v>
                </c:pt>
                <c:pt idx="35">
                  <c:v>0.25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0.24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0.22</c:v>
                </c:pt>
                <c:pt idx="4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B9-5B4A-92BC-3D02C2F4F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22256"/>
        <c:axId val="1339706992"/>
      </c:scatterChart>
      <c:valAx>
        <c:axId val="13388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06992"/>
        <c:crosses val="autoZero"/>
        <c:crossBetween val="midCat"/>
      </c:valAx>
      <c:valAx>
        <c:axId val="1339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679450</xdr:colOff>
      <xdr:row>11</xdr:row>
      <xdr:rowOff>69850</xdr:rowOff>
    </xdr:from>
    <xdr:to>
      <xdr:col>25</xdr:col>
      <xdr:colOff>298450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E6622-13DD-EB89-B8EA-0B5C787C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87EE-80AE-104A-BC96-06A2C2DFBC07}">
  <dimension ref="A1:P47"/>
  <sheetViews>
    <sheetView tabSelected="1" zoomScale="99" workbookViewId="0">
      <selection activeCell="Q4" sqref="Q4"/>
    </sheetView>
  </sheetViews>
  <sheetFormatPr baseColWidth="10" defaultRowHeight="16" x14ac:dyDescent="0.2"/>
  <cols>
    <col min="2" max="2" width="10.83203125" customWidth="1"/>
    <col min="3" max="10" width="10.83203125" hidden="1" customWidth="1"/>
    <col min="11" max="11" width="0" hidden="1" customWidth="1"/>
    <col min="14" max="14" width="11.5" bestFit="1" customWidth="1"/>
    <col min="15" max="15" width="11.5" style="7" bestFit="1" customWidth="1"/>
  </cols>
  <sheetData>
    <row r="1" spans="1:16" x14ac:dyDescent="0.2">
      <c r="A1" s="1" t="s">
        <v>0</v>
      </c>
      <c r="B1" s="2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94</v>
      </c>
      <c r="N1" s="1" t="s">
        <v>0</v>
      </c>
      <c r="O1" s="7" t="s">
        <v>68</v>
      </c>
      <c r="P1" t="s">
        <v>95</v>
      </c>
    </row>
    <row r="2" spans="1:16" x14ac:dyDescent="0.2">
      <c r="A2" s="3">
        <v>3.6805555555555557E-2</v>
      </c>
      <c r="B2" s="4">
        <v>3.6805555555555557E-2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>
        <v>1.5</v>
      </c>
      <c r="N2" s="6">
        <v>4.1666666666666685E-2</v>
      </c>
      <c r="O2" s="7">
        <v>4.1666666666666685E-2</v>
      </c>
      <c r="P2" s="7">
        <f>$L$2+(O2-$B$2)*(($L$3-$L$2)/($B$3-$B$2))</f>
        <v>1.5</v>
      </c>
    </row>
    <row r="3" spans="1:16" x14ac:dyDescent="0.2">
      <c r="A3" s="3">
        <v>7.8472222222222221E-2</v>
      </c>
      <c r="B3" s="4">
        <v>7.8472222222222221E-2</v>
      </c>
      <c r="C3" s="5" t="s">
        <v>19</v>
      </c>
      <c r="D3" s="5" t="s">
        <v>11</v>
      </c>
      <c r="E3" s="5" t="s">
        <v>20</v>
      </c>
      <c r="F3" s="5" t="s">
        <v>21</v>
      </c>
      <c r="G3" s="5" t="s">
        <v>15</v>
      </c>
      <c r="H3" s="5" t="s">
        <v>15</v>
      </c>
      <c r="I3" s="5" t="s">
        <v>16</v>
      </c>
      <c r="J3" s="5" t="s">
        <v>17</v>
      </c>
      <c r="K3" s="5" t="s">
        <v>18</v>
      </c>
      <c r="L3">
        <v>1.5</v>
      </c>
      <c r="N3" s="6">
        <v>5.2083333333333343E-2</v>
      </c>
      <c r="O3" s="7">
        <v>5.2083333333333343E-2</v>
      </c>
      <c r="P3" s="7">
        <f t="shared" ref="P3:P5" si="0">$L$2+(O3-$B$2)*(($L$3-$L$2)/($B$3-$B$2))</f>
        <v>1.5</v>
      </c>
    </row>
    <row r="4" spans="1:16" x14ac:dyDescent="0.2">
      <c r="A4" s="3">
        <v>0.12013888888888889</v>
      </c>
      <c r="B4" s="4">
        <v>0.12013888888888889</v>
      </c>
      <c r="C4" s="5" t="s">
        <v>19</v>
      </c>
      <c r="D4" s="5" t="s">
        <v>11</v>
      </c>
      <c r="E4" s="5" t="s">
        <v>20</v>
      </c>
      <c r="F4" s="5" t="s">
        <v>22</v>
      </c>
      <c r="G4" s="5" t="s">
        <v>23</v>
      </c>
      <c r="H4" s="5" t="s">
        <v>15</v>
      </c>
      <c r="I4" s="5" t="s">
        <v>24</v>
      </c>
      <c r="J4" s="5" t="s">
        <v>17</v>
      </c>
      <c r="K4" s="5" t="s">
        <v>18</v>
      </c>
      <c r="L4">
        <v>1.5</v>
      </c>
      <c r="N4" s="6">
        <v>6.25E-2</v>
      </c>
      <c r="O4" s="7">
        <v>6.25E-2</v>
      </c>
      <c r="P4" s="7">
        <f t="shared" si="0"/>
        <v>1.5</v>
      </c>
    </row>
    <row r="5" spans="1:16" x14ac:dyDescent="0.2">
      <c r="A5" s="3">
        <v>0.16180555555555556</v>
      </c>
      <c r="B5" s="4">
        <v>0.16180555555555556</v>
      </c>
      <c r="C5" s="5" t="s">
        <v>25</v>
      </c>
      <c r="D5" s="5" t="s">
        <v>11</v>
      </c>
      <c r="E5" s="5" t="s">
        <v>26</v>
      </c>
      <c r="F5" s="5" t="s">
        <v>27</v>
      </c>
      <c r="G5" s="5" t="s">
        <v>28</v>
      </c>
      <c r="H5" s="5" t="s">
        <v>15</v>
      </c>
      <c r="I5" s="5" t="s">
        <v>29</v>
      </c>
      <c r="J5" s="5" t="s">
        <v>17</v>
      </c>
      <c r="K5" s="5" t="s">
        <v>30</v>
      </c>
      <c r="L5">
        <v>1</v>
      </c>
      <c r="N5" s="6">
        <v>7.2916666666666685E-2</v>
      </c>
      <c r="O5" s="7">
        <v>7.2916666666666685E-2</v>
      </c>
      <c r="P5" s="7">
        <f t="shared" si="0"/>
        <v>1.5</v>
      </c>
    </row>
    <row r="6" spans="1:16" x14ac:dyDescent="0.2">
      <c r="A6" s="3">
        <v>0.20347222222222219</v>
      </c>
      <c r="B6" s="4">
        <v>0.20347222222222219</v>
      </c>
      <c r="C6" s="5" t="s">
        <v>19</v>
      </c>
      <c r="D6" s="5" t="s">
        <v>11</v>
      </c>
      <c r="E6" s="5" t="s">
        <v>20</v>
      </c>
      <c r="F6" s="5" t="s">
        <v>27</v>
      </c>
      <c r="G6" s="5" t="s">
        <v>31</v>
      </c>
      <c r="H6" s="5" t="s">
        <v>15</v>
      </c>
      <c r="I6" s="5" t="s">
        <v>24</v>
      </c>
      <c r="J6" s="5" t="s">
        <v>17</v>
      </c>
      <c r="K6" s="5" t="s">
        <v>30</v>
      </c>
      <c r="L6">
        <v>1</v>
      </c>
      <c r="N6" s="6">
        <v>8.3333333333333343E-2</v>
      </c>
      <c r="O6" s="7">
        <v>8.3333333333333343E-2</v>
      </c>
      <c r="P6" s="7">
        <f>$L$3+(O6-$B$3)*(($L$4-$L$3)/($B$4-$B$3))</f>
        <v>1.5</v>
      </c>
    </row>
    <row r="7" spans="1:16" x14ac:dyDescent="0.2">
      <c r="A7" s="3">
        <v>0.2388888888888889</v>
      </c>
      <c r="B7" s="4">
        <v>0.2388888888888889</v>
      </c>
      <c r="C7" s="5" t="s">
        <v>10</v>
      </c>
      <c r="D7" s="5" t="s">
        <v>32</v>
      </c>
      <c r="E7" s="5" t="s">
        <v>20</v>
      </c>
      <c r="F7" s="5" t="s">
        <v>13</v>
      </c>
      <c r="G7" s="5" t="s">
        <v>33</v>
      </c>
      <c r="H7" s="5" t="s">
        <v>15</v>
      </c>
      <c r="I7" s="5" t="s">
        <v>34</v>
      </c>
      <c r="J7" s="5" t="s">
        <v>17</v>
      </c>
      <c r="K7" s="5" t="s">
        <v>35</v>
      </c>
      <c r="L7">
        <v>2</v>
      </c>
      <c r="N7" s="6">
        <v>9.3750000000000028E-2</v>
      </c>
      <c r="O7" s="7">
        <v>9.3750000000000028E-2</v>
      </c>
      <c r="P7" s="7">
        <f t="shared" ref="P7:P9" si="1">$L$3+(O7-$B$3)*(($L$4-$L$3)/($B$4-$B$3))</f>
        <v>1.5</v>
      </c>
    </row>
    <row r="8" spans="1:16" x14ac:dyDescent="0.2">
      <c r="A8" s="3">
        <v>0.24513888888888888</v>
      </c>
      <c r="B8" s="4">
        <v>0.24513888888888888</v>
      </c>
      <c r="C8" s="5" t="s">
        <v>10</v>
      </c>
      <c r="D8" s="5" t="s">
        <v>32</v>
      </c>
      <c r="E8" s="5" t="s">
        <v>20</v>
      </c>
      <c r="F8" s="5" t="s">
        <v>22</v>
      </c>
      <c r="G8" s="5" t="s">
        <v>36</v>
      </c>
      <c r="H8" s="5" t="s">
        <v>37</v>
      </c>
      <c r="I8" s="5" t="s">
        <v>38</v>
      </c>
      <c r="J8" s="5" t="s">
        <v>17</v>
      </c>
      <c r="K8" s="5" t="s">
        <v>35</v>
      </c>
      <c r="L8">
        <v>2</v>
      </c>
      <c r="N8" s="6">
        <v>0.10416666666666666</v>
      </c>
      <c r="O8" s="7">
        <v>0.10416666666666666</v>
      </c>
      <c r="P8" s="7">
        <f t="shared" si="1"/>
        <v>1.5</v>
      </c>
    </row>
    <row r="9" spans="1:16" x14ac:dyDescent="0.2">
      <c r="A9" s="3">
        <v>0.25208333333333333</v>
      </c>
      <c r="B9" s="4">
        <v>0.25208333333333333</v>
      </c>
      <c r="C9" s="5" t="s">
        <v>39</v>
      </c>
      <c r="D9" s="5" t="s">
        <v>40</v>
      </c>
      <c r="E9" s="5" t="s">
        <v>41</v>
      </c>
      <c r="F9" s="5" t="s">
        <v>42</v>
      </c>
      <c r="G9" s="5" t="s">
        <v>43</v>
      </c>
      <c r="H9" s="5" t="s">
        <v>44</v>
      </c>
      <c r="I9" s="5" t="s">
        <v>45</v>
      </c>
      <c r="J9" s="5" t="s">
        <v>17</v>
      </c>
      <c r="K9" s="5" t="s">
        <v>46</v>
      </c>
      <c r="L9">
        <v>4</v>
      </c>
      <c r="N9" s="6">
        <v>0.11458333333333334</v>
      </c>
      <c r="O9" s="7">
        <v>0.11458333333333334</v>
      </c>
      <c r="P9" s="7">
        <f t="shared" si="1"/>
        <v>1.5</v>
      </c>
    </row>
    <row r="10" spans="1:16" x14ac:dyDescent="0.2">
      <c r="A10" s="3">
        <v>0.28680555555555554</v>
      </c>
      <c r="B10" s="4">
        <v>0.28680555555555554</v>
      </c>
      <c r="C10" s="5" t="s">
        <v>47</v>
      </c>
      <c r="D10" s="5" t="s">
        <v>40</v>
      </c>
      <c r="E10" s="5" t="s">
        <v>26</v>
      </c>
      <c r="F10" s="5" t="s">
        <v>48</v>
      </c>
      <c r="G10" s="5" t="s">
        <v>49</v>
      </c>
      <c r="H10" s="5" t="s">
        <v>15</v>
      </c>
      <c r="I10" s="5" t="s">
        <v>50</v>
      </c>
      <c r="J10" s="5" t="s">
        <v>51</v>
      </c>
      <c r="K10" s="5" t="s">
        <v>52</v>
      </c>
      <c r="L10">
        <v>3</v>
      </c>
      <c r="N10" s="6">
        <v>0.12500000000000003</v>
      </c>
      <c r="O10" s="7">
        <v>0.12500000000000003</v>
      </c>
      <c r="P10" s="7">
        <f>$L$4+(O10-$B$4)*(($L$5-$L$4)/($B$5-$B$4))</f>
        <v>1.4416666666666664</v>
      </c>
    </row>
    <row r="11" spans="1:16" x14ac:dyDescent="0.2">
      <c r="A11" s="3">
        <v>0.2902777777777778</v>
      </c>
      <c r="B11" s="4">
        <v>0.2902777777777778</v>
      </c>
      <c r="C11" s="5" t="s">
        <v>47</v>
      </c>
      <c r="D11" s="5" t="s">
        <v>40</v>
      </c>
      <c r="E11" s="5" t="s">
        <v>26</v>
      </c>
      <c r="F11" s="5" t="s">
        <v>48</v>
      </c>
      <c r="G11" s="5" t="s">
        <v>53</v>
      </c>
      <c r="H11" s="5" t="s">
        <v>15</v>
      </c>
      <c r="I11" s="5" t="s">
        <v>50</v>
      </c>
      <c r="J11" s="5" t="s">
        <v>17</v>
      </c>
      <c r="K11" s="5" t="s">
        <v>54</v>
      </c>
      <c r="L11">
        <v>2.5</v>
      </c>
      <c r="N11" s="6">
        <v>0.13541666666666666</v>
      </c>
      <c r="O11" s="7">
        <v>0.13541666666666666</v>
      </c>
      <c r="P11" s="7">
        <f t="shared" ref="P11:P13" si="2">$L$4+(O11-$B$4)*(($L$5-$L$4)/($B$5-$B$4))</f>
        <v>1.3166666666666669</v>
      </c>
    </row>
    <row r="12" spans="1:16" x14ac:dyDescent="0.2">
      <c r="A12" s="3">
        <v>0.32847222222222222</v>
      </c>
      <c r="B12" s="4">
        <v>0.32847222222222222</v>
      </c>
      <c r="C12" s="5" t="s">
        <v>32</v>
      </c>
      <c r="D12" s="5" t="s">
        <v>55</v>
      </c>
      <c r="E12" s="5" t="s">
        <v>12</v>
      </c>
      <c r="F12" s="5" t="s">
        <v>27</v>
      </c>
      <c r="G12" s="5" t="s">
        <v>14</v>
      </c>
      <c r="H12" s="5" t="s">
        <v>15</v>
      </c>
      <c r="I12" s="5" t="s">
        <v>56</v>
      </c>
      <c r="J12" s="5" t="s">
        <v>17</v>
      </c>
      <c r="K12" s="5" t="s">
        <v>18</v>
      </c>
      <c r="L12">
        <v>1.5</v>
      </c>
      <c r="N12" s="6">
        <v>0.14583333333333334</v>
      </c>
      <c r="O12" s="7">
        <v>0.14583333333333334</v>
      </c>
      <c r="P12" s="7">
        <f t="shared" si="2"/>
        <v>1.1916666666666667</v>
      </c>
    </row>
    <row r="13" spans="1:16" x14ac:dyDescent="0.2">
      <c r="A13" s="3">
        <v>0.37013888888888885</v>
      </c>
      <c r="B13" s="4">
        <v>0.37013888888888885</v>
      </c>
      <c r="C13" s="5" t="s">
        <v>19</v>
      </c>
      <c r="D13" s="5" t="s">
        <v>47</v>
      </c>
      <c r="E13" s="5" t="s">
        <v>57</v>
      </c>
      <c r="F13" s="5" t="s">
        <v>58</v>
      </c>
      <c r="G13" s="5" t="s">
        <v>28</v>
      </c>
      <c r="H13" s="5" t="s">
        <v>15</v>
      </c>
      <c r="I13" s="5" t="s">
        <v>34</v>
      </c>
      <c r="J13" s="5" t="s">
        <v>17</v>
      </c>
      <c r="K13" s="5" t="s">
        <v>18</v>
      </c>
      <c r="L13">
        <v>1.5</v>
      </c>
      <c r="N13" s="6">
        <v>0.15625000000000003</v>
      </c>
      <c r="O13" s="7">
        <v>0.15625000000000003</v>
      </c>
      <c r="P13" s="7">
        <f t="shared" si="2"/>
        <v>1.0666666666666664</v>
      </c>
    </row>
    <row r="14" spans="1:16" x14ac:dyDescent="0.2">
      <c r="A14" s="3">
        <v>0.41180555555555554</v>
      </c>
      <c r="B14" s="4">
        <v>0.41180555555555554</v>
      </c>
      <c r="C14" s="5" t="s">
        <v>10</v>
      </c>
      <c r="D14" s="5" t="s">
        <v>47</v>
      </c>
      <c r="E14" s="5" t="s">
        <v>41</v>
      </c>
      <c r="F14" s="5" t="s">
        <v>59</v>
      </c>
      <c r="G14" s="5" t="s">
        <v>60</v>
      </c>
      <c r="H14" s="5" t="s">
        <v>15</v>
      </c>
      <c r="I14" s="5" t="s">
        <v>45</v>
      </c>
      <c r="J14" s="5" t="s">
        <v>17</v>
      </c>
      <c r="K14" s="5" t="s">
        <v>30</v>
      </c>
      <c r="L14">
        <v>1.5</v>
      </c>
      <c r="N14" s="6">
        <v>0.16666666666666666</v>
      </c>
      <c r="O14" s="7">
        <v>0.16666666666666666</v>
      </c>
      <c r="P14" s="7">
        <f>$L$5+(O14-$B$5)*(($L$6-$L$5)/($B$6-$B$5))</f>
        <v>1</v>
      </c>
    </row>
    <row r="15" spans="1:16" x14ac:dyDescent="0.2">
      <c r="A15" s="3">
        <v>0.45347222222222222</v>
      </c>
      <c r="B15" s="4">
        <v>0.45347222222222222</v>
      </c>
      <c r="C15" s="5" t="s">
        <v>61</v>
      </c>
      <c r="D15" s="5" t="s">
        <v>62</v>
      </c>
      <c r="E15" s="5" t="s">
        <v>63</v>
      </c>
      <c r="F15" s="5" t="s">
        <v>64</v>
      </c>
      <c r="G15" s="5" t="s">
        <v>14</v>
      </c>
      <c r="H15" s="5" t="s">
        <v>15</v>
      </c>
      <c r="I15" s="5" t="s">
        <v>45</v>
      </c>
      <c r="J15" s="5" t="s">
        <v>17</v>
      </c>
      <c r="K15" s="5" t="s">
        <v>18</v>
      </c>
      <c r="L15">
        <v>1.5</v>
      </c>
      <c r="N15" s="6">
        <v>0.17708333333333334</v>
      </c>
      <c r="O15" s="7">
        <v>0.17708333333333334</v>
      </c>
      <c r="P15" s="7">
        <f t="shared" ref="P15:P17" si="3">$L$5+(O15-$B$5)*(($L$6-$L$5)/($B$6-$B$5))</f>
        <v>1</v>
      </c>
    </row>
    <row r="16" spans="1:16" x14ac:dyDescent="0.2">
      <c r="A16" s="3">
        <v>0.49513888888888885</v>
      </c>
      <c r="B16" s="4">
        <v>0.49513888888888885</v>
      </c>
      <c r="C16" s="5" t="s">
        <v>65</v>
      </c>
      <c r="D16" s="5" t="s">
        <v>62</v>
      </c>
      <c r="E16" s="5" t="s">
        <v>66</v>
      </c>
      <c r="F16" s="5" t="s">
        <v>13</v>
      </c>
      <c r="G16" s="5" t="s">
        <v>14</v>
      </c>
      <c r="H16" s="5" t="s">
        <v>15</v>
      </c>
      <c r="I16" s="5" t="s">
        <v>38</v>
      </c>
      <c r="J16" s="5" t="s">
        <v>17</v>
      </c>
      <c r="K16" s="5" t="s">
        <v>67</v>
      </c>
      <c r="L16">
        <v>0.5</v>
      </c>
      <c r="N16" s="6">
        <v>0.18750000000000003</v>
      </c>
      <c r="O16" s="7">
        <v>0.18750000000000003</v>
      </c>
      <c r="P16" s="7">
        <f t="shared" si="3"/>
        <v>1</v>
      </c>
    </row>
    <row r="17" spans="14:16" x14ac:dyDescent="0.2">
      <c r="N17" s="6">
        <v>0.19791666666666666</v>
      </c>
      <c r="O17" s="7">
        <v>0.19791666666666666</v>
      </c>
      <c r="P17" s="7">
        <f t="shared" si="3"/>
        <v>1</v>
      </c>
    </row>
    <row r="18" spans="14:16" x14ac:dyDescent="0.2">
      <c r="N18" s="6">
        <v>0.20833333333333334</v>
      </c>
      <c r="O18" s="7">
        <v>0.20833333333333334</v>
      </c>
      <c r="P18" s="7">
        <f>$L$6+(O18-$B$6)*(($L$7-$L$6)/($B$7-$B$6))</f>
        <v>1.1372549019607852</v>
      </c>
    </row>
    <row r="19" spans="14:16" x14ac:dyDescent="0.2">
      <c r="N19" s="6">
        <v>0.21875000000000003</v>
      </c>
      <c r="O19" s="7">
        <v>0.21875000000000003</v>
      </c>
      <c r="P19" s="7">
        <f t="shared" ref="P19:P20" si="4">$L$6+(O19-$B$6)*(($L$7-$L$6)/($B$7-$B$6))</f>
        <v>1.431372549019609</v>
      </c>
    </row>
    <row r="20" spans="14:16" x14ac:dyDescent="0.2">
      <c r="N20" s="6">
        <v>0.22916666666666666</v>
      </c>
      <c r="O20" s="7">
        <v>0.22916666666666666</v>
      </c>
      <c r="P20" s="7">
        <f t="shared" si="4"/>
        <v>1.725490196078431</v>
      </c>
    </row>
    <row r="21" spans="14:16" x14ac:dyDescent="0.2">
      <c r="N21" s="6">
        <v>0.23958333333333334</v>
      </c>
      <c r="O21" s="7">
        <v>0.23958333333333334</v>
      </c>
      <c r="P21" s="7">
        <f>$L$7+(O21-$B$7)*(($L$8-$L$7)/($B$8-$B$7))</f>
        <v>2</v>
      </c>
    </row>
    <row r="22" spans="14:16" x14ac:dyDescent="0.2">
      <c r="N22" s="6">
        <v>0.25</v>
      </c>
      <c r="O22" s="7">
        <v>0.25</v>
      </c>
      <c r="P22" s="7">
        <f>$L$8+(O22-$B$8)*(($L$9-$L$8)/($B$9-$B$8))</f>
        <v>3.4000000000000026</v>
      </c>
    </row>
    <row r="23" spans="14:16" x14ac:dyDescent="0.2">
      <c r="N23" s="6">
        <v>0.26041666666666663</v>
      </c>
      <c r="O23" s="7">
        <v>0.26041666666666663</v>
      </c>
      <c r="P23" s="7">
        <f>$L$9+(O23-$B$9)*(($L$10-$L$9)/($B$10-$B$9))</f>
        <v>3.7600000000000007</v>
      </c>
    </row>
    <row r="24" spans="14:16" x14ac:dyDescent="0.2">
      <c r="N24" s="6">
        <v>0.27083333333333337</v>
      </c>
      <c r="O24" s="7">
        <v>0.27083333333333337</v>
      </c>
      <c r="P24" s="7">
        <f t="shared" ref="P24:P25" si="5">$L$9+(O24-$B$9)*(($L$10-$L$9)/($B$10-$B$9))</f>
        <v>3.4599999999999986</v>
      </c>
    </row>
    <row r="25" spans="14:16" x14ac:dyDescent="0.2">
      <c r="N25" s="6">
        <v>0.28125</v>
      </c>
      <c r="O25" s="7">
        <v>0.28125</v>
      </c>
      <c r="P25" s="7">
        <f t="shared" si="5"/>
        <v>3.1599999999999993</v>
      </c>
    </row>
    <row r="26" spans="14:16" x14ac:dyDescent="0.2">
      <c r="N26" s="6">
        <v>0.29166666666666663</v>
      </c>
      <c r="O26" s="7">
        <v>0.29166666666666663</v>
      </c>
      <c r="P26" s="7">
        <f>$L$11</f>
        <v>2.5</v>
      </c>
    </row>
    <row r="27" spans="14:16" x14ac:dyDescent="0.2">
      <c r="N27" s="6">
        <v>0.30208333333333337</v>
      </c>
      <c r="O27" s="7">
        <v>0.30208333333333337</v>
      </c>
      <c r="P27" s="7">
        <f>$L$11+(O27-$B$11)*(($L$12-$L$11)/($B$12-$B$11))</f>
        <v>2.1909090909090905</v>
      </c>
    </row>
    <row r="28" spans="14:16" x14ac:dyDescent="0.2">
      <c r="N28" s="6">
        <v>0.3125</v>
      </c>
      <c r="O28" s="7">
        <v>0.3125</v>
      </c>
      <c r="P28" s="7">
        <f t="shared" ref="P28:P29" si="6">$L$11+(O28-$B$11)*(($L$12-$L$11)/($B$12-$B$11))</f>
        <v>1.9181818181818184</v>
      </c>
    </row>
    <row r="29" spans="14:16" x14ac:dyDescent="0.2">
      <c r="N29" s="6">
        <v>0.32291666666666663</v>
      </c>
      <c r="O29" s="7">
        <v>0.32291666666666663</v>
      </c>
      <c r="P29" s="7">
        <f t="shared" si="6"/>
        <v>1.6454545454545464</v>
      </c>
    </row>
    <row r="30" spans="14:16" x14ac:dyDescent="0.2">
      <c r="N30" s="6">
        <v>0.33333333333333337</v>
      </c>
      <c r="O30" s="7">
        <v>0.33333333333333337</v>
      </c>
      <c r="P30" s="7">
        <f>$L$12+(O30-$B$12)*(($L$13-$L$12)/($B$13-$B$12))</f>
        <v>1.5</v>
      </c>
    </row>
    <row r="31" spans="14:16" x14ac:dyDescent="0.2">
      <c r="N31" s="6">
        <v>0.34375</v>
      </c>
      <c r="O31" s="7">
        <v>0.34375</v>
      </c>
      <c r="P31" s="7">
        <f t="shared" ref="P31:P37" si="7">$L$12+(O31-$B$12)*(($L$13-$L$12)/($B$13-$B$12))</f>
        <v>1.5</v>
      </c>
    </row>
    <row r="32" spans="14:16" x14ac:dyDescent="0.2">
      <c r="N32" s="6">
        <v>0.35416666666666674</v>
      </c>
      <c r="O32" s="7">
        <v>0.35416666666666674</v>
      </c>
      <c r="P32" s="7">
        <f t="shared" si="7"/>
        <v>1.5</v>
      </c>
    </row>
    <row r="33" spans="14:16" x14ac:dyDescent="0.2">
      <c r="N33" s="6">
        <v>0.36458333333333337</v>
      </c>
      <c r="O33" s="7">
        <v>0.36458333333333337</v>
      </c>
      <c r="P33" s="7">
        <f t="shared" si="7"/>
        <v>1.5</v>
      </c>
    </row>
    <row r="34" spans="14:16" x14ac:dyDescent="0.2">
      <c r="N34" s="6">
        <v>0.375</v>
      </c>
      <c r="O34" s="7">
        <v>0.375</v>
      </c>
      <c r="P34" s="7">
        <f t="shared" si="7"/>
        <v>1.5</v>
      </c>
    </row>
    <row r="35" spans="14:16" x14ac:dyDescent="0.2">
      <c r="N35" s="6">
        <v>0.38541666666666674</v>
      </c>
      <c r="O35" s="7">
        <v>0.38541666666666674</v>
      </c>
      <c r="P35" s="7">
        <f t="shared" si="7"/>
        <v>1.5</v>
      </c>
    </row>
    <row r="36" spans="14:16" x14ac:dyDescent="0.2">
      <c r="N36" s="6">
        <v>0.39583333333333337</v>
      </c>
      <c r="O36" s="7">
        <v>0.39583333333333337</v>
      </c>
      <c r="P36" s="7">
        <f t="shared" si="7"/>
        <v>1.5</v>
      </c>
    </row>
    <row r="37" spans="14:16" x14ac:dyDescent="0.2">
      <c r="N37" s="6">
        <v>0.40625</v>
      </c>
      <c r="O37" s="7">
        <v>0.40625</v>
      </c>
      <c r="P37" s="7">
        <f t="shared" si="7"/>
        <v>1.5</v>
      </c>
    </row>
    <row r="38" spans="14:16" x14ac:dyDescent="0.2">
      <c r="N38" s="6">
        <v>0.41666666666666674</v>
      </c>
      <c r="O38" s="7">
        <v>0.41666666666666674</v>
      </c>
      <c r="P38" s="7">
        <f>$L$13+(O38-$B$13)*(($L$14-$L$13)/($B$14-$B$13))</f>
        <v>1.5</v>
      </c>
    </row>
    <row r="39" spans="14:16" x14ac:dyDescent="0.2">
      <c r="N39" s="6">
        <v>0.42708333333333337</v>
      </c>
      <c r="O39" s="7">
        <v>0.42708333333333337</v>
      </c>
      <c r="P39" s="7">
        <f t="shared" ref="P39:P41" si="8">$L$13+(O39-$B$13)*(($L$14-$L$13)/($B$14-$B$13))</f>
        <v>1.5</v>
      </c>
    </row>
    <row r="40" spans="14:16" x14ac:dyDescent="0.2">
      <c r="N40" s="6">
        <v>0.4375</v>
      </c>
      <c r="O40" s="7">
        <v>0.4375</v>
      </c>
      <c r="P40" s="7">
        <f t="shared" si="8"/>
        <v>1.5</v>
      </c>
    </row>
    <row r="41" spans="14:16" x14ac:dyDescent="0.2">
      <c r="N41" s="6">
        <v>0.44791666666666674</v>
      </c>
      <c r="O41" s="7">
        <v>0.44791666666666674</v>
      </c>
      <c r="P41" s="7">
        <f t="shared" si="8"/>
        <v>1.5</v>
      </c>
    </row>
    <row r="42" spans="14:16" x14ac:dyDescent="0.2">
      <c r="N42" s="6">
        <v>0.45833333333333337</v>
      </c>
      <c r="O42" s="7">
        <v>0.45833333333333337</v>
      </c>
      <c r="P42" s="7">
        <f>$L$15+(O42-$B$15)*(($L$16-$L$15)/($B$16-$B$15))</f>
        <v>1.3833333333333324</v>
      </c>
    </row>
    <row r="43" spans="14:16" x14ac:dyDescent="0.2">
      <c r="N43" s="6">
        <v>0.46875</v>
      </c>
      <c r="O43" s="7">
        <v>0.46875</v>
      </c>
      <c r="P43" s="7">
        <f t="shared" ref="P43:P47" si="9">$L$15+(O43-$B$15)*(($L$16-$L$15)/($B$16-$B$15))</f>
        <v>1.1333333333333329</v>
      </c>
    </row>
    <row r="44" spans="14:16" x14ac:dyDescent="0.2">
      <c r="N44" s="6">
        <v>0.47916666666666674</v>
      </c>
      <c r="O44" s="7">
        <v>0.47916666666666674</v>
      </c>
      <c r="P44" s="7">
        <f t="shared" si="9"/>
        <v>0.88333333333333097</v>
      </c>
    </row>
    <row r="45" spans="14:16" x14ac:dyDescent="0.2">
      <c r="N45" s="6">
        <v>0.48958333333333337</v>
      </c>
      <c r="O45" s="7">
        <v>0.48958333333333337</v>
      </c>
      <c r="P45" s="7">
        <f t="shared" si="9"/>
        <v>0.63333333333333164</v>
      </c>
    </row>
    <row r="46" spans="14:16" x14ac:dyDescent="0.2">
      <c r="N46" s="6">
        <v>0.5</v>
      </c>
      <c r="O46" s="7">
        <v>0.5</v>
      </c>
      <c r="P46" s="7">
        <f t="shared" si="9"/>
        <v>0.38333333333333242</v>
      </c>
    </row>
    <row r="47" spans="14:16" x14ac:dyDescent="0.2">
      <c r="N47" s="6">
        <v>0.51041666666666674</v>
      </c>
      <c r="O47" s="7">
        <v>0.51041666666666674</v>
      </c>
      <c r="P47" s="7">
        <f t="shared" si="9"/>
        <v>0.13333333333333042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7E31-CAA7-7D4C-B506-1D7A2A47D3E8}">
  <dimension ref="A1:AA47"/>
  <sheetViews>
    <sheetView workbookViewId="0">
      <selection activeCell="I23" sqref="I23"/>
    </sheetView>
  </sheetViews>
  <sheetFormatPr baseColWidth="10" defaultRowHeight="16" x14ac:dyDescent="0.2"/>
  <cols>
    <col min="1" max="1" width="11.5" bestFit="1" customWidth="1"/>
    <col min="2" max="2" width="0" hidden="1" customWidth="1"/>
    <col min="4" max="6" width="0" hidden="1" customWidth="1"/>
    <col min="8" max="10" width="10.83203125" customWidth="1"/>
    <col min="11" max="11" width="11.5" style="6" customWidth="1"/>
    <col min="12" max="12" width="10.83203125" customWidth="1"/>
    <col min="13" max="13" width="10.83203125" style="6" customWidth="1"/>
    <col min="14" max="14" width="11.5" style="6" bestFit="1" customWidth="1"/>
    <col min="15" max="16" width="0" hidden="1" customWidth="1"/>
    <col min="17" max="17" width="0" style="7" hidden="1" customWidth="1"/>
    <col min="18" max="18" width="18.83203125" bestFit="1" customWidth="1"/>
  </cols>
  <sheetData>
    <row r="1" spans="1:27" x14ac:dyDescent="0.2">
      <c r="A1" t="s">
        <v>70</v>
      </c>
      <c r="B1" s="7" t="s">
        <v>68</v>
      </c>
      <c r="C1" t="s">
        <v>71</v>
      </c>
      <c r="G1" t="s">
        <v>79</v>
      </c>
      <c r="H1" t="s">
        <v>91</v>
      </c>
      <c r="I1" t="s">
        <v>92</v>
      </c>
      <c r="R1" t="s">
        <v>84</v>
      </c>
      <c r="S1" t="s">
        <v>85</v>
      </c>
      <c r="T1" t="s">
        <v>87</v>
      </c>
    </row>
    <row r="2" spans="1:27" x14ac:dyDescent="0.2">
      <c r="A2" s="6">
        <v>4.1666666666666685E-2</v>
      </c>
      <c r="B2" s="7">
        <v>4.1666666666666685E-2</v>
      </c>
      <c r="C2" s="7">
        <v>1.5</v>
      </c>
      <c r="D2">
        <v>236</v>
      </c>
      <c r="E2" t="s">
        <v>72</v>
      </c>
      <c r="F2" t="s">
        <v>73</v>
      </c>
      <c r="G2">
        <v>30</v>
      </c>
      <c r="H2">
        <v>244081</v>
      </c>
      <c r="I2">
        <v>0.01</v>
      </c>
      <c r="J2">
        <v>45055</v>
      </c>
      <c r="K2" s="6">
        <v>0.20833333333333334</v>
      </c>
      <c r="L2" t="s">
        <v>74</v>
      </c>
      <c r="M2" s="6">
        <v>0.16666666666666666</v>
      </c>
      <c r="N2" s="6">
        <v>4.1666666666666685E-2</v>
      </c>
      <c r="O2">
        <v>45055</v>
      </c>
      <c r="P2">
        <v>0.20833333333333334</v>
      </c>
      <c r="Q2" s="7">
        <v>1.2083333333357587</v>
      </c>
      <c r="R2" s="8">
        <f>(C2-$Y$2)^2</f>
        <v>3.9616892566330985E-3</v>
      </c>
      <c r="S2">
        <f>(G2-$AA$2)^2</f>
        <v>361410.07372400753</v>
      </c>
      <c r="T2">
        <f>(C2-$Y$2)*(G2-$AA$2)</f>
        <v>37.839059268319247</v>
      </c>
      <c r="X2" t="s">
        <v>75</v>
      </c>
      <c r="Y2">
        <f>SUM(C2:C47)/46</f>
        <v>1.56294195148415</v>
      </c>
      <c r="Z2" t="s">
        <v>77</v>
      </c>
      <c r="AA2">
        <f>SUM(G2:G47)/46</f>
        <v>631.17391304347825</v>
      </c>
    </row>
    <row r="3" spans="1:27" x14ac:dyDescent="0.2">
      <c r="A3" s="6">
        <v>5.2083333333333343E-2</v>
      </c>
      <c r="B3" s="7">
        <v>5.2083333333333343E-2</v>
      </c>
      <c r="C3" s="7">
        <v>1.5</v>
      </c>
      <c r="D3">
        <v>237</v>
      </c>
      <c r="E3" t="s">
        <v>72</v>
      </c>
      <c r="F3" t="s">
        <v>73</v>
      </c>
      <c r="G3">
        <v>30</v>
      </c>
      <c r="H3">
        <v>244081</v>
      </c>
      <c r="I3">
        <v>0.01</v>
      </c>
      <c r="J3">
        <v>45055</v>
      </c>
      <c r="K3" s="6">
        <v>0.21875</v>
      </c>
      <c r="L3" t="s">
        <v>74</v>
      </c>
      <c r="M3" s="6">
        <v>0.16666666666666666</v>
      </c>
      <c r="N3" s="6">
        <v>5.2083333333333343E-2</v>
      </c>
      <c r="O3">
        <v>45055</v>
      </c>
      <c r="P3">
        <v>0.21875</v>
      </c>
      <c r="Q3" s="7">
        <v>1.21875</v>
      </c>
      <c r="R3" s="8">
        <f t="shared" ref="R3:R47" si="0">(C3-$Y$2)^2</f>
        <v>3.9616892566330985E-3</v>
      </c>
      <c r="S3">
        <f t="shared" ref="S3:S47" si="1">(G3-$AA$2)^2</f>
        <v>361410.07372400753</v>
      </c>
      <c r="T3">
        <f t="shared" ref="T3:T47" si="2">(C3-$Y$2)*(G3-$AA$2)</f>
        <v>37.839059268319247</v>
      </c>
      <c r="X3" t="s">
        <v>76</v>
      </c>
      <c r="Y3" s="7">
        <f>MEDIAN(C2:C47)</f>
        <v>1.5</v>
      </c>
      <c r="Z3" t="s">
        <v>78</v>
      </c>
      <c r="AA3">
        <f>MEDIAN(G2:G47)</f>
        <v>561.5</v>
      </c>
    </row>
    <row r="4" spans="1:27" x14ac:dyDescent="0.2">
      <c r="A4" s="6">
        <v>6.25E-2</v>
      </c>
      <c r="B4" s="7">
        <v>6.25E-2</v>
      </c>
      <c r="C4" s="7">
        <v>1.5</v>
      </c>
      <c r="D4">
        <v>238</v>
      </c>
      <c r="E4" t="s">
        <v>72</v>
      </c>
      <c r="F4" t="s">
        <v>73</v>
      </c>
      <c r="G4">
        <v>30</v>
      </c>
      <c r="H4">
        <v>244081</v>
      </c>
      <c r="I4">
        <v>0.01</v>
      </c>
      <c r="J4">
        <v>45055</v>
      </c>
      <c r="K4" s="6">
        <v>0.22916666666666666</v>
      </c>
      <c r="L4" t="s">
        <v>74</v>
      </c>
      <c r="M4" s="6">
        <v>0.16666666666666666</v>
      </c>
      <c r="N4" s="6">
        <v>6.25E-2</v>
      </c>
      <c r="O4">
        <v>45055</v>
      </c>
      <c r="P4">
        <v>0.22916666666666666</v>
      </c>
      <c r="Q4" s="7">
        <v>1.2291666666642413</v>
      </c>
      <c r="R4" s="8">
        <f t="shared" si="0"/>
        <v>3.9616892566330985E-3</v>
      </c>
      <c r="S4">
        <f t="shared" si="1"/>
        <v>361410.07372400753</v>
      </c>
      <c r="T4">
        <f t="shared" si="2"/>
        <v>37.839059268319247</v>
      </c>
    </row>
    <row r="5" spans="1:27" x14ac:dyDescent="0.2">
      <c r="A5" s="6">
        <v>7.2916666666666685E-2</v>
      </c>
      <c r="B5" s="7">
        <v>7.2916666666666685E-2</v>
      </c>
      <c r="C5" s="7">
        <v>1.5</v>
      </c>
      <c r="D5">
        <v>239</v>
      </c>
      <c r="E5" t="s">
        <v>72</v>
      </c>
      <c r="F5" t="s">
        <v>73</v>
      </c>
      <c r="G5">
        <v>30</v>
      </c>
      <c r="H5">
        <v>244081</v>
      </c>
      <c r="I5">
        <v>0.01</v>
      </c>
      <c r="J5">
        <v>45055</v>
      </c>
      <c r="K5" s="6">
        <v>0.23958333333333334</v>
      </c>
      <c r="L5" t="s">
        <v>74</v>
      </c>
      <c r="M5" s="6">
        <v>0.16666666666666666</v>
      </c>
      <c r="N5" s="6">
        <v>7.2916666666666685E-2</v>
      </c>
      <c r="O5">
        <v>45055</v>
      </c>
      <c r="P5">
        <v>0.23958333333333334</v>
      </c>
      <c r="Q5" s="7">
        <v>1.2395833333357587</v>
      </c>
      <c r="R5" s="8">
        <f t="shared" si="0"/>
        <v>3.9616892566330985E-3</v>
      </c>
      <c r="S5">
        <f t="shared" si="1"/>
        <v>361410.07372400753</v>
      </c>
      <c r="T5">
        <f t="shared" si="2"/>
        <v>37.839059268319247</v>
      </c>
      <c r="X5" t="s">
        <v>82</v>
      </c>
    </row>
    <row r="6" spans="1:27" x14ac:dyDescent="0.2">
      <c r="A6" s="6">
        <v>8.3333333333333343E-2</v>
      </c>
      <c r="B6" s="7">
        <v>8.3333333333333343E-2</v>
      </c>
      <c r="C6" s="7">
        <v>1.5</v>
      </c>
      <c r="D6">
        <v>240</v>
      </c>
      <c r="E6" t="s">
        <v>72</v>
      </c>
      <c r="F6" t="s">
        <v>73</v>
      </c>
      <c r="G6">
        <v>30</v>
      </c>
      <c r="H6">
        <v>244081</v>
      </c>
      <c r="I6">
        <v>0.01</v>
      </c>
      <c r="J6">
        <v>45055</v>
      </c>
      <c r="K6" s="6">
        <v>0.25</v>
      </c>
      <c r="L6" t="s">
        <v>74</v>
      </c>
      <c r="M6" s="6">
        <v>0.16666666666666666</v>
      </c>
      <c r="N6" s="6">
        <v>8.3333333333333343E-2</v>
      </c>
      <c r="O6">
        <v>45055</v>
      </c>
      <c r="P6">
        <v>0.25</v>
      </c>
      <c r="Q6" s="7">
        <v>1.25</v>
      </c>
      <c r="R6" s="8">
        <f t="shared" si="0"/>
        <v>3.9616892566330985E-3</v>
      </c>
      <c r="S6">
        <f t="shared" si="1"/>
        <v>361410.07372400753</v>
      </c>
      <c r="T6">
        <f t="shared" si="2"/>
        <v>37.839059268319247</v>
      </c>
      <c r="X6" t="s">
        <v>86</v>
      </c>
      <c r="Y6">
        <f>SUM(R2:R47)/46</f>
        <v>0.49906778398764751</v>
      </c>
      <c r="Z6" t="s">
        <v>83</v>
      </c>
      <c r="AA6">
        <f>SUM(S2:S47)/46</f>
        <v>622372.79584120982</v>
      </c>
    </row>
    <row r="7" spans="1:27" x14ac:dyDescent="0.2">
      <c r="A7" s="6">
        <v>9.3750000000000028E-2</v>
      </c>
      <c r="B7" s="7">
        <v>9.3750000000000028E-2</v>
      </c>
      <c r="C7" s="7">
        <v>1.5</v>
      </c>
      <c r="D7">
        <v>241</v>
      </c>
      <c r="E7" t="s">
        <v>72</v>
      </c>
      <c r="F7" t="s">
        <v>73</v>
      </c>
      <c r="G7">
        <v>30</v>
      </c>
      <c r="H7">
        <v>244081</v>
      </c>
      <c r="I7">
        <v>0.01</v>
      </c>
      <c r="J7">
        <v>45055</v>
      </c>
      <c r="K7" s="6">
        <v>0.26041666666666669</v>
      </c>
      <c r="L7" t="s">
        <v>74</v>
      </c>
      <c r="M7" s="6">
        <v>0.16666666666666666</v>
      </c>
      <c r="N7" s="6">
        <v>9.3750000000000028E-2</v>
      </c>
      <c r="O7">
        <v>45055</v>
      </c>
      <c r="P7">
        <v>0.26041666666666669</v>
      </c>
      <c r="Q7" s="7">
        <v>1.2604166666642413</v>
      </c>
      <c r="R7" s="8">
        <f t="shared" si="0"/>
        <v>3.9616892566330985E-3</v>
      </c>
      <c r="S7">
        <f t="shared" si="1"/>
        <v>361410.07372400753</v>
      </c>
      <c r="T7">
        <f t="shared" si="2"/>
        <v>37.839059268319247</v>
      </c>
    </row>
    <row r="8" spans="1:27" x14ac:dyDescent="0.2">
      <c r="A8" s="6">
        <v>0.10416666666666666</v>
      </c>
      <c r="B8" s="7">
        <v>0.10416666666666666</v>
      </c>
      <c r="C8" s="7">
        <v>1.5</v>
      </c>
      <c r="D8">
        <v>242</v>
      </c>
      <c r="E8" t="s">
        <v>72</v>
      </c>
      <c r="F8" t="s">
        <v>73</v>
      </c>
      <c r="G8">
        <v>45</v>
      </c>
      <c r="H8">
        <v>244081</v>
      </c>
      <c r="I8">
        <v>0.02</v>
      </c>
      <c r="J8">
        <v>45055</v>
      </c>
      <c r="K8" s="6">
        <v>0.27083333333333331</v>
      </c>
      <c r="L8" t="s">
        <v>74</v>
      </c>
      <c r="M8" s="6">
        <v>0.16666666666666666</v>
      </c>
      <c r="N8" s="6">
        <v>0.10416666666666666</v>
      </c>
      <c r="O8">
        <v>45055</v>
      </c>
      <c r="P8">
        <v>0.27083333333333331</v>
      </c>
      <c r="Q8" s="7">
        <v>1.2708333333357587</v>
      </c>
      <c r="R8" s="8">
        <f t="shared" si="0"/>
        <v>3.9616892566330985E-3</v>
      </c>
      <c r="S8">
        <f t="shared" si="1"/>
        <v>343599.8563327032</v>
      </c>
      <c r="T8">
        <f t="shared" si="2"/>
        <v>36.894929996056995</v>
      </c>
    </row>
    <row r="9" spans="1:27" x14ac:dyDescent="0.2">
      <c r="A9" s="6">
        <v>0.11458333333333334</v>
      </c>
      <c r="B9" s="7">
        <v>0.11458333333333334</v>
      </c>
      <c r="C9" s="7">
        <v>1.5</v>
      </c>
      <c r="D9">
        <v>243</v>
      </c>
      <c r="E9" t="s">
        <v>72</v>
      </c>
      <c r="F9" t="s">
        <v>73</v>
      </c>
      <c r="G9">
        <v>34</v>
      </c>
      <c r="H9">
        <v>244081</v>
      </c>
      <c r="I9">
        <v>0.01</v>
      </c>
      <c r="J9">
        <v>45055</v>
      </c>
      <c r="K9" s="6">
        <v>0.28125</v>
      </c>
      <c r="L9" t="s">
        <v>74</v>
      </c>
      <c r="M9" s="6">
        <v>0.16666666666666666</v>
      </c>
      <c r="N9" s="6">
        <v>0.11458333333333334</v>
      </c>
      <c r="O9">
        <v>45055</v>
      </c>
      <c r="P9">
        <v>0.28125</v>
      </c>
      <c r="Q9" s="7">
        <v>1.28125</v>
      </c>
      <c r="R9" s="8">
        <f t="shared" si="0"/>
        <v>3.9616892566330985E-3</v>
      </c>
      <c r="S9">
        <f t="shared" si="1"/>
        <v>356616.68241965974</v>
      </c>
      <c r="T9">
        <f t="shared" si="2"/>
        <v>37.587291462382652</v>
      </c>
      <c r="Y9" t="s">
        <v>88</v>
      </c>
      <c r="Z9">
        <f>SUM(T3:T47)/46</f>
        <v>335.95726553019512</v>
      </c>
    </row>
    <row r="10" spans="1:27" x14ac:dyDescent="0.2">
      <c r="A10" s="6">
        <v>0.12500000000000003</v>
      </c>
      <c r="B10" s="7">
        <v>0.12500000000000003</v>
      </c>
      <c r="C10" s="7">
        <v>1.4416666666666664</v>
      </c>
      <c r="D10">
        <v>244</v>
      </c>
      <c r="E10" t="s">
        <v>72</v>
      </c>
      <c r="F10" t="s">
        <v>73</v>
      </c>
      <c r="G10">
        <v>34</v>
      </c>
      <c r="H10">
        <v>244081</v>
      </c>
      <c r="I10">
        <v>0.01</v>
      </c>
      <c r="J10">
        <v>45055</v>
      </c>
      <c r="K10" s="6">
        <v>0.29166666666666669</v>
      </c>
      <c r="L10" t="s">
        <v>74</v>
      </c>
      <c r="M10" s="6">
        <v>0.16666666666666666</v>
      </c>
      <c r="N10" s="6">
        <v>0.12500000000000003</v>
      </c>
      <c r="O10">
        <v>45055</v>
      </c>
      <c r="P10">
        <v>0.29166666666666669</v>
      </c>
      <c r="Q10" s="7">
        <v>1.2916666666642413</v>
      </c>
      <c r="R10" s="8">
        <f t="shared" si="0"/>
        <v>1.4707694707561773E-2</v>
      </c>
      <c r="S10">
        <f t="shared" si="1"/>
        <v>356616.68241965974</v>
      </c>
      <c r="T10">
        <f t="shared" si="2"/>
        <v>72.422436389919028</v>
      </c>
      <c r="Y10" t="s">
        <v>89</v>
      </c>
      <c r="Z10">
        <f>Z9/(Y6*AA6)^0.5</f>
        <v>0.60280794699262752</v>
      </c>
    </row>
    <row r="11" spans="1:27" x14ac:dyDescent="0.2">
      <c r="A11" s="6">
        <v>0.13541666666666666</v>
      </c>
      <c r="B11" s="7">
        <v>0.13541666666666666</v>
      </c>
      <c r="C11" s="7">
        <v>1.3166666666666669</v>
      </c>
      <c r="D11">
        <v>245</v>
      </c>
      <c r="E11" t="s">
        <v>72</v>
      </c>
      <c r="F11" t="s">
        <v>73</v>
      </c>
      <c r="G11">
        <v>34</v>
      </c>
      <c r="H11">
        <v>244081</v>
      </c>
      <c r="I11">
        <v>0.01</v>
      </c>
      <c r="J11">
        <v>45055</v>
      </c>
      <c r="K11" s="6">
        <v>0.30208333333333331</v>
      </c>
      <c r="L11" t="s">
        <v>74</v>
      </c>
      <c r="M11" s="6">
        <v>0.16666666666666666</v>
      </c>
      <c r="N11" s="6">
        <v>0.13541666666666666</v>
      </c>
      <c r="O11">
        <v>45055</v>
      </c>
      <c r="P11">
        <v>0.30208333333333331</v>
      </c>
      <c r="Q11" s="7">
        <v>1.3020833333357587</v>
      </c>
      <c r="R11" s="8">
        <f t="shared" si="0"/>
        <v>6.0651515911932456E-2</v>
      </c>
      <c r="S11">
        <f t="shared" si="1"/>
        <v>356616.68241965974</v>
      </c>
      <c r="T11">
        <f t="shared" si="2"/>
        <v>147.06917552035353</v>
      </c>
    </row>
    <row r="12" spans="1:27" x14ac:dyDescent="0.2">
      <c r="A12" s="6">
        <v>0.14583333333333334</v>
      </c>
      <c r="B12" s="7">
        <v>0.14583333333333334</v>
      </c>
      <c r="C12" s="7">
        <v>1.1916666666666667</v>
      </c>
      <c r="D12">
        <v>246</v>
      </c>
      <c r="E12" t="s">
        <v>72</v>
      </c>
      <c r="F12" t="s">
        <v>73</v>
      </c>
      <c r="G12">
        <v>34</v>
      </c>
      <c r="H12">
        <v>244081</v>
      </c>
      <c r="I12">
        <v>0.01</v>
      </c>
      <c r="J12">
        <v>45055</v>
      </c>
      <c r="K12" s="6">
        <v>0.3125</v>
      </c>
      <c r="L12" t="s">
        <v>74</v>
      </c>
      <c r="M12" s="6">
        <v>0.16666666666666666</v>
      </c>
      <c r="N12" s="6">
        <v>0.14583333333333334</v>
      </c>
      <c r="O12">
        <v>45055</v>
      </c>
      <c r="P12">
        <v>0.3125</v>
      </c>
      <c r="Q12" s="7">
        <v>1.3125</v>
      </c>
      <c r="R12" s="8">
        <f t="shared" si="0"/>
        <v>0.13784533711630342</v>
      </c>
      <c r="S12">
        <f t="shared" si="1"/>
        <v>356616.68241965974</v>
      </c>
      <c r="T12">
        <f t="shared" si="2"/>
        <v>221.71591465078845</v>
      </c>
    </row>
    <row r="13" spans="1:27" x14ac:dyDescent="0.2">
      <c r="A13" s="6">
        <v>0.15625000000000003</v>
      </c>
      <c r="B13" s="7">
        <v>0.15625000000000003</v>
      </c>
      <c r="C13" s="7">
        <v>1.0666666666666664</v>
      </c>
      <c r="D13">
        <v>247</v>
      </c>
      <c r="E13" t="s">
        <v>72</v>
      </c>
      <c r="F13" t="s">
        <v>73</v>
      </c>
      <c r="G13">
        <v>30</v>
      </c>
      <c r="H13">
        <v>244081</v>
      </c>
      <c r="I13">
        <v>0.01</v>
      </c>
      <c r="J13">
        <v>45055</v>
      </c>
      <c r="K13" s="6">
        <v>0.32291666666666669</v>
      </c>
      <c r="L13" t="s">
        <v>74</v>
      </c>
      <c r="M13" s="6">
        <v>0.16666666666666666</v>
      </c>
      <c r="N13" s="6">
        <v>0.15625000000000003</v>
      </c>
      <c r="O13">
        <v>45055</v>
      </c>
      <c r="P13">
        <v>0.32291666666666669</v>
      </c>
      <c r="Q13" s="7">
        <v>1.3229166666642413</v>
      </c>
      <c r="R13" s="8">
        <f t="shared" si="0"/>
        <v>0.24628915832067449</v>
      </c>
      <c r="S13">
        <f t="shared" si="1"/>
        <v>361410.07372400753</v>
      </c>
      <c r="T13">
        <f t="shared" si="2"/>
        <v>298.34775492049329</v>
      </c>
    </row>
    <row r="14" spans="1:27" x14ac:dyDescent="0.2">
      <c r="A14" s="6">
        <v>0.16666666666666666</v>
      </c>
      <c r="B14" s="7">
        <v>0.16666666666666666</v>
      </c>
      <c r="C14" s="7">
        <v>1</v>
      </c>
      <c r="D14">
        <v>248</v>
      </c>
      <c r="E14" t="s">
        <v>72</v>
      </c>
      <c r="F14" t="s">
        <v>73</v>
      </c>
      <c r="G14">
        <v>30</v>
      </c>
      <c r="H14">
        <v>244081</v>
      </c>
      <c r="I14">
        <v>0.01</v>
      </c>
      <c r="J14">
        <v>45055</v>
      </c>
      <c r="K14" s="6">
        <v>0.33333333333333331</v>
      </c>
      <c r="L14" t="s">
        <v>74</v>
      </c>
      <c r="M14" s="6">
        <v>0.16666666666666666</v>
      </c>
      <c r="N14" s="6">
        <v>0.16666666666666666</v>
      </c>
      <c r="O14">
        <v>45055</v>
      </c>
      <c r="P14">
        <v>0.33333333333333331</v>
      </c>
      <c r="Q14" s="7">
        <v>1.3333333333357587</v>
      </c>
      <c r="R14" s="8">
        <f t="shared" si="0"/>
        <v>0.31690364074078314</v>
      </c>
      <c r="S14">
        <f t="shared" si="1"/>
        <v>361410.07372400753</v>
      </c>
      <c r="T14">
        <f t="shared" si="2"/>
        <v>338.42601579005839</v>
      </c>
    </row>
    <row r="15" spans="1:27" x14ac:dyDescent="0.2">
      <c r="A15" s="6">
        <v>0.17708333333333334</v>
      </c>
      <c r="B15" s="7">
        <v>0.17708333333333334</v>
      </c>
      <c r="C15" s="7">
        <v>1</v>
      </c>
      <c r="D15">
        <v>249</v>
      </c>
      <c r="E15" t="s">
        <v>72</v>
      </c>
      <c r="F15" t="s">
        <v>73</v>
      </c>
      <c r="G15">
        <v>30</v>
      </c>
      <c r="H15">
        <v>244081</v>
      </c>
      <c r="I15">
        <v>0.01</v>
      </c>
      <c r="J15">
        <v>45055</v>
      </c>
      <c r="K15" s="6">
        <v>0.34375</v>
      </c>
      <c r="L15" t="s">
        <v>74</v>
      </c>
      <c r="M15" s="6">
        <v>0.16666666666666666</v>
      </c>
      <c r="N15" s="6">
        <v>0.17708333333333334</v>
      </c>
      <c r="O15">
        <v>45055</v>
      </c>
      <c r="P15">
        <v>0.34375</v>
      </c>
      <c r="Q15" s="7">
        <v>1.34375</v>
      </c>
      <c r="R15" s="8">
        <f t="shared" si="0"/>
        <v>0.31690364074078314</v>
      </c>
      <c r="S15">
        <f t="shared" si="1"/>
        <v>361410.07372400753</v>
      </c>
      <c r="T15">
        <f t="shared" si="2"/>
        <v>338.42601579005839</v>
      </c>
    </row>
    <row r="16" spans="1:27" x14ac:dyDescent="0.2">
      <c r="A16" s="6">
        <v>0.18750000000000003</v>
      </c>
      <c r="B16" s="7">
        <v>0.18750000000000003</v>
      </c>
      <c r="C16" s="7">
        <v>1</v>
      </c>
      <c r="D16">
        <v>250</v>
      </c>
      <c r="E16" t="s">
        <v>72</v>
      </c>
      <c r="F16" t="s">
        <v>73</v>
      </c>
      <c r="G16">
        <v>30</v>
      </c>
      <c r="H16">
        <v>244081</v>
      </c>
      <c r="I16">
        <v>0.01</v>
      </c>
      <c r="J16">
        <v>45055</v>
      </c>
      <c r="K16" s="6">
        <v>0.35416666666666669</v>
      </c>
      <c r="L16" t="s">
        <v>74</v>
      </c>
      <c r="M16" s="6">
        <v>0.16666666666666666</v>
      </c>
      <c r="N16" s="6">
        <v>0.18750000000000003</v>
      </c>
      <c r="O16">
        <v>45055</v>
      </c>
      <c r="P16">
        <v>0.35416666666666669</v>
      </c>
      <c r="Q16" s="7">
        <v>1.3541666666642413</v>
      </c>
      <c r="R16" s="8">
        <f t="shared" si="0"/>
        <v>0.31690364074078314</v>
      </c>
      <c r="S16">
        <f t="shared" si="1"/>
        <v>361410.07372400753</v>
      </c>
      <c r="T16">
        <f t="shared" si="2"/>
        <v>338.42601579005839</v>
      </c>
    </row>
    <row r="17" spans="1:20" x14ac:dyDescent="0.2">
      <c r="A17" s="6">
        <v>0.19791666666666666</v>
      </c>
      <c r="B17" s="7">
        <v>0.19791666666666666</v>
      </c>
      <c r="C17" s="7">
        <v>1</v>
      </c>
      <c r="D17">
        <v>251</v>
      </c>
      <c r="E17" t="s">
        <v>72</v>
      </c>
      <c r="F17" t="s">
        <v>73</v>
      </c>
      <c r="G17">
        <v>51</v>
      </c>
      <c r="H17">
        <v>244081</v>
      </c>
      <c r="I17">
        <v>0.02</v>
      </c>
      <c r="J17">
        <v>45055</v>
      </c>
      <c r="K17" s="6">
        <v>0.36458333333333331</v>
      </c>
      <c r="L17" t="s">
        <v>74</v>
      </c>
      <c r="M17" s="6">
        <v>0.16666666666666666</v>
      </c>
      <c r="N17" s="6">
        <v>0.19791666666666666</v>
      </c>
      <c r="O17">
        <v>45055</v>
      </c>
      <c r="P17">
        <v>0.36458333333333331</v>
      </c>
      <c r="Q17" s="7">
        <v>1.3645833333357587</v>
      </c>
      <c r="R17" s="8">
        <f t="shared" si="0"/>
        <v>0.31690364074078314</v>
      </c>
      <c r="S17">
        <f t="shared" si="1"/>
        <v>336601.76937618147</v>
      </c>
      <c r="T17">
        <f t="shared" si="2"/>
        <v>326.60423480889125</v>
      </c>
    </row>
    <row r="18" spans="1:20" x14ac:dyDescent="0.2">
      <c r="A18" s="6">
        <v>0.20833333333333334</v>
      </c>
      <c r="B18" s="7">
        <v>0.20833333333333334</v>
      </c>
      <c r="C18" s="7">
        <v>1.1372549019607852</v>
      </c>
      <c r="D18">
        <v>252</v>
      </c>
      <c r="E18" t="s">
        <v>72</v>
      </c>
      <c r="F18" t="s">
        <v>73</v>
      </c>
      <c r="G18">
        <v>30</v>
      </c>
      <c r="H18">
        <v>244081</v>
      </c>
      <c r="I18">
        <v>0.01</v>
      </c>
      <c r="J18">
        <v>45055</v>
      </c>
      <c r="K18" s="6">
        <v>0.375</v>
      </c>
      <c r="L18" t="s">
        <v>74</v>
      </c>
      <c r="M18" s="6">
        <v>0.16666666666666666</v>
      </c>
      <c r="N18" s="6">
        <v>0.20833333333333334</v>
      </c>
      <c r="O18">
        <v>45055</v>
      </c>
      <c r="P18">
        <v>0.375</v>
      </c>
      <c r="Q18" s="7">
        <v>1.375</v>
      </c>
      <c r="R18" s="8">
        <f t="shared" si="0"/>
        <v>0.18120946413190772</v>
      </c>
      <c r="S18">
        <f t="shared" si="1"/>
        <v>361410.07372400753</v>
      </c>
      <c r="T18">
        <f t="shared" si="2"/>
        <v>255.9119492938942</v>
      </c>
    </row>
    <row r="19" spans="1:20" x14ac:dyDescent="0.2">
      <c r="A19" s="6">
        <v>0.21875000000000003</v>
      </c>
      <c r="B19" s="7">
        <v>0.21875000000000003</v>
      </c>
      <c r="C19" s="7">
        <v>1.431372549019609</v>
      </c>
      <c r="D19">
        <v>253</v>
      </c>
      <c r="E19" t="s">
        <v>72</v>
      </c>
      <c r="F19" t="s">
        <v>73</v>
      </c>
      <c r="G19">
        <v>30</v>
      </c>
      <c r="H19">
        <v>244081</v>
      </c>
      <c r="I19">
        <v>0.01</v>
      </c>
      <c r="J19">
        <v>45055</v>
      </c>
      <c r="K19" s="6">
        <v>0.38541666666666669</v>
      </c>
      <c r="L19" t="s">
        <v>74</v>
      </c>
      <c r="M19" s="6">
        <v>0.16666666666666666</v>
      </c>
      <c r="N19" s="6">
        <v>0.21875000000000003</v>
      </c>
      <c r="O19">
        <v>45055</v>
      </c>
      <c r="P19">
        <v>0.38541666666666669</v>
      </c>
      <c r="Q19" s="7">
        <v>1.3854166666642413</v>
      </c>
      <c r="R19" s="8">
        <f t="shared" si="0"/>
        <v>1.7310507664876386E-2</v>
      </c>
      <c r="S19">
        <f t="shared" si="1"/>
        <v>361410.07372400753</v>
      </c>
      <c r="T19">
        <f t="shared" si="2"/>
        <v>79.096092516400404</v>
      </c>
    </row>
    <row r="20" spans="1:20" x14ac:dyDescent="0.2">
      <c r="A20" s="6">
        <v>0.22916666666666666</v>
      </c>
      <c r="B20" s="7">
        <v>0.22916666666666666</v>
      </c>
      <c r="C20" s="7">
        <v>1.725490196078431</v>
      </c>
      <c r="D20">
        <v>254</v>
      </c>
      <c r="E20" t="s">
        <v>72</v>
      </c>
      <c r="F20" t="s">
        <v>73</v>
      </c>
      <c r="G20">
        <v>30</v>
      </c>
      <c r="H20">
        <v>244081</v>
      </c>
      <c r="I20">
        <v>0.01</v>
      </c>
      <c r="J20">
        <v>45055</v>
      </c>
      <c r="K20" s="6">
        <v>0.39583333333333331</v>
      </c>
      <c r="L20" t="s">
        <v>74</v>
      </c>
      <c r="M20" s="6">
        <v>0.16666666666666666</v>
      </c>
      <c r="N20" s="6">
        <v>0.22916666666666666</v>
      </c>
      <c r="O20">
        <v>45055</v>
      </c>
      <c r="P20">
        <v>0.39583333333333331</v>
      </c>
      <c r="Q20" s="7">
        <v>1.3958333333357587</v>
      </c>
      <c r="R20" s="8">
        <f t="shared" si="0"/>
        <v>2.6421931820682192E-2</v>
      </c>
      <c r="S20">
        <f t="shared" si="1"/>
        <v>361410.07372400753</v>
      </c>
      <c r="T20">
        <f t="shared" si="2"/>
        <v>-97.719764261092294</v>
      </c>
    </row>
    <row r="21" spans="1:20" x14ac:dyDescent="0.2">
      <c r="A21" s="6">
        <v>0.23958333333333334</v>
      </c>
      <c r="B21" s="7">
        <v>0.23958333333333334</v>
      </c>
      <c r="C21" s="7">
        <v>2</v>
      </c>
      <c r="D21">
        <v>255</v>
      </c>
      <c r="E21" t="s">
        <v>72</v>
      </c>
      <c r="F21" t="s">
        <v>73</v>
      </c>
      <c r="G21">
        <v>339</v>
      </c>
      <c r="H21">
        <v>244081</v>
      </c>
      <c r="I21">
        <v>0.14000000000000001</v>
      </c>
      <c r="J21">
        <v>45055</v>
      </c>
      <c r="K21" s="6">
        <v>0.40625</v>
      </c>
      <c r="L21" t="s">
        <v>74</v>
      </c>
      <c r="M21" s="6">
        <v>0.16666666666666666</v>
      </c>
      <c r="N21" s="6">
        <v>0.23958333333333334</v>
      </c>
      <c r="O21">
        <v>45055</v>
      </c>
      <c r="P21">
        <v>0.40625</v>
      </c>
      <c r="Q21" s="7">
        <v>1.40625</v>
      </c>
      <c r="R21" s="8">
        <f t="shared" si="0"/>
        <v>0.19101973777248304</v>
      </c>
      <c r="S21">
        <f t="shared" si="1"/>
        <v>85365.595463137986</v>
      </c>
      <c r="T21">
        <f t="shared" si="2"/>
        <v>-127.69696026202224</v>
      </c>
    </row>
    <row r="22" spans="1:20" x14ac:dyDescent="0.2">
      <c r="A22" s="6">
        <v>0.25</v>
      </c>
      <c r="B22" s="7">
        <v>0.25</v>
      </c>
      <c r="C22" s="7">
        <v>3.4000000000000026</v>
      </c>
      <c r="D22">
        <v>256</v>
      </c>
      <c r="E22" t="s">
        <v>72</v>
      </c>
      <c r="F22" t="s">
        <v>73</v>
      </c>
      <c r="G22">
        <v>2445</v>
      </c>
      <c r="H22">
        <v>244081</v>
      </c>
      <c r="I22">
        <v>1</v>
      </c>
      <c r="J22">
        <v>45055</v>
      </c>
      <c r="K22" s="6">
        <v>0.41666666666666669</v>
      </c>
      <c r="L22" t="s">
        <v>74</v>
      </c>
      <c r="M22" s="6">
        <v>0.16666666666666666</v>
      </c>
      <c r="N22" s="6">
        <v>0.25</v>
      </c>
      <c r="O22">
        <v>45055</v>
      </c>
      <c r="P22">
        <v>0.41666666666666669</v>
      </c>
      <c r="Q22" s="7">
        <v>1.4166666666642413</v>
      </c>
      <c r="R22" s="8">
        <f t="shared" si="0"/>
        <v>3.3747822736168724</v>
      </c>
      <c r="S22">
        <f t="shared" si="1"/>
        <v>3289965.0737240077</v>
      </c>
      <c r="T22">
        <f t="shared" si="2"/>
        <v>3332.1038116514928</v>
      </c>
    </row>
    <row r="23" spans="1:20" x14ac:dyDescent="0.2">
      <c r="A23" s="6">
        <v>0.26041666666666663</v>
      </c>
      <c r="B23" s="7">
        <v>0.26041666666666663</v>
      </c>
      <c r="C23" s="7">
        <v>3.7600000000000007</v>
      </c>
      <c r="D23">
        <v>257</v>
      </c>
      <c r="E23" t="s">
        <v>72</v>
      </c>
      <c r="F23" t="s">
        <v>73</v>
      </c>
      <c r="G23">
        <v>2513</v>
      </c>
      <c r="H23">
        <v>244081</v>
      </c>
      <c r="I23">
        <v>1.03</v>
      </c>
      <c r="J23">
        <v>45055</v>
      </c>
      <c r="K23" s="6">
        <v>0.42708333333333331</v>
      </c>
      <c r="L23" t="s">
        <v>74</v>
      </c>
      <c r="M23" s="6">
        <v>0.16666666666666666</v>
      </c>
      <c r="N23" s="6">
        <v>0.26041666666666663</v>
      </c>
      <c r="O23">
        <v>45055</v>
      </c>
      <c r="P23">
        <v>0.42708333333333331</v>
      </c>
      <c r="Q23" s="7">
        <v>1.4270833333357587</v>
      </c>
      <c r="R23" s="8">
        <f t="shared" si="0"/>
        <v>4.8270640685482782</v>
      </c>
      <c r="S23">
        <f t="shared" si="1"/>
        <v>3541269.4215500946</v>
      </c>
      <c r="T23">
        <f t="shared" si="2"/>
        <v>4134.4811502549155</v>
      </c>
    </row>
    <row r="24" spans="1:20" x14ac:dyDescent="0.2">
      <c r="A24" s="6">
        <v>0.27083333333333337</v>
      </c>
      <c r="B24" s="7">
        <v>0.27083333333333337</v>
      </c>
      <c r="C24" s="7">
        <v>3.4599999999999986</v>
      </c>
      <c r="D24">
        <v>258</v>
      </c>
      <c r="E24" t="s">
        <v>72</v>
      </c>
      <c r="F24" t="s">
        <v>73</v>
      </c>
      <c r="G24">
        <v>2568</v>
      </c>
      <c r="H24">
        <v>244081</v>
      </c>
      <c r="I24">
        <v>1.05</v>
      </c>
      <c r="J24">
        <v>45055</v>
      </c>
      <c r="K24" s="6">
        <v>0.4375</v>
      </c>
      <c r="L24" t="s">
        <v>74</v>
      </c>
      <c r="M24" s="6">
        <v>0.16666666666666666</v>
      </c>
      <c r="N24" s="6">
        <v>0.27083333333333337</v>
      </c>
      <c r="O24">
        <v>45055</v>
      </c>
      <c r="P24">
        <v>0.4375</v>
      </c>
      <c r="Q24" s="7">
        <v>1.4375</v>
      </c>
      <c r="R24" s="8">
        <f t="shared" si="0"/>
        <v>3.5988292394387598</v>
      </c>
      <c r="S24">
        <f t="shared" si="1"/>
        <v>3751295.2911153119</v>
      </c>
      <c r="T24">
        <f t="shared" si="2"/>
        <v>3674.2715168363266</v>
      </c>
    </row>
    <row r="25" spans="1:20" x14ac:dyDescent="0.2">
      <c r="A25" s="6">
        <v>0.28125</v>
      </c>
      <c r="B25" s="7">
        <v>0.28125</v>
      </c>
      <c r="C25" s="7">
        <v>3.1599999999999993</v>
      </c>
      <c r="D25">
        <v>259</v>
      </c>
      <c r="E25" t="s">
        <v>72</v>
      </c>
      <c r="F25" t="s">
        <v>73</v>
      </c>
      <c r="G25">
        <v>571</v>
      </c>
      <c r="H25">
        <v>244081</v>
      </c>
      <c r="I25">
        <v>0.23</v>
      </c>
      <c r="J25">
        <v>45055</v>
      </c>
      <c r="K25" s="6">
        <v>0.44791666666666669</v>
      </c>
      <c r="L25" t="s">
        <v>74</v>
      </c>
      <c r="M25" s="6">
        <v>0.16666666666666666</v>
      </c>
      <c r="N25" s="6">
        <v>0.28125</v>
      </c>
      <c r="O25">
        <v>45055</v>
      </c>
      <c r="P25">
        <v>0.44791666666666669</v>
      </c>
      <c r="Q25" s="7">
        <v>1.4479166666642413</v>
      </c>
      <c r="R25" s="8">
        <f t="shared" si="0"/>
        <v>2.5505944103292526</v>
      </c>
      <c r="S25">
        <f t="shared" si="1"/>
        <v>3620.899810964082</v>
      </c>
      <c r="T25">
        <f t="shared" si="2"/>
        <v>-96.101232136779785</v>
      </c>
    </row>
    <row r="26" spans="1:20" x14ac:dyDescent="0.2">
      <c r="A26" s="6">
        <v>0.29166666666666663</v>
      </c>
      <c r="B26" s="7">
        <v>0.29166666666666663</v>
      </c>
      <c r="C26" s="7">
        <v>2.5</v>
      </c>
      <c r="D26">
        <v>260</v>
      </c>
      <c r="E26" t="s">
        <v>72</v>
      </c>
      <c r="F26" t="s">
        <v>73</v>
      </c>
      <c r="G26">
        <v>572</v>
      </c>
      <c r="H26">
        <v>244081</v>
      </c>
      <c r="I26">
        <v>0.23</v>
      </c>
      <c r="J26">
        <v>45055</v>
      </c>
      <c r="K26" s="6">
        <v>0.45833333333333331</v>
      </c>
      <c r="L26" t="s">
        <v>74</v>
      </c>
      <c r="M26" s="6">
        <v>0.16666666666666666</v>
      </c>
      <c r="N26" s="6">
        <v>0.29166666666666663</v>
      </c>
      <c r="O26">
        <v>45055</v>
      </c>
      <c r="P26">
        <v>0.45833333333333331</v>
      </c>
      <c r="Q26" s="7">
        <v>1.4583333333357587</v>
      </c>
      <c r="R26" s="8">
        <f t="shared" si="0"/>
        <v>0.878077786288333</v>
      </c>
      <c r="S26">
        <f t="shared" si="1"/>
        <v>3501.5519848771255</v>
      </c>
      <c r="T26">
        <f t="shared" si="2"/>
        <v>-55.449391479568327</v>
      </c>
    </row>
    <row r="27" spans="1:20" x14ac:dyDescent="0.2">
      <c r="A27" s="6">
        <v>0.30208333333333337</v>
      </c>
      <c r="B27" s="7">
        <v>0.30208333333333337</v>
      </c>
      <c r="C27" s="7">
        <v>2.1909090909090905</v>
      </c>
      <c r="D27">
        <v>261</v>
      </c>
      <c r="E27" t="s">
        <v>72</v>
      </c>
      <c r="F27" t="s">
        <v>73</v>
      </c>
      <c r="G27">
        <v>2550</v>
      </c>
      <c r="H27">
        <v>244081</v>
      </c>
      <c r="I27">
        <v>1.04</v>
      </c>
      <c r="J27">
        <v>45055</v>
      </c>
      <c r="K27" s="6">
        <v>0.46875</v>
      </c>
      <c r="L27" t="s">
        <v>74</v>
      </c>
      <c r="M27" s="6">
        <v>0.16666666666666666</v>
      </c>
      <c r="N27" s="6">
        <v>0.30208333333333337</v>
      </c>
      <c r="O27">
        <v>45055</v>
      </c>
      <c r="P27">
        <v>0.46875</v>
      </c>
      <c r="Q27" s="7">
        <v>1.46875</v>
      </c>
      <c r="R27" s="8">
        <f t="shared" si="0"/>
        <v>0.39434272819754257</v>
      </c>
      <c r="S27">
        <f t="shared" si="1"/>
        <v>3681893.5519848773</v>
      </c>
      <c r="T27">
        <f t="shared" si="2"/>
        <v>1204.9597288800389</v>
      </c>
    </row>
    <row r="28" spans="1:20" x14ac:dyDescent="0.2">
      <c r="A28" s="6">
        <v>0.3125</v>
      </c>
      <c r="B28" s="7">
        <v>0.3125</v>
      </c>
      <c r="C28" s="7">
        <v>1.9181818181818184</v>
      </c>
      <c r="D28">
        <v>262</v>
      </c>
      <c r="E28" t="s">
        <v>72</v>
      </c>
      <c r="F28" t="s">
        <v>73</v>
      </c>
      <c r="G28">
        <v>2305</v>
      </c>
      <c r="H28">
        <v>244081</v>
      </c>
      <c r="I28">
        <v>0.94</v>
      </c>
      <c r="J28">
        <v>45055</v>
      </c>
      <c r="K28" s="6">
        <v>0.47916666666666669</v>
      </c>
      <c r="L28" t="s">
        <v>74</v>
      </c>
      <c r="M28" s="6">
        <v>0.16666666666666666</v>
      </c>
      <c r="N28" s="6">
        <v>0.3125</v>
      </c>
      <c r="O28">
        <v>45055</v>
      </c>
      <c r="P28">
        <v>0.47916666666666669</v>
      </c>
      <c r="Q28" s="7">
        <v>1.4791666666642413</v>
      </c>
      <c r="R28" s="8">
        <f t="shared" si="0"/>
        <v>0.1261953628913772</v>
      </c>
      <c r="S28">
        <f t="shared" si="1"/>
        <v>2801693.7693761815</v>
      </c>
      <c r="T28">
        <f t="shared" si="2"/>
        <v>594.60975600551467</v>
      </c>
    </row>
    <row r="29" spans="1:20" x14ac:dyDescent="0.2">
      <c r="A29" s="6">
        <v>0.32291666666666663</v>
      </c>
      <c r="B29" s="7">
        <v>0.32291666666666663</v>
      </c>
      <c r="C29" s="7">
        <v>1.6454545454545464</v>
      </c>
      <c r="D29">
        <v>263</v>
      </c>
      <c r="E29" t="s">
        <v>72</v>
      </c>
      <c r="F29" t="s">
        <v>73</v>
      </c>
      <c r="G29">
        <v>834</v>
      </c>
      <c r="H29">
        <v>244081</v>
      </c>
      <c r="I29">
        <v>0.34</v>
      </c>
      <c r="J29">
        <v>45055</v>
      </c>
      <c r="K29" s="6">
        <v>0.48958333333333331</v>
      </c>
      <c r="L29" t="s">
        <v>74</v>
      </c>
      <c r="M29" s="6">
        <v>0.16666666666666666</v>
      </c>
      <c r="N29" s="6">
        <v>0.32291666666666663</v>
      </c>
      <c r="O29">
        <v>45055</v>
      </c>
      <c r="P29">
        <v>0.48958333333333331</v>
      </c>
      <c r="Q29" s="7">
        <v>1.4895833333357587</v>
      </c>
      <c r="R29" s="8">
        <f t="shared" si="0"/>
        <v>6.8083281637234868E-3</v>
      </c>
      <c r="S29">
        <f t="shared" si="1"/>
        <v>41138.421550094521</v>
      </c>
      <c r="T29">
        <f t="shared" si="2"/>
        <v>16.735706559647781</v>
      </c>
    </row>
    <row r="30" spans="1:20" x14ac:dyDescent="0.2">
      <c r="A30" s="6">
        <v>0.33333333333333337</v>
      </c>
      <c r="B30" s="7">
        <v>0.33333333333333337</v>
      </c>
      <c r="C30" s="7">
        <v>1.5</v>
      </c>
      <c r="D30">
        <v>264</v>
      </c>
      <c r="E30" t="s">
        <v>72</v>
      </c>
      <c r="F30" t="s">
        <v>73</v>
      </c>
      <c r="G30">
        <v>771</v>
      </c>
      <c r="H30">
        <v>244081</v>
      </c>
      <c r="I30">
        <v>0.32</v>
      </c>
      <c r="J30">
        <v>45055</v>
      </c>
      <c r="K30" s="6">
        <v>0.5</v>
      </c>
      <c r="L30" t="s">
        <v>74</v>
      </c>
      <c r="M30" s="6">
        <v>0.16666666666666666</v>
      </c>
      <c r="N30" s="6">
        <v>0.33333333333333337</v>
      </c>
      <c r="O30">
        <v>45055</v>
      </c>
      <c r="P30">
        <v>0.5</v>
      </c>
      <c r="Q30" s="7">
        <v>1.5</v>
      </c>
      <c r="R30" s="8">
        <f t="shared" si="0"/>
        <v>3.9616892566330985E-3</v>
      </c>
      <c r="S30">
        <f t="shared" si="1"/>
        <v>19551.334593572781</v>
      </c>
      <c r="T30">
        <f t="shared" si="2"/>
        <v>-8.8009267814359387</v>
      </c>
    </row>
    <row r="31" spans="1:20" x14ac:dyDescent="0.2">
      <c r="A31" s="6">
        <v>0.34375</v>
      </c>
      <c r="B31" s="7">
        <v>0.34375</v>
      </c>
      <c r="C31" s="7">
        <v>1.5</v>
      </c>
      <c r="D31">
        <v>265</v>
      </c>
      <c r="E31" t="s">
        <v>72</v>
      </c>
      <c r="F31" t="s">
        <v>73</v>
      </c>
      <c r="G31">
        <v>739</v>
      </c>
      <c r="H31">
        <v>244081</v>
      </c>
      <c r="I31">
        <v>0.3</v>
      </c>
      <c r="J31">
        <v>45055</v>
      </c>
      <c r="K31" s="6">
        <v>0.51041666666666663</v>
      </c>
      <c r="L31" t="s">
        <v>74</v>
      </c>
      <c r="M31" s="6">
        <v>0.16666666666666666</v>
      </c>
      <c r="N31" s="6">
        <v>0.34375</v>
      </c>
      <c r="O31">
        <v>45055</v>
      </c>
      <c r="P31">
        <v>0.51041666666666663</v>
      </c>
      <c r="Q31" s="7">
        <v>1.5104166666642413</v>
      </c>
      <c r="R31" s="8">
        <f t="shared" si="0"/>
        <v>3.9616892566330985E-3</v>
      </c>
      <c r="S31">
        <f t="shared" si="1"/>
        <v>11626.465028355389</v>
      </c>
      <c r="T31">
        <f t="shared" si="2"/>
        <v>-6.7867843339431362</v>
      </c>
    </row>
    <row r="32" spans="1:20" x14ac:dyDescent="0.2">
      <c r="A32" s="6">
        <v>0.35416666666666674</v>
      </c>
      <c r="B32" s="7">
        <v>0.35416666666666674</v>
      </c>
      <c r="C32" s="7">
        <v>1.5</v>
      </c>
      <c r="D32">
        <v>266</v>
      </c>
      <c r="E32" t="s">
        <v>72</v>
      </c>
      <c r="F32" t="s">
        <v>73</v>
      </c>
      <c r="G32">
        <v>2751</v>
      </c>
      <c r="H32">
        <v>244081</v>
      </c>
      <c r="I32">
        <v>1.1299999999999999</v>
      </c>
      <c r="J32">
        <v>45055</v>
      </c>
      <c r="K32" s="6">
        <v>0.52083333333333337</v>
      </c>
      <c r="L32" t="s">
        <v>74</v>
      </c>
      <c r="M32" s="6">
        <v>0.16666666666666666</v>
      </c>
      <c r="N32" s="6">
        <v>0.35416666666666674</v>
      </c>
      <c r="O32">
        <v>45055</v>
      </c>
      <c r="P32">
        <v>0.52083333333333337</v>
      </c>
      <c r="Q32" s="7">
        <v>1.5208333333357587</v>
      </c>
      <c r="R32" s="8">
        <f t="shared" si="0"/>
        <v>3.9616892566330985E-3</v>
      </c>
      <c r="S32">
        <f t="shared" si="1"/>
        <v>4493662.6389413998</v>
      </c>
      <c r="T32">
        <f t="shared" si="2"/>
        <v>-133.42599072005305</v>
      </c>
    </row>
    <row r="33" spans="1:20" x14ac:dyDescent="0.2">
      <c r="A33" s="6">
        <v>0.36458333333333337</v>
      </c>
      <c r="B33" s="7">
        <v>0.36458333333333337</v>
      </c>
      <c r="C33" s="7">
        <v>1.5</v>
      </c>
      <c r="D33">
        <v>267</v>
      </c>
      <c r="E33" t="s">
        <v>72</v>
      </c>
      <c r="F33" t="s">
        <v>73</v>
      </c>
      <c r="G33">
        <v>775</v>
      </c>
      <c r="H33">
        <v>244081</v>
      </c>
      <c r="I33">
        <v>0.32</v>
      </c>
      <c r="J33">
        <v>45055</v>
      </c>
      <c r="K33" s="6">
        <v>0.53125</v>
      </c>
      <c r="L33" t="s">
        <v>74</v>
      </c>
      <c r="M33" s="6">
        <v>0.16666666666666666</v>
      </c>
      <c r="N33" s="6">
        <v>0.36458333333333337</v>
      </c>
      <c r="O33">
        <v>45055</v>
      </c>
      <c r="P33">
        <v>0.53125</v>
      </c>
      <c r="Q33" s="7">
        <v>1.53125</v>
      </c>
      <c r="R33" s="8">
        <f t="shared" si="0"/>
        <v>3.9616892566330985E-3</v>
      </c>
      <c r="S33">
        <f t="shared" si="1"/>
        <v>20685.943289224957</v>
      </c>
      <c r="T33">
        <f t="shared" si="2"/>
        <v>-9.0526945873725388</v>
      </c>
    </row>
    <row r="34" spans="1:20" x14ac:dyDescent="0.2">
      <c r="A34" s="6">
        <v>0.375</v>
      </c>
      <c r="B34" s="7">
        <v>0.375</v>
      </c>
      <c r="C34" s="7">
        <v>1.5</v>
      </c>
      <c r="D34">
        <v>268</v>
      </c>
      <c r="E34" t="s">
        <v>72</v>
      </c>
      <c r="F34" t="s">
        <v>73</v>
      </c>
      <c r="G34">
        <v>721</v>
      </c>
      <c r="H34">
        <v>244081</v>
      </c>
      <c r="I34">
        <v>0.3</v>
      </c>
      <c r="J34">
        <v>45055</v>
      </c>
      <c r="K34" s="6">
        <v>0.54166666666666663</v>
      </c>
      <c r="L34" t="s">
        <v>74</v>
      </c>
      <c r="M34" s="6">
        <v>0.16666666666666666</v>
      </c>
      <c r="N34" s="6">
        <v>0.375</v>
      </c>
      <c r="O34">
        <v>45055</v>
      </c>
      <c r="P34">
        <v>0.54166666666666663</v>
      </c>
      <c r="Q34" s="7">
        <v>1.5416666666642413</v>
      </c>
      <c r="R34" s="8">
        <f t="shared" si="0"/>
        <v>3.9616892566330985E-3</v>
      </c>
      <c r="S34">
        <f t="shared" si="1"/>
        <v>8068.7258979206063</v>
      </c>
      <c r="T34">
        <f t="shared" si="2"/>
        <v>-5.6538292072284353</v>
      </c>
    </row>
    <row r="35" spans="1:20" x14ac:dyDescent="0.2">
      <c r="A35" s="6">
        <v>0.38541666666666674</v>
      </c>
      <c r="B35" s="7">
        <v>0.38541666666666674</v>
      </c>
      <c r="C35" s="7">
        <v>1.5</v>
      </c>
      <c r="D35">
        <v>269</v>
      </c>
      <c r="E35" t="s">
        <v>72</v>
      </c>
      <c r="F35" t="s">
        <v>73</v>
      </c>
      <c r="G35">
        <v>731</v>
      </c>
      <c r="H35">
        <v>244081</v>
      </c>
      <c r="I35">
        <v>0.3</v>
      </c>
      <c r="J35">
        <v>45055</v>
      </c>
      <c r="K35" s="6">
        <v>0.55208333333333337</v>
      </c>
      <c r="L35" t="s">
        <v>74</v>
      </c>
      <c r="M35" s="6">
        <v>0.16666666666666666</v>
      </c>
      <c r="N35" s="6">
        <v>0.38541666666666674</v>
      </c>
      <c r="O35">
        <v>45055</v>
      </c>
      <c r="P35">
        <v>0.55208333333333337</v>
      </c>
      <c r="Q35" s="7">
        <v>1.5520833333357587</v>
      </c>
      <c r="R35" s="8">
        <f t="shared" si="0"/>
        <v>3.9616892566330985E-3</v>
      </c>
      <c r="S35">
        <f t="shared" si="1"/>
        <v>9965.2476370510412</v>
      </c>
      <c r="T35">
        <f t="shared" si="2"/>
        <v>-6.2832487220699358</v>
      </c>
    </row>
    <row r="36" spans="1:20" x14ac:dyDescent="0.2">
      <c r="A36" s="6">
        <v>0.39583333333333337</v>
      </c>
      <c r="B36" s="7">
        <v>0.39583333333333337</v>
      </c>
      <c r="C36" s="7">
        <v>1.5</v>
      </c>
      <c r="D36">
        <v>270</v>
      </c>
      <c r="E36" t="s">
        <v>72</v>
      </c>
      <c r="F36" t="s">
        <v>73</v>
      </c>
      <c r="G36">
        <v>790</v>
      </c>
      <c r="H36">
        <v>244081</v>
      </c>
      <c r="I36">
        <v>0.32</v>
      </c>
      <c r="J36">
        <v>45055</v>
      </c>
      <c r="K36" s="6">
        <v>0.5625</v>
      </c>
      <c r="L36" t="s">
        <v>74</v>
      </c>
      <c r="M36" s="6">
        <v>0.16666666666666666</v>
      </c>
      <c r="N36" s="6">
        <v>0.39583333333333337</v>
      </c>
      <c r="O36">
        <v>45055</v>
      </c>
      <c r="P36">
        <v>0.5625</v>
      </c>
      <c r="Q36" s="7">
        <v>1.5625</v>
      </c>
      <c r="R36" s="8">
        <f t="shared" si="0"/>
        <v>3.9616892566330985E-3</v>
      </c>
      <c r="S36">
        <f t="shared" si="1"/>
        <v>25225.725897920609</v>
      </c>
      <c r="T36">
        <f t="shared" si="2"/>
        <v>-9.9968238596347891</v>
      </c>
    </row>
    <row r="37" spans="1:20" x14ac:dyDescent="0.2">
      <c r="A37" s="6">
        <v>0.40625</v>
      </c>
      <c r="B37" s="7">
        <v>0.40625</v>
      </c>
      <c r="C37" s="7">
        <v>1.5</v>
      </c>
      <c r="D37">
        <v>271</v>
      </c>
      <c r="E37" t="s">
        <v>72</v>
      </c>
      <c r="F37" t="s">
        <v>73</v>
      </c>
      <c r="G37">
        <v>620</v>
      </c>
      <c r="H37">
        <v>244081</v>
      </c>
      <c r="I37">
        <v>0.25</v>
      </c>
      <c r="J37">
        <v>45055</v>
      </c>
      <c r="K37" s="6">
        <v>0.57291666666666663</v>
      </c>
      <c r="L37" t="s">
        <v>74</v>
      </c>
      <c r="M37" s="6">
        <v>0.16666666666666666</v>
      </c>
      <c r="N37" s="6">
        <v>0.40625</v>
      </c>
      <c r="O37">
        <v>45055</v>
      </c>
      <c r="P37">
        <v>0.57291666666666663</v>
      </c>
      <c r="Q37" s="7">
        <v>1.5729166666642413</v>
      </c>
      <c r="R37" s="8">
        <f t="shared" si="0"/>
        <v>3.9616892566330985E-3</v>
      </c>
      <c r="S37">
        <f t="shared" si="1"/>
        <v>124.85633270321338</v>
      </c>
      <c r="T37">
        <f t="shared" si="2"/>
        <v>0.70330789267071947</v>
      </c>
    </row>
    <row r="38" spans="1:20" x14ac:dyDescent="0.2">
      <c r="A38" s="6">
        <v>0.41666666666666669</v>
      </c>
      <c r="B38" s="7">
        <v>0.41666666666666674</v>
      </c>
      <c r="C38" s="7">
        <v>1.5</v>
      </c>
      <c r="D38">
        <v>272</v>
      </c>
      <c r="E38" t="s">
        <v>72</v>
      </c>
      <c r="F38" t="s">
        <v>73</v>
      </c>
      <c r="G38">
        <v>626</v>
      </c>
      <c r="H38">
        <v>244081</v>
      </c>
      <c r="I38">
        <v>0.26</v>
      </c>
      <c r="J38">
        <v>45055</v>
      </c>
      <c r="K38" s="6">
        <v>0.58333333333333337</v>
      </c>
      <c r="L38" t="s">
        <v>74</v>
      </c>
      <c r="M38" s="6">
        <v>0.16666666666666666</v>
      </c>
      <c r="N38" s="6">
        <v>0.41666666666666674</v>
      </c>
      <c r="O38">
        <v>45055</v>
      </c>
      <c r="P38">
        <v>0.58333333333333337</v>
      </c>
      <c r="Q38" s="7">
        <v>1.5833333333357587</v>
      </c>
      <c r="R38" s="8">
        <f t="shared" si="0"/>
        <v>3.9616892566330985E-3</v>
      </c>
      <c r="S38">
        <f t="shared" si="1"/>
        <v>26.769376181474378</v>
      </c>
      <c r="T38">
        <f t="shared" si="2"/>
        <v>0.32565618376581917</v>
      </c>
    </row>
    <row r="39" spans="1:20" x14ac:dyDescent="0.2">
      <c r="A39" s="6">
        <v>0.42708333333333331</v>
      </c>
      <c r="B39" s="7">
        <v>0.42708333333333337</v>
      </c>
      <c r="C39" s="7">
        <v>1.5</v>
      </c>
      <c r="D39">
        <v>273</v>
      </c>
      <c r="E39" t="s">
        <v>72</v>
      </c>
      <c r="F39" t="s">
        <v>73</v>
      </c>
      <c r="G39">
        <v>638</v>
      </c>
      <c r="H39">
        <v>244081</v>
      </c>
      <c r="I39">
        <v>0.26</v>
      </c>
      <c r="J39">
        <v>45055</v>
      </c>
      <c r="K39" s="6">
        <v>0.59375</v>
      </c>
      <c r="L39" t="s">
        <v>74</v>
      </c>
      <c r="M39" s="6">
        <v>0.16666666666666666</v>
      </c>
      <c r="N39" s="6">
        <v>0.42708333333333337</v>
      </c>
      <c r="O39">
        <v>45055</v>
      </c>
      <c r="P39">
        <v>0.59375</v>
      </c>
      <c r="Q39" s="7">
        <v>1.59375</v>
      </c>
      <c r="R39" s="8">
        <f t="shared" si="0"/>
        <v>3.9616892566330985E-3</v>
      </c>
      <c r="S39">
        <f t="shared" si="1"/>
        <v>46.595463137996354</v>
      </c>
      <c r="T39">
        <f t="shared" si="2"/>
        <v>-0.42964723404398142</v>
      </c>
    </row>
    <row r="40" spans="1:20" x14ac:dyDescent="0.2">
      <c r="A40" s="6">
        <v>0.4375</v>
      </c>
      <c r="B40" s="7">
        <v>0.4375</v>
      </c>
      <c r="C40" s="7">
        <v>1.5</v>
      </c>
      <c r="D40">
        <v>274</v>
      </c>
      <c r="E40" t="s">
        <v>72</v>
      </c>
      <c r="F40" t="s">
        <v>73</v>
      </c>
      <c r="G40">
        <v>627</v>
      </c>
      <c r="H40">
        <v>244081</v>
      </c>
      <c r="I40">
        <v>0.26</v>
      </c>
      <c r="J40">
        <v>45055</v>
      </c>
      <c r="K40" s="6">
        <v>0.60416666666666663</v>
      </c>
      <c r="L40" t="s">
        <v>74</v>
      </c>
      <c r="M40" s="6">
        <v>0.16666666666666666</v>
      </c>
      <c r="N40" s="6">
        <v>0.4375</v>
      </c>
      <c r="O40">
        <v>45055</v>
      </c>
      <c r="P40">
        <v>0.60416666666666663</v>
      </c>
      <c r="Q40" s="7">
        <v>1.6041666666642413</v>
      </c>
      <c r="R40" s="8">
        <f t="shared" si="0"/>
        <v>3.9616892566330985E-3</v>
      </c>
      <c r="S40">
        <f t="shared" si="1"/>
        <v>17.421550094517876</v>
      </c>
      <c r="T40">
        <f t="shared" si="2"/>
        <v>0.26271423228166912</v>
      </c>
    </row>
    <row r="41" spans="1:20" x14ac:dyDescent="0.2">
      <c r="A41" s="6">
        <v>0.44791666666666674</v>
      </c>
      <c r="B41" s="7">
        <v>0.44791666666666674</v>
      </c>
      <c r="C41" s="7">
        <v>1.5</v>
      </c>
      <c r="D41">
        <v>275</v>
      </c>
      <c r="E41" t="s">
        <v>72</v>
      </c>
      <c r="F41" t="s">
        <v>73</v>
      </c>
      <c r="G41">
        <v>578</v>
      </c>
      <c r="H41">
        <v>244081</v>
      </c>
      <c r="I41">
        <v>0.24</v>
      </c>
      <c r="J41">
        <v>45055</v>
      </c>
      <c r="K41" s="6">
        <v>0.61458333333333337</v>
      </c>
      <c r="L41" t="s">
        <v>74</v>
      </c>
      <c r="M41" s="6">
        <v>0.16666666666666666</v>
      </c>
      <c r="N41" s="6">
        <v>0.44791666666666674</v>
      </c>
      <c r="O41">
        <v>45055</v>
      </c>
      <c r="P41">
        <v>0.61458333333333337</v>
      </c>
      <c r="Q41" s="7">
        <v>1.6145833333357587</v>
      </c>
      <c r="R41" s="8">
        <f t="shared" si="0"/>
        <v>3.9616892566330985E-3</v>
      </c>
      <c r="S41">
        <f t="shared" si="1"/>
        <v>2827.4650283553865</v>
      </c>
      <c r="T41">
        <f t="shared" si="2"/>
        <v>3.3468698550050218</v>
      </c>
    </row>
    <row r="42" spans="1:20" x14ac:dyDescent="0.2">
      <c r="A42" s="6">
        <v>0.45833333333333337</v>
      </c>
      <c r="B42" s="7">
        <v>0.45833333333333337</v>
      </c>
      <c r="C42" s="7">
        <v>1.3833333333333324</v>
      </c>
      <c r="D42">
        <v>276</v>
      </c>
      <c r="E42" t="s">
        <v>72</v>
      </c>
      <c r="F42" t="s">
        <v>73</v>
      </c>
      <c r="G42">
        <v>562</v>
      </c>
      <c r="H42">
        <v>244081</v>
      </c>
      <c r="I42">
        <v>0.23</v>
      </c>
      <c r="J42">
        <v>45055</v>
      </c>
      <c r="K42" s="6">
        <v>0.625</v>
      </c>
      <c r="L42" t="s">
        <v>74</v>
      </c>
      <c r="M42" s="6">
        <v>0.16666666666666666</v>
      </c>
      <c r="N42" s="6">
        <v>0.45833333333333337</v>
      </c>
      <c r="O42">
        <v>45055</v>
      </c>
      <c r="P42">
        <v>0.625</v>
      </c>
      <c r="Q42" s="7">
        <v>1.625</v>
      </c>
      <c r="R42" s="8">
        <f t="shared" si="0"/>
        <v>3.2259255714046219E-2</v>
      </c>
      <c r="S42">
        <f t="shared" si="1"/>
        <v>4785.0302457466905</v>
      </c>
      <c r="T42">
        <f t="shared" si="2"/>
        <v>12.424230933823948</v>
      </c>
    </row>
    <row r="43" spans="1:20" x14ac:dyDescent="0.2">
      <c r="A43" s="6">
        <v>0.46875</v>
      </c>
      <c r="B43" s="7">
        <v>0.46875</v>
      </c>
      <c r="C43" s="7">
        <v>1.1333333333333329</v>
      </c>
      <c r="D43">
        <v>277</v>
      </c>
      <c r="E43" t="s">
        <v>72</v>
      </c>
      <c r="F43" t="s">
        <v>73</v>
      </c>
      <c r="G43">
        <v>561</v>
      </c>
      <c r="H43">
        <v>244081</v>
      </c>
      <c r="I43">
        <v>0.23</v>
      </c>
      <c r="J43">
        <v>45055</v>
      </c>
      <c r="K43" s="6">
        <v>0.63541666666666663</v>
      </c>
      <c r="L43" t="s">
        <v>74</v>
      </c>
      <c r="M43" s="6">
        <v>0.16666666666666666</v>
      </c>
      <c r="N43" s="6">
        <v>0.46875</v>
      </c>
      <c r="O43">
        <v>45055</v>
      </c>
      <c r="P43">
        <v>0.63541666666666663</v>
      </c>
      <c r="Q43" s="7">
        <v>1.6354166666642413</v>
      </c>
      <c r="R43" s="8">
        <f t="shared" si="0"/>
        <v>0.18456356478945465</v>
      </c>
      <c r="S43">
        <f t="shared" si="1"/>
        <v>4924.3780718336466</v>
      </c>
      <c r="T43">
        <f t="shared" si="2"/>
        <v>30.147317812844296</v>
      </c>
    </row>
    <row r="44" spans="1:20" x14ac:dyDescent="0.2">
      <c r="A44" s="6">
        <v>0.47916666666666674</v>
      </c>
      <c r="B44" s="7">
        <v>0.47916666666666674</v>
      </c>
      <c r="C44" s="7">
        <v>0.88333333333333097</v>
      </c>
      <c r="D44">
        <v>278</v>
      </c>
      <c r="E44" t="s">
        <v>72</v>
      </c>
      <c r="F44" t="s">
        <v>73</v>
      </c>
      <c r="G44">
        <v>570</v>
      </c>
      <c r="H44">
        <v>244081</v>
      </c>
      <c r="I44">
        <v>0.23</v>
      </c>
      <c r="J44">
        <v>45055</v>
      </c>
      <c r="K44" s="6">
        <v>0.64583333333333337</v>
      </c>
      <c r="L44" t="s">
        <v>74</v>
      </c>
      <c r="M44" s="6">
        <v>0.16666666666666666</v>
      </c>
      <c r="N44" s="6">
        <v>0.47916666666666674</v>
      </c>
      <c r="O44">
        <v>45055</v>
      </c>
      <c r="P44">
        <v>0.64583333333333337</v>
      </c>
      <c r="Q44" s="7">
        <v>1.6458333333357587</v>
      </c>
      <c r="R44" s="8">
        <f t="shared" si="0"/>
        <v>0.46186787386486583</v>
      </c>
      <c r="S44">
        <f t="shared" si="1"/>
        <v>3742.2476370510385</v>
      </c>
      <c r="T44">
        <f t="shared" si="2"/>
        <v>41.574318510356619</v>
      </c>
    </row>
    <row r="45" spans="1:20" x14ac:dyDescent="0.2">
      <c r="A45" s="6">
        <v>0.48958333333333337</v>
      </c>
      <c r="B45" s="7">
        <v>0.48958333333333337</v>
      </c>
      <c r="C45" s="7">
        <v>0.63333333333333164</v>
      </c>
      <c r="D45">
        <v>279</v>
      </c>
      <c r="E45" t="s">
        <v>72</v>
      </c>
      <c r="F45" t="s">
        <v>73</v>
      </c>
      <c r="G45">
        <v>562</v>
      </c>
      <c r="H45">
        <v>244081</v>
      </c>
      <c r="I45">
        <v>0.23</v>
      </c>
      <c r="J45">
        <v>45055</v>
      </c>
      <c r="K45" s="6">
        <v>0.65625</v>
      </c>
      <c r="L45" t="s">
        <v>74</v>
      </c>
      <c r="M45" s="6">
        <v>0.16666666666666666</v>
      </c>
      <c r="N45" s="6">
        <v>0.48958333333333337</v>
      </c>
      <c r="O45">
        <v>45055</v>
      </c>
      <c r="P45">
        <v>0.65625</v>
      </c>
      <c r="Q45" s="7">
        <v>1.65625</v>
      </c>
      <c r="R45" s="8">
        <f t="shared" si="0"/>
        <v>0.86417218294027409</v>
      </c>
      <c r="S45">
        <f t="shared" si="1"/>
        <v>4785.0302457466905</v>
      </c>
      <c r="T45">
        <f t="shared" si="2"/>
        <v>64.304665716432694</v>
      </c>
    </row>
    <row r="46" spans="1:20" x14ac:dyDescent="0.2">
      <c r="A46" s="6">
        <v>0.5</v>
      </c>
      <c r="B46" s="7">
        <v>0.5</v>
      </c>
      <c r="C46" s="7">
        <v>0.38333333333333242</v>
      </c>
      <c r="D46">
        <v>280</v>
      </c>
      <c r="E46" t="s">
        <v>72</v>
      </c>
      <c r="F46" t="s">
        <v>73</v>
      </c>
      <c r="G46">
        <v>547</v>
      </c>
      <c r="H46">
        <v>244081</v>
      </c>
      <c r="I46">
        <v>0.22</v>
      </c>
      <c r="J46">
        <v>45055</v>
      </c>
      <c r="K46" s="6">
        <v>0.66666666666666663</v>
      </c>
      <c r="L46" t="s">
        <v>74</v>
      </c>
      <c r="M46" s="6">
        <v>0.16666666666666666</v>
      </c>
      <c r="N46" s="6">
        <v>0.5</v>
      </c>
      <c r="O46">
        <v>45055</v>
      </c>
      <c r="P46">
        <v>0.66666666666666663</v>
      </c>
      <c r="Q46" s="7">
        <v>1.6666666666642413</v>
      </c>
      <c r="R46" s="8">
        <f t="shared" si="0"/>
        <v>1.3914764920156815</v>
      </c>
      <c r="S46">
        <f t="shared" si="1"/>
        <v>7085.2476370510376</v>
      </c>
      <c r="T46">
        <f t="shared" si="2"/>
        <v>99.29227324956446</v>
      </c>
    </row>
    <row r="47" spans="1:20" x14ac:dyDescent="0.2">
      <c r="A47" s="6">
        <v>0.51041666666666674</v>
      </c>
      <c r="B47" s="7">
        <v>0.51041666666666674</v>
      </c>
      <c r="C47" s="7">
        <v>0.13333333333333042</v>
      </c>
      <c r="D47">
        <v>281</v>
      </c>
      <c r="E47" t="s">
        <v>72</v>
      </c>
      <c r="F47" t="s">
        <v>73</v>
      </c>
      <c r="G47">
        <v>546</v>
      </c>
      <c r="H47">
        <v>244081</v>
      </c>
      <c r="I47">
        <v>0.22</v>
      </c>
      <c r="J47">
        <v>45055</v>
      </c>
      <c r="K47" s="6">
        <v>0.67708333333333337</v>
      </c>
      <c r="L47" t="s">
        <v>74</v>
      </c>
      <c r="M47" s="6">
        <v>0.16666666666666666</v>
      </c>
      <c r="N47" s="6">
        <v>0.51041666666666674</v>
      </c>
      <c r="O47">
        <v>45055</v>
      </c>
      <c r="P47">
        <v>0.67708333333333337</v>
      </c>
      <c r="Q47" s="7">
        <v>1.6770833333357587</v>
      </c>
      <c r="R47" s="8">
        <f t="shared" si="0"/>
        <v>2.0437808010910961</v>
      </c>
      <c r="S47">
        <f t="shared" si="1"/>
        <v>7254.5954631379946</v>
      </c>
      <c r="T47">
        <f t="shared" si="2"/>
        <v>121.76536012858502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C891-1A5E-924B-AA52-0904BB404E03}">
  <dimension ref="A1:B2"/>
  <sheetViews>
    <sheetView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80</v>
      </c>
      <c r="B1" t="s">
        <v>81</v>
      </c>
    </row>
    <row r="2" spans="1:2" x14ac:dyDescent="0.2">
      <c r="A2" t="s">
        <v>93</v>
      </c>
      <c r="B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INTERPOLATION for Strom Inten.</vt:lpstr>
      <vt:lpstr>INTEROPOATED 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Abraham, Subil</cp:lastModifiedBy>
  <dcterms:created xsi:type="dcterms:W3CDTF">2023-05-13T18:21:47Z</dcterms:created>
  <dcterms:modified xsi:type="dcterms:W3CDTF">2023-06-08T21:15:59Z</dcterms:modified>
</cp:coreProperties>
</file>