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sers\User\Desktop\Stock2022v\Stock\bin\Debug\Excel\SmartPicker\"/>
    </mc:Choice>
  </mc:AlternateContent>
  <xr:revisionPtr revIDLastSave="0" documentId="13_ncr:1_{66F8B9E7-2BAA-46C8-9FB1-F4BB6C2D48A1}" xr6:coauthVersionLast="47" xr6:coauthVersionMax="47" xr10:uidLastSave="{00000000-0000-0000-0000-000000000000}"/>
  <bookViews>
    <workbookView xWindow="-120" yWindow="-120" windowWidth="29040" windowHeight="15840" tabRatio="665" firstSheet="246" activeTab="258" xr2:uid="{00000000-000D-0000-FFFF-FFFF00000000}"/>
  </bookViews>
  <sheets>
    <sheet name="1100201" sheetId="1" r:id="rId1"/>
    <sheet name="1100202" sheetId="3" r:id="rId2"/>
    <sheet name="1100203" sheetId="4" r:id="rId3"/>
    <sheet name="1100204" sheetId="5" r:id="rId4"/>
    <sheet name="1100205" sheetId="6" r:id="rId5"/>
    <sheet name="1100217" sheetId="7" r:id="rId6"/>
    <sheet name="1100218" sheetId="8" r:id="rId7"/>
    <sheet name="1100219" sheetId="9" r:id="rId8"/>
    <sheet name="1100222" sheetId="10" r:id="rId9"/>
    <sheet name="1100223" sheetId="11" r:id="rId10"/>
    <sheet name="1100224" sheetId="12" r:id="rId11"/>
    <sheet name="1100225" sheetId="13" r:id="rId12"/>
    <sheet name="1100226" sheetId="14" r:id="rId13"/>
    <sheet name="1100302" sheetId="15" r:id="rId14"/>
    <sheet name="1100303" sheetId="16" r:id="rId15"/>
    <sheet name="1100304" sheetId="17" r:id="rId16"/>
    <sheet name="1100305" sheetId="18" r:id="rId17"/>
    <sheet name="1100308" sheetId="19" r:id="rId18"/>
    <sheet name="1100309" sheetId="20" r:id="rId19"/>
    <sheet name="1100310" sheetId="21" r:id="rId20"/>
    <sheet name="1100311" sheetId="22" r:id="rId21"/>
    <sheet name="1100312" sheetId="25" r:id="rId22"/>
    <sheet name="1100315" sheetId="26" r:id="rId23"/>
    <sheet name="1100316" sheetId="27" r:id="rId24"/>
    <sheet name="1100317" sheetId="28" r:id="rId25"/>
    <sheet name="1100318" sheetId="29" r:id="rId26"/>
    <sheet name="1100319" sheetId="30" r:id="rId27"/>
    <sheet name="1100322" sheetId="31" r:id="rId28"/>
    <sheet name="1100323" sheetId="32" r:id="rId29"/>
    <sheet name="1100324" sheetId="33" r:id="rId30"/>
    <sheet name="1100325" sheetId="34" r:id="rId31"/>
    <sheet name="1100326" sheetId="35" r:id="rId32"/>
    <sheet name="1100329" sheetId="36" r:id="rId33"/>
    <sheet name="1100330" sheetId="37" r:id="rId34"/>
    <sheet name="1100331" sheetId="38" r:id="rId35"/>
    <sheet name="1100409" sheetId="39" r:id="rId36"/>
    <sheet name="1100412" sheetId="40" r:id="rId37"/>
    <sheet name="1100413" sheetId="41" r:id="rId38"/>
    <sheet name="1100414" sheetId="42" r:id="rId39"/>
    <sheet name="1100415" sheetId="43" r:id="rId40"/>
    <sheet name="1100416" sheetId="44" r:id="rId41"/>
    <sheet name="1100419" sheetId="45" r:id="rId42"/>
    <sheet name="1100420" sheetId="46" r:id="rId43"/>
    <sheet name="1100421" sheetId="47" r:id="rId44"/>
    <sheet name="1100422" sheetId="48" r:id="rId45"/>
    <sheet name="1100423" sheetId="49" r:id="rId46"/>
    <sheet name="1100426" sheetId="50" r:id="rId47"/>
    <sheet name="1100427" sheetId="51" r:id="rId48"/>
    <sheet name="1100428" sheetId="52" r:id="rId49"/>
    <sheet name="1100429" sheetId="53" r:id="rId50"/>
    <sheet name="1100503" sheetId="54" r:id="rId51"/>
    <sheet name="1100504" sheetId="55" r:id="rId52"/>
    <sheet name="1100505" sheetId="56" r:id="rId53"/>
    <sheet name="1100506" sheetId="57" r:id="rId54"/>
    <sheet name="1100507" sheetId="59" r:id="rId55"/>
    <sheet name="1100510" sheetId="58" r:id="rId56"/>
    <sheet name="1100511" sheetId="60" r:id="rId57"/>
    <sheet name="1100512" sheetId="61" r:id="rId58"/>
    <sheet name="1100513" sheetId="62" r:id="rId59"/>
    <sheet name="1100514" sheetId="64" r:id="rId60"/>
    <sheet name="1100517" sheetId="65" r:id="rId61"/>
    <sheet name="1100518" sheetId="66" r:id="rId62"/>
    <sheet name="1100519" sheetId="67" r:id="rId63"/>
    <sheet name="1100520" sheetId="68" r:id="rId64"/>
    <sheet name="1100521" sheetId="70" r:id="rId65"/>
    <sheet name="1100524" sheetId="71" r:id="rId66"/>
    <sheet name="1100525" sheetId="72" r:id="rId67"/>
    <sheet name="1100526" sheetId="73" r:id="rId68"/>
    <sheet name="1100527" sheetId="74" r:id="rId69"/>
    <sheet name="1100528" sheetId="75" r:id="rId70"/>
    <sheet name="1100531" sheetId="76" r:id="rId71"/>
    <sheet name="1100601" sheetId="77" r:id="rId72"/>
    <sheet name="1100602" sheetId="78" r:id="rId73"/>
    <sheet name="1100603" sheetId="79" r:id="rId74"/>
    <sheet name="1100604" sheetId="81" r:id="rId75"/>
    <sheet name="1100607" sheetId="82" r:id="rId76"/>
    <sheet name="1100608" sheetId="83" r:id="rId77"/>
    <sheet name="1100609" sheetId="84" r:id="rId78"/>
    <sheet name="1100610" sheetId="85" r:id="rId79"/>
    <sheet name="1100611" sheetId="86" r:id="rId80"/>
    <sheet name="1100615" sheetId="87" r:id="rId81"/>
    <sheet name="1100616" sheetId="88" r:id="rId82"/>
    <sheet name="1100617" sheetId="89" r:id="rId83"/>
    <sheet name="1100618" sheetId="90" r:id="rId84"/>
    <sheet name="1100621" sheetId="91" r:id="rId85"/>
    <sheet name="1100622" sheetId="92" r:id="rId86"/>
    <sheet name="1100623" sheetId="93" r:id="rId87"/>
    <sheet name="1100624" sheetId="94" r:id="rId88"/>
    <sheet name="1100625" sheetId="95" r:id="rId89"/>
    <sheet name="1100628" sheetId="96" r:id="rId90"/>
    <sheet name="1100629" sheetId="97" r:id="rId91"/>
    <sheet name="1100630" sheetId="98" r:id="rId92"/>
    <sheet name="1100701" sheetId="99" r:id="rId93"/>
    <sheet name="1100702" sheetId="100" r:id="rId94"/>
    <sheet name="1100705" sheetId="101" r:id="rId95"/>
    <sheet name="1100706" sheetId="102" r:id="rId96"/>
    <sheet name="1100707" sheetId="103" r:id="rId97"/>
    <sheet name="1100708" sheetId="104" r:id="rId98"/>
    <sheet name="1100709" sheetId="105" r:id="rId99"/>
    <sheet name="1100712" sheetId="106" r:id="rId100"/>
    <sheet name="1100713" sheetId="107" r:id="rId101"/>
    <sheet name="1100714" sheetId="108" r:id="rId102"/>
    <sheet name="1100715" sheetId="109" r:id="rId103"/>
    <sheet name="1100716" sheetId="110" r:id="rId104"/>
    <sheet name="1100719" sheetId="111" r:id="rId105"/>
    <sheet name="1100720" sheetId="112" r:id="rId106"/>
    <sheet name="1100721" sheetId="113" r:id="rId107"/>
    <sheet name="1100722" sheetId="114" r:id="rId108"/>
    <sheet name="1100723" sheetId="115" r:id="rId109"/>
    <sheet name="1100726" sheetId="116" r:id="rId110"/>
    <sheet name="1100727" sheetId="117" r:id="rId111"/>
    <sheet name="1100728" sheetId="118" r:id="rId112"/>
    <sheet name="1100729" sheetId="119" r:id="rId113"/>
    <sheet name="1100730" sheetId="120" r:id="rId114"/>
    <sheet name="1100802" sheetId="121" r:id="rId115"/>
    <sheet name="1100803" sheetId="122" r:id="rId116"/>
    <sheet name="1100804" sheetId="123" r:id="rId117"/>
    <sheet name="1100805" sheetId="124" r:id="rId118"/>
    <sheet name="1100806" sheetId="125" r:id="rId119"/>
    <sheet name="1100809" sheetId="126" r:id="rId120"/>
    <sheet name="1100810" sheetId="127" r:id="rId121"/>
    <sheet name="1100811" sheetId="128" r:id="rId122"/>
    <sheet name="1100812" sheetId="129" r:id="rId123"/>
    <sheet name="1100813" sheetId="130" r:id="rId124"/>
    <sheet name="1100816" sheetId="131" r:id="rId125"/>
    <sheet name="1100817" sheetId="132" r:id="rId126"/>
    <sheet name="1100818" sheetId="133" r:id="rId127"/>
    <sheet name="1100819" sheetId="134" r:id="rId128"/>
    <sheet name="1100820" sheetId="135" r:id="rId129"/>
    <sheet name="1100823" sheetId="136" r:id="rId130"/>
    <sheet name="1100824" sheetId="137" r:id="rId131"/>
    <sheet name="1100825" sheetId="138" r:id="rId132"/>
    <sheet name="1100826" sheetId="139" r:id="rId133"/>
    <sheet name="1100827" sheetId="140" r:id="rId134"/>
    <sheet name="1100830" sheetId="141" r:id="rId135"/>
    <sheet name="1100831" sheetId="142" r:id="rId136"/>
    <sheet name="1100901" sheetId="143" r:id="rId137"/>
    <sheet name="1100902" sheetId="144" r:id="rId138"/>
    <sheet name="1100903" sheetId="145" r:id="rId139"/>
    <sheet name="1100906" sheetId="146" r:id="rId140"/>
    <sheet name="1100907" sheetId="147" r:id="rId141"/>
    <sheet name="1100908" sheetId="148" r:id="rId142"/>
    <sheet name="1100909" sheetId="149" r:id="rId143"/>
    <sheet name="1100910" sheetId="150" r:id="rId144"/>
    <sheet name="1100913" sheetId="151" r:id="rId145"/>
    <sheet name="1100914" sheetId="152" r:id="rId146"/>
    <sheet name="1100915" sheetId="153" r:id="rId147"/>
    <sheet name="1100916" sheetId="154" r:id="rId148"/>
    <sheet name="1100917" sheetId="155" r:id="rId149"/>
    <sheet name="1100922" sheetId="156" r:id="rId150"/>
    <sheet name="1100923" sheetId="158" r:id="rId151"/>
    <sheet name="1100924" sheetId="159" r:id="rId152"/>
    <sheet name="1100927" sheetId="163" r:id="rId153"/>
    <sheet name="1100928" sheetId="160" r:id="rId154"/>
    <sheet name="1100929" sheetId="162" r:id="rId155"/>
    <sheet name="1100930" sheetId="164" r:id="rId156"/>
    <sheet name="1101001" sheetId="165" r:id="rId157"/>
    <sheet name="1101004" sheetId="166" r:id="rId158"/>
    <sheet name="1101005" sheetId="167" r:id="rId159"/>
    <sheet name="1101006" sheetId="169" r:id="rId160"/>
    <sheet name="1101007" sheetId="170" r:id="rId161"/>
    <sheet name="1101008" sheetId="171" r:id="rId162"/>
    <sheet name="1101012" sheetId="172" r:id="rId163"/>
    <sheet name="1101013" sheetId="173" r:id="rId164"/>
    <sheet name="1101014" sheetId="174" r:id="rId165"/>
    <sheet name="1101015" sheetId="175" r:id="rId166"/>
    <sheet name="1101018" sheetId="176" r:id="rId167"/>
    <sheet name="1101019" sheetId="177" r:id="rId168"/>
    <sheet name="1101020" sheetId="179" r:id="rId169"/>
    <sheet name="1101021" sheetId="180" r:id="rId170"/>
    <sheet name="1101022" sheetId="181" r:id="rId171"/>
    <sheet name="1101025" sheetId="182" r:id="rId172"/>
    <sheet name="1101026" sheetId="183" r:id="rId173"/>
    <sheet name="1101027" sheetId="186" r:id="rId174"/>
    <sheet name="1101028" sheetId="187" r:id="rId175"/>
    <sheet name="1101029" sheetId="188" r:id="rId176"/>
    <sheet name="1101101" sheetId="189" r:id="rId177"/>
    <sheet name="1101105" sheetId="190" r:id="rId178"/>
    <sheet name="1101108" sheetId="191" r:id="rId179"/>
    <sheet name="1101109" sheetId="192" r:id="rId180"/>
    <sheet name="1101110" sheetId="193" r:id="rId181"/>
    <sheet name="1101111" sheetId="194" r:id="rId182"/>
    <sheet name="1101112" sheetId="195" r:id="rId183"/>
    <sheet name="1101115" sheetId="196" r:id="rId184"/>
    <sheet name="1101116" sheetId="197" r:id="rId185"/>
    <sheet name="1101117" sheetId="198" r:id="rId186"/>
    <sheet name="1101118" sheetId="199" r:id="rId187"/>
    <sheet name="1101119" sheetId="200" r:id="rId188"/>
    <sheet name="1101122" sheetId="201" r:id="rId189"/>
    <sheet name="1101123" sheetId="202" r:id="rId190"/>
    <sheet name="1101124" sheetId="203" r:id="rId191"/>
    <sheet name="1101125" sheetId="204" r:id="rId192"/>
    <sheet name="1101126" sheetId="205" r:id="rId193"/>
    <sheet name="1101129" sheetId="206" r:id="rId194"/>
    <sheet name="1101130" sheetId="207" r:id="rId195"/>
    <sheet name="1101201" sheetId="208" r:id="rId196"/>
    <sheet name="1101202" sheetId="209" r:id="rId197"/>
    <sheet name="1101203" sheetId="210" r:id="rId198"/>
    <sheet name="1101206" sheetId="211" r:id="rId199"/>
    <sheet name="1101207" sheetId="212" r:id="rId200"/>
    <sheet name="1101208" sheetId="213" r:id="rId201"/>
    <sheet name="1101209" sheetId="214" r:id="rId202"/>
    <sheet name="1101210" sheetId="215" r:id="rId203"/>
    <sheet name="1101213" sheetId="216" r:id="rId204"/>
    <sheet name="1101214" sheetId="217" r:id="rId205"/>
    <sheet name="1101215" sheetId="218" r:id="rId206"/>
    <sheet name="1101216" sheetId="219" r:id="rId207"/>
    <sheet name="1101217" sheetId="220" r:id="rId208"/>
    <sheet name="1101220" sheetId="221" r:id="rId209"/>
    <sheet name="1101221" sheetId="222" r:id="rId210"/>
    <sheet name="1101222" sheetId="223" r:id="rId211"/>
    <sheet name="1101223" sheetId="224" r:id="rId212"/>
    <sheet name="1101224" sheetId="225" r:id="rId213"/>
    <sheet name="1101227" sheetId="226" r:id="rId214"/>
    <sheet name="1101228" sheetId="227" r:id="rId215"/>
    <sheet name="1101229" sheetId="228" r:id="rId216"/>
    <sheet name="1101230" sheetId="229" r:id="rId217"/>
    <sheet name="1110103" sheetId="230" r:id="rId218"/>
    <sheet name="1110104" sheetId="231" r:id="rId219"/>
    <sheet name="1110105" sheetId="232" r:id="rId220"/>
    <sheet name="1110106" sheetId="233" r:id="rId221"/>
    <sheet name="1110107" sheetId="234" r:id="rId222"/>
    <sheet name="1110110" sheetId="235" r:id="rId223"/>
    <sheet name="1110111" sheetId="236" r:id="rId224"/>
    <sheet name="1110112" sheetId="237" r:id="rId225"/>
    <sheet name="1110113" sheetId="238" r:id="rId226"/>
    <sheet name="1110114" sheetId="239" r:id="rId227"/>
    <sheet name="1110117" sheetId="240" r:id="rId228"/>
    <sheet name="1110118" sheetId="241" r:id="rId229"/>
    <sheet name="1110119" sheetId="242" r:id="rId230"/>
    <sheet name="1110120" sheetId="243" r:id="rId231"/>
    <sheet name="1110121" sheetId="244" r:id="rId232"/>
    <sheet name="1110124" sheetId="245" r:id="rId233"/>
    <sheet name="1110125" sheetId="246" r:id="rId234"/>
    <sheet name="1110126" sheetId="247" r:id="rId235"/>
    <sheet name="1110207" sheetId="248" r:id="rId236"/>
    <sheet name="1110208" sheetId="249" r:id="rId237"/>
    <sheet name="1110209" sheetId="250" r:id="rId238"/>
    <sheet name="1110210" sheetId="251" r:id="rId239"/>
    <sheet name="1110211" sheetId="252" r:id="rId240"/>
    <sheet name="1110214" sheetId="253" r:id="rId241"/>
    <sheet name="1110215" sheetId="254" r:id="rId242"/>
    <sheet name="1110216" sheetId="255" r:id="rId243"/>
    <sheet name="1110217" sheetId="256" r:id="rId244"/>
    <sheet name="1110218" sheetId="257" r:id="rId245"/>
    <sheet name="1110221" sheetId="258" r:id="rId246"/>
    <sheet name="1110222" sheetId="259" r:id="rId247"/>
    <sheet name="1110223" sheetId="260" r:id="rId248"/>
    <sheet name="1110224" sheetId="261" r:id="rId249"/>
    <sheet name="1110225" sheetId="262" r:id="rId250"/>
    <sheet name="1110301" sheetId="263" r:id="rId251"/>
    <sheet name="1110302" sheetId="264" r:id="rId252"/>
    <sheet name="1110303" sheetId="265" r:id="rId253"/>
    <sheet name="1110304" sheetId="266" r:id="rId254"/>
    <sheet name="1110307" sheetId="267" r:id="rId255"/>
    <sheet name="1110308" sheetId="268" r:id="rId256"/>
    <sheet name="1110309" sheetId="269" r:id="rId257"/>
    <sheet name="1110310" sheetId="270" r:id="rId258"/>
    <sheet name="1110311" sheetId="271" r:id="rId25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271" l="1"/>
  <c r="H10" i="271"/>
  <c r="H9" i="271"/>
  <c r="E9" i="271"/>
  <c r="D9" i="271"/>
  <c r="F9" i="271" s="1"/>
  <c r="H8" i="271"/>
  <c r="E8" i="271"/>
  <c r="D8" i="271"/>
  <c r="F8" i="271" s="1"/>
  <c r="H7" i="271"/>
  <c r="E7" i="271"/>
  <c r="D7" i="271"/>
  <c r="F7" i="271" s="1"/>
  <c r="H6" i="271"/>
  <c r="E6" i="271"/>
  <c r="D6" i="271"/>
  <c r="F6" i="271" s="1"/>
  <c r="H5" i="271"/>
  <c r="E5" i="271"/>
  <c r="D5" i="271"/>
  <c r="F5" i="271" s="1"/>
  <c r="H4" i="271"/>
  <c r="E4" i="271"/>
  <c r="D4" i="271"/>
  <c r="F4" i="271" s="1"/>
  <c r="H3" i="271"/>
  <c r="E3" i="271"/>
  <c r="D3" i="271"/>
  <c r="F3" i="271" s="1"/>
  <c r="H2" i="271"/>
  <c r="E2" i="271"/>
  <c r="D2" i="271"/>
  <c r="F2" i="271" s="1"/>
  <c r="M10" i="270"/>
  <c r="H9" i="270"/>
  <c r="E9" i="270"/>
  <c r="D9" i="270"/>
  <c r="F9" i="270" s="1"/>
  <c r="H8" i="270"/>
  <c r="E8" i="270"/>
  <c r="D8" i="270"/>
  <c r="F8" i="270" s="1"/>
  <c r="H7" i="270"/>
  <c r="E7" i="270"/>
  <c r="D7" i="270"/>
  <c r="F7" i="270" s="1"/>
  <c r="H6" i="270"/>
  <c r="E6" i="270"/>
  <c r="D6" i="270"/>
  <c r="F6" i="270" s="1"/>
  <c r="H5" i="270"/>
  <c r="E5" i="270"/>
  <c r="D5" i="270"/>
  <c r="F5" i="270" s="1"/>
  <c r="H4" i="270"/>
  <c r="E4" i="270"/>
  <c r="D4" i="270"/>
  <c r="F4" i="270" s="1"/>
  <c r="H3" i="270"/>
  <c r="E3" i="270"/>
  <c r="D3" i="270"/>
  <c r="F3" i="270" s="1"/>
  <c r="H2" i="270"/>
  <c r="H10" i="270" s="1"/>
  <c r="E2" i="270"/>
  <c r="D2" i="270"/>
  <c r="F2" i="270" s="1"/>
  <c r="M8" i="269"/>
  <c r="H7" i="269"/>
  <c r="E7" i="269"/>
  <c r="D7" i="269"/>
  <c r="F7" i="269" s="1"/>
  <c r="H6" i="269"/>
  <c r="E6" i="269"/>
  <c r="D6" i="269"/>
  <c r="F6" i="269" s="1"/>
  <c r="H5" i="269"/>
  <c r="E5" i="269"/>
  <c r="D5" i="269"/>
  <c r="F5" i="269" s="1"/>
  <c r="H4" i="269"/>
  <c r="E4" i="269"/>
  <c r="D4" i="269"/>
  <c r="F4" i="269" s="1"/>
  <c r="H3" i="269"/>
  <c r="E3" i="269"/>
  <c r="D3" i="269"/>
  <c r="F3" i="269" s="1"/>
  <c r="H2" i="269"/>
  <c r="H8" i="269" s="1"/>
  <c r="E2" i="269"/>
  <c r="D2" i="269"/>
  <c r="F2" i="269" s="1"/>
  <c r="M10" i="268"/>
  <c r="H9" i="268"/>
  <c r="E9" i="268"/>
  <c r="D9" i="268"/>
  <c r="F9" i="268" s="1"/>
  <c r="H8" i="268"/>
  <c r="E8" i="268"/>
  <c r="D8" i="268"/>
  <c r="F8" i="268" s="1"/>
  <c r="H7" i="268"/>
  <c r="E7" i="268"/>
  <c r="D7" i="268"/>
  <c r="F7" i="268" s="1"/>
  <c r="H6" i="268"/>
  <c r="E6" i="268"/>
  <c r="D6" i="268"/>
  <c r="F6" i="268" s="1"/>
  <c r="H5" i="268"/>
  <c r="E5" i="268"/>
  <c r="D5" i="268"/>
  <c r="F5" i="268" s="1"/>
  <c r="H4" i="268"/>
  <c r="E4" i="268"/>
  <c r="D4" i="268"/>
  <c r="F4" i="268" s="1"/>
  <c r="H3" i="268"/>
  <c r="E3" i="268"/>
  <c r="D3" i="268"/>
  <c r="F3" i="268" s="1"/>
  <c r="H2" i="268"/>
  <c r="E2" i="268"/>
  <c r="D2" i="268"/>
  <c r="F2" i="268" s="1"/>
  <c r="M10" i="267"/>
  <c r="H9" i="267"/>
  <c r="F9" i="267"/>
  <c r="E9" i="267"/>
  <c r="D9" i="267"/>
  <c r="H8" i="267"/>
  <c r="F8" i="267"/>
  <c r="E8" i="267"/>
  <c r="D8" i="267"/>
  <c r="H7" i="267"/>
  <c r="F7" i="267"/>
  <c r="E7" i="267"/>
  <c r="D7" i="267"/>
  <c r="H6" i="267"/>
  <c r="F6" i="267"/>
  <c r="E6" i="267"/>
  <c r="D6" i="267"/>
  <c r="H5" i="267"/>
  <c r="F5" i="267"/>
  <c r="E5" i="267"/>
  <c r="D5" i="267"/>
  <c r="H4" i="267"/>
  <c r="F4" i="267"/>
  <c r="E4" i="267"/>
  <c r="D4" i="267"/>
  <c r="H3" i="267"/>
  <c r="F3" i="267"/>
  <c r="E3" i="267"/>
  <c r="D3" i="267"/>
  <c r="H2" i="267"/>
  <c r="F2" i="267"/>
  <c r="E2" i="267"/>
  <c r="D2" i="267"/>
  <c r="M10" i="266"/>
  <c r="H9" i="266"/>
  <c r="F9" i="266"/>
  <c r="E9" i="266"/>
  <c r="D9" i="266"/>
  <c r="H8" i="266"/>
  <c r="F8" i="266"/>
  <c r="E8" i="266"/>
  <c r="D8" i="266"/>
  <c r="H7" i="266"/>
  <c r="F7" i="266"/>
  <c r="E7" i="266"/>
  <c r="D7" i="266"/>
  <c r="H6" i="266"/>
  <c r="F6" i="266"/>
  <c r="E6" i="266"/>
  <c r="D6" i="266"/>
  <c r="H5" i="266"/>
  <c r="F5" i="266"/>
  <c r="E5" i="266"/>
  <c r="D5" i="266"/>
  <c r="H4" i="266"/>
  <c r="F4" i="266"/>
  <c r="E4" i="266"/>
  <c r="D4" i="266"/>
  <c r="H3" i="266"/>
  <c r="F3" i="266"/>
  <c r="E3" i="266"/>
  <c r="D3" i="266"/>
  <c r="H2" i="266"/>
  <c r="F2" i="266"/>
  <c r="E2" i="266"/>
  <c r="D2" i="266"/>
  <c r="M10" i="265"/>
  <c r="H9" i="265"/>
  <c r="E9" i="265"/>
  <c r="D9" i="265"/>
  <c r="F9" i="265" s="1"/>
  <c r="H8" i="265"/>
  <c r="E8" i="265"/>
  <c r="D8" i="265"/>
  <c r="F8" i="265" s="1"/>
  <c r="H7" i="265"/>
  <c r="E7" i="265"/>
  <c r="D7" i="265"/>
  <c r="F7" i="265" s="1"/>
  <c r="H6" i="265"/>
  <c r="E6" i="265"/>
  <c r="D6" i="265"/>
  <c r="F6" i="265" s="1"/>
  <c r="H5" i="265"/>
  <c r="E5" i="265"/>
  <c r="D5" i="265"/>
  <c r="F5" i="265" s="1"/>
  <c r="H4" i="265"/>
  <c r="E4" i="265"/>
  <c r="D4" i="265"/>
  <c r="F4" i="265" s="1"/>
  <c r="H3" i="265"/>
  <c r="E3" i="265"/>
  <c r="D3" i="265"/>
  <c r="F3" i="265" s="1"/>
  <c r="H2" i="265"/>
  <c r="E2" i="265"/>
  <c r="D2" i="265"/>
  <c r="F2" i="265" s="1"/>
  <c r="M10" i="264"/>
  <c r="H9" i="264"/>
  <c r="E9" i="264"/>
  <c r="D9" i="264"/>
  <c r="F9" i="264" s="1"/>
  <c r="H8" i="264"/>
  <c r="E8" i="264"/>
  <c r="D8" i="264"/>
  <c r="F8" i="264" s="1"/>
  <c r="H7" i="264"/>
  <c r="E7" i="264"/>
  <c r="D7" i="264"/>
  <c r="F7" i="264" s="1"/>
  <c r="H6" i="264"/>
  <c r="E6" i="264"/>
  <c r="D6" i="264"/>
  <c r="F6" i="264" s="1"/>
  <c r="H5" i="264"/>
  <c r="E5" i="264"/>
  <c r="D5" i="264"/>
  <c r="F5" i="264" s="1"/>
  <c r="H4" i="264"/>
  <c r="E4" i="264"/>
  <c r="D4" i="264"/>
  <c r="F4" i="264" s="1"/>
  <c r="H3" i="264"/>
  <c r="E3" i="264"/>
  <c r="D3" i="264"/>
  <c r="F3" i="264" s="1"/>
  <c r="H2" i="264"/>
  <c r="H10" i="264" s="1"/>
  <c r="E2" i="264"/>
  <c r="D2" i="264"/>
  <c r="F2" i="264" s="1"/>
  <c r="M10" i="263"/>
  <c r="H9" i="263"/>
  <c r="F9" i="263"/>
  <c r="E9" i="263"/>
  <c r="D9" i="263"/>
  <c r="H8" i="263"/>
  <c r="F8" i="263"/>
  <c r="E8" i="263"/>
  <c r="D8" i="263"/>
  <c r="H7" i="263"/>
  <c r="F7" i="263"/>
  <c r="E7" i="263"/>
  <c r="D7" i="263"/>
  <c r="H6" i="263"/>
  <c r="F6" i="263"/>
  <c r="E6" i="263"/>
  <c r="D6" i="263"/>
  <c r="H5" i="263"/>
  <c r="E5" i="263"/>
  <c r="D5" i="263"/>
  <c r="F5" i="263" s="1"/>
  <c r="H4" i="263"/>
  <c r="F4" i="263"/>
  <c r="E4" i="263"/>
  <c r="D4" i="263"/>
  <c r="H3" i="263"/>
  <c r="F3" i="263"/>
  <c r="E3" i="263"/>
  <c r="D3" i="263"/>
  <c r="H2" i="263"/>
  <c r="F2" i="263"/>
  <c r="E2" i="263"/>
  <c r="D2" i="263"/>
  <c r="M9" i="262"/>
  <c r="H8" i="262"/>
  <c r="E8" i="262"/>
  <c r="D8" i="262"/>
  <c r="F8" i="262" s="1"/>
  <c r="H7" i="262"/>
  <c r="E7" i="262"/>
  <c r="D7" i="262"/>
  <c r="F7" i="262" s="1"/>
  <c r="H6" i="262"/>
  <c r="E6" i="262"/>
  <c r="D6" i="262"/>
  <c r="F6" i="262" s="1"/>
  <c r="H5" i="262"/>
  <c r="E5" i="262"/>
  <c r="D5" i="262"/>
  <c r="F5" i="262" s="1"/>
  <c r="H4" i="262"/>
  <c r="E4" i="262"/>
  <c r="D4" i="262"/>
  <c r="F4" i="262" s="1"/>
  <c r="H3" i="262"/>
  <c r="E3" i="262"/>
  <c r="D3" i="262"/>
  <c r="F3" i="262" s="1"/>
  <c r="H2" i="262"/>
  <c r="H9" i="262" s="1"/>
  <c r="E2" i="262"/>
  <c r="D2" i="262"/>
  <c r="F2" i="262" s="1"/>
  <c r="M10" i="261"/>
  <c r="H9" i="261"/>
  <c r="F9" i="261"/>
  <c r="E9" i="261"/>
  <c r="D9" i="261"/>
  <c r="H8" i="261"/>
  <c r="F8" i="261"/>
  <c r="E8" i="261"/>
  <c r="D8" i="261"/>
  <c r="H7" i="261"/>
  <c r="F7" i="261"/>
  <c r="E7" i="261"/>
  <c r="D7" i="261"/>
  <c r="H6" i="261"/>
  <c r="F6" i="261"/>
  <c r="E6" i="261"/>
  <c r="D6" i="261"/>
  <c r="H5" i="261"/>
  <c r="F5" i="261"/>
  <c r="E5" i="261"/>
  <c r="D5" i="261"/>
  <c r="H4" i="261"/>
  <c r="F4" i="261"/>
  <c r="E4" i="261"/>
  <c r="D4" i="261"/>
  <c r="H3" i="261"/>
  <c r="F3" i="261"/>
  <c r="E3" i="261"/>
  <c r="D3" i="261"/>
  <c r="H2" i="261"/>
  <c r="F2" i="261"/>
  <c r="E2" i="261"/>
  <c r="D2" i="261"/>
  <c r="M9" i="260"/>
  <c r="H8" i="260"/>
  <c r="E8" i="260"/>
  <c r="D8" i="260"/>
  <c r="F8" i="260" s="1"/>
  <c r="H7" i="260"/>
  <c r="E7" i="260"/>
  <c r="D7" i="260"/>
  <c r="F7" i="260" s="1"/>
  <c r="H6" i="260"/>
  <c r="E6" i="260"/>
  <c r="D6" i="260"/>
  <c r="F6" i="260" s="1"/>
  <c r="H5" i="260"/>
  <c r="E5" i="260"/>
  <c r="D5" i="260"/>
  <c r="F5" i="260" s="1"/>
  <c r="H4" i="260"/>
  <c r="E4" i="260"/>
  <c r="D4" i="260"/>
  <c r="F4" i="260" s="1"/>
  <c r="H3" i="260"/>
  <c r="E3" i="260"/>
  <c r="D3" i="260"/>
  <c r="F3" i="260" s="1"/>
  <c r="H2" i="260"/>
  <c r="H9" i="260" s="1"/>
  <c r="E2" i="260"/>
  <c r="D2" i="260"/>
  <c r="F2" i="260" s="1"/>
  <c r="M10" i="259"/>
  <c r="H9" i="259"/>
  <c r="E9" i="259"/>
  <c r="D9" i="259"/>
  <c r="F9" i="259" s="1"/>
  <c r="H8" i="259"/>
  <c r="E8" i="259"/>
  <c r="D8" i="259"/>
  <c r="F8" i="259" s="1"/>
  <c r="H7" i="259"/>
  <c r="E7" i="259"/>
  <c r="D7" i="259"/>
  <c r="F7" i="259" s="1"/>
  <c r="H6" i="259"/>
  <c r="E6" i="259"/>
  <c r="D6" i="259"/>
  <c r="F6" i="259" s="1"/>
  <c r="H5" i="259"/>
  <c r="E5" i="259"/>
  <c r="D5" i="259"/>
  <c r="F5" i="259" s="1"/>
  <c r="H4" i="259"/>
  <c r="E4" i="259"/>
  <c r="D4" i="259"/>
  <c r="F4" i="259" s="1"/>
  <c r="H3" i="259"/>
  <c r="E3" i="259"/>
  <c r="D3" i="259"/>
  <c r="F3" i="259" s="1"/>
  <c r="H2" i="259"/>
  <c r="E2" i="259"/>
  <c r="D2" i="259"/>
  <c r="F2" i="259" s="1"/>
  <c r="M10" i="258"/>
  <c r="H10" i="258"/>
  <c r="H9" i="258"/>
  <c r="E9" i="258"/>
  <c r="D9" i="258"/>
  <c r="F9" i="258" s="1"/>
  <c r="H8" i="258"/>
  <c r="E8" i="258"/>
  <c r="D8" i="258"/>
  <c r="F8" i="258" s="1"/>
  <c r="H7" i="258"/>
  <c r="E7" i="258"/>
  <c r="D7" i="258"/>
  <c r="F7" i="258" s="1"/>
  <c r="H6" i="258"/>
  <c r="E6" i="258"/>
  <c r="D6" i="258"/>
  <c r="F6" i="258" s="1"/>
  <c r="H5" i="258"/>
  <c r="E5" i="258"/>
  <c r="D5" i="258"/>
  <c r="F5" i="258" s="1"/>
  <c r="H4" i="258"/>
  <c r="E4" i="258"/>
  <c r="D4" i="258"/>
  <c r="F4" i="258" s="1"/>
  <c r="H3" i="258"/>
  <c r="E3" i="258"/>
  <c r="D3" i="258"/>
  <c r="F3" i="258" s="1"/>
  <c r="H2" i="258"/>
  <c r="E2" i="258"/>
  <c r="D2" i="258"/>
  <c r="F2" i="258" s="1"/>
  <c r="H10" i="268" l="1"/>
  <c r="H10" i="267"/>
  <c r="H10" i="266"/>
  <c r="H10" i="265"/>
  <c r="H10" i="263"/>
  <c r="H10" i="261"/>
  <c r="H10" i="259"/>
  <c r="M10" i="257"/>
  <c r="H9" i="257"/>
  <c r="E9" i="257"/>
  <c r="D9" i="257"/>
  <c r="F9" i="257" s="1"/>
  <c r="H8" i="257"/>
  <c r="E8" i="257"/>
  <c r="D8" i="257"/>
  <c r="F8" i="257" s="1"/>
  <c r="H7" i="257"/>
  <c r="E7" i="257"/>
  <c r="D7" i="257"/>
  <c r="F7" i="257" s="1"/>
  <c r="H6" i="257"/>
  <c r="E6" i="257"/>
  <c r="D6" i="257"/>
  <c r="F6" i="257" s="1"/>
  <c r="H5" i="257"/>
  <c r="E5" i="257"/>
  <c r="D5" i="257"/>
  <c r="F5" i="257" s="1"/>
  <c r="H4" i="257"/>
  <c r="E4" i="257"/>
  <c r="D4" i="257"/>
  <c r="F4" i="257" s="1"/>
  <c r="H3" i="257"/>
  <c r="E3" i="257"/>
  <c r="D3" i="257"/>
  <c r="F3" i="257" s="1"/>
  <c r="H2" i="257"/>
  <c r="E2" i="257"/>
  <c r="D2" i="257"/>
  <c r="F2" i="257" s="1"/>
  <c r="M10" i="256"/>
  <c r="H9" i="256"/>
  <c r="E9" i="256"/>
  <c r="D9" i="256"/>
  <c r="F9" i="256" s="1"/>
  <c r="H8" i="256"/>
  <c r="E8" i="256"/>
  <c r="D8" i="256"/>
  <c r="F8" i="256" s="1"/>
  <c r="H7" i="256"/>
  <c r="E7" i="256"/>
  <c r="D7" i="256"/>
  <c r="F7" i="256" s="1"/>
  <c r="H6" i="256"/>
  <c r="E6" i="256"/>
  <c r="D6" i="256"/>
  <c r="F6" i="256" s="1"/>
  <c r="H5" i="256"/>
  <c r="E5" i="256"/>
  <c r="D5" i="256"/>
  <c r="F5" i="256" s="1"/>
  <c r="H4" i="256"/>
  <c r="E4" i="256"/>
  <c r="D4" i="256"/>
  <c r="F4" i="256" s="1"/>
  <c r="H3" i="256"/>
  <c r="E3" i="256"/>
  <c r="D3" i="256"/>
  <c r="F3" i="256" s="1"/>
  <c r="H2" i="256"/>
  <c r="E2" i="256"/>
  <c r="D2" i="256"/>
  <c r="F2" i="256" s="1"/>
  <c r="M10" i="255"/>
  <c r="H9" i="255"/>
  <c r="E9" i="255"/>
  <c r="D9" i="255"/>
  <c r="F9" i="255" s="1"/>
  <c r="H8" i="255"/>
  <c r="E8" i="255"/>
  <c r="D8" i="255"/>
  <c r="F8" i="255" s="1"/>
  <c r="H7" i="255"/>
  <c r="E7" i="255"/>
  <c r="D7" i="255"/>
  <c r="F7" i="255" s="1"/>
  <c r="H6" i="255"/>
  <c r="E6" i="255"/>
  <c r="D6" i="255"/>
  <c r="F6" i="255" s="1"/>
  <c r="H5" i="255"/>
  <c r="E5" i="255"/>
  <c r="D5" i="255"/>
  <c r="F5" i="255" s="1"/>
  <c r="H4" i="255"/>
  <c r="E4" i="255"/>
  <c r="D4" i="255"/>
  <c r="F4" i="255" s="1"/>
  <c r="H3" i="255"/>
  <c r="E3" i="255"/>
  <c r="D3" i="255"/>
  <c r="F3" i="255" s="1"/>
  <c r="H2" i="255"/>
  <c r="E2" i="255"/>
  <c r="D2" i="255"/>
  <c r="F2" i="255" s="1"/>
  <c r="M10" i="254"/>
  <c r="H10" i="254"/>
  <c r="H9" i="254"/>
  <c r="E9" i="254"/>
  <c r="D9" i="254"/>
  <c r="F9" i="254" s="1"/>
  <c r="H8" i="254"/>
  <c r="E8" i="254"/>
  <c r="D8" i="254"/>
  <c r="F8" i="254" s="1"/>
  <c r="H7" i="254"/>
  <c r="E7" i="254"/>
  <c r="D7" i="254"/>
  <c r="F7" i="254" s="1"/>
  <c r="H6" i="254"/>
  <c r="E6" i="254"/>
  <c r="D6" i="254"/>
  <c r="F6" i="254" s="1"/>
  <c r="H5" i="254"/>
  <c r="E5" i="254"/>
  <c r="D5" i="254"/>
  <c r="F5" i="254" s="1"/>
  <c r="H4" i="254"/>
  <c r="E4" i="254"/>
  <c r="D4" i="254"/>
  <c r="F4" i="254" s="1"/>
  <c r="H3" i="254"/>
  <c r="E3" i="254"/>
  <c r="D3" i="254"/>
  <c r="F3" i="254" s="1"/>
  <c r="H2" i="254"/>
  <c r="E2" i="254"/>
  <c r="D2" i="254"/>
  <c r="F2" i="254" s="1"/>
  <c r="M11" i="253"/>
  <c r="H10" i="253"/>
  <c r="E10" i="253"/>
  <c r="D10" i="253"/>
  <c r="F10" i="253" s="1"/>
  <c r="H9" i="253"/>
  <c r="E9" i="253"/>
  <c r="D9" i="253"/>
  <c r="F9" i="253" s="1"/>
  <c r="H8" i="253"/>
  <c r="E8" i="253"/>
  <c r="D8" i="253"/>
  <c r="F8" i="253" s="1"/>
  <c r="H7" i="253"/>
  <c r="E7" i="253"/>
  <c r="D7" i="253"/>
  <c r="F7" i="253" s="1"/>
  <c r="H6" i="253"/>
  <c r="E6" i="253"/>
  <c r="D6" i="253"/>
  <c r="F6" i="253" s="1"/>
  <c r="H5" i="253"/>
  <c r="E5" i="253"/>
  <c r="D5" i="253"/>
  <c r="F5" i="253" s="1"/>
  <c r="H4" i="253"/>
  <c r="E4" i="253"/>
  <c r="D4" i="253"/>
  <c r="F4" i="253" s="1"/>
  <c r="H3" i="253"/>
  <c r="E3" i="253"/>
  <c r="D3" i="253"/>
  <c r="F3" i="253" s="1"/>
  <c r="H2" i="253"/>
  <c r="E2" i="253"/>
  <c r="D2" i="253"/>
  <c r="F2" i="253" s="1"/>
  <c r="M10" i="252"/>
  <c r="H9" i="252"/>
  <c r="E9" i="252"/>
  <c r="D9" i="252"/>
  <c r="F9" i="252" s="1"/>
  <c r="H8" i="252"/>
  <c r="E8" i="252"/>
  <c r="D8" i="252"/>
  <c r="F8" i="252" s="1"/>
  <c r="H7" i="252"/>
  <c r="E7" i="252"/>
  <c r="D7" i="252"/>
  <c r="F7" i="252" s="1"/>
  <c r="H6" i="252"/>
  <c r="E6" i="252"/>
  <c r="D6" i="252"/>
  <c r="F6" i="252" s="1"/>
  <c r="H5" i="252"/>
  <c r="E5" i="252"/>
  <c r="D5" i="252"/>
  <c r="F5" i="252" s="1"/>
  <c r="H4" i="252"/>
  <c r="E4" i="252"/>
  <c r="D4" i="252"/>
  <c r="F4" i="252" s="1"/>
  <c r="H3" i="252"/>
  <c r="E3" i="252"/>
  <c r="D3" i="252"/>
  <c r="F3" i="252" s="1"/>
  <c r="H2" i="252"/>
  <c r="E2" i="252"/>
  <c r="D2" i="252"/>
  <c r="F2" i="252" s="1"/>
  <c r="M10" i="251"/>
  <c r="H9" i="251"/>
  <c r="F9" i="251"/>
  <c r="E9" i="251"/>
  <c r="D9" i="251"/>
  <c r="H8" i="251"/>
  <c r="F8" i="251"/>
  <c r="E8" i="251"/>
  <c r="D8" i="251"/>
  <c r="H7" i="251"/>
  <c r="F7" i="251"/>
  <c r="E7" i="251"/>
  <c r="D7" i="251"/>
  <c r="H6" i="251"/>
  <c r="F6" i="251"/>
  <c r="E6" i="251"/>
  <c r="D6" i="251"/>
  <c r="H5" i="251"/>
  <c r="F5" i="251"/>
  <c r="E5" i="251"/>
  <c r="D5" i="251"/>
  <c r="H4" i="251"/>
  <c r="F4" i="251"/>
  <c r="E4" i="251"/>
  <c r="D4" i="251"/>
  <c r="H3" i="251"/>
  <c r="F3" i="251"/>
  <c r="E3" i="251"/>
  <c r="D3" i="251"/>
  <c r="H2" i="251"/>
  <c r="F2" i="251"/>
  <c r="E2" i="251"/>
  <c r="D2" i="251"/>
  <c r="M10" i="250"/>
  <c r="H9" i="250"/>
  <c r="E9" i="250"/>
  <c r="D9" i="250"/>
  <c r="F9" i="250" s="1"/>
  <c r="H8" i="250"/>
  <c r="E8" i="250"/>
  <c r="D8" i="250"/>
  <c r="F8" i="250" s="1"/>
  <c r="H7" i="250"/>
  <c r="E7" i="250"/>
  <c r="D7" i="250"/>
  <c r="F7" i="250" s="1"/>
  <c r="H6" i="250"/>
  <c r="E6" i="250"/>
  <c r="D6" i="250"/>
  <c r="F6" i="250" s="1"/>
  <c r="H5" i="250"/>
  <c r="E5" i="250"/>
  <c r="D5" i="250"/>
  <c r="F5" i="250" s="1"/>
  <c r="H4" i="250"/>
  <c r="E4" i="250"/>
  <c r="D4" i="250"/>
  <c r="F4" i="250" s="1"/>
  <c r="H3" i="250"/>
  <c r="E3" i="250"/>
  <c r="D3" i="250"/>
  <c r="F3" i="250" s="1"/>
  <c r="H2" i="250"/>
  <c r="E2" i="250"/>
  <c r="D2" i="250"/>
  <c r="F2" i="250" s="1"/>
  <c r="M10" i="249"/>
  <c r="H9" i="249"/>
  <c r="E9" i="249"/>
  <c r="D9" i="249"/>
  <c r="F9" i="249" s="1"/>
  <c r="H8" i="249"/>
  <c r="E8" i="249"/>
  <c r="D8" i="249"/>
  <c r="F8" i="249" s="1"/>
  <c r="H7" i="249"/>
  <c r="E7" i="249"/>
  <c r="D7" i="249"/>
  <c r="F7" i="249" s="1"/>
  <c r="H6" i="249"/>
  <c r="E6" i="249"/>
  <c r="D6" i="249"/>
  <c r="F6" i="249" s="1"/>
  <c r="H5" i="249"/>
  <c r="E5" i="249"/>
  <c r="D5" i="249"/>
  <c r="F5" i="249" s="1"/>
  <c r="H4" i="249"/>
  <c r="E4" i="249"/>
  <c r="D4" i="249"/>
  <c r="F4" i="249" s="1"/>
  <c r="H3" i="249"/>
  <c r="E3" i="249"/>
  <c r="D3" i="249"/>
  <c r="F3" i="249" s="1"/>
  <c r="H2" i="249"/>
  <c r="E2" i="249"/>
  <c r="D2" i="249"/>
  <c r="F2" i="249" s="1"/>
  <c r="M10" i="248"/>
  <c r="H9" i="248"/>
  <c r="F9" i="248"/>
  <c r="E9" i="248"/>
  <c r="D9" i="248"/>
  <c r="H8" i="248"/>
  <c r="F8" i="248"/>
  <c r="E8" i="248"/>
  <c r="D8" i="248"/>
  <c r="H7" i="248"/>
  <c r="F7" i="248"/>
  <c r="E7" i="248"/>
  <c r="D7" i="248"/>
  <c r="H6" i="248"/>
  <c r="F6" i="248"/>
  <c r="E6" i="248"/>
  <c r="D6" i="248"/>
  <c r="H5" i="248"/>
  <c r="F5" i="248"/>
  <c r="E5" i="248"/>
  <c r="D5" i="248"/>
  <c r="H4" i="248"/>
  <c r="F4" i="248"/>
  <c r="E4" i="248"/>
  <c r="D4" i="248"/>
  <c r="H3" i="248"/>
  <c r="F3" i="248"/>
  <c r="E3" i="248"/>
  <c r="D3" i="248"/>
  <c r="H2" i="248"/>
  <c r="F2" i="248"/>
  <c r="E2" i="248"/>
  <c r="D2" i="248"/>
  <c r="M10" i="247"/>
  <c r="H9" i="247"/>
  <c r="E9" i="247"/>
  <c r="D9" i="247"/>
  <c r="F9" i="247" s="1"/>
  <c r="H8" i="247"/>
  <c r="E8" i="247"/>
  <c r="D8" i="247"/>
  <c r="F8" i="247" s="1"/>
  <c r="H7" i="247"/>
  <c r="E7" i="247"/>
  <c r="D7" i="247"/>
  <c r="F7" i="247" s="1"/>
  <c r="H6" i="247"/>
  <c r="E6" i="247"/>
  <c r="D6" i="247"/>
  <c r="F6" i="247" s="1"/>
  <c r="H5" i="247"/>
  <c r="E5" i="247"/>
  <c r="D5" i="247"/>
  <c r="F5" i="247" s="1"/>
  <c r="H4" i="247"/>
  <c r="E4" i="247"/>
  <c r="D4" i="247"/>
  <c r="F4" i="247" s="1"/>
  <c r="H3" i="247"/>
  <c r="E3" i="247"/>
  <c r="D3" i="247"/>
  <c r="F3" i="247" s="1"/>
  <c r="H2" i="247"/>
  <c r="E2" i="247"/>
  <c r="D2" i="247"/>
  <c r="F2" i="247" s="1"/>
  <c r="M10" i="246"/>
  <c r="H9" i="246"/>
  <c r="E9" i="246"/>
  <c r="D9" i="246"/>
  <c r="F9" i="246" s="1"/>
  <c r="H8" i="246"/>
  <c r="E8" i="246"/>
  <c r="D8" i="246"/>
  <c r="F8" i="246" s="1"/>
  <c r="H7" i="246"/>
  <c r="E7" i="246"/>
  <c r="D7" i="246"/>
  <c r="F7" i="246" s="1"/>
  <c r="H6" i="246"/>
  <c r="E6" i="246"/>
  <c r="D6" i="246"/>
  <c r="F6" i="246" s="1"/>
  <c r="H5" i="246"/>
  <c r="E5" i="246"/>
  <c r="D5" i="246"/>
  <c r="F5" i="246" s="1"/>
  <c r="H4" i="246"/>
  <c r="E4" i="246"/>
  <c r="D4" i="246"/>
  <c r="F4" i="246" s="1"/>
  <c r="H3" i="246"/>
  <c r="E3" i="246"/>
  <c r="D3" i="246"/>
  <c r="F3" i="246" s="1"/>
  <c r="H2" i="246"/>
  <c r="H10" i="246" s="1"/>
  <c r="E2" i="246"/>
  <c r="D2" i="246"/>
  <c r="F2" i="246" s="1"/>
  <c r="H10" i="257" l="1"/>
  <c r="H10" i="256"/>
  <c r="H10" i="255"/>
  <c r="H11" i="253"/>
  <c r="H10" i="252"/>
  <c r="H10" i="251"/>
  <c r="H10" i="250"/>
  <c r="H10" i="249"/>
  <c r="H10" i="248"/>
  <c r="H10" i="247"/>
  <c r="M10" i="245"/>
  <c r="H9" i="245"/>
  <c r="E9" i="245"/>
  <c r="D9" i="245"/>
  <c r="F9" i="245" s="1"/>
  <c r="H8" i="245"/>
  <c r="E8" i="245"/>
  <c r="D8" i="245"/>
  <c r="F8" i="245" s="1"/>
  <c r="H7" i="245"/>
  <c r="E7" i="245"/>
  <c r="D7" i="245"/>
  <c r="F7" i="245" s="1"/>
  <c r="H6" i="245"/>
  <c r="E6" i="245"/>
  <c r="D6" i="245"/>
  <c r="F6" i="245" s="1"/>
  <c r="H5" i="245"/>
  <c r="E5" i="245"/>
  <c r="D5" i="245"/>
  <c r="F5" i="245" s="1"/>
  <c r="H4" i="245"/>
  <c r="E4" i="245"/>
  <c r="D4" i="245"/>
  <c r="F4" i="245" s="1"/>
  <c r="H3" i="245"/>
  <c r="E3" i="245"/>
  <c r="D3" i="245"/>
  <c r="F3" i="245" s="1"/>
  <c r="H2" i="245"/>
  <c r="E2" i="245"/>
  <c r="D2" i="245"/>
  <c r="F2" i="245" s="1"/>
  <c r="M10" i="244"/>
  <c r="H9" i="244"/>
  <c r="E9" i="244"/>
  <c r="D9" i="244"/>
  <c r="F9" i="244" s="1"/>
  <c r="H8" i="244"/>
  <c r="E8" i="244"/>
  <c r="D8" i="244"/>
  <c r="F8" i="244" s="1"/>
  <c r="H7" i="244"/>
  <c r="E7" i="244"/>
  <c r="D7" i="244"/>
  <c r="F7" i="244" s="1"/>
  <c r="H6" i="244"/>
  <c r="E6" i="244"/>
  <c r="D6" i="244"/>
  <c r="F6" i="244" s="1"/>
  <c r="H5" i="244"/>
  <c r="E5" i="244"/>
  <c r="D5" i="244"/>
  <c r="F5" i="244" s="1"/>
  <c r="H4" i="244"/>
  <c r="E4" i="244"/>
  <c r="D4" i="244"/>
  <c r="F4" i="244" s="1"/>
  <c r="H3" i="244"/>
  <c r="E3" i="244"/>
  <c r="D3" i="244"/>
  <c r="F3" i="244" s="1"/>
  <c r="H2" i="244"/>
  <c r="E2" i="244"/>
  <c r="D2" i="244"/>
  <c r="F2" i="244" s="1"/>
  <c r="M10" i="243"/>
  <c r="H9" i="243"/>
  <c r="F9" i="243"/>
  <c r="E9" i="243"/>
  <c r="D9" i="243"/>
  <c r="H8" i="243"/>
  <c r="F8" i="243"/>
  <c r="E8" i="243"/>
  <c r="D8" i="243"/>
  <c r="H7" i="243"/>
  <c r="F7" i="243"/>
  <c r="E7" i="243"/>
  <c r="D7" i="243"/>
  <c r="H6" i="243"/>
  <c r="F6" i="243"/>
  <c r="E6" i="243"/>
  <c r="D6" i="243"/>
  <c r="H5" i="243"/>
  <c r="F5" i="243"/>
  <c r="E5" i="243"/>
  <c r="D5" i="243"/>
  <c r="H4" i="243"/>
  <c r="F4" i="243"/>
  <c r="E4" i="243"/>
  <c r="D4" i="243"/>
  <c r="H3" i="243"/>
  <c r="F3" i="243"/>
  <c r="E3" i="243"/>
  <c r="D3" i="243"/>
  <c r="H2" i="243"/>
  <c r="H10" i="243" s="1"/>
  <c r="F2" i="243"/>
  <c r="E2" i="243"/>
  <c r="D2" i="243"/>
  <c r="M10" i="242"/>
  <c r="H9" i="242"/>
  <c r="F9" i="242"/>
  <c r="E9" i="242"/>
  <c r="D9" i="242"/>
  <c r="H8" i="242"/>
  <c r="F8" i="242"/>
  <c r="E8" i="242"/>
  <c r="D8" i="242"/>
  <c r="H7" i="242"/>
  <c r="F7" i="242"/>
  <c r="E7" i="242"/>
  <c r="D7" i="242"/>
  <c r="H6" i="242"/>
  <c r="F6" i="242"/>
  <c r="E6" i="242"/>
  <c r="D6" i="242"/>
  <c r="H5" i="242"/>
  <c r="F5" i="242"/>
  <c r="E5" i="242"/>
  <c r="D5" i="242"/>
  <c r="H4" i="242"/>
  <c r="F4" i="242"/>
  <c r="E4" i="242"/>
  <c r="D4" i="242"/>
  <c r="H3" i="242"/>
  <c r="F3" i="242"/>
  <c r="E3" i="242"/>
  <c r="D3" i="242"/>
  <c r="H2" i="242"/>
  <c r="H10" i="242" s="1"/>
  <c r="F2" i="242"/>
  <c r="E2" i="242"/>
  <c r="D2" i="242"/>
  <c r="M10" i="241"/>
  <c r="H9" i="241"/>
  <c r="F9" i="241"/>
  <c r="E9" i="241"/>
  <c r="D9" i="241"/>
  <c r="H8" i="241"/>
  <c r="F8" i="241"/>
  <c r="E8" i="241"/>
  <c r="D8" i="241"/>
  <c r="H7" i="241"/>
  <c r="F7" i="241"/>
  <c r="E7" i="241"/>
  <c r="D7" i="241"/>
  <c r="H6" i="241"/>
  <c r="F6" i="241"/>
  <c r="E6" i="241"/>
  <c r="D6" i="241"/>
  <c r="H5" i="241"/>
  <c r="F5" i="241"/>
  <c r="E5" i="241"/>
  <c r="D5" i="241"/>
  <c r="H4" i="241"/>
  <c r="F4" i="241"/>
  <c r="E4" i="241"/>
  <c r="D4" i="241"/>
  <c r="H3" i="241"/>
  <c r="F3" i="241"/>
  <c r="E3" i="241"/>
  <c r="D3" i="241"/>
  <c r="H2" i="241"/>
  <c r="H10" i="241" s="1"/>
  <c r="F2" i="241"/>
  <c r="E2" i="241"/>
  <c r="D2" i="241"/>
  <c r="M10" i="240"/>
  <c r="H9" i="240"/>
  <c r="F9" i="240"/>
  <c r="E9" i="240"/>
  <c r="D9" i="240"/>
  <c r="H8" i="240"/>
  <c r="F8" i="240"/>
  <c r="E8" i="240"/>
  <c r="D8" i="240"/>
  <c r="H7" i="240"/>
  <c r="F7" i="240"/>
  <c r="E7" i="240"/>
  <c r="D7" i="240"/>
  <c r="H6" i="240"/>
  <c r="F6" i="240"/>
  <c r="E6" i="240"/>
  <c r="D6" i="240"/>
  <c r="H5" i="240"/>
  <c r="F5" i="240"/>
  <c r="E5" i="240"/>
  <c r="D5" i="240"/>
  <c r="H4" i="240"/>
  <c r="F4" i="240"/>
  <c r="E4" i="240"/>
  <c r="D4" i="240"/>
  <c r="H3" i="240"/>
  <c r="F3" i="240"/>
  <c r="E3" i="240"/>
  <c r="D3" i="240"/>
  <c r="H2" i="240"/>
  <c r="F2" i="240"/>
  <c r="E2" i="240"/>
  <c r="D2" i="240"/>
  <c r="M10" i="239"/>
  <c r="H9" i="239"/>
  <c r="E9" i="239"/>
  <c r="D9" i="239"/>
  <c r="F9" i="239" s="1"/>
  <c r="H8" i="239"/>
  <c r="E8" i="239"/>
  <c r="D8" i="239"/>
  <c r="F8" i="239" s="1"/>
  <c r="H7" i="239"/>
  <c r="E7" i="239"/>
  <c r="D7" i="239"/>
  <c r="F7" i="239" s="1"/>
  <c r="H6" i="239"/>
  <c r="E6" i="239"/>
  <c r="D6" i="239"/>
  <c r="F6" i="239" s="1"/>
  <c r="H5" i="239"/>
  <c r="E5" i="239"/>
  <c r="D5" i="239"/>
  <c r="F5" i="239" s="1"/>
  <c r="H4" i="239"/>
  <c r="E4" i="239"/>
  <c r="D4" i="239"/>
  <c r="F4" i="239" s="1"/>
  <c r="H3" i="239"/>
  <c r="E3" i="239"/>
  <c r="D3" i="239"/>
  <c r="F3" i="239" s="1"/>
  <c r="H2" i="239"/>
  <c r="E2" i="239"/>
  <c r="D2" i="239"/>
  <c r="F2" i="239" s="1"/>
  <c r="M10" i="238"/>
  <c r="H9" i="238"/>
  <c r="F9" i="238"/>
  <c r="E9" i="238"/>
  <c r="D9" i="238"/>
  <c r="H8" i="238"/>
  <c r="F8" i="238"/>
  <c r="E8" i="238"/>
  <c r="D8" i="238"/>
  <c r="H7" i="238"/>
  <c r="F7" i="238"/>
  <c r="E7" i="238"/>
  <c r="D7" i="238"/>
  <c r="H6" i="238"/>
  <c r="F6" i="238"/>
  <c r="E6" i="238"/>
  <c r="D6" i="238"/>
  <c r="H5" i="238"/>
  <c r="F5" i="238"/>
  <c r="E5" i="238"/>
  <c r="D5" i="238"/>
  <c r="H4" i="238"/>
  <c r="F4" i="238"/>
  <c r="E4" i="238"/>
  <c r="D4" i="238"/>
  <c r="H3" i="238"/>
  <c r="F3" i="238"/>
  <c r="E3" i="238"/>
  <c r="D3" i="238"/>
  <c r="H2" i="238"/>
  <c r="F2" i="238"/>
  <c r="E2" i="238"/>
  <c r="D2" i="238"/>
  <c r="M10" i="237"/>
  <c r="H10" i="237"/>
  <c r="H9" i="237"/>
  <c r="E9" i="237"/>
  <c r="D9" i="237"/>
  <c r="F9" i="237" s="1"/>
  <c r="H8" i="237"/>
  <c r="E8" i="237"/>
  <c r="D8" i="237"/>
  <c r="F8" i="237" s="1"/>
  <c r="H7" i="237"/>
  <c r="E7" i="237"/>
  <c r="D7" i="237"/>
  <c r="F7" i="237" s="1"/>
  <c r="H6" i="237"/>
  <c r="E6" i="237"/>
  <c r="D6" i="237"/>
  <c r="F6" i="237" s="1"/>
  <c r="H5" i="237"/>
  <c r="E5" i="237"/>
  <c r="D5" i="237"/>
  <c r="F5" i="237" s="1"/>
  <c r="H4" i="237"/>
  <c r="E4" i="237"/>
  <c r="D4" i="237"/>
  <c r="F4" i="237" s="1"/>
  <c r="H3" i="237"/>
  <c r="E3" i="237"/>
  <c r="D3" i="237"/>
  <c r="F3" i="237" s="1"/>
  <c r="H2" i="237"/>
  <c r="E2" i="237"/>
  <c r="D2" i="237"/>
  <c r="F2" i="237" s="1"/>
  <c r="M10" i="236"/>
  <c r="H9" i="236"/>
  <c r="F9" i="236"/>
  <c r="E9" i="236"/>
  <c r="D9" i="236"/>
  <c r="H8" i="236"/>
  <c r="F8" i="236"/>
  <c r="E8" i="236"/>
  <c r="D8" i="236"/>
  <c r="H7" i="236"/>
  <c r="F7" i="236"/>
  <c r="E7" i="236"/>
  <c r="D7" i="236"/>
  <c r="H6" i="236"/>
  <c r="F6" i="236"/>
  <c r="E6" i="236"/>
  <c r="D6" i="236"/>
  <c r="H5" i="236"/>
  <c r="F5" i="236"/>
  <c r="E5" i="236"/>
  <c r="D5" i="236"/>
  <c r="H4" i="236"/>
  <c r="F4" i="236"/>
  <c r="E4" i="236"/>
  <c r="D4" i="236"/>
  <c r="H3" i="236"/>
  <c r="F3" i="236"/>
  <c r="E3" i="236"/>
  <c r="D3" i="236"/>
  <c r="H2" i="236"/>
  <c r="F2" i="236"/>
  <c r="E2" i="236"/>
  <c r="D2" i="236"/>
  <c r="M10" i="235"/>
  <c r="H9" i="235"/>
  <c r="E9" i="235"/>
  <c r="D9" i="235"/>
  <c r="F9" i="235" s="1"/>
  <c r="H8" i="235"/>
  <c r="E8" i="235"/>
  <c r="D8" i="235"/>
  <c r="F8" i="235" s="1"/>
  <c r="H7" i="235"/>
  <c r="E7" i="235"/>
  <c r="D7" i="235"/>
  <c r="F7" i="235" s="1"/>
  <c r="H6" i="235"/>
  <c r="E6" i="235"/>
  <c r="D6" i="235"/>
  <c r="F6" i="235" s="1"/>
  <c r="H5" i="235"/>
  <c r="E5" i="235"/>
  <c r="D5" i="235"/>
  <c r="F5" i="235" s="1"/>
  <c r="H4" i="235"/>
  <c r="E4" i="235"/>
  <c r="D4" i="235"/>
  <c r="F4" i="235" s="1"/>
  <c r="H3" i="235"/>
  <c r="E3" i="235"/>
  <c r="D3" i="235"/>
  <c r="F3" i="235" s="1"/>
  <c r="H2" i="235"/>
  <c r="E2" i="235"/>
  <c r="D2" i="235"/>
  <c r="F2" i="235" s="1"/>
  <c r="M10" i="234"/>
  <c r="H9" i="234"/>
  <c r="F9" i="234"/>
  <c r="E9" i="234"/>
  <c r="D9" i="234"/>
  <c r="H8" i="234"/>
  <c r="F8" i="234"/>
  <c r="E8" i="234"/>
  <c r="D8" i="234"/>
  <c r="H7" i="234"/>
  <c r="F7" i="234"/>
  <c r="E7" i="234"/>
  <c r="D7" i="234"/>
  <c r="H6" i="234"/>
  <c r="F6" i="234"/>
  <c r="E6" i="234"/>
  <c r="D6" i="234"/>
  <c r="H5" i="234"/>
  <c r="F5" i="234"/>
  <c r="E5" i="234"/>
  <c r="D5" i="234"/>
  <c r="H4" i="234"/>
  <c r="F4" i="234"/>
  <c r="E4" i="234"/>
  <c r="D4" i="234"/>
  <c r="H3" i="234"/>
  <c r="F3" i="234"/>
  <c r="E3" i="234"/>
  <c r="D3" i="234"/>
  <c r="H2" i="234"/>
  <c r="F2" i="234"/>
  <c r="E2" i="234"/>
  <c r="D2" i="234"/>
  <c r="M10" i="233"/>
  <c r="H9" i="233"/>
  <c r="E9" i="233"/>
  <c r="D9" i="233"/>
  <c r="F9" i="233" s="1"/>
  <c r="H8" i="233"/>
  <c r="E8" i="233"/>
  <c r="D8" i="233"/>
  <c r="F8" i="233" s="1"/>
  <c r="H7" i="233"/>
  <c r="E7" i="233"/>
  <c r="D7" i="233"/>
  <c r="F7" i="233" s="1"/>
  <c r="H6" i="233"/>
  <c r="E6" i="233"/>
  <c r="D6" i="233"/>
  <c r="F6" i="233" s="1"/>
  <c r="H5" i="233"/>
  <c r="E5" i="233"/>
  <c r="D5" i="233"/>
  <c r="F5" i="233" s="1"/>
  <c r="H4" i="233"/>
  <c r="E4" i="233"/>
  <c r="D4" i="233"/>
  <c r="F4" i="233" s="1"/>
  <c r="H3" i="233"/>
  <c r="E3" i="233"/>
  <c r="D3" i="233"/>
  <c r="F3" i="233" s="1"/>
  <c r="H2" i="233"/>
  <c r="E2" i="233"/>
  <c r="D2" i="233"/>
  <c r="F2" i="233" s="1"/>
  <c r="M11" i="232"/>
  <c r="H10" i="232"/>
  <c r="E10" i="232"/>
  <c r="D10" i="232"/>
  <c r="F10" i="232" s="1"/>
  <c r="H9" i="232"/>
  <c r="E9" i="232"/>
  <c r="D9" i="232"/>
  <c r="F9" i="232" s="1"/>
  <c r="H8" i="232"/>
  <c r="E8" i="232"/>
  <c r="D8" i="232"/>
  <c r="F8" i="232" s="1"/>
  <c r="H7" i="232"/>
  <c r="E7" i="232"/>
  <c r="D7" i="232"/>
  <c r="F7" i="232" s="1"/>
  <c r="H6" i="232"/>
  <c r="E6" i="232"/>
  <c r="D6" i="232"/>
  <c r="F6" i="232" s="1"/>
  <c r="H5" i="232"/>
  <c r="E5" i="232"/>
  <c r="D5" i="232"/>
  <c r="F5" i="232" s="1"/>
  <c r="H4" i="232"/>
  <c r="E4" i="232"/>
  <c r="D4" i="232"/>
  <c r="F4" i="232" s="1"/>
  <c r="H3" i="232"/>
  <c r="E3" i="232"/>
  <c r="D3" i="232"/>
  <c r="F3" i="232" s="1"/>
  <c r="H2" i="232"/>
  <c r="E2" i="232"/>
  <c r="D2" i="232"/>
  <c r="F2" i="232" s="1"/>
  <c r="M10" i="231"/>
  <c r="H9" i="231"/>
  <c r="E9" i="231"/>
  <c r="D9" i="231"/>
  <c r="F9" i="231" s="1"/>
  <c r="H8" i="231"/>
  <c r="E8" i="231"/>
  <c r="D8" i="231"/>
  <c r="F8" i="231" s="1"/>
  <c r="H7" i="231"/>
  <c r="E7" i="231"/>
  <c r="D7" i="231"/>
  <c r="F7" i="231" s="1"/>
  <c r="H6" i="231"/>
  <c r="E6" i="231"/>
  <c r="D6" i="231"/>
  <c r="F6" i="231" s="1"/>
  <c r="H5" i="231"/>
  <c r="E5" i="231"/>
  <c r="D5" i="231"/>
  <c r="F5" i="231" s="1"/>
  <c r="H4" i="231"/>
  <c r="E4" i="231"/>
  <c r="D4" i="231"/>
  <c r="F4" i="231" s="1"/>
  <c r="H3" i="231"/>
  <c r="E3" i="231"/>
  <c r="D3" i="231"/>
  <c r="F3" i="231" s="1"/>
  <c r="H2" i="231"/>
  <c r="E2" i="231"/>
  <c r="D2" i="231"/>
  <c r="F2" i="231" s="1"/>
  <c r="M10" i="230"/>
  <c r="H9" i="230"/>
  <c r="E9" i="230"/>
  <c r="D9" i="230"/>
  <c r="F9" i="230" s="1"/>
  <c r="H8" i="230"/>
  <c r="E8" i="230"/>
  <c r="D8" i="230"/>
  <c r="F8" i="230" s="1"/>
  <c r="H7" i="230"/>
  <c r="E7" i="230"/>
  <c r="D7" i="230"/>
  <c r="F7" i="230" s="1"/>
  <c r="H6" i="230"/>
  <c r="E6" i="230"/>
  <c r="D6" i="230"/>
  <c r="F6" i="230" s="1"/>
  <c r="H5" i="230"/>
  <c r="E5" i="230"/>
  <c r="D5" i="230"/>
  <c r="F5" i="230" s="1"/>
  <c r="H4" i="230"/>
  <c r="E4" i="230"/>
  <c r="D4" i="230"/>
  <c r="F4" i="230" s="1"/>
  <c r="H3" i="230"/>
  <c r="E3" i="230"/>
  <c r="D3" i="230"/>
  <c r="F3" i="230" s="1"/>
  <c r="H2" i="230"/>
  <c r="E2" i="230"/>
  <c r="D2" i="230"/>
  <c r="F2" i="230" s="1"/>
  <c r="M12" i="229"/>
  <c r="H11" i="229"/>
  <c r="F11" i="229"/>
  <c r="E11" i="229"/>
  <c r="D11" i="229"/>
  <c r="H10" i="229"/>
  <c r="F10" i="229"/>
  <c r="E10" i="229"/>
  <c r="D10" i="229"/>
  <c r="H9" i="229"/>
  <c r="F9" i="229"/>
  <c r="E9" i="229"/>
  <c r="D9" i="229"/>
  <c r="H8" i="229"/>
  <c r="F8" i="229"/>
  <c r="E8" i="229"/>
  <c r="D8" i="229"/>
  <c r="H7" i="229"/>
  <c r="F7" i="229"/>
  <c r="E7" i="229"/>
  <c r="D7" i="229"/>
  <c r="H6" i="229"/>
  <c r="F6" i="229"/>
  <c r="E6" i="229"/>
  <c r="D6" i="229"/>
  <c r="H5" i="229"/>
  <c r="F5" i="229"/>
  <c r="E5" i="229"/>
  <c r="D5" i="229"/>
  <c r="H4" i="229"/>
  <c r="F4" i="229"/>
  <c r="E4" i="229"/>
  <c r="D4" i="229"/>
  <c r="H3" i="229"/>
  <c r="F3" i="229"/>
  <c r="E3" i="229"/>
  <c r="D3" i="229"/>
  <c r="H2" i="229"/>
  <c r="F2" i="229"/>
  <c r="E2" i="229"/>
  <c r="D2" i="229"/>
  <c r="M10" i="228"/>
  <c r="H9" i="228"/>
  <c r="E9" i="228"/>
  <c r="D9" i="228"/>
  <c r="F9" i="228" s="1"/>
  <c r="H8" i="228"/>
  <c r="E8" i="228"/>
  <c r="D8" i="228"/>
  <c r="F8" i="228" s="1"/>
  <c r="H7" i="228"/>
  <c r="E7" i="228"/>
  <c r="D7" i="228"/>
  <c r="F7" i="228" s="1"/>
  <c r="H6" i="228"/>
  <c r="E6" i="228"/>
  <c r="D6" i="228"/>
  <c r="F6" i="228" s="1"/>
  <c r="H5" i="228"/>
  <c r="E5" i="228"/>
  <c r="D5" i="228"/>
  <c r="F5" i="228" s="1"/>
  <c r="H4" i="228"/>
  <c r="E4" i="228"/>
  <c r="D4" i="228"/>
  <c r="F4" i="228" s="1"/>
  <c r="H3" i="228"/>
  <c r="E3" i="228"/>
  <c r="D3" i="228"/>
  <c r="F3" i="228" s="1"/>
  <c r="H2" i="228"/>
  <c r="E2" i="228"/>
  <c r="D2" i="228"/>
  <c r="F2" i="228" s="1"/>
  <c r="M10" i="227"/>
  <c r="H9" i="227"/>
  <c r="F9" i="227"/>
  <c r="E9" i="227"/>
  <c r="D9" i="227"/>
  <c r="H8" i="227"/>
  <c r="F8" i="227"/>
  <c r="E8" i="227"/>
  <c r="D8" i="227"/>
  <c r="H7" i="227"/>
  <c r="F7" i="227"/>
  <c r="E7" i="227"/>
  <c r="D7" i="227"/>
  <c r="H6" i="227"/>
  <c r="F6" i="227"/>
  <c r="E6" i="227"/>
  <c r="D6" i="227"/>
  <c r="H5" i="227"/>
  <c r="F5" i="227"/>
  <c r="E5" i="227"/>
  <c r="D5" i="227"/>
  <c r="H4" i="227"/>
  <c r="F4" i="227"/>
  <c r="E4" i="227"/>
  <c r="D4" i="227"/>
  <c r="H3" i="227"/>
  <c r="F3" i="227"/>
  <c r="E3" i="227"/>
  <c r="D3" i="227"/>
  <c r="H2" i="227"/>
  <c r="H10" i="227" s="1"/>
  <c r="E2" i="227"/>
  <c r="D2" i="227"/>
  <c r="F2" i="227" s="1"/>
  <c r="M10" i="226"/>
  <c r="H9" i="226"/>
  <c r="F9" i="226"/>
  <c r="E9" i="226"/>
  <c r="D9" i="226"/>
  <c r="H8" i="226"/>
  <c r="F8" i="226"/>
  <c r="E8" i="226"/>
  <c r="D8" i="226"/>
  <c r="H7" i="226"/>
  <c r="F7" i="226"/>
  <c r="E7" i="226"/>
  <c r="D7" i="226"/>
  <c r="H6" i="226"/>
  <c r="F6" i="226"/>
  <c r="E6" i="226"/>
  <c r="D6" i="226"/>
  <c r="H5" i="226"/>
  <c r="F5" i="226"/>
  <c r="E5" i="226"/>
  <c r="D5" i="226"/>
  <c r="H4" i="226"/>
  <c r="F4" i="226"/>
  <c r="E4" i="226"/>
  <c r="D4" i="226"/>
  <c r="H3" i="226"/>
  <c r="F3" i="226"/>
  <c r="E3" i="226"/>
  <c r="D3" i="226"/>
  <c r="H2" i="226"/>
  <c r="F2" i="226"/>
  <c r="E2" i="226"/>
  <c r="D2" i="226"/>
  <c r="M11" i="225"/>
  <c r="H10" i="225"/>
  <c r="F10" i="225"/>
  <c r="E10" i="225"/>
  <c r="D10" i="225"/>
  <c r="H9" i="225"/>
  <c r="F9" i="225"/>
  <c r="E9" i="225"/>
  <c r="D9" i="225"/>
  <c r="H8" i="225"/>
  <c r="F8" i="225"/>
  <c r="E8" i="225"/>
  <c r="D8" i="225"/>
  <c r="H7" i="225"/>
  <c r="E7" i="225"/>
  <c r="D7" i="225"/>
  <c r="F7" i="225" s="1"/>
  <c r="H6" i="225"/>
  <c r="E6" i="225"/>
  <c r="D6" i="225"/>
  <c r="F6" i="225" s="1"/>
  <c r="H5" i="225"/>
  <c r="E5" i="225"/>
  <c r="D5" i="225"/>
  <c r="F5" i="225" s="1"/>
  <c r="H4" i="225"/>
  <c r="E4" i="225"/>
  <c r="D4" i="225"/>
  <c r="F4" i="225" s="1"/>
  <c r="H3" i="225"/>
  <c r="E3" i="225"/>
  <c r="D3" i="225"/>
  <c r="F3" i="225" s="1"/>
  <c r="H2" i="225"/>
  <c r="H11" i="225" s="1"/>
  <c r="E2" i="225"/>
  <c r="D2" i="225"/>
  <c r="F2" i="225" s="1"/>
  <c r="M12" i="224"/>
  <c r="H11" i="224"/>
  <c r="E11" i="224"/>
  <c r="D11" i="224"/>
  <c r="F11" i="224" s="1"/>
  <c r="H10" i="224"/>
  <c r="E10" i="224"/>
  <c r="D10" i="224"/>
  <c r="F10" i="224" s="1"/>
  <c r="H9" i="224"/>
  <c r="E9" i="224"/>
  <c r="D9" i="224"/>
  <c r="F9" i="224" s="1"/>
  <c r="H8" i="224"/>
  <c r="E8" i="224"/>
  <c r="D8" i="224"/>
  <c r="F8" i="224" s="1"/>
  <c r="H7" i="224"/>
  <c r="E7" i="224"/>
  <c r="D7" i="224"/>
  <c r="F7" i="224" s="1"/>
  <c r="H6" i="224"/>
  <c r="E6" i="224"/>
  <c r="D6" i="224"/>
  <c r="F6" i="224" s="1"/>
  <c r="H5" i="224"/>
  <c r="E5" i="224"/>
  <c r="D5" i="224"/>
  <c r="F5" i="224" s="1"/>
  <c r="H4" i="224"/>
  <c r="E4" i="224"/>
  <c r="D4" i="224"/>
  <c r="F4" i="224" s="1"/>
  <c r="H3" i="224"/>
  <c r="E3" i="224"/>
  <c r="D3" i="224"/>
  <c r="F3" i="224" s="1"/>
  <c r="H2" i="224"/>
  <c r="E2" i="224"/>
  <c r="D2" i="224"/>
  <c r="F2" i="224" s="1"/>
  <c r="M12" i="223"/>
  <c r="H11" i="223"/>
  <c r="F11" i="223"/>
  <c r="E11" i="223"/>
  <c r="D11" i="223"/>
  <c r="H10" i="223"/>
  <c r="F10" i="223"/>
  <c r="E10" i="223"/>
  <c r="D10" i="223"/>
  <c r="H9" i="223"/>
  <c r="F9" i="223"/>
  <c r="E9" i="223"/>
  <c r="D9" i="223"/>
  <c r="H8" i="223"/>
  <c r="F8" i="223"/>
  <c r="E8" i="223"/>
  <c r="D8" i="223"/>
  <c r="H7" i="223"/>
  <c r="F7" i="223"/>
  <c r="E7" i="223"/>
  <c r="D7" i="223"/>
  <c r="H6" i="223"/>
  <c r="F6" i="223"/>
  <c r="E6" i="223"/>
  <c r="D6" i="223"/>
  <c r="H5" i="223"/>
  <c r="F5" i="223"/>
  <c r="E5" i="223"/>
  <c r="D5" i="223"/>
  <c r="H4" i="223"/>
  <c r="F4" i="223"/>
  <c r="E4" i="223"/>
  <c r="D4" i="223"/>
  <c r="H3" i="223"/>
  <c r="F3" i="223"/>
  <c r="E3" i="223"/>
  <c r="D3" i="223"/>
  <c r="H2" i="223"/>
  <c r="H12" i="223" s="1"/>
  <c r="F2" i="223"/>
  <c r="E2" i="223"/>
  <c r="D2" i="223"/>
  <c r="M10" i="222"/>
  <c r="H9" i="222"/>
  <c r="F9" i="222"/>
  <c r="E9" i="222"/>
  <c r="D9" i="222"/>
  <c r="H8" i="222"/>
  <c r="F8" i="222"/>
  <c r="E8" i="222"/>
  <c r="D8" i="222"/>
  <c r="H7" i="222"/>
  <c r="F7" i="222"/>
  <c r="E7" i="222"/>
  <c r="D7" i="222"/>
  <c r="H6" i="222"/>
  <c r="F6" i="222"/>
  <c r="E6" i="222"/>
  <c r="D6" i="222"/>
  <c r="H5" i="222"/>
  <c r="F5" i="222"/>
  <c r="E5" i="222"/>
  <c r="D5" i="222"/>
  <c r="H4" i="222"/>
  <c r="F4" i="222"/>
  <c r="E4" i="222"/>
  <c r="D4" i="222"/>
  <c r="H3" i="222"/>
  <c r="F3" i="222"/>
  <c r="E3" i="222"/>
  <c r="D3" i="222"/>
  <c r="H2" i="222"/>
  <c r="F2" i="222"/>
  <c r="E2" i="222"/>
  <c r="D2" i="222"/>
  <c r="M10" i="221"/>
  <c r="H8" i="221"/>
  <c r="E8" i="221"/>
  <c r="D8" i="221"/>
  <c r="F8" i="221" s="1"/>
  <c r="H9" i="221"/>
  <c r="E9" i="221"/>
  <c r="D9" i="221"/>
  <c r="F9" i="221" s="1"/>
  <c r="H7" i="221"/>
  <c r="E7" i="221"/>
  <c r="D7" i="221"/>
  <c r="F7" i="221" s="1"/>
  <c r="H6" i="221"/>
  <c r="E6" i="221"/>
  <c r="D6" i="221"/>
  <c r="F6" i="221" s="1"/>
  <c r="H5" i="221"/>
  <c r="E5" i="221"/>
  <c r="D5" i="221"/>
  <c r="F5" i="221" s="1"/>
  <c r="H4" i="221"/>
  <c r="E4" i="221"/>
  <c r="D4" i="221"/>
  <c r="F4" i="221" s="1"/>
  <c r="H3" i="221"/>
  <c r="E3" i="221"/>
  <c r="D3" i="221"/>
  <c r="F3" i="221" s="1"/>
  <c r="H2" i="221"/>
  <c r="E2" i="221"/>
  <c r="D2" i="221"/>
  <c r="F2" i="221" s="1"/>
  <c r="M10" i="220"/>
  <c r="H9" i="220"/>
  <c r="F9" i="220"/>
  <c r="E9" i="220"/>
  <c r="D9" i="220"/>
  <c r="H8" i="220"/>
  <c r="F8" i="220"/>
  <c r="E8" i="220"/>
  <c r="D8" i="220"/>
  <c r="H7" i="220"/>
  <c r="F7" i="220"/>
  <c r="E7" i="220"/>
  <c r="D7" i="220"/>
  <c r="H6" i="220"/>
  <c r="F6" i="220"/>
  <c r="E6" i="220"/>
  <c r="D6" i="220"/>
  <c r="H5" i="220"/>
  <c r="F5" i="220"/>
  <c r="E5" i="220"/>
  <c r="D5" i="220"/>
  <c r="H4" i="220"/>
  <c r="F4" i="220"/>
  <c r="E4" i="220"/>
  <c r="D4" i="220"/>
  <c r="H3" i="220"/>
  <c r="F3" i="220"/>
  <c r="E3" i="220"/>
  <c r="D3" i="220"/>
  <c r="H2" i="220"/>
  <c r="F2" i="220"/>
  <c r="E2" i="220"/>
  <c r="D2" i="220"/>
  <c r="M10" i="219"/>
  <c r="H9" i="219"/>
  <c r="E9" i="219"/>
  <c r="D9" i="219"/>
  <c r="F9" i="219" s="1"/>
  <c r="H8" i="219"/>
  <c r="E8" i="219"/>
  <c r="D8" i="219"/>
  <c r="F8" i="219" s="1"/>
  <c r="H7" i="219"/>
  <c r="E7" i="219"/>
  <c r="D7" i="219"/>
  <c r="F7" i="219" s="1"/>
  <c r="H6" i="219"/>
  <c r="E6" i="219"/>
  <c r="D6" i="219"/>
  <c r="F6" i="219" s="1"/>
  <c r="H5" i="219"/>
  <c r="E5" i="219"/>
  <c r="D5" i="219"/>
  <c r="F5" i="219" s="1"/>
  <c r="H4" i="219"/>
  <c r="E4" i="219"/>
  <c r="D4" i="219"/>
  <c r="F4" i="219" s="1"/>
  <c r="H3" i="219"/>
  <c r="E3" i="219"/>
  <c r="D3" i="219"/>
  <c r="F3" i="219" s="1"/>
  <c r="H2" i="219"/>
  <c r="E2" i="219"/>
  <c r="D2" i="219"/>
  <c r="F2" i="219" s="1"/>
  <c r="M10" i="218"/>
  <c r="H9" i="218"/>
  <c r="E9" i="218"/>
  <c r="D9" i="218"/>
  <c r="F9" i="218" s="1"/>
  <c r="H8" i="218"/>
  <c r="E8" i="218"/>
  <c r="D8" i="218"/>
  <c r="F8" i="218" s="1"/>
  <c r="H7" i="218"/>
  <c r="E7" i="218"/>
  <c r="D7" i="218"/>
  <c r="F7" i="218" s="1"/>
  <c r="H6" i="218"/>
  <c r="E6" i="218"/>
  <c r="D6" i="218"/>
  <c r="F6" i="218" s="1"/>
  <c r="H5" i="218"/>
  <c r="E5" i="218"/>
  <c r="D5" i="218"/>
  <c r="F5" i="218" s="1"/>
  <c r="H4" i="218"/>
  <c r="E4" i="218"/>
  <c r="D4" i="218"/>
  <c r="F4" i="218" s="1"/>
  <c r="H3" i="218"/>
  <c r="E3" i="218"/>
  <c r="D3" i="218"/>
  <c r="F3" i="218" s="1"/>
  <c r="H2" i="218"/>
  <c r="E2" i="218"/>
  <c r="D2" i="218"/>
  <c r="F2" i="218" s="1"/>
  <c r="M10" i="217"/>
  <c r="H9" i="217"/>
  <c r="F9" i="217"/>
  <c r="E9" i="217"/>
  <c r="D9" i="217"/>
  <c r="H8" i="217"/>
  <c r="F8" i="217"/>
  <c r="E8" i="217"/>
  <c r="D8" i="217"/>
  <c r="H7" i="217"/>
  <c r="F7" i="217"/>
  <c r="E7" i="217"/>
  <c r="D7" i="217"/>
  <c r="H6" i="217"/>
  <c r="F6" i="217"/>
  <c r="E6" i="217"/>
  <c r="D6" i="217"/>
  <c r="H5" i="217"/>
  <c r="F5" i="217"/>
  <c r="E5" i="217"/>
  <c r="D5" i="217"/>
  <c r="H4" i="217"/>
  <c r="F4" i="217"/>
  <c r="E4" i="217"/>
  <c r="D4" i="217"/>
  <c r="H3" i="217"/>
  <c r="F3" i="217"/>
  <c r="E3" i="217"/>
  <c r="D3" i="217"/>
  <c r="H2" i="217"/>
  <c r="F2" i="217"/>
  <c r="E2" i="217"/>
  <c r="D2" i="217"/>
  <c r="M10" i="216"/>
  <c r="H9" i="216"/>
  <c r="E9" i="216"/>
  <c r="D9" i="216"/>
  <c r="F9" i="216" s="1"/>
  <c r="H8" i="216"/>
  <c r="E8" i="216"/>
  <c r="D8" i="216"/>
  <c r="F8" i="216" s="1"/>
  <c r="H7" i="216"/>
  <c r="E7" i="216"/>
  <c r="D7" i="216"/>
  <c r="F7" i="216" s="1"/>
  <c r="H6" i="216"/>
  <c r="E6" i="216"/>
  <c r="D6" i="216"/>
  <c r="F6" i="216" s="1"/>
  <c r="H5" i="216"/>
  <c r="E5" i="216"/>
  <c r="D5" i="216"/>
  <c r="F5" i="216" s="1"/>
  <c r="H4" i="216"/>
  <c r="E4" i="216"/>
  <c r="D4" i="216"/>
  <c r="F4" i="216" s="1"/>
  <c r="H3" i="216"/>
  <c r="E3" i="216"/>
  <c r="D3" i="216"/>
  <c r="F3" i="216" s="1"/>
  <c r="H2" i="216"/>
  <c r="E2" i="216"/>
  <c r="D2" i="216"/>
  <c r="F2" i="216" s="1"/>
  <c r="M10" i="214"/>
  <c r="H9" i="214"/>
  <c r="F9" i="214"/>
  <c r="E9" i="214"/>
  <c r="D9" i="214"/>
  <c r="H8" i="214"/>
  <c r="F8" i="214"/>
  <c r="E8" i="214"/>
  <c r="D8" i="214"/>
  <c r="H7" i="214"/>
  <c r="F7" i="214"/>
  <c r="E7" i="214"/>
  <c r="D7" i="214"/>
  <c r="H6" i="214"/>
  <c r="F6" i="214"/>
  <c r="E6" i="214"/>
  <c r="D6" i="214"/>
  <c r="H5" i="214"/>
  <c r="F5" i="214"/>
  <c r="E5" i="214"/>
  <c r="D5" i="214"/>
  <c r="H4" i="214"/>
  <c r="F4" i="214"/>
  <c r="E4" i="214"/>
  <c r="D4" i="214"/>
  <c r="H3" i="214"/>
  <c r="F3" i="214"/>
  <c r="E3" i="214"/>
  <c r="D3" i="214"/>
  <c r="H2" i="214"/>
  <c r="F2" i="214"/>
  <c r="E2" i="214"/>
  <c r="D2" i="214"/>
  <c r="M10" i="215"/>
  <c r="H9" i="215"/>
  <c r="E9" i="215"/>
  <c r="D9" i="215"/>
  <c r="F9" i="215" s="1"/>
  <c r="H8" i="215"/>
  <c r="E8" i="215"/>
  <c r="D8" i="215"/>
  <c r="F8" i="215" s="1"/>
  <c r="H7" i="215"/>
  <c r="E7" i="215"/>
  <c r="D7" i="215"/>
  <c r="F7" i="215" s="1"/>
  <c r="H6" i="215"/>
  <c r="E6" i="215"/>
  <c r="D6" i="215"/>
  <c r="F6" i="215" s="1"/>
  <c r="H5" i="215"/>
  <c r="E5" i="215"/>
  <c r="D5" i="215"/>
  <c r="F5" i="215" s="1"/>
  <c r="H4" i="215"/>
  <c r="E4" i="215"/>
  <c r="D4" i="215"/>
  <c r="F4" i="215" s="1"/>
  <c r="H3" i="215"/>
  <c r="E3" i="215"/>
  <c r="D3" i="215"/>
  <c r="F3" i="215" s="1"/>
  <c r="H2" i="215"/>
  <c r="E2" i="215"/>
  <c r="D2" i="215"/>
  <c r="F2" i="215" s="1"/>
  <c r="M10" i="213"/>
  <c r="H9" i="213"/>
  <c r="E9" i="213"/>
  <c r="D9" i="213"/>
  <c r="F9" i="213" s="1"/>
  <c r="H8" i="213"/>
  <c r="E8" i="213"/>
  <c r="D8" i="213"/>
  <c r="F8" i="213" s="1"/>
  <c r="H7" i="213"/>
  <c r="E7" i="213"/>
  <c r="D7" i="213"/>
  <c r="F7" i="213" s="1"/>
  <c r="H6" i="213"/>
  <c r="E6" i="213"/>
  <c r="D6" i="213"/>
  <c r="F6" i="213" s="1"/>
  <c r="H5" i="213"/>
  <c r="E5" i="213"/>
  <c r="D5" i="213"/>
  <c r="F5" i="213" s="1"/>
  <c r="H4" i="213"/>
  <c r="E4" i="213"/>
  <c r="D4" i="213"/>
  <c r="F4" i="213" s="1"/>
  <c r="H3" i="213"/>
  <c r="E3" i="213"/>
  <c r="D3" i="213"/>
  <c r="F3" i="213" s="1"/>
  <c r="H2" i="213"/>
  <c r="H10" i="213" s="1"/>
  <c r="E2" i="213"/>
  <c r="D2" i="213"/>
  <c r="F2" i="213" s="1"/>
  <c r="H8" i="212"/>
  <c r="M11" i="212"/>
  <c r="H10" i="212"/>
  <c r="E10" i="212"/>
  <c r="D10" i="212"/>
  <c r="F10" i="212" s="1"/>
  <c r="H9" i="212"/>
  <c r="E9" i="212"/>
  <c r="D9" i="212"/>
  <c r="F9" i="212" s="1"/>
  <c r="E8" i="212"/>
  <c r="D8" i="212"/>
  <c r="F8" i="212" s="1"/>
  <c r="H7" i="212"/>
  <c r="E7" i="212"/>
  <c r="D7" i="212"/>
  <c r="F7" i="212" s="1"/>
  <c r="H6" i="212"/>
  <c r="E6" i="212"/>
  <c r="D6" i="212"/>
  <c r="F6" i="212" s="1"/>
  <c r="H5" i="212"/>
  <c r="E5" i="212"/>
  <c r="D5" i="212"/>
  <c r="F5" i="212" s="1"/>
  <c r="H4" i="212"/>
  <c r="E4" i="212"/>
  <c r="D4" i="212"/>
  <c r="F4" i="212" s="1"/>
  <c r="H3" i="212"/>
  <c r="E3" i="212"/>
  <c r="D3" i="212"/>
  <c r="F3" i="212" s="1"/>
  <c r="H2" i="212"/>
  <c r="E2" i="212"/>
  <c r="D2" i="212"/>
  <c r="F2" i="212" s="1"/>
  <c r="M10" i="211"/>
  <c r="H9" i="211"/>
  <c r="E9" i="211"/>
  <c r="D9" i="211"/>
  <c r="F9" i="211" s="1"/>
  <c r="H8" i="211"/>
  <c r="E8" i="211"/>
  <c r="D8" i="211"/>
  <c r="F8" i="211" s="1"/>
  <c r="H7" i="211"/>
  <c r="E7" i="211"/>
  <c r="D7" i="211"/>
  <c r="F7" i="211" s="1"/>
  <c r="H6" i="211"/>
  <c r="E6" i="211"/>
  <c r="D6" i="211"/>
  <c r="F6" i="211" s="1"/>
  <c r="H5" i="211"/>
  <c r="E5" i="211"/>
  <c r="D5" i="211"/>
  <c r="F5" i="211" s="1"/>
  <c r="H4" i="211"/>
  <c r="E4" i="211"/>
  <c r="D4" i="211"/>
  <c r="F4" i="211" s="1"/>
  <c r="H3" i="211"/>
  <c r="E3" i="211"/>
  <c r="D3" i="211"/>
  <c r="F3" i="211" s="1"/>
  <c r="H2" i="211"/>
  <c r="E2" i="211"/>
  <c r="D2" i="211"/>
  <c r="F2" i="211" s="1"/>
  <c r="M10" i="210"/>
  <c r="H9" i="210"/>
  <c r="F9" i="210"/>
  <c r="E9" i="210"/>
  <c r="D9" i="210"/>
  <c r="H8" i="210"/>
  <c r="F8" i="210"/>
  <c r="E8" i="210"/>
  <c r="D8" i="210"/>
  <c r="H7" i="210"/>
  <c r="F7" i="210"/>
  <c r="E7" i="210"/>
  <c r="D7" i="210"/>
  <c r="H6" i="210"/>
  <c r="F6" i="210"/>
  <c r="E6" i="210"/>
  <c r="D6" i="210"/>
  <c r="H5" i="210"/>
  <c r="F5" i="210"/>
  <c r="E5" i="210"/>
  <c r="D5" i="210"/>
  <c r="H4" i="210"/>
  <c r="F4" i="210"/>
  <c r="E4" i="210"/>
  <c r="D4" i="210"/>
  <c r="H3" i="210"/>
  <c r="F3" i="210"/>
  <c r="E3" i="210"/>
  <c r="D3" i="210"/>
  <c r="H2" i="210"/>
  <c r="F2" i="210"/>
  <c r="E2" i="210"/>
  <c r="D2" i="210"/>
  <c r="M10" i="209"/>
  <c r="H9" i="209"/>
  <c r="E9" i="209"/>
  <c r="D9" i="209"/>
  <c r="F9" i="209" s="1"/>
  <c r="H8" i="209"/>
  <c r="E8" i="209"/>
  <c r="D8" i="209"/>
  <c r="F8" i="209" s="1"/>
  <c r="H7" i="209"/>
  <c r="E7" i="209"/>
  <c r="D7" i="209"/>
  <c r="F7" i="209" s="1"/>
  <c r="H6" i="209"/>
  <c r="E6" i="209"/>
  <c r="D6" i="209"/>
  <c r="F6" i="209" s="1"/>
  <c r="H5" i="209"/>
  <c r="E5" i="209"/>
  <c r="D5" i="209"/>
  <c r="F5" i="209" s="1"/>
  <c r="H4" i="209"/>
  <c r="E4" i="209"/>
  <c r="D4" i="209"/>
  <c r="F4" i="209" s="1"/>
  <c r="H3" i="209"/>
  <c r="E3" i="209"/>
  <c r="D3" i="209"/>
  <c r="F3" i="209" s="1"/>
  <c r="H2" i="209"/>
  <c r="E2" i="209"/>
  <c r="D2" i="209"/>
  <c r="F2" i="209" s="1"/>
  <c r="H10" i="208"/>
  <c r="M10" i="208"/>
  <c r="H9" i="208"/>
  <c r="F9" i="208"/>
  <c r="E9" i="208"/>
  <c r="D9" i="208"/>
  <c r="H8" i="208"/>
  <c r="F8" i="208"/>
  <c r="E8" i="208"/>
  <c r="D8" i="208"/>
  <c r="H7" i="208"/>
  <c r="F7" i="208"/>
  <c r="E7" i="208"/>
  <c r="D7" i="208"/>
  <c r="H6" i="208"/>
  <c r="F6" i="208"/>
  <c r="E6" i="208"/>
  <c r="D6" i="208"/>
  <c r="H5" i="208"/>
  <c r="F5" i="208"/>
  <c r="E5" i="208"/>
  <c r="D5" i="208"/>
  <c r="H4" i="208"/>
  <c r="F4" i="208"/>
  <c r="E4" i="208"/>
  <c r="D4" i="208"/>
  <c r="H3" i="208"/>
  <c r="F3" i="208"/>
  <c r="E3" i="208"/>
  <c r="D3" i="208"/>
  <c r="H2" i="208"/>
  <c r="F2" i="208"/>
  <c r="E2" i="208"/>
  <c r="D2" i="208"/>
  <c r="M10" i="207"/>
  <c r="H9" i="207"/>
  <c r="F9" i="207"/>
  <c r="E9" i="207"/>
  <c r="D9" i="207"/>
  <c r="H8" i="207"/>
  <c r="F8" i="207"/>
  <c r="E8" i="207"/>
  <c r="D8" i="207"/>
  <c r="H7" i="207"/>
  <c r="F7" i="207"/>
  <c r="E7" i="207"/>
  <c r="D7" i="207"/>
  <c r="H6" i="207"/>
  <c r="F6" i="207"/>
  <c r="E6" i="207"/>
  <c r="D6" i="207"/>
  <c r="H5" i="207"/>
  <c r="F5" i="207"/>
  <c r="E5" i="207"/>
  <c r="D5" i="207"/>
  <c r="H4" i="207"/>
  <c r="F4" i="207"/>
  <c r="E4" i="207"/>
  <c r="D4" i="207"/>
  <c r="H3" i="207"/>
  <c r="F3" i="207"/>
  <c r="E3" i="207"/>
  <c r="D3" i="207"/>
  <c r="H2" i="207"/>
  <c r="F2" i="207"/>
  <c r="E2" i="207"/>
  <c r="D2" i="207"/>
  <c r="M10" i="206"/>
  <c r="H9" i="206"/>
  <c r="F9" i="206"/>
  <c r="E9" i="206"/>
  <c r="D9" i="206"/>
  <c r="H8" i="206"/>
  <c r="F8" i="206"/>
  <c r="E8" i="206"/>
  <c r="D8" i="206"/>
  <c r="H7" i="206"/>
  <c r="F7" i="206"/>
  <c r="E7" i="206"/>
  <c r="D7" i="206"/>
  <c r="H6" i="206"/>
  <c r="F6" i="206"/>
  <c r="E6" i="206"/>
  <c r="D6" i="206"/>
  <c r="H5" i="206"/>
  <c r="F5" i="206"/>
  <c r="E5" i="206"/>
  <c r="D5" i="206"/>
  <c r="H4" i="206"/>
  <c r="F4" i="206"/>
  <c r="E4" i="206"/>
  <c r="D4" i="206"/>
  <c r="H3" i="206"/>
  <c r="F3" i="206"/>
  <c r="E3" i="206"/>
  <c r="D3" i="206"/>
  <c r="H2" i="206"/>
  <c r="F2" i="206"/>
  <c r="E2" i="206"/>
  <c r="D2" i="206"/>
  <c r="M10" i="205"/>
  <c r="H9" i="205"/>
  <c r="F9" i="205"/>
  <c r="E9" i="205"/>
  <c r="D9" i="205"/>
  <c r="H8" i="205"/>
  <c r="F8" i="205"/>
  <c r="E8" i="205"/>
  <c r="D8" i="205"/>
  <c r="H7" i="205"/>
  <c r="F7" i="205"/>
  <c r="E7" i="205"/>
  <c r="D7" i="205"/>
  <c r="H6" i="205"/>
  <c r="F6" i="205"/>
  <c r="E6" i="205"/>
  <c r="D6" i="205"/>
  <c r="H5" i="205"/>
  <c r="F5" i="205"/>
  <c r="E5" i="205"/>
  <c r="D5" i="205"/>
  <c r="H4" i="205"/>
  <c r="F4" i="205"/>
  <c r="E4" i="205"/>
  <c r="D4" i="205"/>
  <c r="H3" i="205"/>
  <c r="F3" i="205"/>
  <c r="E3" i="205"/>
  <c r="D3" i="205"/>
  <c r="H2" i="205"/>
  <c r="F2" i="205"/>
  <c r="E2" i="205"/>
  <c r="D2" i="205"/>
  <c r="M10" i="204"/>
  <c r="H9" i="204"/>
  <c r="E9" i="204"/>
  <c r="D9" i="204"/>
  <c r="F9" i="204" s="1"/>
  <c r="H8" i="204"/>
  <c r="E8" i="204"/>
  <c r="D8" i="204"/>
  <c r="F8" i="204" s="1"/>
  <c r="H7" i="204"/>
  <c r="E7" i="204"/>
  <c r="D7" i="204"/>
  <c r="F7" i="204" s="1"/>
  <c r="H6" i="204"/>
  <c r="E6" i="204"/>
  <c r="D6" i="204"/>
  <c r="F6" i="204" s="1"/>
  <c r="H5" i="204"/>
  <c r="E5" i="204"/>
  <c r="D5" i="204"/>
  <c r="F5" i="204" s="1"/>
  <c r="H4" i="204"/>
  <c r="E4" i="204"/>
  <c r="D4" i="204"/>
  <c r="F4" i="204" s="1"/>
  <c r="H3" i="204"/>
  <c r="E3" i="204"/>
  <c r="D3" i="204"/>
  <c r="F3" i="204" s="1"/>
  <c r="H2" i="204"/>
  <c r="E2" i="204"/>
  <c r="D2" i="204"/>
  <c r="F2" i="204" s="1"/>
  <c r="M10" i="203"/>
  <c r="H9" i="203"/>
  <c r="E9" i="203"/>
  <c r="D9" i="203"/>
  <c r="F9" i="203" s="1"/>
  <c r="H8" i="203"/>
  <c r="E8" i="203"/>
  <c r="D8" i="203"/>
  <c r="F8" i="203" s="1"/>
  <c r="H7" i="203"/>
  <c r="E7" i="203"/>
  <c r="D7" i="203"/>
  <c r="F7" i="203" s="1"/>
  <c r="H6" i="203"/>
  <c r="E6" i="203"/>
  <c r="D6" i="203"/>
  <c r="F6" i="203" s="1"/>
  <c r="H5" i="203"/>
  <c r="E5" i="203"/>
  <c r="D5" i="203"/>
  <c r="F5" i="203" s="1"/>
  <c r="H4" i="203"/>
  <c r="E4" i="203"/>
  <c r="D4" i="203"/>
  <c r="F4" i="203" s="1"/>
  <c r="H3" i="203"/>
  <c r="E3" i="203"/>
  <c r="D3" i="203"/>
  <c r="F3" i="203" s="1"/>
  <c r="H2" i="203"/>
  <c r="E2" i="203"/>
  <c r="D2" i="203"/>
  <c r="F2" i="203" s="1"/>
  <c r="M10" i="202"/>
  <c r="H9" i="202"/>
  <c r="E9" i="202"/>
  <c r="D9" i="202"/>
  <c r="F9" i="202" s="1"/>
  <c r="H8" i="202"/>
  <c r="E8" i="202"/>
  <c r="D8" i="202"/>
  <c r="F8" i="202" s="1"/>
  <c r="H7" i="202"/>
  <c r="E7" i="202"/>
  <c r="D7" i="202"/>
  <c r="F7" i="202" s="1"/>
  <c r="H6" i="202"/>
  <c r="E6" i="202"/>
  <c r="D6" i="202"/>
  <c r="F6" i="202" s="1"/>
  <c r="H5" i="202"/>
  <c r="E5" i="202"/>
  <c r="D5" i="202"/>
  <c r="F5" i="202" s="1"/>
  <c r="H4" i="202"/>
  <c r="E4" i="202"/>
  <c r="D4" i="202"/>
  <c r="F4" i="202" s="1"/>
  <c r="H3" i="202"/>
  <c r="E3" i="202"/>
  <c r="D3" i="202"/>
  <c r="F3" i="202" s="1"/>
  <c r="H2" i="202"/>
  <c r="E2" i="202"/>
  <c r="D2" i="202"/>
  <c r="F2" i="202" s="1"/>
  <c r="M10" i="201"/>
  <c r="H9" i="201"/>
  <c r="E9" i="201"/>
  <c r="D9" i="201"/>
  <c r="F9" i="201" s="1"/>
  <c r="H8" i="201"/>
  <c r="E8" i="201"/>
  <c r="D8" i="201"/>
  <c r="F8" i="201" s="1"/>
  <c r="H7" i="201"/>
  <c r="E7" i="201"/>
  <c r="D7" i="201"/>
  <c r="F7" i="201" s="1"/>
  <c r="H6" i="201"/>
  <c r="E6" i="201"/>
  <c r="D6" i="201"/>
  <c r="F6" i="201" s="1"/>
  <c r="H5" i="201"/>
  <c r="E5" i="201"/>
  <c r="D5" i="201"/>
  <c r="F5" i="201" s="1"/>
  <c r="H4" i="201"/>
  <c r="E4" i="201"/>
  <c r="D4" i="201"/>
  <c r="F4" i="201" s="1"/>
  <c r="H3" i="201"/>
  <c r="E3" i="201"/>
  <c r="D3" i="201"/>
  <c r="F3" i="201" s="1"/>
  <c r="H2" i="201"/>
  <c r="E2" i="201"/>
  <c r="D2" i="201"/>
  <c r="F2" i="201" s="1"/>
  <c r="M10" i="200"/>
  <c r="H9" i="200"/>
  <c r="E9" i="200"/>
  <c r="D9" i="200"/>
  <c r="F9" i="200" s="1"/>
  <c r="H8" i="200"/>
  <c r="E8" i="200"/>
  <c r="D8" i="200"/>
  <c r="F8" i="200" s="1"/>
  <c r="H7" i="200"/>
  <c r="E7" i="200"/>
  <c r="D7" i="200"/>
  <c r="F7" i="200" s="1"/>
  <c r="H6" i="200"/>
  <c r="E6" i="200"/>
  <c r="D6" i="200"/>
  <c r="F6" i="200" s="1"/>
  <c r="H5" i="200"/>
  <c r="E5" i="200"/>
  <c r="D5" i="200"/>
  <c r="F5" i="200" s="1"/>
  <c r="H4" i="200"/>
  <c r="E4" i="200"/>
  <c r="D4" i="200"/>
  <c r="F4" i="200" s="1"/>
  <c r="H3" i="200"/>
  <c r="E3" i="200"/>
  <c r="D3" i="200"/>
  <c r="F3" i="200" s="1"/>
  <c r="H2" i="200"/>
  <c r="E2" i="200"/>
  <c r="D2" i="200"/>
  <c r="F2" i="200" s="1"/>
  <c r="H10" i="245" l="1"/>
  <c r="H10" i="244"/>
  <c r="H10" i="240"/>
  <c r="H10" i="239"/>
  <c r="H10" i="238"/>
  <c r="H10" i="236"/>
  <c r="H10" i="235"/>
  <c r="H12" i="229"/>
  <c r="H10" i="234"/>
  <c r="H10" i="233"/>
  <c r="H11" i="232"/>
  <c r="H10" i="231"/>
  <c r="H10" i="230"/>
  <c r="H10" i="228"/>
  <c r="H10" i="226"/>
  <c r="H12" i="224"/>
  <c r="H10" i="222"/>
  <c r="H10" i="221"/>
  <c r="H10" i="220"/>
  <c r="H10" i="219"/>
  <c r="H10" i="218"/>
  <c r="H10" i="217"/>
  <c r="H10" i="216"/>
  <c r="H10" i="214"/>
  <c r="H10" i="215"/>
  <c r="H11" i="212"/>
  <c r="H10" i="211"/>
  <c r="H10" i="210"/>
  <c r="H10" i="209"/>
  <c r="H10" i="207"/>
  <c r="H10" i="206"/>
  <c r="H10" i="205"/>
  <c r="H10" i="204"/>
  <c r="H10" i="203"/>
  <c r="H10" i="202"/>
  <c r="H10" i="201"/>
  <c r="H10" i="200"/>
  <c r="M10" i="199"/>
  <c r="H9" i="199"/>
  <c r="F9" i="199"/>
  <c r="E9" i="199"/>
  <c r="D9" i="199"/>
  <c r="H8" i="199"/>
  <c r="F8" i="199"/>
  <c r="E8" i="199"/>
  <c r="D8" i="199"/>
  <c r="H7" i="199"/>
  <c r="F7" i="199"/>
  <c r="E7" i="199"/>
  <c r="D7" i="199"/>
  <c r="H6" i="199"/>
  <c r="F6" i="199"/>
  <c r="E6" i="199"/>
  <c r="D6" i="199"/>
  <c r="H5" i="199"/>
  <c r="F5" i="199"/>
  <c r="E5" i="199"/>
  <c r="D5" i="199"/>
  <c r="H4" i="199"/>
  <c r="F4" i="199"/>
  <c r="E4" i="199"/>
  <c r="D4" i="199"/>
  <c r="H3" i="199"/>
  <c r="F3" i="199"/>
  <c r="E3" i="199"/>
  <c r="D3" i="199"/>
  <c r="H2" i="199"/>
  <c r="F2" i="199"/>
  <c r="E2" i="199"/>
  <c r="D2" i="199"/>
  <c r="M10" i="198"/>
  <c r="H9" i="198"/>
  <c r="E9" i="198"/>
  <c r="D9" i="198"/>
  <c r="F9" i="198" s="1"/>
  <c r="H8" i="198"/>
  <c r="E8" i="198"/>
  <c r="D8" i="198"/>
  <c r="F8" i="198" s="1"/>
  <c r="H7" i="198"/>
  <c r="E7" i="198"/>
  <c r="D7" i="198"/>
  <c r="F7" i="198" s="1"/>
  <c r="H6" i="198"/>
  <c r="E6" i="198"/>
  <c r="D6" i="198"/>
  <c r="F6" i="198" s="1"/>
  <c r="H5" i="198"/>
  <c r="E5" i="198"/>
  <c r="D5" i="198"/>
  <c r="F5" i="198" s="1"/>
  <c r="H4" i="198"/>
  <c r="E4" i="198"/>
  <c r="D4" i="198"/>
  <c r="F4" i="198" s="1"/>
  <c r="H3" i="198"/>
  <c r="E3" i="198"/>
  <c r="D3" i="198"/>
  <c r="F3" i="198" s="1"/>
  <c r="H2" i="198"/>
  <c r="E2" i="198"/>
  <c r="D2" i="198"/>
  <c r="F2" i="198" s="1"/>
  <c r="M11" i="197"/>
  <c r="H11" i="197"/>
  <c r="H10" i="197"/>
  <c r="E10" i="197"/>
  <c r="D10" i="197"/>
  <c r="F10" i="197" s="1"/>
  <c r="H9" i="197"/>
  <c r="E9" i="197"/>
  <c r="D9" i="197"/>
  <c r="F9" i="197" s="1"/>
  <c r="H8" i="197"/>
  <c r="E8" i="197"/>
  <c r="D8" i="197"/>
  <c r="F8" i="197" s="1"/>
  <c r="H7" i="197"/>
  <c r="E7" i="197"/>
  <c r="D7" i="197"/>
  <c r="F7" i="197" s="1"/>
  <c r="H6" i="197"/>
  <c r="E6" i="197"/>
  <c r="D6" i="197"/>
  <c r="F6" i="197" s="1"/>
  <c r="H5" i="197"/>
  <c r="E5" i="197"/>
  <c r="D5" i="197"/>
  <c r="F5" i="197" s="1"/>
  <c r="H4" i="197"/>
  <c r="E4" i="197"/>
  <c r="D4" i="197"/>
  <c r="F4" i="197" s="1"/>
  <c r="H3" i="197"/>
  <c r="E3" i="197"/>
  <c r="D3" i="197"/>
  <c r="F3" i="197" s="1"/>
  <c r="H2" i="197"/>
  <c r="E2" i="197"/>
  <c r="D2" i="197"/>
  <c r="F2" i="197" s="1"/>
  <c r="M10" i="196"/>
  <c r="H9" i="196"/>
  <c r="E9" i="196"/>
  <c r="D9" i="196"/>
  <c r="F9" i="196" s="1"/>
  <c r="H8" i="196"/>
  <c r="E8" i="196"/>
  <c r="D8" i="196"/>
  <c r="F8" i="196" s="1"/>
  <c r="H7" i="196"/>
  <c r="E7" i="196"/>
  <c r="D7" i="196"/>
  <c r="F7" i="196" s="1"/>
  <c r="H6" i="196"/>
  <c r="E6" i="196"/>
  <c r="D6" i="196"/>
  <c r="F6" i="196" s="1"/>
  <c r="H5" i="196"/>
  <c r="E5" i="196"/>
  <c r="D5" i="196"/>
  <c r="F5" i="196" s="1"/>
  <c r="H4" i="196"/>
  <c r="E4" i="196"/>
  <c r="D4" i="196"/>
  <c r="F4" i="196" s="1"/>
  <c r="H3" i="196"/>
  <c r="E3" i="196"/>
  <c r="D3" i="196"/>
  <c r="F3" i="196" s="1"/>
  <c r="H2" i="196"/>
  <c r="E2" i="196"/>
  <c r="D2" i="196"/>
  <c r="F2" i="196" s="1"/>
  <c r="H10" i="199" l="1"/>
  <c r="H10" i="198"/>
  <c r="H10" i="196"/>
  <c r="M10" i="195"/>
  <c r="H9" i="195"/>
  <c r="E9" i="195"/>
  <c r="D9" i="195"/>
  <c r="F9" i="195" s="1"/>
  <c r="H8" i="195"/>
  <c r="E8" i="195"/>
  <c r="D8" i="195"/>
  <c r="F8" i="195" s="1"/>
  <c r="H7" i="195"/>
  <c r="E7" i="195"/>
  <c r="D7" i="195"/>
  <c r="F7" i="195" s="1"/>
  <c r="H6" i="195"/>
  <c r="E6" i="195"/>
  <c r="D6" i="195"/>
  <c r="F6" i="195" s="1"/>
  <c r="H5" i="195"/>
  <c r="E5" i="195"/>
  <c r="D5" i="195"/>
  <c r="F5" i="195" s="1"/>
  <c r="H4" i="195"/>
  <c r="E4" i="195"/>
  <c r="D4" i="195"/>
  <c r="F4" i="195" s="1"/>
  <c r="H3" i="195"/>
  <c r="H10" i="195" s="1"/>
  <c r="E3" i="195"/>
  <c r="D3" i="195"/>
  <c r="F3" i="195" s="1"/>
  <c r="H2" i="195"/>
  <c r="E2" i="195"/>
  <c r="D2" i="195"/>
  <c r="F2" i="195" s="1"/>
  <c r="M10" i="194"/>
  <c r="H9" i="194"/>
  <c r="E9" i="194"/>
  <c r="D9" i="194"/>
  <c r="F9" i="194" s="1"/>
  <c r="H8" i="194"/>
  <c r="E8" i="194"/>
  <c r="D8" i="194"/>
  <c r="F8" i="194" s="1"/>
  <c r="H7" i="194"/>
  <c r="E7" i="194"/>
  <c r="D7" i="194"/>
  <c r="F7" i="194" s="1"/>
  <c r="H6" i="194"/>
  <c r="E6" i="194"/>
  <c r="D6" i="194"/>
  <c r="F6" i="194" s="1"/>
  <c r="H5" i="194"/>
  <c r="E5" i="194"/>
  <c r="D5" i="194"/>
  <c r="F5" i="194" s="1"/>
  <c r="H4" i="194"/>
  <c r="E4" i="194"/>
  <c r="D4" i="194"/>
  <c r="F4" i="194" s="1"/>
  <c r="H3" i="194"/>
  <c r="E3" i="194"/>
  <c r="D3" i="194"/>
  <c r="F3" i="194" s="1"/>
  <c r="H2" i="194"/>
  <c r="E2" i="194"/>
  <c r="D2" i="194"/>
  <c r="F2" i="194" s="1"/>
  <c r="M10" i="193"/>
  <c r="H9" i="193"/>
  <c r="E9" i="193"/>
  <c r="D9" i="193"/>
  <c r="F9" i="193" s="1"/>
  <c r="H8" i="193"/>
  <c r="E8" i="193"/>
  <c r="D8" i="193"/>
  <c r="F8" i="193" s="1"/>
  <c r="H7" i="193"/>
  <c r="E7" i="193"/>
  <c r="D7" i="193"/>
  <c r="F7" i="193" s="1"/>
  <c r="H6" i="193"/>
  <c r="E6" i="193"/>
  <c r="D6" i="193"/>
  <c r="F6" i="193" s="1"/>
  <c r="H5" i="193"/>
  <c r="E5" i="193"/>
  <c r="D5" i="193"/>
  <c r="F5" i="193" s="1"/>
  <c r="H4" i="193"/>
  <c r="E4" i="193"/>
  <c r="D4" i="193"/>
  <c r="F4" i="193" s="1"/>
  <c r="H3" i="193"/>
  <c r="E3" i="193"/>
  <c r="D3" i="193"/>
  <c r="F3" i="193" s="1"/>
  <c r="H2" i="193"/>
  <c r="E2" i="193"/>
  <c r="D2" i="193"/>
  <c r="F2" i="193" s="1"/>
  <c r="M12" i="192"/>
  <c r="H11" i="192"/>
  <c r="F11" i="192"/>
  <c r="E11" i="192"/>
  <c r="D11" i="192"/>
  <c r="H10" i="192"/>
  <c r="F10" i="192"/>
  <c r="E10" i="192"/>
  <c r="D10" i="192"/>
  <c r="H9" i="192"/>
  <c r="F9" i="192"/>
  <c r="E9" i="192"/>
  <c r="D9" i="192"/>
  <c r="H8" i="192"/>
  <c r="F8" i="192"/>
  <c r="E8" i="192"/>
  <c r="D8" i="192"/>
  <c r="H7" i="192"/>
  <c r="F7" i="192"/>
  <c r="E7" i="192"/>
  <c r="D7" i="192"/>
  <c r="H6" i="192"/>
  <c r="F6" i="192"/>
  <c r="E6" i="192"/>
  <c r="D6" i="192"/>
  <c r="H5" i="192"/>
  <c r="F5" i="192"/>
  <c r="E5" i="192"/>
  <c r="D5" i="192"/>
  <c r="H4" i="192"/>
  <c r="F4" i="192"/>
  <c r="E4" i="192"/>
  <c r="D4" i="192"/>
  <c r="H3" i="192"/>
  <c r="F3" i="192"/>
  <c r="E3" i="192"/>
  <c r="D3" i="192"/>
  <c r="H2" i="192"/>
  <c r="F2" i="192"/>
  <c r="E2" i="192"/>
  <c r="D2" i="192"/>
  <c r="M10" i="191"/>
  <c r="H9" i="191"/>
  <c r="E9" i="191"/>
  <c r="D9" i="191"/>
  <c r="F9" i="191" s="1"/>
  <c r="H8" i="191"/>
  <c r="E8" i="191"/>
  <c r="D8" i="191"/>
  <c r="F8" i="191" s="1"/>
  <c r="H7" i="191"/>
  <c r="E7" i="191"/>
  <c r="D7" i="191"/>
  <c r="F7" i="191" s="1"/>
  <c r="H6" i="191"/>
  <c r="E6" i="191"/>
  <c r="D6" i="191"/>
  <c r="F6" i="191" s="1"/>
  <c r="H5" i="191"/>
  <c r="E5" i="191"/>
  <c r="D5" i="191"/>
  <c r="F5" i="191" s="1"/>
  <c r="H4" i="191"/>
  <c r="E4" i="191"/>
  <c r="D4" i="191"/>
  <c r="F4" i="191" s="1"/>
  <c r="H3" i="191"/>
  <c r="E3" i="191"/>
  <c r="D3" i="191"/>
  <c r="F3" i="191" s="1"/>
  <c r="H2" i="191"/>
  <c r="E2" i="191"/>
  <c r="D2" i="191"/>
  <c r="F2" i="191" s="1"/>
  <c r="M10" i="190"/>
  <c r="H9" i="190"/>
  <c r="E9" i="190"/>
  <c r="D9" i="190"/>
  <c r="F9" i="190" s="1"/>
  <c r="H8" i="190"/>
  <c r="E8" i="190"/>
  <c r="D8" i="190"/>
  <c r="F8" i="190" s="1"/>
  <c r="H7" i="190"/>
  <c r="E7" i="190"/>
  <c r="D7" i="190"/>
  <c r="F7" i="190" s="1"/>
  <c r="H6" i="190"/>
  <c r="E6" i="190"/>
  <c r="D6" i="190"/>
  <c r="F6" i="190" s="1"/>
  <c r="H5" i="190"/>
  <c r="E5" i="190"/>
  <c r="D5" i="190"/>
  <c r="F5" i="190" s="1"/>
  <c r="H4" i="190"/>
  <c r="E4" i="190"/>
  <c r="D4" i="190"/>
  <c r="F4" i="190" s="1"/>
  <c r="H3" i="190"/>
  <c r="E3" i="190"/>
  <c r="D3" i="190"/>
  <c r="F3" i="190" s="1"/>
  <c r="H2" i="190"/>
  <c r="E2" i="190"/>
  <c r="D2" i="190"/>
  <c r="F2" i="190" s="1"/>
  <c r="M11" i="189"/>
  <c r="H10" i="189"/>
  <c r="E10" i="189"/>
  <c r="D10" i="189"/>
  <c r="F10" i="189" s="1"/>
  <c r="H9" i="189"/>
  <c r="E9" i="189"/>
  <c r="D9" i="189"/>
  <c r="F9" i="189" s="1"/>
  <c r="H8" i="189"/>
  <c r="E8" i="189"/>
  <c r="D8" i="189"/>
  <c r="F8" i="189" s="1"/>
  <c r="H7" i="189"/>
  <c r="E7" i="189"/>
  <c r="D7" i="189"/>
  <c r="F7" i="189" s="1"/>
  <c r="H6" i="189"/>
  <c r="E6" i="189"/>
  <c r="D6" i="189"/>
  <c r="F6" i="189" s="1"/>
  <c r="H5" i="189"/>
  <c r="E5" i="189"/>
  <c r="D5" i="189"/>
  <c r="F5" i="189" s="1"/>
  <c r="H4" i="189"/>
  <c r="E4" i="189"/>
  <c r="D4" i="189"/>
  <c r="F4" i="189" s="1"/>
  <c r="H3" i="189"/>
  <c r="E3" i="189"/>
  <c r="D3" i="189"/>
  <c r="F3" i="189" s="1"/>
  <c r="H2" i="189"/>
  <c r="E2" i="189"/>
  <c r="D2" i="189"/>
  <c r="F2" i="189" s="1"/>
  <c r="M10" i="188"/>
  <c r="H9" i="188"/>
  <c r="F9" i="188"/>
  <c r="E9" i="188"/>
  <c r="D9" i="188"/>
  <c r="H8" i="188"/>
  <c r="F8" i="188"/>
  <c r="E8" i="188"/>
  <c r="D8" i="188"/>
  <c r="H7" i="188"/>
  <c r="F7" i="188"/>
  <c r="E7" i="188"/>
  <c r="D7" i="188"/>
  <c r="H6" i="188"/>
  <c r="F6" i="188"/>
  <c r="E6" i="188"/>
  <c r="D6" i="188"/>
  <c r="H5" i="188"/>
  <c r="F5" i="188"/>
  <c r="E5" i="188"/>
  <c r="D5" i="188"/>
  <c r="H4" i="188"/>
  <c r="F4" i="188"/>
  <c r="E4" i="188"/>
  <c r="D4" i="188"/>
  <c r="H3" i="188"/>
  <c r="F3" i="188"/>
  <c r="E3" i="188"/>
  <c r="D3" i="188"/>
  <c r="H2" i="188"/>
  <c r="F2" i="188"/>
  <c r="E2" i="188"/>
  <c r="D2" i="188"/>
  <c r="H10" i="194" l="1"/>
  <c r="H10" i="193"/>
  <c r="H12" i="192"/>
  <c r="H10" i="191"/>
  <c r="H10" i="190"/>
  <c r="H11" i="189"/>
  <c r="H10" i="188"/>
  <c r="M10" i="187"/>
  <c r="H9" i="187"/>
  <c r="F9" i="187"/>
  <c r="E9" i="187"/>
  <c r="D9" i="187"/>
  <c r="H8" i="187"/>
  <c r="F8" i="187"/>
  <c r="E8" i="187"/>
  <c r="D8" i="187"/>
  <c r="H7" i="187"/>
  <c r="F7" i="187"/>
  <c r="E7" i="187"/>
  <c r="D7" i="187"/>
  <c r="H6" i="187"/>
  <c r="F6" i="187"/>
  <c r="E6" i="187"/>
  <c r="D6" i="187"/>
  <c r="H5" i="187"/>
  <c r="F5" i="187"/>
  <c r="E5" i="187"/>
  <c r="D5" i="187"/>
  <c r="H4" i="187"/>
  <c r="F4" i="187"/>
  <c r="E4" i="187"/>
  <c r="D4" i="187"/>
  <c r="H3" i="187"/>
  <c r="F3" i="187"/>
  <c r="E3" i="187"/>
  <c r="D3" i="187"/>
  <c r="H2" i="187"/>
  <c r="H10" i="187" s="1"/>
  <c r="F2" i="187"/>
  <c r="E2" i="187"/>
  <c r="D2" i="187"/>
  <c r="M12" i="186"/>
  <c r="H11" i="186"/>
  <c r="F11" i="186"/>
  <c r="E11" i="186"/>
  <c r="D11" i="186"/>
  <c r="H10" i="186"/>
  <c r="F10" i="186"/>
  <c r="E10" i="186"/>
  <c r="D10" i="186"/>
  <c r="H9" i="186"/>
  <c r="F9" i="186"/>
  <c r="E9" i="186"/>
  <c r="D9" i="186"/>
  <c r="H8" i="186"/>
  <c r="F8" i="186"/>
  <c r="E8" i="186"/>
  <c r="D8" i="186"/>
  <c r="H7" i="186"/>
  <c r="F7" i="186"/>
  <c r="E7" i="186"/>
  <c r="D7" i="186"/>
  <c r="H6" i="186"/>
  <c r="F6" i="186"/>
  <c r="E6" i="186"/>
  <c r="D6" i="186"/>
  <c r="H5" i="186"/>
  <c r="F5" i="186"/>
  <c r="E5" i="186"/>
  <c r="D5" i="186"/>
  <c r="H4" i="186"/>
  <c r="F4" i="186"/>
  <c r="E4" i="186"/>
  <c r="D4" i="186"/>
  <c r="H3" i="186"/>
  <c r="F3" i="186"/>
  <c r="E3" i="186"/>
  <c r="D3" i="186"/>
  <c r="H2" i="186"/>
  <c r="F2" i="186"/>
  <c r="E2" i="186"/>
  <c r="D2" i="186"/>
  <c r="M12" i="183"/>
  <c r="H11" i="183"/>
  <c r="E11" i="183"/>
  <c r="D11" i="183"/>
  <c r="F11" i="183" s="1"/>
  <c r="H10" i="183"/>
  <c r="E10" i="183"/>
  <c r="D10" i="183"/>
  <c r="F10" i="183" s="1"/>
  <c r="H9" i="183"/>
  <c r="E9" i="183"/>
  <c r="D9" i="183"/>
  <c r="F9" i="183" s="1"/>
  <c r="H8" i="183"/>
  <c r="E8" i="183"/>
  <c r="D8" i="183"/>
  <c r="F8" i="183" s="1"/>
  <c r="H7" i="183"/>
  <c r="E7" i="183"/>
  <c r="D7" i="183"/>
  <c r="F7" i="183" s="1"/>
  <c r="H6" i="183"/>
  <c r="E6" i="183"/>
  <c r="D6" i="183"/>
  <c r="F6" i="183" s="1"/>
  <c r="H5" i="183"/>
  <c r="E5" i="183"/>
  <c r="D5" i="183"/>
  <c r="F5" i="183" s="1"/>
  <c r="H4" i="183"/>
  <c r="E4" i="183"/>
  <c r="D4" i="183"/>
  <c r="F4" i="183" s="1"/>
  <c r="H3" i="183"/>
  <c r="E3" i="183"/>
  <c r="D3" i="183"/>
  <c r="F3" i="183" s="1"/>
  <c r="H2" i="183"/>
  <c r="E2" i="183"/>
  <c r="D2" i="183"/>
  <c r="F2" i="183" s="1"/>
  <c r="M12" i="182"/>
  <c r="H11" i="182"/>
  <c r="F11" i="182"/>
  <c r="E11" i="182"/>
  <c r="D11" i="182"/>
  <c r="H10" i="182"/>
  <c r="F10" i="182"/>
  <c r="E10" i="182"/>
  <c r="D10" i="182"/>
  <c r="H9" i="182"/>
  <c r="E9" i="182"/>
  <c r="D9" i="182"/>
  <c r="F9" i="182" s="1"/>
  <c r="H8" i="182"/>
  <c r="E8" i="182"/>
  <c r="D8" i="182"/>
  <c r="F8" i="182" s="1"/>
  <c r="H7" i="182"/>
  <c r="E7" i="182"/>
  <c r="D7" i="182"/>
  <c r="F7" i="182" s="1"/>
  <c r="H6" i="182"/>
  <c r="E6" i="182"/>
  <c r="D6" i="182"/>
  <c r="F6" i="182" s="1"/>
  <c r="H5" i="182"/>
  <c r="E5" i="182"/>
  <c r="D5" i="182"/>
  <c r="F5" i="182" s="1"/>
  <c r="H4" i="182"/>
  <c r="E4" i="182"/>
  <c r="D4" i="182"/>
  <c r="F4" i="182" s="1"/>
  <c r="H3" i="182"/>
  <c r="E3" i="182"/>
  <c r="D3" i="182"/>
  <c r="F3" i="182" s="1"/>
  <c r="H2" i="182"/>
  <c r="E2" i="182"/>
  <c r="D2" i="182"/>
  <c r="F2" i="182" s="1"/>
  <c r="M13" i="181"/>
  <c r="H12" i="181"/>
  <c r="E12" i="181"/>
  <c r="D12" i="181"/>
  <c r="F12" i="181" s="1"/>
  <c r="H11" i="181"/>
  <c r="E11" i="181"/>
  <c r="D11" i="181"/>
  <c r="F11" i="181" s="1"/>
  <c r="H10" i="181"/>
  <c r="E10" i="181"/>
  <c r="D10" i="181"/>
  <c r="F10" i="181" s="1"/>
  <c r="H9" i="181"/>
  <c r="E9" i="181"/>
  <c r="D9" i="181"/>
  <c r="F9" i="181" s="1"/>
  <c r="H8" i="181"/>
  <c r="E8" i="181"/>
  <c r="D8" i="181"/>
  <c r="F8" i="181" s="1"/>
  <c r="H7" i="181"/>
  <c r="E7" i="181"/>
  <c r="D7" i="181"/>
  <c r="F7" i="181" s="1"/>
  <c r="H6" i="181"/>
  <c r="E6" i="181"/>
  <c r="D6" i="181"/>
  <c r="F6" i="181" s="1"/>
  <c r="H5" i="181"/>
  <c r="E5" i="181"/>
  <c r="D5" i="181"/>
  <c r="F5" i="181" s="1"/>
  <c r="H4" i="181"/>
  <c r="E4" i="181"/>
  <c r="D4" i="181"/>
  <c r="F4" i="181" s="1"/>
  <c r="H3" i="181"/>
  <c r="E3" i="181"/>
  <c r="D3" i="181"/>
  <c r="F3" i="181" s="1"/>
  <c r="H2" i="181"/>
  <c r="E2" i="181"/>
  <c r="D2" i="181"/>
  <c r="F2" i="181" s="1"/>
  <c r="M12" i="180"/>
  <c r="H11" i="180"/>
  <c r="E11" i="180"/>
  <c r="D11" i="180"/>
  <c r="F11" i="180" s="1"/>
  <c r="H10" i="180"/>
  <c r="E10" i="180"/>
  <c r="D10" i="180"/>
  <c r="F10" i="180" s="1"/>
  <c r="H9" i="180"/>
  <c r="E9" i="180"/>
  <c r="D9" i="180"/>
  <c r="F9" i="180" s="1"/>
  <c r="H8" i="180"/>
  <c r="E8" i="180"/>
  <c r="D8" i="180"/>
  <c r="F8" i="180" s="1"/>
  <c r="H7" i="180"/>
  <c r="E7" i="180"/>
  <c r="D7" i="180"/>
  <c r="F7" i="180" s="1"/>
  <c r="H6" i="180"/>
  <c r="E6" i="180"/>
  <c r="D6" i="180"/>
  <c r="F6" i="180" s="1"/>
  <c r="H5" i="180"/>
  <c r="E5" i="180"/>
  <c r="D5" i="180"/>
  <c r="F5" i="180" s="1"/>
  <c r="H4" i="180"/>
  <c r="E4" i="180"/>
  <c r="D4" i="180"/>
  <c r="F4" i="180" s="1"/>
  <c r="H3" i="180"/>
  <c r="E3" i="180"/>
  <c r="D3" i="180"/>
  <c r="F3" i="180" s="1"/>
  <c r="H2" i="180"/>
  <c r="E2" i="180"/>
  <c r="D2" i="180"/>
  <c r="F2" i="180" s="1"/>
  <c r="H12" i="186" l="1"/>
  <c r="H12" i="183"/>
  <c r="H12" i="182"/>
  <c r="H13" i="181"/>
  <c r="H12" i="180"/>
  <c r="M12" i="179"/>
  <c r="H11" i="179"/>
  <c r="E11" i="179"/>
  <c r="D11" i="179"/>
  <c r="F11" i="179" s="1"/>
  <c r="H10" i="179"/>
  <c r="E10" i="179"/>
  <c r="D10" i="179"/>
  <c r="F10" i="179" s="1"/>
  <c r="H9" i="179"/>
  <c r="E9" i="179"/>
  <c r="D9" i="179"/>
  <c r="F9" i="179" s="1"/>
  <c r="H8" i="179"/>
  <c r="E8" i="179"/>
  <c r="D8" i="179"/>
  <c r="F8" i="179" s="1"/>
  <c r="H7" i="179"/>
  <c r="E7" i="179"/>
  <c r="D7" i="179"/>
  <c r="F7" i="179" s="1"/>
  <c r="H6" i="179"/>
  <c r="E6" i="179"/>
  <c r="D6" i="179"/>
  <c r="F6" i="179" s="1"/>
  <c r="H5" i="179"/>
  <c r="E5" i="179"/>
  <c r="D5" i="179"/>
  <c r="F5" i="179" s="1"/>
  <c r="H4" i="179"/>
  <c r="E4" i="179"/>
  <c r="D4" i="179"/>
  <c r="F4" i="179" s="1"/>
  <c r="H3" i="179"/>
  <c r="E3" i="179"/>
  <c r="D3" i="179"/>
  <c r="F3" i="179" s="1"/>
  <c r="H2" i="179"/>
  <c r="E2" i="179"/>
  <c r="D2" i="179"/>
  <c r="F2" i="179" s="1"/>
  <c r="M12" i="177"/>
  <c r="H11" i="177"/>
  <c r="F11" i="177"/>
  <c r="E11" i="177"/>
  <c r="D11" i="177"/>
  <c r="H10" i="177"/>
  <c r="F10" i="177"/>
  <c r="E10" i="177"/>
  <c r="D10" i="177"/>
  <c r="H9" i="177"/>
  <c r="F9" i="177"/>
  <c r="E9" i="177"/>
  <c r="D9" i="177"/>
  <c r="H8" i="177"/>
  <c r="F8" i="177"/>
  <c r="E8" i="177"/>
  <c r="D8" i="177"/>
  <c r="H7" i="177"/>
  <c r="F7" i="177"/>
  <c r="E7" i="177"/>
  <c r="D7" i="177"/>
  <c r="H6" i="177"/>
  <c r="F6" i="177"/>
  <c r="E6" i="177"/>
  <c r="D6" i="177"/>
  <c r="H5" i="177"/>
  <c r="F5" i="177"/>
  <c r="E5" i="177"/>
  <c r="D5" i="177"/>
  <c r="H4" i="177"/>
  <c r="F4" i="177"/>
  <c r="E4" i="177"/>
  <c r="D4" i="177"/>
  <c r="H3" i="177"/>
  <c r="F3" i="177"/>
  <c r="E3" i="177"/>
  <c r="D3" i="177"/>
  <c r="H2" i="177"/>
  <c r="F2" i="177"/>
  <c r="E2" i="177"/>
  <c r="D2" i="177"/>
  <c r="M12" i="176"/>
  <c r="H11" i="176"/>
  <c r="E11" i="176"/>
  <c r="D11" i="176"/>
  <c r="F11" i="176" s="1"/>
  <c r="H10" i="176"/>
  <c r="E10" i="176"/>
  <c r="D10" i="176"/>
  <c r="F10" i="176" s="1"/>
  <c r="H9" i="176"/>
  <c r="H12" i="176" s="1"/>
  <c r="E9" i="176"/>
  <c r="D9" i="176"/>
  <c r="F9" i="176" s="1"/>
  <c r="H8" i="176"/>
  <c r="E8" i="176"/>
  <c r="D8" i="176"/>
  <c r="F8" i="176" s="1"/>
  <c r="H7" i="176"/>
  <c r="E7" i="176"/>
  <c r="D7" i="176"/>
  <c r="F7" i="176" s="1"/>
  <c r="H6" i="176"/>
  <c r="E6" i="176"/>
  <c r="D6" i="176"/>
  <c r="F6" i="176" s="1"/>
  <c r="H5" i="176"/>
  <c r="E5" i="176"/>
  <c r="D5" i="176"/>
  <c r="F5" i="176" s="1"/>
  <c r="H4" i="176"/>
  <c r="E4" i="176"/>
  <c r="D4" i="176"/>
  <c r="F4" i="176" s="1"/>
  <c r="H3" i="176"/>
  <c r="E3" i="176"/>
  <c r="D3" i="176"/>
  <c r="F3" i="176" s="1"/>
  <c r="H2" i="176"/>
  <c r="E2" i="176"/>
  <c r="D2" i="176"/>
  <c r="F2" i="176" s="1"/>
  <c r="H12" i="179" l="1"/>
  <c r="H12" i="177"/>
  <c r="M13" i="175"/>
  <c r="H11" i="175"/>
  <c r="F11" i="175"/>
  <c r="E11" i="175"/>
  <c r="D11" i="175"/>
  <c r="H10" i="175"/>
  <c r="F10" i="175"/>
  <c r="E10" i="175"/>
  <c r="D10" i="175"/>
  <c r="H9" i="175"/>
  <c r="F9" i="175"/>
  <c r="E9" i="175"/>
  <c r="D9" i="175"/>
  <c r="H8" i="175"/>
  <c r="F8" i="175"/>
  <c r="E8" i="175"/>
  <c r="D8" i="175"/>
  <c r="H7" i="175"/>
  <c r="F7" i="175"/>
  <c r="E7" i="175"/>
  <c r="D7" i="175"/>
  <c r="H6" i="175"/>
  <c r="F6" i="175"/>
  <c r="E6" i="175"/>
  <c r="D6" i="175"/>
  <c r="H5" i="175"/>
  <c r="F5" i="175"/>
  <c r="E5" i="175"/>
  <c r="D5" i="175"/>
  <c r="H4" i="175"/>
  <c r="F4" i="175"/>
  <c r="E4" i="175"/>
  <c r="D4" i="175"/>
  <c r="H3" i="175"/>
  <c r="F3" i="175"/>
  <c r="E3" i="175"/>
  <c r="D3" i="175"/>
  <c r="H2" i="175"/>
  <c r="F2" i="175"/>
  <c r="E2" i="175"/>
  <c r="D2" i="175"/>
  <c r="M12" i="174"/>
  <c r="H11" i="174"/>
  <c r="E11" i="174"/>
  <c r="D11" i="174"/>
  <c r="F11" i="174" s="1"/>
  <c r="H10" i="174"/>
  <c r="E10" i="174"/>
  <c r="D10" i="174"/>
  <c r="F10" i="174" s="1"/>
  <c r="H9" i="174"/>
  <c r="E9" i="174"/>
  <c r="D9" i="174"/>
  <c r="F9" i="174" s="1"/>
  <c r="H8" i="174"/>
  <c r="E8" i="174"/>
  <c r="D8" i="174"/>
  <c r="F8" i="174" s="1"/>
  <c r="H7" i="174"/>
  <c r="E7" i="174"/>
  <c r="D7" i="174"/>
  <c r="F7" i="174" s="1"/>
  <c r="H6" i="174"/>
  <c r="E6" i="174"/>
  <c r="D6" i="174"/>
  <c r="F6" i="174" s="1"/>
  <c r="H5" i="174"/>
  <c r="E5" i="174"/>
  <c r="D5" i="174"/>
  <c r="F5" i="174" s="1"/>
  <c r="H4" i="174"/>
  <c r="E4" i="174"/>
  <c r="D4" i="174"/>
  <c r="F4" i="174" s="1"/>
  <c r="H3" i="174"/>
  <c r="E3" i="174"/>
  <c r="D3" i="174"/>
  <c r="F3" i="174" s="1"/>
  <c r="H2" i="174"/>
  <c r="E2" i="174"/>
  <c r="D2" i="174"/>
  <c r="F2" i="174" s="1"/>
  <c r="H12" i="175" l="1"/>
  <c r="H12" i="174"/>
  <c r="M12" i="173"/>
  <c r="H11" i="173"/>
  <c r="E11" i="173"/>
  <c r="D11" i="173"/>
  <c r="F11" i="173" s="1"/>
  <c r="H10" i="173"/>
  <c r="E10" i="173"/>
  <c r="D10" i="173"/>
  <c r="F10" i="173" s="1"/>
  <c r="H9" i="173"/>
  <c r="E9" i="173"/>
  <c r="D9" i="173"/>
  <c r="F9" i="173" s="1"/>
  <c r="H8" i="173"/>
  <c r="E8" i="173"/>
  <c r="D8" i="173"/>
  <c r="F8" i="173" s="1"/>
  <c r="H7" i="173"/>
  <c r="E7" i="173"/>
  <c r="D7" i="173"/>
  <c r="F7" i="173" s="1"/>
  <c r="H6" i="173"/>
  <c r="E6" i="173"/>
  <c r="D6" i="173"/>
  <c r="F6" i="173" s="1"/>
  <c r="H5" i="173"/>
  <c r="E5" i="173"/>
  <c r="D5" i="173"/>
  <c r="F5" i="173" s="1"/>
  <c r="H4" i="173"/>
  <c r="E4" i="173"/>
  <c r="D4" i="173"/>
  <c r="F4" i="173" s="1"/>
  <c r="H3" i="173"/>
  <c r="E3" i="173"/>
  <c r="D3" i="173"/>
  <c r="F3" i="173" s="1"/>
  <c r="H2" i="173"/>
  <c r="E2" i="173"/>
  <c r="D2" i="173"/>
  <c r="F2" i="173" s="1"/>
  <c r="M12" i="172"/>
  <c r="H10" i="172"/>
  <c r="E10" i="172"/>
  <c r="D10" i="172"/>
  <c r="F10" i="172" s="1"/>
  <c r="H9" i="172"/>
  <c r="E9" i="172"/>
  <c r="D9" i="172"/>
  <c r="F9" i="172" s="1"/>
  <c r="H11" i="172"/>
  <c r="E11" i="172"/>
  <c r="D11" i="172"/>
  <c r="F11" i="172" s="1"/>
  <c r="H8" i="172"/>
  <c r="F8" i="172"/>
  <c r="E8" i="172"/>
  <c r="D8" i="172"/>
  <c r="H7" i="172"/>
  <c r="F7" i="172"/>
  <c r="E7" i="172"/>
  <c r="D7" i="172"/>
  <c r="H6" i="172"/>
  <c r="F6" i="172"/>
  <c r="E6" i="172"/>
  <c r="D6" i="172"/>
  <c r="H5" i="172"/>
  <c r="F5" i="172"/>
  <c r="E5" i="172"/>
  <c r="D5" i="172"/>
  <c r="H4" i="172"/>
  <c r="F4" i="172"/>
  <c r="E4" i="172"/>
  <c r="D4" i="172"/>
  <c r="H3" i="172"/>
  <c r="F3" i="172"/>
  <c r="E3" i="172"/>
  <c r="D3" i="172"/>
  <c r="H2" i="172"/>
  <c r="F2" i="172"/>
  <c r="E2" i="172"/>
  <c r="D2" i="172"/>
  <c r="M12" i="171"/>
  <c r="H11" i="171"/>
  <c r="E11" i="171"/>
  <c r="D11" i="171"/>
  <c r="F11" i="171" s="1"/>
  <c r="H10" i="171"/>
  <c r="E10" i="171"/>
  <c r="D10" i="171"/>
  <c r="F10" i="171" s="1"/>
  <c r="H9" i="171"/>
  <c r="E9" i="171"/>
  <c r="D9" i="171"/>
  <c r="F9" i="171" s="1"/>
  <c r="H8" i="171"/>
  <c r="E8" i="171"/>
  <c r="D8" i="171"/>
  <c r="F8" i="171" s="1"/>
  <c r="H7" i="171"/>
  <c r="E7" i="171"/>
  <c r="D7" i="171"/>
  <c r="F7" i="171" s="1"/>
  <c r="H6" i="171"/>
  <c r="E6" i="171"/>
  <c r="D6" i="171"/>
  <c r="F6" i="171" s="1"/>
  <c r="H5" i="171"/>
  <c r="E5" i="171"/>
  <c r="D5" i="171"/>
  <c r="F5" i="171" s="1"/>
  <c r="H4" i="171"/>
  <c r="E4" i="171"/>
  <c r="D4" i="171"/>
  <c r="F4" i="171" s="1"/>
  <c r="H3" i="171"/>
  <c r="E3" i="171"/>
  <c r="D3" i="171"/>
  <c r="F3" i="171" s="1"/>
  <c r="H2" i="171"/>
  <c r="E2" i="171"/>
  <c r="D2" i="171"/>
  <c r="F2" i="171" s="1"/>
  <c r="M12" i="170"/>
  <c r="H11" i="170"/>
  <c r="E11" i="170"/>
  <c r="D11" i="170"/>
  <c r="F11" i="170" s="1"/>
  <c r="H10" i="170"/>
  <c r="E10" i="170"/>
  <c r="D10" i="170"/>
  <c r="F10" i="170" s="1"/>
  <c r="H9" i="170"/>
  <c r="E9" i="170"/>
  <c r="D9" i="170"/>
  <c r="F9" i="170" s="1"/>
  <c r="H8" i="170"/>
  <c r="E8" i="170"/>
  <c r="D8" i="170"/>
  <c r="F8" i="170" s="1"/>
  <c r="H7" i="170"/>
  <c r="E7" i="170"/>
  <c r="D7" i="170"/>
  <c r="F7" i="170" s="1"/>
  <c r="H6" i="170"/>
  <c r="E6" i="170"/>
  <c r="D6" i="170"/>
  <c r="F6" i="170" s="1"/>
  <c r="H5" i="170"/>
  <c r="E5" i="170"/>
  <c r="D5" i="170"/>
  <c r="F5" i="170" s="1"/>
  <c r="H4" i="170"/>
  <c r="E4" i="170"/>
  <c r="D4" i="170"/>
  <c r="F4" i="170" s="1"/>
  <c r="H3" i="170"/>
  <c r="E3" i="170"/>
  <c r="D3" i="170"/>
  <c r="F3" i="170" s="1"/>
  <c r="H2" i="170"/>
  <c r="E2" i="170"/>
  <c r="D2" i="170"/>
  <c r="F2" i="170" s="1"/>
  <c r="M10" i="169"/>
  <c r="H9" i="169"/>
  <c r="E9" i="169"/>
  <c r="D9" i="169"/>
  <c r="F9" i="169" s="1"/>
  <c r="H8" i="169"/>
  <c r="E8" i="169"/>
  <c r="D8" i="169"/>
  <c r="F8" i="169" s="1"/>
  <c r="H7" i="169"/>
  <c r="E7" i="169"/>
  <c r="D7" i="169"/>
  <c r="F7" i="169" s="1"/>
  <c r="H6" i="169"/>
  <c r="E6" i="169"/>
  <c r="D6" i="169"/>
  <c r="F6" i="169" s="1"/>
  <c r="H5" i="169"/>
  <c r="E5" i="169"/>
  <c r="D5" i="169"/>
  <c r="F5" i="169" s="1"/>
  <c r="H4" i="169"/>
  <c r="E4" i="169"/>
  <c r="D4" i="169"/>
  <c r="F4" i="169" s="1"/>
  <c r="H3" i="169"/>
  <c r="E3" i="169"/>
  <c r="D3" i="169"/>
  <c r="F3" i="169" s="1"/>
  <c r="H2" i="169"/>
  <c r="E2" i="169"/>
  <c r="D2" i="169"/>
  <c r="F2" i="169" s="1"/>
  <c r="M12" i="167"/>
  <c r="H11" i="167"/>
  <c r="F11" i="167"/>
  <c r="E11" i="167"/>
  <c r="D11" i="167"/>
  <c r="H10" i="167"/>
  <c r="F10" i="167"/>
  <c r="E10" i="167"/>
  <c r="D10" i="167"/>
  <c r="H9" i="167"/>
  <c r="F9" i="167"/>
  <c r="E9" i="167"/>
  <c r="D9" i="167"/>
  <c r="H8" i="167"/>
  <c r="F8" i="167"/>
  <c r="E8" i="167"/>
  <c r="D8" i="167"/>
  <c r="H7" i="167"/>
  <c r="F7" i="167"/>
  <c r="E7" i="167"/>
  <c r="D7" i="167"/>
  <c r="H6" i="167"/>
  <c r="F6" i="167"/>
  <c r="E6" i="167"/>
  <c r="D6" i="167"/>
  <c r="H5" i="167"/>
  <c r="F5" i="167"/>
  <c r="E5" i="167"/>
  <c r="D5" i="167"/>
  <c r="H4" i="167"/>
  <c r="F4" i="167"/>
  <c r="E4" i="167"/>
  <c r="D4" i="167"/>
  <c r="H3" i="167"/>
  <c r="F3" i="167"/>
  <c r="E3" i="167"/>
  <c r="D3" i="167"/>
  <c r="H2" i="167"/>
  <c r="F2" i="167"/>
  <c r="E2" i="167"/>
  <c r="D2" i="167"/>
  <c r="M11" i="166"/>
  <c r="H10" i="166"/>
  <c r="E10" i="166"/>
  <c r="D10" i="166"/>
  <c r="F10" i="166" s="1"/>
  <c r="H9" i="166"/>
  <c r="E9" i="166"/>
  <c r="D9" i="166"/>
  <c r="F9" i="166" s="1"/>
  <c r="H8" i="166"/>
  <c r="E8" i="166"/>
  <c r="D8" i="166"/>
  <c r="F8" i="166" s="1"/>
  <c r="H7" i="166"/>
  <c r="E7" i="166"/>
  <c r="D7" i="166"/>
  <c r="F7" i="166" s="1"/>
  <c r="H6" i="166"/>
  <c r="E6" i="166"/>
  <c r="D6" i="166"/>
  <c r="F6" i="166" s="1"/>
  <c r="H5" i="166"/>
  <c r="E5" i="166"/>
  <c r="D5" i="166"/>
  <c r="F5" i="166" s="1"/>
  <c r="H4" i="166"/>
  <c r="E4" i="166"/>
  <c r="D4" i="166"/>
  <c r="F4" i="166" s="1"/>
  <c r="H3" i="166"/>
  <c r="E3" i="166"/>
  <c r="D3" i="166"/>
  <c r="F3" i="166" s="1"/>
  <c r="H2" i="166"/>
  <c r="H11" i="166" s="1"/>
  <c r="E2" i="166"/>
  <c r="D2" i="166"/>
  <c r="F2" i="166" s="1"/>
  <c r="H12" i="173" l="1"/>
  <c r="H12" i="172"/>
  <c r="H12" i="171"/>
  <c r="H12" i="170"/>
  <c r="H10" i="169"/>
  <c r="H12" i="167"/>
  <c r="M12" i="165"/>
  <c r="H11" i="165"/>
  <c r="F11" i="165"/>
  <c r="E11" i="165"/>
  <c r="D11" i="165"/>
  <c r="H10" i="165"/>
  <c r="F10" i="165"/>
  <c r="E10" i="165"/>
  <c r="D10" i="165"/>
  <c r="H9" i="165"/>
  <c r="F9" i="165"/>
  <c r="E9" i="165"/>
  <c r="D9" i="165"/>
  <c r="H8" i="165"/>
  <c r="F8" i="165"/>
  <c r="E8" i="165"/>
  <c r="D8" i="165"/>
  <c r="H7" i="165"/>
  <c r="F7" i="165"/>
  <c r="E7" i="165"/>
  <c r="D7" i="165"/>
  <c r="H6" i="165"/>
  <c r="F6" i="165"/>
  <c r="E6" i="165"/>
  <c r="D6" i="165"/>
  <c r="H5" i="165"/>
  <c r="F5" i="165"/>
  <c r="E5" i="165"/>
  <c r="D5" i="165"/>
  <c r="H4" i="165"/>
  <c r="F4" i="165"/>
  <c r="E4" i="165"/>
  <c r="D4" i="165"/>
  <c r="H3" i="165"/>
  <c r="F3" i="165"/>
  <c r="E3" i="165"/>
  <c r="D3" i="165"/>
  <c r="H2" i="165"/>
  <c r="F2" i="165"/>
  <c r="E2" i="165"/>
  <c r="D2" i="165"/>
  <c r="M10" i="164"/>
  <c r="H9" i="164"/>
  <c r="E9" i="164"/>
  <c r="D9" i="164"/>
  <c r="F9" i="164" s="1"/>
  <c r="H8" i="164"/>
  <c r="E8" i="164"/>
  <c r="D8" i="164"/>
  <c r="F8" i="164" s="1"/>
  <c r="H7" i="164"/>
  <c r="E7" i="164"/>
  <c r="D7" i="164"/>
  <c r="F7" i="164" s="1"/>
  <c r="H6" i="164"/>
  <c r="E6" i="164"/>
  <c r="D6" i="164"/>
  <c r="F6" i="164" s="1"/>
  <c r="H5" i="164"/>
  <c r="E5" i="164"/>
  <c r="D5" i="164"/>
  <c r="F5" i="164" s="1"/>
  <c r="H4" i="164"/>
  <c r="E4" i="164"/>
  <c r="D4" i="164"/>
  <c r="F4" i="164" s="1"/>
  <c r="H3" i="164"/>
  <c r="E3" i="164"/>
  <c r="D3" i="164"/>
  <c r="F3" i="164" s="1"/>
  <c r="H2" i="164"/>
  <c r="E2" i="164"/>
  <c r="D2" i="164"/>
  <c r="F2" i="164" s="1"/>
  <c r="M10" i="160"/>
  <c r="M12" i="162"/>
  <c r="H11" i="162"/>
  <c r="E11" i="162"/>
  <c r="D11" i="162"/>
  <c r="F11" i="162" s="1"/>
  <c r="H10" i="162"/>
  <c r="E10" i="162"/>
  <c r="D10" i="162"/>
  <c r="F10" i="162" s="1"/>
  <c r="H9" i="162"/>
  <c r="E9" i="162"/>
  <c r="D9" i="162"/>
  <c r="F9" i="162" s="1"/>
  <c r="H8" i="162"/>
  <c r="E8" i="162"/>
  <c r="D8" i="162"/>
  <c r="F8" i="162" s="1"/>
  <c r="H7" i="162"/>
  <c r="E7" i="162"/>
  <c r="D7" i="162"/>
  <c r="F7" i="162" s="1"/>
  <c r="H6" i="162"/>
  <c r="E6" i="162"/>
  <c r="D6" i="162"/>
  <c r="F6" i="162" s="1"/>
  <c r="H5" i="162"/>
  <c r="E5" i="162"/>
  <c r="D5" i="162"/>
  <c r="F5" i="162" s="1"/>
  <c r="H4" i="162"/>
  <c r="E4" i="162"/>
  <c r="D4" i="162"/>
  <c r="F4" i="162" s="1"/>
  <c r="H3" i="162"/>
  <c r="E3" i="162"/>
  <c r="D3" i="162"/>
  <c r="F3" i="162" s="1"/>
  <c r="H2" i="162"/>
  <c r="E2" i="162"/>
  <c r="D2" i="162"/>
  <c r="F2" i="162" s="1"/>
  <c r="M12" i="163"/>
  <c r="H11" i="163"/>
  <c r="E11" i="163"/>
  <c r="D11" i="163"/>
  <c r="F11" i="163" s="1"/>
  <c r="H10" i="163"/>
  <c r="E10" i="163"/>
  <c r="D10" i="163"/>
  <c r="F10" i="163" s="1"/>
  <c r="H9" i="163"/>
  <c r="E9" i="163"/>
  <c r="D9" i="163"/>
  <c r="F9" i="163" s="1"/>
  <c r="H8" i="163"/>
  <c r="E8" i="163"/>
  <c r="D8" i="163"/>
  <c r="F8" i="163" s="1"/>
  <c r="H7" i="163"/>
  <c r="E7" i="163"/>
  <c r="D7" i="163"/>
  <c r="F7" i="163" s="1"/>
  <c r="H6" i="163"/>
  <c r="E6" i="163"/>
  <c r="D6" i="163"/>
  <c r="F6" i="163" s="1"/>
  <c r="H5" i="163"/>
  <c r="E5" i="163"/>
  <c r="D5" i="163"/>
  <c r="F5" i="163" s="1"/>
  <c r="H4" i="163"/>
  <c r="E4" i="163"/>
  <c r="D4" i="163"/>
  <c r="F4" i="163" s="1"/>
  <c r="H3" i="163"/>
  <c r="E3" i="163"/>
  <c r="D3" i="163"/>
  <c r="F3" i="163" s="1"/>
  <c r="H2" i="163"/>
  <c r="H12" i="163" s="1"/>
  <c r="E2" i="163"/>
  <c r="D2" i="163"/>
  <c r="F2" i="163" s="1"/>
  <c r="H12" i="165" l="1"/>
  <c r="H10" i="164"/>
  <c r="H12" i="162"/>
  <c r="H9" i="160"/>
  <c r="E9" i="160"/>
  <c r="D9" i="160"/>
  <c r="F9" i="160" s="1"/>
  <c r="H8" i="160"/>
  <c r="E8" i="160"/>
  <c r="D8" i="160"/>
  <c r="F8" i="160" s="1"/>
  <c r="H7" i="160"/>
  <c r="E7" i="160"/>
  <c r="D7" i="160"/>
  <c r="F7" i="160" s="1"/>
  <c r="H6" i="160"/>
  <c r="E6" i="160"/>
  <c r="D6" i="160"/>
  <c r="F6" i="160" s="1"/>
  <c r="H5" i="160"/>
  <c r="E5" i="160"/>
  <c r="D5" i="160"/>
  <c r="F5" i="160" s="1"/>
  <c r="H4" i="160"/>
  <c r="E4" i="160"/>
  <c r="D4" i="160"/>
  <c r="F4" i="160" s="1"/>
  <c r="H3" i="160"/>
  <c r="E3" i="160"/>
  <c r="D3" i="160"/>
  <c r="F3" i="160" s="1"/>
  <c r="H2" i="160"/>
  <c r="H10" i="160" s="1"/>
  <c r="E2" i="160"/>
  <c r="D2" i="160"/>
  <c r="F2" i="160" s="1"/>
  <c r="M12" i="159" l="1"/>
  <c r="H11" i="159"/>
  <c r="E11" i="159"/>
  <c r="D11" i="159"/>
  <c r="F11" i="159" s="1"/>
  <c r="H10" i="159"/>
  <c r="E10" i="159"/>
  <c r="D10" i="159"/>
  <c r="F10" i="159" s="1"/>
  <c r="H9" i="159"/>
  <c r="E9" i="159"/>
  <c r="D9" i="159"/>
  <c r="F9" i="159" s="1"/>
  <c r="H8" i="159"/>
  <c r="E8" i="159"/>
  <c r="D8" i="159"/>
  <c r="F8" i="159" s="1"/>
  <c r="H7" i="159"/>
  <c r="E7" i="159"/>
  <c r="D7" i="159"/>
  <c r="F7" i="159" s="1"/>
  <c r="H6" i="159"/>
  <c r="E6" i="159"/>
  <c r="D6" i="159"/>
  <c r="F6" i="159" s="1"/>
  <c r="H5" i="159"/>
  <c r="E5" i="159"/>
  <c r="D5" i="159"/>
  <c r="F5" i="159" s="1"/>
  <c r="H4" i="159"/>
  <c r="E4" i="159"/>
  <c r="D4" i="159"/>
  <c r="F4" i="159" s="1"/>
  <c r="H3" i="159"/>
  <c r="E3" i="159"/>
  <c r="D3" i="159"/>
  <c r="F3" i="159" s="1"/>
  <c r="H2" i="159"/>
  <c r="E2" i="159"/>
  <c r="D2" i="159"/>
  <c r="F2" i="159" s="1"/>
  <c r="M10" i="158"/>
  <c r="H9" i="158"/>
  <c r="E9" i="158"/>
  <c r="D9" i="158"/>
  <c r="F9" i="158" s="1"/>
  <c r="H8" i="158"/>
  <c r="E8" i="158"/>
  <c r="D8" i="158"/>
  <c r="F8" i="158" s="1"/>
  <c r="H7" i="158"/>
  <c r="E7" i="158"/>
  <c r="D7" i="158"/>
  <c r="F7" i="158" s="1"/>
  <c r="H6" i="158"/>
  <c r="E6" i="158"/>
  <c r="D6" i="158"/>
  <c r="F6" i="158" s="1"/>
  <c r="H5" i="158"/>
  <c r="E5" i="158"/>
  <c r="D5" i="158"/>
  <c r="F5" i="158" s="1"/>
  <c r="H4" i="158"/>
  <c r="E4" i="158"/>
  <c r="D4" i="158"/>
  <c r="F4" i="158" s="1"/>
  <c r="H3" i="158"/>
  <c r="E3" i="158"/>
  <c r="D3" i="158"/>
  <c r="F3" i="158" s="1"/>
  <c r="H2" i="158"/>
  <c r="E2" i="158"/>
  <c r="D2" i="158"/>
  <c r="F2" i="158" s="1"/>
  <c r="M11" i="156"/>
  <c r="H10" i="156"/>
  <c r="E10" i="156"/>
  <c r="D10" i="156"/>
  <c r="F10" i="156" s="1"/>
  <c r="H9" i="156"/>
  <c r="E9" i="156"/>
  <c r="D9" i="156"/>
  <c r="F9" i="156" s="1"/>
  <c r="H8" i="156"/>
  <c r="E8" i="156"/>
  <c r="D8" i="156"/>
  <c r="F8" i="156" s="1"/>
  <c r="H7" i="156"/>
  <c r="E7" i="156"/>
  <c r="D7" i="156"/>
  <c r="F7" i="156" s="1"/>
  <c r="H6" i="156"/>
  <c r="E6" i="156"/>
  <c r="D6" i="156"/>
  <c r="F6" i="156" s="1"/>
  <c r="H5" i="156"/>
  <c r="E5" i="156"/>
  <c r="D5" i="156"/>
  <c r="F5" i="156" s="1"/>
  <c r="H4" i="156"/>
  <c r="E4" i="156"/>
  <c r="D4" i="156"/>
  <c r="F4" i="156" s="1"/>
  <c r="H3" i="156"/>
  <c r="E3" i="156"/>
  <c r="D3" i="156"/>
  <c r="F3" i="156" s="1"/>
  <c r="H2" i="156"/>
  <c r="E2" i="156"/>
  <c r="D2" i="156"/>
  <c r="F2" i="156" s="1"/>
  <c r="M10" i="155"/>
  <c r="H9" i="155"/>
  <c r="E9" i="155"/>
  <c r="D9" i="155"/>
  <c r="F9" i="155" s="1"/>
  <c r="H8" i="155"/>
  <c r="E8" i="155"/>
  <c r="D8" i="155"/>
  <c r="F8" i="155" s="1"/>
  <c r="H7" i="155"/>
  <c r="E7" i="155"/>
  <c r="D7" i="155"/>
  <c r="F7" i="155" s="1"/>
  <c r="H6" i="155"/>
  <c r="E6" i="155"/>
  <c r="D6" i="155"/>
  <c r="F6" i="155" s="1"/>
  <c r="H5" i="155"/>
  <c r="E5" i="155"/>
  <c r="D5" i="155"/>
  <c r="F5" i="155" s="1"/>
  <c r="H4" i="155"/>
  <c r="E4" i="155"/>
  <c r="D4" i="155"/>
  <c r="F4" i="155" s="1"/>
  <c r="H3" i="155"/>
  <c r="E3" i="155"/>
  <c r="D3" i="155"/>
  <c r="F3" i="155" s="1"/>
  <c r="H2" i="155"/>
  <c r="E2" i="155"/>
  <c r="D2" i="155"/>
  <c r="F2" i="155" s="1"/>
  <c r="H10" i="155" l="1"/>
  <c r="H12" i="159"/>
  <c r="H10" i="158"/>
  <c r="H11" i="156"/>
  <c r="M13" i="154"/>
  <c r="H12" i="154"/>
  <c r="E12" i="154"/>
  <c r="D12" i="154"/>
  <c r="F12" i="154" s="1"/>
  <c r="H11" i="154"/>
  <c r="E11" i="154"/>
  <c r="D11" i="154"/>
  <c r="F11" i="154" s="1"/>
  <c r="H10" i="154"/>
  <c r="E10" i="154"/>
  <c r="D10" i="154"/>
  <c r="F10" i="154" s="1"/>
  <c r="H9" i="154"/>
  <c r="E9" i="154"/>
  <c r="D9" i="154"/>
  <c r="F9" i="154" s="1"/>
  <c r="H8" i="154"/>
  <c r="E8" i="154"/>
  <c r="D8" i="154"/>
  <c r="F8" i="154" s="1"/>
  <c r="H7" i="154"/>
  <c r="E7" i="154"/>
  <c r="D7" i="154"/>
  <c r="F7" i="154" s="1"/>
  <c r="H6" i="154"/>
  <c r="E6" i="154"/>
  <c r="D6" i="154"/>
  <c r="F6" i="154" s="1"/>
  <c r="H5" i="154"/>
  <c r="E5" i="154"/>
  <c r="D5" i="154"/>
  <c r="F5" i="154" s="1"/>
  <c r="H4" i="154"/>
  <c r="E4" i="154"/>
  <c r="D4" i="154"/>
  <c r="F4" i="154" s="1"/>
  <c r="H3" i="154"/>
  <c r="E3" i="154"/>
  <c r="D3" i="154"/>
  <c r="F3" i="154" s="1"/>
  <c r="H2" i="154"/>
  <c r="E2" i="154"/>
  <c r="D2" i="154"/>
  <c r="F2" i="154" s="1"/>
  <c r="H13" i="154" l="1"/>
  <c r="M12" i="153"/>
  <c r="H11" i="153"/>
  <c r="E11" i="153"/>
  <c r="D11" i="153"/>
  <c r="F11" i="153" s="1"/>
  <c r="H10" i="153"/>
  <c r="E10" i="153"/>
  <c r="D10" i="153"/>
  <c r="F10" i="153" s="1"/>
  <c r="H9" i="153"/>
  <c r="E9" i="153"/>
  <c r="D9" i="153"/>
  <c r="F9" i="153" s="1"/>
  <c r="H8" i="153"/>
  <c r="E8" i="153"/>
  <c r="D8" i="153"/>
  <c r="F8" i="153" s="1"/>
  <c r="H7" i="153"/>
  <c r="E7" i="153"/>
  <c r="D7" i="153"/>
  <c r="F7" i="153" s="1"/>
  <c r="H6" i="153"/>
  <c r="E6" i="153"/>
  <c r="D6" i="153"/>
  <c r="F6" i="153" s="1"/>
  <c r="H5" i="153"/>
  <c r="E5" i="153"/>
  <c r="D5" i="153"/>
  <c r="F5" i="153" s="1"/>
  <c r="H4" i="153"/>
  <c r="E4" i="153"/>
  <c r="D4" i="153"/>
  <c r="F4" i="153" s="1"/>
  <c r="H3" i="153"/>
  <c r="E3" i="153"/>
  <c r="D3" i="153"/>
  <c r="F3" i="153" s="1"/>
  <c r="H2" i="153"/>
  <c r="E2" i="153"/>
  <c r="D2" i="153"/>
  <c r="F2" i="153" s="1"/>
  <c r="M12" i="152"/>
  <c r="H11" i="152"/>
  <c r="E11" i="152"/>
  <c r="D11" i="152"/>
  <c r="F11" i="152" s="1"/>
  <c r="H10" i="152"/>
  <c r="E10" i="152"/>
  <c r="D10" i="152"/>
  <c r="F10" i="152" s="1"/>
  <c r="H9" i="152"/>
  <c r="E9" i="152"/>
  <c r="D9" i="152"/>
  <c r="F9" i="152" s="1"/>
  <c r="H8" i="152"/>
  <c r="E8" i="152"/>
  <c r="D8" i="152"/>
  <c r="F8" i="152" s="1"/>
  <c r="H7" i="152"/>
  <c r="E7" i="152"/>
  <c r="D7" i="152"/>
  <c r="F7" i="152" s="1"/>
  <c r="H6" i="152"/>
  <c r="E6" i="152"/>
  <c r="D6" i="152"/>
  <c r="F6" i="152" s="1"/>
  <c r="H5" i="152"/>
  <c r="E5" i="152"/>
  <c r="D5" i="152"/>
  <c r="F5" i="152" s="1"/>
  <c r="H4" i="152"/>
  <c r="E4" i="152"/>
  <c r="D4" i="152"/>
  <c r="F4" i="152" s="1"/>
  <c r="H3" i="152"/>
  <c r="E3" i="152"/>
  <c r="D3" i="152"/>
  <c r="F3" i="152" s="1"/>
  <c r="H2" i="152"/>
  <c r="E2" i="152"/>
  <c r="D2" i="152"/>
  <c r="F2" i="152" s="1"/>
  <c r="H12" i="153" l="1"/>
  <c r="H12" i="152"/>
  <c r="M13" i="151"/>
  <c r="H12" i="151"/>
  <c r="E12" i="151"/>
  <c r="D12" i="151"/>
  <c r="F12" i="151" s="1"/>
  <c r="H11" i="151"/>
  <c r="E11" i="151"/>
  <c r="D11" i="151"/>
  <c r="F11" i="151" s="1"/>
  <c r="H10" i="151"/>
  <c r="E10" i="151"/>
  <c r="D10" i="151"/>
  <c r="F10" i="151" s="1"/>
  <c r="H9" i="151"/>
  <c r="E9" i="151"/>
  <c r="D9" i="151"/>
  <c r="F9" i="151" s="1"/>
  <c r="H8" i="151"/>
  <c r="E8" i="151"/>
  <c r="D8" i="151"/>
  <c r="F8" i="151" s="1"/>
  <c r="H7" i="151"/>
  <c r="E7" i="151"/>
  <c r="D7" i="151"/>
  <c r="F7" i="151" s="1"/>
  <c r="H6" i="151"/>
  <c r="E6" i="151"/>
  <c r="D6" i="151"/>
  <c r="F6" i="151" s="1"/>
  <c r="H5" i="151"/>
  <c r="E5" i="151"/>
  <c r="D5" i="151"/>
  <c r="F5" i="151" s="1"/>
  <c r="H4" i="151"/>
  <c r="E4" i="151"/>
  <c r="D4" i="151"/>
  <c r="F4" i="151" s="1"/>
  <c r="H3" i="151"/>
  <c r="E3" i="151"/>
  <c r="D3" i="151"/>
  <c r="F3" i="151" s="1"/>
  <c r="H2" i="151"/>
  <c r="E2" i="151"/>
  <c r="D2" i="151"/>
  <c r="F2" i="151" s="1"/>
  <c r="M13" i="150"/>
  <c r="H12" i="150"/>
  <c r="E12" i="150"/>
  <c r="D12" i="150"/>
  <c r="F12" i="150" s="1"/>
  <c r="H11" i="150"/>
  <c r="E11" i="150"/>
  <c r="D11" i="150"/>
  <c r="F11" i="150" s="1"/>
  <c r="H10" i="150"/>
  <c r="E10" i="150"/>
  <c r="D10" i="150"/>
  <c r="F10" i="150" s="1"/>
  <c r="H9" i="150"/>
  <c r="E9" i="150"/>
  <c r="D9" i="150"/>
  <c r="F9" i="150" s="1"/>
  <c r="H8" i="150"/>
  <c r="E8" i="150"/>
  <c r="D8" i="150"/>
  <c r="F8" i="150" s="1"/>
  <c r="H7" i="150"/>
  <c r="E7" i="150"/>
  <c r="D7" i="150"/>
  <c r="F7" i="150" s="1"/>
  <c r="H6" i="150"/>
  <c r="E6" i="150"/>
  <c r="D6" i="150"/>
  <c r="F6" i="150" s="1"/>
  <c r="H5" i="150"/>
  <c r="E5" i="150"/>
  <c r="D5" i="150"/>
  <c r="F5" i="150" s="1"/>
  <c r="H4" i="150"/>
  <c r="E4" i="150"/>
  <c r="D4" i="150"/>
  <c r="F4" i="150" s="1"/>
  <c r="H3" i="150"/>
  <c r="E3" i="150"/>
  <c r="D3" i="150"/>
  <c r="F3" i="150" s="1"/>
  <c r="H2" i="150"/>
  <c r="H13" i="150" s="1"/>
  <c r="E2" i="150"/>
  <c r="D2" i="150"/>
  <c r="F2" i="150" s="1"/>
  <c r="M12" i="149"/>
  <c r="H11" i="149"/>
  <c r="F11" i="149"/>
  <c r="E11" i="149"/>
  <c r="D11" i="149"/>
  <c r="H10" i="149"/>
  <c r="F10" i="149"/>
  <c r="E10" i="149"/>
  <c r="D10" i="149"/>
  <c r="H9" i="149"/>
  <c r="F9" i="149"/>
  <c r="E9" i="149"/>
  <c r="D9" i="149"/>
  <c r="H8" i="149"/>
  <c r="F8" i="149"/>
  <c r="E8" i="149"/>
  <c r="D8" i="149"/>
  <c r="H7" i="149"/>
  <c r="F7" i="149"/>
  <c r="E7" i="149"/>
  <c r="D7" i="149"/>
  <c r="H6" i="149"/>
  <c r="F6" i="149"/>
  <c r="E6" i="149"/>
  <c r="D6" i="149"/>
  <c r="H5" i="149"/>
  <c r="F5" i="149"/>
  <c r="E5" i="149"/>
  <c r="D5" i="149"/>
  <c r="H4" i="149"/>
  <c r="F4" i="149"/>
  <c r="E4" i="149"/>
  <c r="D4" i="149"/>
  <c r="H3" i="149"/>
  <c r="F3" i="149"/>
  <c r="E3" i="149"/>
  <c r="D3" i="149"/>
  <c r="H2" i="149"/>
  <c r="H12" i="149" s="1"/>
  <c r="F2" i="149"/>
  <c r="E2" i="149"/>
  <c r="D2" i="149"/>
  <c r="M13" i="148"/>
  <c r="H12" i="148"/>
  <c r="F12" i="148"/>
  <c r="E12" i="148"/>
  <c r="D12" i="148"/>
  <c r="H11" i="148"/>
  <c r="F11" i="148"/>
  <c r="E11" i="148"/>
  <c r="D11" i="148"/>
  <c r="H10" i="148"/>
  <c r="F10" i="148"/>
  <c r="E10" i="148"/>
  <c r="D10" i="148"/>
  <c r="H9" i="148"/>
  <c r="F9" i="148"/>
  <c r="E9" i="148"/>
  <c r="D9" i="148"/>
  <c r="H8" i="148"/>
  <c r="F8" i="148"/>
  <c r="E8" i="148"/>
  <c r="D8" i="148"/>
  <c r="H7" i="148"/>
  <c r="F7" i="148"/>
  <c r="E7" i="148"/>
  <c r="D7" i="148"/>
  <c r="H6" i="148"/>
  <c r="F6" i="148"/>
  <c r="E6" i="148"/>
  <c r="D6" i="148"/>
  <c r="H5" i="148"/>
  <c r="F5" i="148"/>
  <c r="E5" i="148"/>
  <c r="D5" i="148"/>
  <c r="H4" i="148"/>
  <c r="F4" i="148"/>
  <c r="E4" i="148"/>
  <c r="D4" i="148"/>
  <c r="H3" i="148"/>
  <c r="F3" i="148"/>
  <c r="E3" i="148"/>
  <c r="D3" i="148"/>
  <c r="H2" i="148"/>
  <c r="F2" i="148"/>
  <c r="E2" i="148"/>
  <c r="D2" i="148"/>
  <c r="M10" i="147"/>
  <c r="H9" i="147"/>
  <c r="F9" i="147"/>
  <c r="E9" i="147"/>
  <c r="D9" i="147"/>
  <c r="H8" i="147"/>
  <c r="F8" i="147"/>
  <c r="E8" i="147"/>
  <c r="D8" i="147"/>
  <c r="H7" i="147"/>
  <c r="F7" i="147"/>
  <c r="E7" i="147"/>
  <c r="D7" i="147"/>
  <c r="H6" i="147"/>
  <c r="F6" i="147"/>
  <c r="E6" i="147"/>
  <c r="D6" i="147"/>
  <c r="H5" i="147"/>
  <c r="F5" i="147"/>
  <c r="E5" i="147"/>
  <c r="D5" i="147"/>
  <c r="H4" i="147"/>
  <c r="F4" i="147"/>
  <c r="E4" i="147"/>
  <c r="D4" i="147"/>
  <c r="H3" i="147"/>
  <c r="F3" i="147"/>
  <c r="E3" i="147"/>
  <c r="D3" i="147"/>
  <c r="H2" i="147"/>
  <c r="F2" i="147"/>
  <c r="E2" i="147"/>
  <c r="D2" i="147"/>
  <c r="M12" i="146"/>
  <c r="H11" i="146"/>
  <c r="E11" i="146"/>
  <c r="D11" i="146"/>
  <c r="F11" i="146" s="1"/>
  <c r="H10" i="146"/>
  <c r="E10" i="146"/>
  <c r="D10" i="146"/>
  <c r="F10" i="146" s="1"/>
  <c r="H9" i="146"/>
  <c r="E9" i="146"/>
  <c r="D9" i="146"/>
  <c r="F9" i="146" s="1"/>
  <c r="H8" i="146"/>
  <c r="E8" i="146"/>
  <c r="D8" i="146"/>
  <c r="F8" i="146" s="1"/>
  <c r="H7" i="146"/>
  <c r="E7" i="146"/>
  <c r="D7" i="146"/>
  <c r="F7" i="146" s="1"/>
  <c r="H6" i="146"/>
  <c r="E6" i="146"/>
  <c r="D6" i="146"/>
  <c r="F6" i="146" s="1"/>
  <c r="H5" i="146"/>
  <c r="E5" i="146"/>
  <c r="D5" i="146"/>
  <c r="F5" i="146" s="1"/>
  <c r="H4" i="146"/>
  <c r="E4" i="146"/>
  <c r="D4" i="146"/>
  <c r="F4" i="146" s="1"/>
  <c r="H3" i="146"/>
  <c r="E3" i="146"/>
  <c r="D3" i="146"/>
  <c r="F3" i="146" s="1"/>
  <c r="H2" i="146"/>
  <c r="E2" i="146"/>
  <c r="D2" i="146"/>
  <c r="F2" i="146" s="1"/>
  <c r="M11" i="145"/>
  <c r="H10" i="145"/>
  <c r="E10" i="145"/>
  <c r="D10" i="145"/>
  <c r="F10" i="145" s="1"/>
  <c r="H9" i="145"/>
  <c r="E9" i="145"/>
  <c r="D9" i="145"/>
  <c r="F9" i="145" s="1"/>
  <c r="H8" i="145"/>
  <c r="E8" i="145"/>
  <c r="D8" i="145"/>
  <c r="F8" i="145" s="1"/>
  <c r="H7" i="145"/>
  <c r="E7" i="145"/>
  <c r="D7" i="145"/>
  <c r="F7" i="145" s="1"/>
  <c r="H6" i="145"/>
  <c r="E6" i="145"/>
  <c r="D6" i="145"/>
  <c r="F6" i="145" s="1"/>
  <c r="H5" i="145"/>
  <c r="H11" i="145" s="1"/>
  <c r="Q2" i="145" s="1"/>
  <c r="E5" i="145"/>
  <c r="D5" i="145"/>
  <c r="F5" i="145" s="1"/>
  <c r="H4" i="145"/>
  <c r="E4" i="145"/>
  <c r="D4" i="145"/>
  <c r="F4" i="145" s="1"/>
  <c r="H3" i="145"/>
  <c r="E3" i="145"/>
  <c r="D3" i="145"/>
  <c r="F3" i="145" s="1"/>
  <c r="H2" i="145"/>
  <c r="E2" i="145"/>
  <c r="D2" i="145"/>
  <c r="F2" i="145" s="1"/>
  <c r="M6" i="143"/>
  <c r="M12" i="144"/>
  <c r="H11" i="144"/>
  <c r="F11" i="144"/>
  <c r="E11" i="144"/>
  <c r="D11" i="144"/>
  <c r="H10" i="144"/>
  <c r="F10" i="144"/>
  <c r="E10" i="144"/>
  <c r="D10" i="144"/>
  <c r="H9" i="144"/>
  <c r="F9" i="144"/>
  <c r="E9" i="144"/>
  <c r="D9" i="144"/>
  <c r="H8" i="144"/>
  <c r="F8" i="144"/>
  <c r="E8" i="144"/>
  <c r="D8" i="144"/>
  <c r="H7" i="144"/>
  <c r="F7" i="144"/>
  <c r="E7" i="144"/>
  <c r="D7" i="144"/>
  <c r="H6" i="144"/>
  <c r="F6" i="144"/>
  <c r="E6" i="144"/>
  <c r="D6" i="144"/>
  <c r="H5" i="144"/>
  <c r="F5" i="144"/>
  <c r="E5" i="144"/>
  <c r="D5" i="144"/>
  <c r="H4" i="144"/>
  <c r="F4" i="144"/>
  <c r="E4" i="144"/>
  <c r="D4" i="144"/>
  <c r="H3" i="144"/>
  <c r="F3" i="144"/>
  <c r="E3" i="144"/>
  <c r="D3" i="144"/>
  <c r="H2" i="144"/>
  <c r="F2" i="144"/>
  <c r="E2" i="144"/>
  <c r="D2" i="144"/>
  <c r="M10" i="143"/>
  <c r="H9" i="143"/>
  <c r="E9" i="143"/>
  <c r="D9" i="143"/>
  <c r="F9" i="143" s="1"/>
  <c r="H8" i="143"/>
  <c r="E8" i="143"/>
  <c r="D8" i="143"/>
  <c r="F8" i="143" s="1"/>
  <c r="H7" i="143"/>
  <c r="E7" i="143"/>
  <c r="D7" i="143"/>
  <c r="F7" i="143" s="1"/>
  <c r="H6" i="143"/>
  <c r="E6" i="143"/>
  <c r="D6" i="143"/>
  <c r="F6" i="143" s="1"/>
  <c r="H5" i="143"/>
  <c r="E5" i="143"/>
  <c r="D5" i="143"/>
  <c r="F5" i="143" s="1"/>
  <c r="H4" i="143"/>
  <c r="E4" i="143"/>
  <c r="D4" i="143"/>
  <c r="F4" i="143" s="1"/>
  <c r="H3" i="143"/>
  <c r="E3" i="143"/>
  <c r="D3" i="143"/>
  <c r="F3" i="143" s="1"/>
  <c r="H2" i="143"/>
  <c r="E2" i="143"/>
  <c r="D2" i="143"/>
  <c r="F2" i="143" s="1"/>
  <c r="M10" i="142"/>
  <c r="H9" i="142"/>
  <c r="F9" i="142"/>
  <c r="E9" i="142"/>
  <c r="D9" i="142"/>
  <c r="H8" i="142"/>
  <c r="F8" i="142"/>
  <c r="E8" i="142"/>
  <c r="D8" i="142"/>
  <c r="H7" i="142"/>
  <c r="F7" i="142"/>
  <c r="E7" i="142"/>
  <c r="D7" i="142"/>
  <c r="H6" i="142"/>
  <c r="F6" i="142"/>
  <c r="E6" i="142"/>
  <c r="D6" i="142"/>
  <c r="H5" i="142"/>
  <c r="F5" i="142"/>
  <c r="E5" i="142"/>
  <c r="D5" i="142"/>
  <c r="H4" i="142"/>
  <c r="F4" i="142"/>
  <c r="E4" i="142"/>
  <c r="D4" i="142"/>
  <c r="H3" i="142"/>
  <c r="F3" i="142"/>
  <c r="E3" i="142"/>
  <c r="D3" i="142"/>
  <c r="H2" i="142"/>
  <c r="F2" i="142"/>
  <c r="E2" i="142"/>
  <c r="D2" i="142"/>
  <c r="M10" i="141"/>
  <c r="H9" i="141"/>
  <c r="E9" i="141"/>
  <c r="D9" i="141"/>
  <c r="F9" i="141" s="1"/>
  <c r="H8" i="141"/>
  <c r="E8" i="141"/>
  <c r="D8" i="141"/>
  <c r="F8" i="141" s="1"/>
  <c r="H7" i="141"/>
  <c r="E7" i="141"/>
  <c r="D7" i="141"/>
  <c r="F7" i="141" s="1"/>
  <c r="H6" i="141"/>
  <c r="E6" i="141"/>
  <c r="D6" i="141"/>
  <c r="F6" i="141" s="1"/>
  <c r="H5" i="141"/>
  <c r="E5" i="141"/>
  <c r="D5" i="141"/>
  <c r="F5" i="141" s="1"/>
  <c r="H4" i="141"/>
  <c r="E4" i="141"/>
  <c r="D4" i="141"/>
  <c r="F4" i="141" s="1"/>
  <c r="H3" i="141"/>
  <c r="E3" i="141"/>
  <c r="D3" i="141"/>
  <c r="F3" i="141" s="1"/>
  <c r="H2" i="141"/>
  <c r="E2" i="141"/>
  <c r="D2" i="141"/>
  <c r="F2" i="141" s="1"/>
  <c r="M10" i="140"/>
  <c r="H9" i="140"/>
  <c r="E9" i="140"/>
  <c r="D9" i="140"/>
  <c r="F9" i="140" s="1"/>
  <c r="H8" i="140"/>
  <c r="E8" i="140"/>
  <c r="D8" i="140"/>
  <c r="F8" i="140" s="1"/>
  <c r="H7" i="140"/>
  <c r="E7" i="140"/>
  <c r="D7" i="140"/>
  <c r="F7" i="140" s="1"/>
  <c r="H6" i="140"/>
  <c r="E6" i="140"/>
  <c r="D6" i="140"/>
  <c r="F6" i="140" s="1"/>
  <c r="H5" i="140"/>
  <c r="E5" i="140"/>
  <c r="D5" i="140"/>
  <c r="F5" i="140" s="1"/>
  <c r="H4" i="140"/>
  <c r="E4" i="140"/>
  <c r="D4" i="140"/>
  <c r="F4" i="140" s="1"/>
  <c r="H3" i="140"/>
  <c r="E3" i="140"/>
  <c r="D3" i="140"/>
  <c r="F3" i="140" s="1"/>
  <c r="H2" i="140"/>
  <c r="E2" i="140"/>
  <c r="D2" i="140"/>
  <c r="F2" i="140" s="1"/>
  <c r="M10" i="139"/>
  <c r="H9" i="139"/>
  <c r="E9" i="139"/>
  <c r="D9" i="139"/>
  <c r="F9" i="139" s="1"/>
  <c r="H8" i="139"/>
  <c r="E8" i="139"/>
  <c r="D8" i="139"/>
  <c r="F8" i="139" s="1"/>
  <c r="H7" i="139"/>
  <c r="E7" i="139"/>
  <c r="D7" i="139"/>
  <c r="F7" i="139" s="1"/>
  <c r="H6" i="139"/>
  <c r="E6" i="139"/>
  <c r="D6" i="139"/>
  <c r="F6" i="139" s="1"/>
  <c r="H5" i="139"/>
  <c r="E5" i="139"/>
  <c r="D5" i="139"/>
  <c r="F5" i="139" s="1"/>
  <c r="H4" i="139"/>
  <c r="E4" i="139"/>
  <c r="D4" i="139"/>
  <c r="F4" i="139" s="1"/>
  <c r="H3" i="139"/>
  <c r="E3" i="139"/>
  <c r="D3" i="139"/>
  <c r="F3" i="139" s="1"/>
  <c r="H2" i="139"/>
  <c r="E2" i="139"/>
  <c r="D2" i="139"/>
  <c r="F2" i="139" s="1"/>
  <c r="M10" i="138"/>
  <c r="H9" i="138"/>
  <c r="F9" i="138"/>
  <c r="E9" i="138"/>
  <c r="D9" i="138"/>
  <c r="H8" i="138"/>
  <c r="F8" i="138"/>
  <c r="E8" i="138"/>
  <c r="D8" i="138"/>
  <c r="H7" i="138"/>
  <c r="F7" i="138"/>
  <c r="E7" i="138"/>
  <c r="D7" i="138"/>
  <c r="H6" i="138"/>
  <c r="F6" i="138"/>
  <c r="E6" i="138"/>
  <c r="D6" i="138"/>
  <c r="H5" i="138"/>
  <c r="F5" i="138"/>
  <c r="E5" i="138"/>
  <c r="D5" i="138"/>
  <c r="H4" i="138"/>
  <c r="F4" i="138"/>
  <c r="E4" i="138"/>
  <c r="D4" i="138"/>
  <c r="H3" i="138"/>
  <c r="F3" i="138"/>
  <c r="E3" i="138"/>
  <c r="D3" i="138"/>
  <c r="H2" i="138"/>
  <c r="F2" i="138"/>
  <c r="E2" i="138"/>
  <c r="D2" i="138"/>
  <c r="M10" i="137"/>
  <c r="H9" i="137"/>
  <c r="E9" i="137"/>
  <c r="D9" i="137"/>
  <c r="F9" i="137" s="1"/>
  <c r="H8" i="137"/>
  <c r="E8" i="137"/>
  <c r="D8" i="137"/>
  <c r="F8" i="137" s="1"/>
  <c r="H7" i="137"/>
  <c r="E7" i="137"/>
  <c r="D7" i="137"/>
  <c r="F7" i="137" s="1"/>
  <c r="H6" i="137"/>
  <c r="E6" i="137"/>
  <c r="D6" i="137"/>
  <c r="F6" i="137" s="1"/>
  <c r="H5" i="137"/>
  <c r="E5" i="137"/>
  <c r="D5" i="137"/>
  <c r="F5" i="137" s="1"/>
  <c r="H4" i="137"/>
  <c r="E4" i="137"/>
  <c r="D4" i="137"/>
  <c r="F4" i="137" s="1"/>
  <c r="H3" i="137"/>
  <c r="E3" i="137"/>
  <c r="D3" i="137"/>
  <c r="F3" i="137" s="1"/>
  <c r="H2" i="137"/>
  <c r="E2" i="137"/>
  <c r="D2" i="137"/>
  <c r="F2" i="137" s="1"/>
  <c r="M10" i="136"/>
  <c r="H9" i="136"/>
  <c r="F9" i="136"/>
  <c r="E9" i="136"/>
  <c r="D9" i="136"/>
  <c r="H8" i="136"/>
  <c r="F8" i="136"/>
  <c r="E8" i="136"/>
  <c r="D8" i="136"/>
  <c r="H7" i="136"/>
  <c r="F7" i="136"/>
  <c r="E7" i="136"/>
  <c r="D7" i="136"/>
  <c r="H6" i="136"/>
  <c r="F6" i="136"/>
  <c r="E6" i="136"/>
  <c r="D6" i="136"/>
  <c r="H5" i="136"/>
  <c r="F5" i="136"/>
  <c r="E5" i="136"/>
  <c r="D5" i="136"/>
  <c r="H4" i="136"/>
  <c r="F4" i="136"/>
  <c r="E4" i="136"/>
  <c r="D4" i="136"/>
  <c r="H3" i="136"/>
  <c r="F3" i="136"/>
  <c r="E3" i="136"/>
  <c r="D3" i="136"/>
  <c r="H2" i="136"/>
  <c r="F2" i="136"/>
  <c r="E2" i="136"/>
  <c r="D2" i="136"/>
  <c r="M10" i="135"/>
  <c r="H9" i="135"/>
  <c r="E9" i="135"/>
  <c r="D9" i="135"/>
  <c r="F9" i="135" s="1"/>
  <c r="H8" i="135"/>
  <c r="E8" i="135"/>
  <c r="D8" i="135"/>
  <c r="F8" i="135" s="1"/>
  <c r="H7" i="135"/>
  <c r="E7" i="135"/>
  <c r="D7" i="135"/>
  <c r="F7" i="135" s="1"/>
  <c r="H6" i="135"/>
  <c r="E6" i="135"/>
  <c r="D6" i="135"/>
  <c r="F6" i="135" s="1"/>
  <c r="H5" i="135"/>
  <c r="E5" i="135"/>
  <c r="D5" i="135"/>
  <c r="F5" i="135" s="1"/>
  <c r="H4" i="135"/>
  <c r="E4" i="135"/>
  <c r="D4" i="135"/>
  <c r="F4" i="135" s="1"/>
  <c r="H3" i="135"/>
  <c r="E3" i="135"/>
  <c r="D3" i="135"/>
  <c r="F3" i="135" s="1"/>
  <c r="H2" i="135"/>
  <c r="E2" i="135"/>
  <c r="D2" i="135"/>
  <c r="F2" i="135" s="1"/>
  <c r="M10" i="134"/>
  <c r="H9" i="134"/>
  <c r="F9" i="134"/>
  <c r="E9" i="134"/>
  <c r="D9" i="134"/>
  <c r="H8" i="134"/>
  <c r="F8" i="134"/>
  <c r="E8" i="134"/>
  <c r="D8" i="134"/>
  <c r="H7" i="134"/>
  <c r="F7" i="134"/>
  <c r="E7" i="134"/>
  <c r="D7" i="134"/>
  <c r="H6" i="134"/>
  <c r="F6" i="134"/>
  <c r="E6" i="134"/>
  <c r="D6" i="134"/>
  <c r="H5" i="134"/>
  <c r="F5" i="134"/>
  <c r="E5" i="134"/>
  <c r="D5" i="134"/>
  <c r="H4" i="134"/>
  <c r="F4" i="134"/>
  <c r="E4" i="134"/>
  <c r="D4" i="134"/>
  <c r="H3" i="134"/>
  <c r="F3" i="134"/>
  <c r="E3" i="134"/>
  <c r="D3" i="134"/>
  <c r="H2" i="134"/>
  <c r="H10" i="134" s="1"/>
  <c r="Q2" i="134" s="1"/>
  <c r="F2" i="134"/>
  <c r="E2" i="134"/>
  <c r="D2" i="134"/>
  <c r="Q2" i="133"/>
  <c r="Q9" i="133" s="1"/>
  <c r="Q11" i="133"/>
  <c r="M11" i="133"/>
  <c r="H10" i="133"/>
  <c r="E10" i="133"/>
  <c r="D10" i="133"/>
  <c r="F10" i="133" s="1"/>
  <c r="H9" i="133"/>
  <c r="E9" i="133"/>
  <c r="D9" i="133"/>
  <c r="F9" i="133" s="1"/>
  <c r="H8" i="133"/>
  <c r="E8" i="133"/>
  <c r="D8" i="133"/>
  <c r="F8" i="133" s="1"/>
  <c r="H7" i="133"/>
  <c r="E7" i="133"/>
  <c r="D7" i="133"/>
  <c r="F7" i="133" s="1"/>
  <c r="H6" i="133"/>
  <c r="E6" i="133"/>
  <c r="D6" i="133"/>
  <c r="F6" i="133" s="1"/>
  <c r="H5" i="133"/>
  <c r="E5" i="133"/>
  <c r="D5" i="133"/>
  <c r="F5" i="133" s="1"/>
  <c r="H4" i="133"/>
  <c r="E4" i="133"/>
  <c r="D4" i="133"/>
  <c r="F4" i="133" s="1"/>
  <c r="H3" i="133"/>
  <c r="E3" i="133"/>
  <c r="D3" i="133"/>
  <c r="F3" i="133" s="1"/>
  <c r="H2" i="133"/>
  <c r="H11" i="133" s="1"/>
  <c r="E2" i="133"/>
  <c r="D2" i="133"/>
  <c r="F2" i="133" s="1"/>
  <c r="M10" i="132"/>
  <c r="H9" i="132"/>
  <c r="E9" i="132"/>
  <c r="D9" i="132"/>
  <c r="F9" i="132" s="1"/>
  <c r="H8" i="132"/>
  <c r="E8" i="132"/>
  <c r="D8" i="132"/>
  <c r="F8" i="132" s="1"/>
  <c r="H7" i="132"/>
  <c r="E7" i="132"/>
  <c r="D7" i="132"/>
  <c r="F7" i="132" s="1"/>
  <c r="H6" i="132"/>
  <c r="E6" i="132"/>
  <c r="D6" i="132"/>
  <c r="F6" i="132" s="1"/>
  <c r="H5" i="132"/>
  <c r="E5" i="132"/>
  <c r="D5" i="132"/>
  <c r="F5" i="132" s="1"/>
  <c r="H4" i="132"/>
  <c r="E4" i="132"/>
  <c r="D4" i="132"/>
  <c r="F4" i="132" s="1"/>
  <c r="H3" i="132"/>
  <c r="E3" i="132"/>
  <c r="D3" i="132"/>
  <c r="F3" i="132" s="1"/>
  <c r="H2" i="132"/>
  <c r="E2" i="132"/>
  <c r="D2" i="132"/>
  <c r="F2" i="132" s="1"/>
  <c r="M10" i="131"/>
  <c r="H9" i="131"/>
  <c r="F9" i="131"/>
  <c r="E9" i="131"/>
  <c r="D9" i="131"/>
  <c r="H8" i="131"/>
  <c r="F8" i="131"/>
  <c r="E8" i="131"/>
  <c r="D8" i="131"/>
  <c r="H7" i="131"/>
  <c r="F7" i="131"/>
  <c r="E7" i="131"/>
  <c r="D7" i="131"/>
  <c r="H6" i="131"/>
  <c r="F6" i="131"/>
  <c r="E6" i="131"/>
  <c r="D6" i="131"/>
  <c r="H5" i="131"/>
  <c r="F5" i="131"/>
  <c r="E5" i="131"/>
  <c r="D5" i="131"/>
  <c r="H4" i="131"/>
  <c r="F4" i="131"/>
  <c r="E4" i="131"/>
  <c r="D4" i="131"/>
  <c r="H3" i="131"/>
  <c r="F3" i="131"/>
  <c r="E3" i="131"/>
  <c r="D3" i="131"/>
  <c r="H2" i="131"/>
  <c r="F2" i="131"/>
  <c r="E2" i="131"/>
  <c r="D2" i="131"/>
  <c r="M10" i="130"/>
  <c r="H9" i="130"/>
  <c r="E9" i="130"/>
  <c r="D9" i="130"/>
  <c r="F9" i="130" s="1"/>
  <c r="H8" i="130"/>
  <c r="E8" i="130"/>
  <c r="D8" i="130"/>
  <c r="F8" i="130" s="1"/>
  <c r="H7" i="130"/>
  <c r="E7" i="130"/>
  <c r="D7" i="130"/>
  <c r="F7" i="130" s="1"/>
  <c r="H6" i="130"/>
  <c r="E6" i="130"/>
  <c r="D6" i="130"/>
  <c r="F6" i="130" s="1"/>
  <c r="H5" i="130"/>
  <c r="E5" i="130"/>
  <c r="D5" i="130"/>
  <c r="F5" i="130" s="1"/>
  <c r="H4" i="130"/>
  <c r="E4" i="130"/>
  <c r="D4" i="130"/>
  <c r="F4" i="130" s="1"/>
  <c r="H3" i="130"/>
  <c r="E3" i="130"/>
  <c r="D3" i="130"/>
  <c r="F3" i="130" s="1"/>
  <c r="H2" i="130"/>
  <c r="E2" i="130"/>
  <c r="D2" i="130"/>
  <c r="F2" i="130" s="1"/>
  <c r="M10" i="129"/>
  <c r="H9" i="129"/>
  <c r="E9" i="129"/>
  <c r="D9" i="129"/>
  <c r="F9" i="129" s="1"/>
  <c r="H8" i="129"/>
  <c r="E8" i="129"/>
  <c r="D8" i="129"/>
  <c r="F8" i="129" s="1"/>
  <c r="H7" i="129"/>
  <c r="E7" i="129"/>
  <c r="D7" i="129"/>
  <c r="F7" i="129" s="1"/>
  <c r="H6" i="129"/>
  <c r="F6" i="129"/>
  <c r="E6" i="129"/>
  <c r="D6" i="129"/>
  <c r="H5" i="129"/>
  <c r="F5" i="129"/>
  <c r="E5" i="129"/>
  <c r="D5" i="129"/>
  <c r="H4" i="129"/>
  <c r="F4" i="129"/>
  <c r="E4" i="129"/>
  <c r="D4" i="129"/>
  <c r="H3" i="129"/>
  <c r="F3" i="129"/>
  <c r="E3" i="129"/>
  <c r="D3" i="129"/>
  <c r="H2" i="129"/>
  <c r="F2" i="129"/>
  <c r="E2" i="129"/>
  <c r="D2" i="129"/>
  <c r="M10" i="128"/>
  <c r="H9" i="128"/>
  <c r="E9" i="128"/>
  <c r="D9" i="128"/>
  <c r="F9" i="128" s="1"/>
  <c r="H8" i="128"/>
  <c r="E8" i="128"/>
  <c r="D8" i="128"/>
  <c r="F8" i="128" s="1"/>
  <c r="H7" i="128"/>
  <c r="E7" i="128"/>
  <c r="D7" i="128"/>
  <c r="F7" i="128" s="1"/>
  <c r="H6" i="128"/>
  <c r="E6" i="128"/>
  <c r="D6" i="128"/>
  <c r="F6" i="128" s="1"/>
  <c r="H5" i="128"/>
  <c r="E5" i="128"/>
  <c r="D5" i="128"/>
  <c r="F5" i="128" s="1"/>
  <c r="H4" i="128"/>
  <c r="E4" i="128"/>
  <c r="D4" i="128"/>
  <c r="F4" i="128" s="1"/>
  <c r="H3" i="128"/>
  <c r="E3" i="128"/>
  <c r="D3" i="128"/>
  <c r="F3" i="128" s="1"/>
  <c r="H2" i="128"/>
  <c r="E2" i="128"/>
  <c r="D2" i="128"/>
  <c r="F2" i="128" s="1"/>
  <c r="M10" i="127"/>
  <c r="H9" i="127"/>
  <c r="E9" i="127"/>
  <c r="D9" i="127"/>
  <c r="F9" i="127" s="1"/>
  <c r="H8" i="127"/>
  <c r="E8" i="127"/>
  <c r="D8" i="127"/>
  <c r="F8" i="127" s="1"/>
  <c r="H7" i="127"/>
  <c r="E7" i="127"/>
  <c r="D7" i="127"/>
  <c r="F7" i="127" s="1"/>
  <c r="H6" i="127"/>
  <c r="E6" i="127"/>
  <c r="D6" i="127"/>
  <c r="F6" i="127" s="1"/>
  <c r="H5" i="127"/>
  <c r="E5" i="127"/>
  <c r="D5" i="127"/>
  <c r="F5" i="127" s="1"/>
  <c r="H4" i="127"/>
  <c r="E4" i="127"/>
  <c r="D4" i="127"/>
  <c r="F4" i="127" s="1"/>
  <c r="H3" i="127"/>
  <c r="E3" i="127"/>
  <c r="D3" i="127"/>
  <c r="F3" i="127" s="1"/>
  <c r="H2" i="127"/>
  <c r="E2" i="127"/>
  <c r="D2" i="127"/>
  <c r="F2" i="127" s="1"/>
  <c r="M10" i="126"/>
  <c r="H9" i="126"/>
  <c r="F9" i="126"/>
  <c r="E9" i="126"/>
  <c r="D9" i="126"/>
  <c r="H8" i="126"/>
  <c r="F8" i="126"/>
  <c r="E8" i="126"/>
  <c r="D8" i="126"/>
  <c r="H7" i="126"/>
  <c r="F7" i="126"/>
  <c r="E7" i="126"/>
  <c r="D7" i="126"/>
  <c r="H6" i="126"/>
  <c r="F6" i="126"/>
  <c r="E6" i="126"/>
  <c r="D6" i="126"/>
  <c r="H5" i="126"/>
  <c r="F5" i="126"/>
  <c r="E5" i="126"/>
  <c r="D5" i="126"/>
  <c r="H4" i="126"/>
  <c r="F4" i="126"/>
  <c r="E4" i="126"/>
  <c r="D4" i="126"/>
  <c r="H3" i="126"/>
  <c r="F3" i="126"/>
  <c r="E3" i="126"/>
  <c r="D3" i="126"/>
  <c r="H2" i="126"/>
  <c r="F2" i="126"/>
  <c r="E2" i="126"/>
  <c r="D2" i="126"/>
  <c r="M12" i="125"/>
  <c r="M10" i="125"/>
  <c r="H9" i="125"/>
  <c r="E9" i="125"/>
  <c r="D9" i="125"/>
  <c r="F9" i="125" s="1"/>
  <c r="H8" i="125"/>
  <c r="E8" i="125"/>
  <c r="D8" i="125"/>
  <c r="F8" i="125" s="1"/>
  <c r="H7" i="125"/>
  <c r="E7" i="125"/>
  <c r="D7" i="125"/>
  <c r="F7" i="125" s="1"/>
  <c r="H6" i="125"/>
  <c r="E6" i="125"/>
  <c r="D6" i="125"/>
  <c r="F6" i="125" s="1"/>
  <c r="H5" i="125"/>
  <c r="E5" i="125"/>
  <c r="D5" i="125"/>
  <c r="F5" i="125" s="1"/>
  <c r="H4" i="125"/>
  <c r="E4" i="125"/>
  <c r="D4" i="125"/>
  <c r="F4" i="125" s="1"/>
  <c r="H3" i="125"/>
  <c r="E3" i="125"/>
  <c r="D3" i="125"/>
  <c r="F3" i="125" s="1"/>
  <c r="H2" i="125"/>
  <c r="E2" i="125"/>
  <c r="D2" i="125"/>
  <c r="F2" i="125" s="1"/>
  <c r="M10" i="124"/>
  <c r="H9" i="124"/>
  <c r="E9" i="124"/>
  <c r="D9" i="124"/>
  <c r="F9" i="124" s="1"/>
  <c r="H8" i="124"/>
  <c r="E8" i="124"/>
  <c r="D8" i="124"/>
  <c r="F8" i="124" s="1"/>
  <c r="H7" i="124"/>
  <c r="E7" i="124"/>
  <c r="D7" i="124"/>
  <c r="F7" i="124" s="1"/>
  <c r="H6" i="124"/>
  <c r="E6" i="124"/>
  <c r="D6" i="124"/>
  <c r="F6" i="124" s="1"/>
  <c r="H5" i="124"/>
  <c r="E5" i="124"/>
  <c r="D5" i="124"/>
  <c r="F5" i="124" s="1"/>
  <c r="H4" i="124"/>
  <c r="E4" i="124"/>
  <c r="D4" i="124"/>
  <c r="F4" i="124" s="1"/>
  <c r="H3" i="124"/>
  <c r="E3" i="124"/>
  <c r="D3" i="124"/>
  <c r="F3" i="124" s="1"/>
  <c r="H2" i="124"/>
  <c r="E2" i="124"/>
  <c r="D2" i="124"/>
  <c r="F2" i="124" s="1"/>
  <c r="M10" i="123"/>
  <c r="H9" i="123"/>
  <c r="E9" i="123"/>
  <c r="D9" i="123"/>
  <c r="F9" i="123" s="1"/>
  <c r="H8" i="123"/>
  <c r="E8" i="123"/>
  <c r="D8" i="123"/>
  <c r="F8" i="123" s="1"/>
  <c r="H7" i="123"/>
  <c r="E7" i="123"/>
  <c r="D7" i="123"/>
  <c r="F7" i="123" s="1"/>
  <c r="H6" i="123"/>
  <c r="E6" i="123"/>
  <c r="D6" i="123"/>
  <c r="F6" i="123" s="1"/>
  <c r="H5" i="123"/>
  <c r="E5" i="123"/>
  <c r="D5" i="123"/>
  <c r="F5" i="123" s="1"/>
  <c r="H4" i="123"/>
  <c r="E4" i="123"/>
  <c r="D4" i="123"/>
  <c r="F4" i="123" s="1"/>
  <c r="H3" i="123"/>
  <c r="E3" i="123"/>
  <c r="D3" i="123"/>
  <c r="F3" i="123" s="1"/>
  <c r="H2" i="123"/>
  <c r="E2" i="123"/>
  <c r="D2" i="123"/>
  <c r="F2" i="123" s="1"/>
  <c r="M11" i="122"/>
  <c r="H10" i="122"/>
  <c r="E10" i="122"/>
  <c r="D10" i="122"/>
  <c r="F10" i="122" s="1"/>
  <c r="H9" i="122"/>
  <c r="E9" i="122"/>
  <c r="D9" i="122"/>
  <c r="F9" i="122" s="1"/>
  <c r="H8" i="122"/>
  <c r="E8" i="122"/>
  <c r="D8" i="122"/>
  <c r="F8" i="122" s="1"/>
  <c r="H7" i="122"/>
  <c r="E7" i="122"/>
  <c r="D7" i="122"/>
  <c r="F7" i="122" s="1"/>
  <c r="H6" i="122"/>
  <c r="E6" i="122"/>
  <c r="D6" i="122"/>
  <c r="F6" i="122" s="1"/>
  <c r="H5" i="122"/>
  <c r="E5" i="122"/>
  <c r="D5" i="122"/>
  <c r="F5" i="122" s="1"/>
  <c r="H4" i="122"/>
  <c r="E4" i="122"/>
  <c r="D4" i="122"/>
  <c r="F4" i="122" s="1"/>
  <c r="H3" i="122"/>
  <c r="E3" i="122"/>
  <c r="D3" i="122"/>
  <c r="F3" i="122" s="1"/>
  <c r="H2" i="122"/>
  <c r="E2" i="122"/>
  <c r="D2" i="122"/>
  <c r="F2" i="122" s="1"/>
  <c r="M10" i="121"/>
  <c r="H9" i="121"/>
  <c r="E9" i="121"/>
  <c r="D9" i="121"/>
  <c r="F9" i="121" s="1"/>
  <c r="H8" i="121"/>
  <c r="E8" i="121"/>
  <c r="D8" i="121"/>
  <c r="F8" i="121" s="1"/>
  <c r="H7" i="121"/>
  <c r="E7" i="121"/>
  <c r="D7" i="121"/>
  <c r="F7" i="121" s="1"/>
  <c r="H6" i="121"/>
  <c r="E6" i="121"/>
  <c r="D6" i="121"/>
  <c r="F6" i="121" s="1"/>
  <c r="H5" i="121"/>
  <c r="E5" i="121"/>
  <c r="D5" i="121"/>
  <c r="F5" i="121" s="1"/>
  <c r="H4" i="121"/>
  <c r="E4" i="121"/>
  <c r="D4" i="121"/>
  <c r="F4" i="121" s="1"/>
  <c r="H3" i="121"/>
  <c r="E3" i="121"/>
  <c r="D3" i="121"/>
  <c r="F3" i="121" s="1"/>
  <c r="H2" i="121"/>
  <c r="E2" i="121"/>
  <c r="D2" i="121"/>
  <c r="F2" i="121" s="1"/>
  <c r="M10" i="120"/>
  <c r="H9" i="120"/>
  <c r="F9" i="120"/>
  <c r="E9" i="120"/>
  <c r="D9" i="120"/>
  <c r="H8" i="120"/>
  <c r="F8" i="120"/>
  <c r="E8" i="120"/>
  <c r="D8" i="120"/>
  <c r="H7" i="120"/>
  <c r="F7" i="120"/>
  <c r="E7" i="120"/>
  <c r="D7" i="120"/>
  <c r="H6" i="120"/>
  <c r="F6" i="120"/>
  <c r="E6" i="120"/>
  <c r="D6" i="120"/>
  <c r="H5" i="120"/>
  <c r="F5" i="120"/>
  <c r="E5" i="120"/>
  <c r="D5" i="120"/>
  <c r="H4" i="120"/>
  <c r="F4" i="120"/>
  <c r="E4" i="120"/>
  <c r="D4" i="120"/>
  <c r="H3" i="120"/>
  <c r="F3" i="120"/>
  <c r="E3" i="120"/>
  <c r="D3" i="120"/>
  <c r="H2" i="120"/>
  <c r="F2" i="120"/>
  <c r="E2" i="120"/>
  <c r="D2" i="120"/>
  <c r="M10" i="119"/>
  <c r="H9" i="119"/>
  <c r="F9" i="119"/>
  <c r="E9" i="119"/>
  <c r="D9" i="119"/>
  <c r="H8" i="119"/>
  <c r="F8" i="119"/>
  <c r="E8" i="119"/>
  <c r="D8" i="119"/>
  <c r="H7" i="119"/>
  <c r="F7" i="119"/>
  <c r="E7" i="119"/>
  <c r="D7" i="119"/>
  <c r="H6" i="119"/>
  <c r="F6" i="119"/>
  <c r="E6" i="119"/>
  <c r="D6" i="119"/>
  <c r="H5" i="119"/>
  <c r="F5" i="119"/>
  <c r="E5" i="119"/>
  <c r="D5" i="119"/>
  <c r="H4" i="119"/>
  <c r="F4" i="119"/>
  <c r="E4" i="119"/>
  <c r="D4" i="119"/>
  <c r="H3" i="119"/>
  <c r="F3" i="119"/>
  <c r="E3" i="119"/>
  <c r="D3" i="119"/>
  <c r="H2" i="119"/>
  <c r="F2" i="119"/>
  <c r="E2" i="119"/>
  <c r="D2" i="119"/>
  <c r="M10" i="118"/>
  <c r="H9" i="118"/>
  <c r="E9" i="118"/>
  <c r="D9" i="118"/>
  <c r="F9" i="118" s="1"/>
  <c r="H8" i="118"/>
  <c r="E8" i="118"/>
  <c r="D8" i="118"/>
  <c r="F8" i="118" s="1"/>
  <c r="H7" i="118"/>
  <c r="E7" i="118"/>
  <c r="D7" i="118"/>
  <c r="F7" i="118" s="1"/>
  <c r="H6" i="118"/>
  <c r="E6" i="118"/>
  <c r="D6" i="118"/>
  <c r="F6" i="118" s="1"/>
  <c r="H5" i="118"/>
  <c r="E5" i="118"/>
  <c r="D5" i="118"/>
  <c r="F5" i="118" s="1"/>
  <c r="H4" i="118"/>
  <c r="E4" i="118"/>
  <c r="D4" i="118"/>
  <c r="F4" i="118" s="1"/>
  <c r="H3" i="118"/>
  <c r="E3" i="118"/>
  <c r="D3" i="118"/>
  <c r="F3" i="118" s="1"/>
  <c r="H2" i="118"/>
  <c r="E2" i="118"/>
  <c r="D2" i="118"/>
  <c r="F2" i="118" s="1"/>
  <c r="M10" i="117"/>
  <c r="H9" i="117"/>
  <c r="E9" i="117"/>
  <c r="D9" i="117"/>
  <c r="F9" i="117" s="1"/>
  <c r="H8" i="117"/>
  <c r="E8" i="117"/>
  <c r="D8" i="117"/>
  <c r="F8" i="117" s="1"/>
  <c r="H7" i="117"/>
  <c r="E7" i="117"/>
  <c r="D7" i="117"/>
  <c r="F7" i="117" s="1"/>
  <c r="H6" i="117"/>
  <c r="E6" i="117"/>
  <c r="D6" i="117"/>
  <c r="F6" i="117" s="1"/>
  <c r="H5" i="117"/>
  <c r="E5" i="117"/>
  <c r="D5" i="117"/>
  <c r="F5" i="117" s="1"/>
  <c r="H4" i="117"/>
  <c r="E4" i="117"/>
  <c r="D4" i="117"/>
  <c r="F4" i="117" s="1"/>
  <c r="H3" i="117"/>
  <c r="E3" i="117"/>
  <c r="D3" i="117"/>
  <c r="F3" i="117" s="1"/>
  <c r="H2" i="117"/>
  <c r="E2" i="117"/>
  <c r="D2" i="117"/>
  <c r="F2" i="117" s="1"/>
  <c r="M10" i="116"/>
  <c r="H9" i="116"/>
  <c r="E9" i="116"/>
  <c r="D9" i="116"/>
  <c r="F9" i="116" s="1"/>
  <c r="H8" i="116"/>
  <c r="E8" i="116"/>
  <c r="D8" i="116"/>
  <c r="F8" i="116" s="1"/>
  <c r="H7" i="116"/>
  <c r="E7" i="116"/>
  <c r="D7" i="116"/>
  <c r="F7" i="116" s="1"/>
  <c r="H6" i="116"/>
  <c r="E6" i="116"/>
  <c r="D6" i="116"/>
  <c r="F6" i="116" s="1"/>
  <c r="H5" i="116"/>
  <c r="E5" i="116"/>
  <c r="D5" i="116"/>
  <c r="F5" i="116" s="1"/>
  <c r="H4" i="116"/>
  <c r="E4" i="116"/>
  <c r="D4" i="116"/>
  <c r="F4" i="116" s="1"/>
  <c r="H3" i="116"/>
  <c r="E3" i="116"/>
  <c r="D3" i="116"/>
  <c r="F3" i="116" s="1"/>
  <c r="H2" i="116"/>
  <c r="E2" i="116"/>
  <c r="D2" i="116"/>
  <c r="F2" i="116" s="1"/>
  <c r="M10" i="115"/>
  <c r="H9" i="115"/>
  <c r="E9" i="115"/>
  <c r="D9" i="115"/>
  <c r="F9" i="115" s="1"/>
  <c r="H8" i="115"/>
  <c r="E8" i="115"/>
  <c r="D8" i="115"/>
  <c r="F8" i="115" s="1"/>
  <c r="H7" i="115"/>
  <c r="E7" i="115"/>
  <c r="D7" i="115"/>
  <c r="F7" i="115" s="1"/>
  <c r="H6" i="115"/>
  <c r="E6" i="115"/>
  <c r="D6" i="115"/>
  <c r="F6" i="115" s="1"/>
  <c r="H5" i="115"/>
  <c r="E5" i="115"/>
  <c r="D5" i="115"/>
  <c r="F5" i="115" s="1"/>
  <c r="H4" i="115"/>
  <c r="E4" i="115"/>
  <c r="D4" i="115"/>
  <c r="F4" i="115" s="1"/>
  <c r="H3" i="115"/>
  <c r="E3" i="115"/>
  <c r="D3" i="115"/>
  <c r="F3" i="115" s="1"/>
  <c r="H2" i="115"/>
  <c r="E2" i="115"/>
  <c r="D2" i="115"/>
  <c r="F2" i="115" s="1"/>
  <c r="H5" i="114"/>
  <c r="H6" i="114"/>
  <c r="H2" i="114"/>
  <c r="H3" i="114"/>
  <c r="H8" i="114"/>
  <c r="M10" i="114"/>
  <c r="H9" i="114"/>
  <c r="E9" i="114"/>
  <c r="D9" i="114"/>
  <c r="F9" i="114" s="1"/>
  <c r="F8" i="114"/>
  <c r="E8" i="114"/>
  <c r="D8" i="114"/>
  <c r="H7" i="114"/>
  <c r="F7" i="114"/>
  <c r="E7" i="114"/>
  <c r="D7" i="114"/>
  <c r="F6" i="114"/>
  <c r="E6" i="114"/>
  <c r="D6" i="114"/>
  <c r="E5" i="114"/>
  <c r="D5" i="114"/>
  <c r="F5" i="114" s="1"/>
  <c r="H4" i="114"/>
  <c r="E4" i="114"/>
  <c r="D4" i="114"/>
  <c r="F4" i="114" s="1"/>
  <c r="E3" i="114"/>
  <c r="D3" i="114"/>
  <c r="F3" i="114" s="1"/>
  <c r="F2" i="114"/>
  <c r="E2" i="114"/>
  <c r="D2" i="114"/>
  <c r="M10" i="113"/>
  <c r="H9" i="113"/>
  <c r="E9" i="113"/>
  <c r="D9" i="113"/>
  <c r="F9" i="113" s="1"/>
  <c r="H8" i="113"/>
  <c r="E8" i="113"/>
  <c r="D8" i="113"/>
  <c r="F8" i="113" s="1"/>
  <c r="H7" i="113"/>
  <c r="E7" i="113"/>
  <c r="D7" i="113"/>
  <c r="F7" i="113" s="1"/>
  <c r="H6" i="113"/>
  <c r="E6" i="113"/>
  <c r="D6" i="113"/>
  <c r="F6" i="113" s="1"/>
  <c r="H5" i="113"/>
  <c r="E5" i="113"/>
  <c r="D5" i="113"/>
  <c r="F5" i="113" s="1"/>
  <c r="H4" i="113"/>
  <c r="E4" i="113"/>
  <c r="D4" i="113"/>
  <c r="F4" i="113" s="1"/>
  <c r="H3" i="113"/>
  <c r="E3" i="113"/>
  <c r="D3" i="113"/>
  <c r="F3" i="113" s="1"/>
  <c r="H2" i="113"/>
  <c r="E2" i="113"/>
  <c r="D2" i="113"/>
  <c r="F2" i="113" s="1"/>
  <c r="M10" i="112"/>
  <c r="H9" i="112"/>
  <c r="E9" i="112"/>
  <c r="D9" i="112"/>
  <c r="F9" i="112" s="1"/>
  <c r="H8" i="112"/>
  <c r="E8" i="112"/>
  <c r="D8" i="112"/>
  <c r="F8" i="112" s="1"/>
  <c r="H7" i="112"/>
  <c r="E7" i="112"/>
  <c r="D7" i="112"/>
  <c r="F7" i="112" s="1"/>
  <c r="H6" i="112"/>
  <c r="E6" i="112"/>
  <c r="D6" i="112"/>
  <c r="F6" i="112" s="1"/>
  <c r="H5" i="112"/>
  <c r="E5" i="112"/>
  <c r="D5" i="112"/>
  <c r="F5" i="112" s="1"/>
  <c r="H4" i="112"/>
  <c r="E4" i="112"/>
  <c r="D4" i="112"/>
  <c r="F4" i="112" s="1"/>
  <c r="H3" i="112"/>
  <c r="E3" i="112"/>
  <c r="D3" i="112"/>
  <c r="F3" i="112" s="1"/>
  <c r="H2" i="112"/>
  <c r="E2" i="112"/>
  <c r="D2" i="112"/>
  <c r="F2" i="112" s="1"/>
  <c r="M10" i="111"/>
  <c r="H9" i="111"/>
  <c r="F9" i="111"/>
  <c r="E9" i="111"/>
  <c r="D9" i="111"/>
  <c r="H8" i="111"/>
  <c r="F8" i="111"/>
  <c r="E8" i="111"/>
  <c r="D8" i="111"/>
  <c r="H7" i="111"/>
  <c r="F7" i="111"/>
  <c r="E7" i="111"/>
  <c r="D7" i="111"/>
  <c r="H6" i="111"/>
  <c r="F6" i="111"/>
  <c r="E6" i="111"/>
  <c r="D6" i="111"/>
  <c r="H5" i="111"/>
  <c r="F5" i="111"/>
  <c r="E5" i="111"/>
  <c r="D5" i="111"/>
  <c r="H4" i="111"/>
  <c r="F4" i="111"/>
  <c r="E4" i="111"/>
  <c r="D4" i="111"/>
  <c r="H3" i="111"/>
  <c r="F3" i="111"/>
  <c r="E3" i="111"/>
  <c r="D3" i="111"/>
  <c r="H2" i="111"/>
  <c r="F2" i="111"/>
  <c r="E2" i="111"/>
  <c r="D2" i="111"/>
  <c r="M10" i="110"/>
  <c r="H9" i="110"/>
  <c r="F9" i="110"/>
  <c r="E9" i="110"/>
  <c r="D9" i="110"/>
  <c r="H8" i="110"/>
  <c r="F8" i="110"/>
  <c r="E8" i="110"/>
  <c r="D8" i="110"/>
  <c r="H7" i="110"/>
  <c r="F7" i="110"/>
  <c r="E7" i="110"/>
  <c r="D7" i="110"/>
  <c r="H6" i="110"/>
  <c r="F6" i="110"/>
  <c r="E6" i="110"/>
  <c r="D6" i="110"/>
  <c r="H5" i="110"/>
  <c r="F5" i="110"/>
  <c r="E5" i="110"/>
  <c r="D5" i="110"/>
  <c r="H4" i="110"/>
  <c r="F4" i="110"/>
  <c r="E4" i="110"/>
  <c r="D4" i="110"/>
  <c r="H3" i="110"/>
  <c r="F3" i="110"/>
  <c r="E3" i="110"/>
  <c r="D3" i="110"/>
  <c r="H2" i="110"/>
  <c r="F2" i="110"/>
  <c r="E2" i="110"/>
  <c r="D2" i="110"/>
  <c r="M10" i="109"/>
  <c r="H9" i="109"/>
  <c r="E9" i="109"/>
  <c r="D9" i="109"/>
  <c r="F9" i="109" s="1"/>
  <c r="H8" i="109"/>
  <c r="E8" i="109"/>
  <c r="D8" i="109"/>
  <c r="F8" i="109" s="1"/>
  <c r="H7" i="109"/>
  <c r="E7" i="109"/>
  <c r="D7" i="109"/>
  <c r="F7" i="109" s="1"/>
  <c r="H6" i="109"/>
  <c r="E6" i="109"/>
  <c r="D6" i="109"/>
  <c r="F6" i="109" s="1"/>
  <c r="H5" i="109"/>
  <c r="E5" i="109"/>
  <c r="D5" i="109"/>
  <c r="F5" i="109" s="1"/>
  <c r="H4" i="109"/>
  <c r="E4" i="109"/>
  <c r="D4" i="109"/>
  <c r="F4" i="109" s="1"/>
  <c r="H3" i="109"/>
  <c r="E3" i="109"/>
  <c r="D3" i="109"/>
  <c r="F3" i="109" s="1"/>
  <c r="H2" i="109"/>
  <c r="E2" i="109"/>
  <c r="D2" i="109"/>
  <c r="F2" i="109" s="1"/>
  <c r="M10" i="108"/>
  <c r="H9" i="108"/>
  <c r="E9" i="108"/>
  <c r="D9" i="108"/>
  <c r="F9" i="108" s="1"/>
  <c r="H8" i="108"/>
  <c r="E8" i="108"/>
  <c r="D8" i="108"/>
  <c r="F8" i="108" s="1"/>
  <c r="H7" i="108"/>
  <c r="E7" i="108"/>
  <c r="D7" i="108"/>
  <c r="F7" i="108" s="1"/>
  <c r="H6" i="108"/>
  <c r="E6" i="108"/>
  <c r="D6" i="108"/>
  <c r="F6" i="108" s="1"/>
  <c r="H5" i="108"/>
  <c r="E5" i="108"/>
  <c r="D5" i="108"/>
  <c r="F5" i="108" s="1"/>
  <c r="H4" i="108"/>
  <c r="E4" i="108"/>
  <c r="D4" i="108"/>
  <c r="F4" i="108" s="1"/>
  <c r="H3" i="108"/>
  <c r="E3" i="108"/>
  <c r="D3" i="108"/>
  <c r="F3" i="108" s="1"/>
  <c r="H2" i="108"/>
  <c r="E2" i="108"/>
  <c r="D2" i="108"/>
  <c r="F2" i="108" s="1"/>
  <c r="M10" i="107"/>
  <c r="H8" i="107"/>
  <c r="E8" i="107"/>
  <c r="D8" i="107"/>
  <c r="F8" i="107" s="1"/>
  <c r="H7" i="107"/>
  <c r="E7" i="107"/>
  <c r="D7" i="107"/>
  <c r="F7" i="107" s="1"/>
  <c r="H6" i="107"/>
  <c r="E6" i="107"/>
  <c r="D6" i="107"/>
  <c r="F6" i="107" s="1"/>
  <c r="H5" i="107"/>
  <c r="E5" i="107"/>
  <c r="D5" i="107"/>
  <c r="F5" i="107" s="1"/>
  <c r="H4" i="107"/>
  <c r="E4" i="107"/>
  <c r="D4" i="107"/>
  <c r="F4" i="107" s="1"/>
  <c r="H3" i="107"/>
  <c r="E3" i="107"/>
  <c r="D3" i="107"/>
  <c r="F3" i="107" s="1"/>
  <c r="H2" i="107"/>
  <c r="E2" i="107"/>
  <c r="D2" i="107"/>
  <c r="F2" i="107" s="1"/>
  <c r="H9" i="107"/>
  <c r="E9" i="107"/>
  <c r="D9" i="107"/>
  <c r="F9" i="107" s="1"/>
  <c r="M10" i="106"/>
  <c r="H9" i="106"/>
  <c r="E9" i="106"/>
  <c r="D9" i="106"/>
  <c r="F9" i="106" s="1"/>
  <c r="H8" i="106"/>
  <c r="E8" i="106"/>
  <c r="D8" i="106"/>
  <c r="F8" i="106" s="1"/>
  <c r="H7" i="106"/>
  <c r="E7" i="106"/>
  <c r="D7" i="106"/>
  <c r="F7" i="106" s="1"/>
  <c r="H6" i="106"/>
  <c r="E6" i="106"/>
  <c r="D6" i="106"/>
  <c r="F6" i="106" s="1"/>
  <c r="H5" i="106"/>
  <c r="E5" i="106"/>
  <c r="D5" i="106"/>
  <c r="F5" i="106" s="1"/>
  <c r="H4" i="106"/>
  <c r="E4" i="106"/>
  <c r="D4" i="106"/>
  <c r="F4" i="106" s="1"/>
  <c r="H3" i="106"/>
  <c r="E3" i="106"/>
  <c r="D3" i="106"/>
  <c r="F3" i="106" s="1"/>
  <c r="H2" i="106"/>
  <c r="E2" i="106"/>
  <c r="D2" i="106"/>
  <c r="F2" i="106" s="1"/>
  <c r="M7" i="104"/>
  <c r="M5" i="104"/>
  <c r="M10" i="105"/>
  <c r="H9" i="105"/>
  <c r="E9" i="105"/>
  <c r="D9" i="105"/>
  <c r="F9" i="105" s="1"/>
  <c r="H8" i="105"/>
  <c r="E8" i="105"/>
  <c r="D8" i="105"/>
  <c r="F8" i="105" s="1"/>
  <c r="H7" i="105"/>
  <c r="E7" i="105"/>
  <c r="D7" i="105"/>
  <c r="F7" i="105" s="1"/>
  <c r="H6" i="105"/>
  <c r="E6" i="105"/>
  <c r="D6" i="105"/>
  <c r="F6" i="105" s="1"/>
  <c r="H5" i="105"/>
  <c r="E5" i="105"/>
  <c r="D5" i="105"/>
  <c r="F5" i="105" s="1"/>
  <c r="H4" i="105"/>
  <c r="E4" i="105"/>
  <c r="D4" i="105"/>
  <c r="F4" i="105" s="1"/>
  <c r="H3" i="105"/>
  <c r="E3" i="105"/>
  <c r="D3" i="105"/>
  <c r="F3" i="105" s="1"/>
  <c r="H2" i="105"/>
  <c r="E2" i="105"/>
  <c r="D2" i="105"/>
  <c r="F2" i="105" s="1"/>
  <c r="H9" i="104"/>
  <c r="E9" i="104"/>
  <c r="D9" i="104"/>
  <c r="F9" i="104" s="1"/>
  <c r="H8" i="104"/>
  <c r="E8" i="104"/>
  <c r="D8" i="104"/>
  <c r="F8" i="104" s="1"/>
  <c r="H7" i="104"/>
  <c r="E7" i="104"/>
  <c r="D7" i="104"/>
  <c r="F7" i="104" s="1"/>
  <c r="H6" i="104"/>
  <c r="E6" i="104"/>
  <c r="D6" i="104"/>
  <c r="F6" i="104" s="1"/>
  <c r="H5" i="104"/>
  <c r="E5" i="104"/>
  <c r="D5" i="104"/>
  <c r="F5" i="104" s="1"/>
  <c r="H4" i="104"/>
  <c r="E4" i="104"/>
  <c r="D4" i="104"/>
  <c r="F4" i="104" s="1"/>
  <c r="H3" i="104"/>
  <c r="E3" i="104"/>
  <c r="D3" i="104"/>
  <c r="F3" i="104" s="1"/>
  <c r="H2" i="104"/>
  <c r="E2" i="104"/>
  <c r="D2" i="104"/>
  <c r="F2" i="104" s="1"/>
  <c r="M11" i="103"/>
  <c r="H10" i="103"/>
  <c r="E10" i="103"/>
  <c r="D10" i="103"/>
  <c r="F10" i="103" s="1"/>
  <c r="H8" i="103"/>
  <c r="E8" i="103"/>
  <c r="D8" i="103"/>
  <c r="F8" i="103" s="1"/>
  <c r="H7" i="103"/>
  <c r="E7" i="103"/>
  <c r="D7" i="103"/>
  <c r="F7" i="103" s="1"/>
  <c r="H6" i="103"/>
  <c r="E6" i="103"/>
  <c r="D6" i="103"/>
  <c r="F6" i="103" s="1"/>
  <c r="H5" i="103"/>
  <c r="E5" i="103"/>
  <c r="D5" i="103"/>
  <c r="F5" i="103" s="1"/>
  <c r="H4" i="103"/>
  <c r="E4" i="103"/>
  <c r="D4" i="103"/>
  <c r="F4" i="103" s="1"/>
  <c r="H3" i="103"/>
  <c r="E3" i="103"/>
  <c r="D3" i="103"/>
  <c r="F3" i="103" s="1"/>
  <c r="H9" i="103"/>
  <c r="E9" i="103"/>
  <c r="D9" i="103"/>
  <c r="F9" i="103" s="1"/>
  <c r="H2" i="103"/>
  <c r="E2" i="103"/>
  <c r="D2" i="103"/>
  <c r="F2" i="103" s="1"/>
  <c r="M11" i="102"/>
  <c r="H10" i="102"/>
  <c r="E10" i="102"/>
  <c r="D10" i="102"/>
  <c r="F10" i="102" s="1"/>
  <c r="H9" i="102"/>
  <c r="E9" i="102"/>
  <c r="D9" i="102"/>
  <c r="F9" i="102" s="1"/>
  <c r="H8" i="102"/>
  <c r="E8" i="102"/>
  <c r="D8" i="102"/>
  <c r="F8" i="102" s="1"/>
  <c r="H7" i="102"/>
  <c r="E7" i="102"/>
  <c r="D7" i="102"/>
  <c r="F7" i="102" s="1"/>
  <c r="H6" i="102"/>
  <c r="E6" i="102"/>
  <c r="D6" i="102"/>
  <c r="F6" i="102" s="1"/>
  <c r="H5" i="102"/>
  <c r="E5" i="102"/>
  <c r="D5" i="102"/>
  <c r="F5" i="102" s="1"/>
  <c r="H4" i="102"/>
  <c r="E4" i="102"/>
  <c r="D4" i="102"/>
  <c r="F4" i="102" s="1"/>
  <c r="H3" i="102"/>
  <c r="E3" i="102"/>
  <c r="D3" i="102"/>
  <c r="F3" i="102" s="1"/>
  <c r="H2" i="102"/>
  <c r="E2" i="102"/>
  <c r="D2" i="102"/>
  <c r="F2" i="102" s="1"/>
  <c r="H2" i="101"/>
  <c r="M10" i="101"/>
  <c r="H9" i="101"/>
  <c r="E9" i="101"/>
  <c r="D9" i="101"/>
  <c r="F9" i="101" s="1"/>
  <c r="H8" i="101"/>
  <c r="E8" i="101"/>
  <c r="D8" i="101"/>
  <c r="F8" i="101" s="1"/>
  <c r="H7" i="101"/>
  <c r="E7" i="101"/>
  <c r="D7" i="101"/>
  <c r="F7" i="101" s="1"/>
  <c r="H6" i="101"/>
  <c r="E6" i="101"/>
  <c r="D6" i="101"/>
  <c r="F6" i="101" s="1"/>
  <c r="H5" i="101"/>
  <c r="E5" i="101"/>
  <c r="D5" i="101"/>
  <c r="F5" i="101" s="1"/>
  <c r="H4" i="101"/>
  <c r="E4" i="101"/>
  <c r="D4" i="101"/>
  <c r="F4" i="101" s="1"/>
  <c r="H3" i="101"/>
  <c r="E3" i="101"/>
  <c r="D3" i="101"/>
  <c r="F3" i="101" s="1"/>
  <c r="E2" i="101"/>
  <c r="D2" i="101"/>
  <c r="F2" i="101" s="1"/>
  <c r="H8" i="100"/>
  <c r="M10" i="100"/>
  <c r="H9" i="100"/>
  <c r="E9" i="100"/>
  <c r="D9" i="100"/>
  <c r="F9" i="100" s="1"/>
  <c r="E8" i="100"/>
  <c r="D8" i="100"/>
  <c r="F8" i="100" s="1"/>
  <c r="H7" i="100"/>
  <c r="E7" i="100"/>
  <c r="D7" i="100"/>
  <c r="F7" i="100" s="1"/>
  <c r="H6" i="100"/>
  <c r="E6" i="100"/>
  <c r="D6" i="100"/>
  <c r="F6" i="100" s="1"/>
  <c r="H5" i="100"/>
  <c r="E5" i="100"/>
  <c r="D5" i="100"/>
  <c r="F5" i="100" s="1"/>
  <c r="H4" i="100"/>
  <c r="E4" i="100"/>
  <c r="D4" i="100"/>
  <c r="F4" i="100" s="1"/>
  <c r="H3" i="100"/>
  <c r="E3" i="100"/>
  <c r="D3" i="100"/>
  <c r="F3" i="100" s="1"/>
  <c r="H2" i="100"/>
  <c r="E2" i="100"/>
  <c r="D2" i="100"/>
  <c r="F2" i="100" s="1"/>
  <c r="M10" i="99"/>
  <c r="H9" i="99"/>
  <c r="F9" i="99"/>
  <c r="E9" i="99"/>
  <c r="D9" i="99"/>
  <c r="H8" i="99"/>
  <c r="F8" i="99"/>
  <c r="E8" i="99"/>
  <c r="D8" i="99"/>
  <c r="H7" i="99"/>
  <c r="F7" i="99"/>
  <c r="E7" i="99"/>
  <c r="D7" i="99"/>
  <c r="H6" i="99"/>
  <c r="F6" i="99"/>
  <c r="E6" i="99"/>
  <c r="D6" i="99"/>
  <c r="H5" i="99"/>
  <c r="F5" i="99"/>
  <c r="E5" i="99"/>
  <c r="D5" i="99"/>
  <c r="H4" i="99"/>
  <c r="F4" i="99"/>
  <c r="E4" i="99"/>
  <c r="D4" i="99"/>
  <c r="H3" i="99"/>
  <c r="F3" i="99"/>
  <c r="E3" i="99"/>
  <c r="D3" i="99"/>
  <c r="H2" i="99"/>
  <c r="H10" i="99" s="1"/>
  <c r="Q2" i="99" s="1"/>
  <c r="Q9" i="99" s="1"/>
  <c r="F2" i="99"/>
  <c r="E2" i="99"/>
  <c r="D2" i="99"/>
  <c r="M10" i="98"/>
  <c r="H9" i="98"/>
  <c r="F9" i="98"/>
  <c r="E9" i="98"/>
  <c r="D9" i="98"/>
  <c r="H8" i="98"/>
  <c r="F8" i="98"/>
  <c r="E8" i="98"/>
  <c r="D8" i="98"/>
  <c r="H7" i="98"/>
  <c r="F7" i="98"/>
  <c r="E7" i="98"/>
  <c r="D7" i="98"/>
  <c r="H6" i="98"/>
  <c r="F6" i="98"/>
  <c r="E6" i="98"/>
  <c r="D6" i="98"/>
  <c r="H5" i="98"/>
  <c r="F5" i="98"/>
  <c r="E5" i="98"/>
  <c r="D5" i="98"/>
  <c r="H4" i="98"/>
  <c r="F4" i="98"/>
  <c r="E4" i="98"/>
  <c r="D4" i="98"/>
  <c r="H3" i="98"/>
  <c r="F3" i="98"/>
  <c r="E3" i="98"/>
  <c r="D3" i="98"/>
  <c r="H2" i="98"/>
  <c r="H10" i="98" s="1"/>
  <c r="Q2" i="98" s="1"/>
  <c r="F2" i="98"/>
  <c r="E2" i="98"/>
  <c r="D2" i="98"/>
  <c r="Q7" i="134" l="1"/>
  <c r="Q11" i="134"/>
  <c r="Q10" i="134"/>
  <c r="Q8" i="134"/>
  <c r="Q3" i="134"/>
  <c r="Q4" i="134"/>
  <c r="Q8" i="145"/>
  <c r="Q4" i="145"/>
  <c r="M10" i="104"/>
  <c r="H10" i="107"/>
  <c r="Q2" i="107" s="1"/>
  <c r="Q9" i="107" s="1"/>
  <c r="H10" i="135"/>
  <c r="Q2" i="135" s="1"/>
  <c r="Q7" i="135" s="1"/>
  <c r="Q5" i="133"/>
  <c r="Q8" i="133"/>
  <c r="Q4" i="133"/>
  <c r="H10" i="143"/>
  <c r="Q2" i="143" s="1"/>
  <c r="Q5" i="143" s="1"/>
  <c r="H13" i="151"/>
  <c r="H13" i="148"/>
  <c r="Q2" i="148" s="1"/>
  <c r="Q9" i="148" s="1"/>
  <c r="Q9" i="147"/>
  <c r="Q3" i="147"/>
  <c r="Q7" i="147"/>
  <c r="H10" i="147"/>
  <c r="Q2" i="147" s="1"/>
  <c r="Q11" i="147" s="1"/>
  <c r="Q10" i="146"/>
  <c r="Q3" i="146"/>
  <c r="H12" i="146"/>
  <c r="Q2" i="146" s="1"/>
  <c r="Q7" i="146" s="1"/>
  <c r="Q11" i="145"/>
  <c r="Q5" i="145"/>
  <c r="Q9" i="145"/>
  <c r="Q6" i="145"/>
  <c r="Q10" i="145"/>
  <c r="Q3" i="145"/>
  <c r="Q7" i="145"/>
  <c r="Q10" i="144"/>
  <c r="Q3" i="144"/>
  <c r="H12" i="144"/>
  <c r="Q2" i="144" s="1"/>
  <c r="Q7" i="144" s="1"/>
  <c r="Q8" i="143"/>
  <c r="Q6" i="143"/>
  <c r="H10" i="142"/>
  <c r="Q2" i="142" s="1"/>
  <c r="Q11" i="142" s="1"/>
  <c r="H10" i="141"/>
  <c r="Q2" i="141" s="1"/>
  <c r="H10" i="140"/>
  <c r="Q2" i="140" s="1"/>
  <c r="Q6" i="140" s="1"/>
  <c r="H10" i="139"/>
  <c r="Q2" i="139" s="1"/>
  <c r="Q5" i="139" s="1"/>
  <c r="H10" i="138"/>
  <c r="Q2" i="138" s="1"/>
  <c r="Q9" i="138" s="1"/>
  <c r="H10" i="137"/>
  <c r="Q2" i="137" s="1"/>
  <c r="Q4" i="136"/>
  <c r="Q8" i="136"/>
  <c r="Q5" i="136"/>
  <c r="Q10" i="136"/>
  <c r="Q3" i="136"/>
  <c r="Q7" i="136"/>
  <c r="H10" i="136"/>
  <c r="Q2" i="136" s="1"/>
  <c r="Q11" i="136" s="1"/>
  <c r="Q3" i="135"/>
  <c r="Q5" i="134"/>
  <c r="Q9" i="134"/>
  <c r="Q6" i="134"/>
  <c r="Q6" i="133"/>
  <c r="Q10" i="133"/>
  <c r="Q3" i="133"/>
  <c r="Q7" i="133"/>
  <c r="H10" i="132"/>
  <c r="Q2" i="132" s="1"/>
  <c r="Q5" i="132" s="1"/>
  <c r="Q8" i="131"/>
  <c r="Q5" i="131"/>
  <c r="Q9" i="131"/>
  <c r="Q10" i="131"/>
  <c r="Q3" i="131"/>
  <c r="Q7" i="131"/>
  <c r="H10" i="131"/>
  <c r="Q2" i="131" s="1"/>
  <c r="Q11" i="131" s="1"/>
  <c r="Q6" i="130"/>
  <c r="Q3" i="130"/>
  <c r="H10" i="130"/>
  <c r="Q2" i="130" s="1"/>
  <c r="Q10" i="129"/>
  <c r="H10" i="129"/>
  <c r="Q2" i="129" s="1"/>
  <c r="Q3" i="129" s="1"/>
  <c r="Q6" i="128"/>
  <c r="H10" i="128"/>
  <c r="Q2" i="128" s="1"/>
  <c r="H10" i="127"/>
  <c r="Q2" i="127" s="1"/>
  <c r="Q6" i="127" s="1"/>
  <c r="H10" i="126"/>
  <c r="Q2" i="126" s="1"/>
  <c r="Q11" i="126" s="1"/>
  <c r="H10" i="125"/>
  <c r="Q2" i="125" s="1"/>
  <c r="Q5" i="125" s="1"/>
  <c r="H10" i="124"/>
  <c r="Q2" i="124" s="1"/>
  <c r="Q9" i="124" s="1"/>
  <c r="Q11" i="122"/>
  <c r="Q7" i="122"/>
  <c r="H10" i="123"/>
  <c r="Q2" i="123" s="1"/>
  <c r="Q10" i="123" s="1"/>
  <c r="H11" i="122"/>
  <c r="Q2" i="122" s="1"/>
  <c r="Q8" i="121"/>
  <c r="Q4" i="121"/>
  <c r="Q6" i="121"/>
  <c r="H10" i="121"/>
  <c r="Q2" i="121" s="1"/>
  <c r="Q11" i="121" s="1"/>
  <c r="Q3" i="120"/>
  <c r="H10" i="120"/>
  <c r="Q2" i="120" s="1"/>
  <c r="Q9" i="120" s="1"/>
  <c r="H10" i="119"/>
  <c r="Q2" i="119" s="1"/>
  <c r="H10" i="118"/>
  <c r="Q2" i="118" s="1"/>
  <c r="Q10" i="118" s="1"/>
  <c r="H10" i="117"/>
  <c r="Q2" i="117" s="1"/>
  <c r="Q10" i="117" s="1"/>
  <c r="Q10" i="116"/>
  <c r="Q3" i="116"/>
  <c r="Q8" i="116"/>
  <c r="Q5" i="116"/>
  <c r="Q3" i="115"/>
  <c r="H10" i="116"/>
  <c r="Q2" i="116" s="1"/>
  <c r="Q7" i="116" s="1"/>
  <c r="H10" i="115"/>
  <c r="Q2" i="115" s="1"/>
  <c r="Q7" i="115" s="1"/>
  <c r="H10" i="114"/>
  <c r="Q2" i="114" s="1"/>
  <c r="Q10" i="114" s="1"/>
  <c r="Q10" i="113"/>
  <c r="Q3" i="113"/>
  <c r="Q7" i="113"/>
  <c r="Q4" i="113"/>
  <c r="Q8" i="113"/>
  <c r="Q5" i="113"/>
  <c r="H10" i="113"/>
  <c r="Q2" i="113" s="1"/>
  <c r="Q9" i="113" s="1"/>
  <c r="H10" i="112"/>
  <c r="Q2" i="112" s="1"/>
  <c r="Q10" i="112" s="1"/>
  <c r="Q10" i="111"/>
  <c r="H10" i="111"/>
  <c r="Q2" i="111" s="1"/>
  <c r="Q3" i="111" s="1"/>
  <c r="H10" i="110"/>
  <c r="Q2" i="110" s="1"/>
  <c r="Q10" i="110" s="1"/>
  <c r="Q10" i="109"/>
  <c r="Q3" i="109"/>
  <c r="Q7" i="109"/>
  <c r="Q4" i="109"/>
  <c r="Q8" i="109"/>
  <c r="Q5" i="109"/>
  <c r="H10" i="109"/>
  <c r="Q2" i="109" s="1"/>
  <c r="Q9" i="109" s="1"/>
  <c r="H10" i="108"/>
  <c r="Q2" i="108" s="1"/>
  <c r="Q9" i="108" s="1"/>
  <c r="Q6" i="107"/>
  <c r="Q3" i="107"/>
  <c r="Q10" i="107"/>
  <c r="Q7" i="107"/>
  <c r="Q5" i="106"/>
  <c r="Q9" i="106"/>
  <c r="H10" i="106"/>
  <c r="Q2" i="106" s="1"/>
  <c r="Q6" i="106" s="1"/>
  <c r="Q10" i="105"/>
  <c r="Q4" i="105"/>
  <c r="H10" i="105"/>
  <c r="Q2" i="105" s="1"/>
  <c r="Q9" i="105" s="1"/>
  <c r="H10" i="104"/>
  <c r="Q2" i="104" s="1"/>
  <c r="Q9" i="104" s="1"/>
  <c r="Q10" i="103"/>
  <c r="Q4" i="103"/>
  <c r="Q3" i="103"/>
  <c r="Q5" i="103"/>
  <c r="Q9" i="103"/>
  <c r="Q6" i="103"/>
  <c r="Q3" i="102"/>
  <c r="Q7" i="102"/>
  <c r="H11" i="103"/>
  <c r="Q2" i="103" s="1"/>
  <c r="Q11" i="103" s="1"/>
  <c r="H11" i="102"/>
  <c r="Q2" i="102" s="1"/>
  <c r="Q6" i="102" s="1"/>
  <c r="Q5" i="101"/>
  <c r="Q9" i="101"/>
  <c r="Q10" i="101"/>
  <c r="Q3" i="101"/>
  <c r="Q7" i="101"/>
  <c r="H10" i="101"/>
  <c r="Q2" i="101" s="1"/>
  <c r="H10" i="100"/>
  <c r="Q2" i="100" s="1"/>
  <c r="Q5" i="100" s="1"/>
  <c r="Q6" i="99"/>
  <c r="Q10" i="99"/>
  <c r="Q3" i="99"/>
  <c r="Q7" i="99"/>
  <c r="Q11" i="99"/>
  <c r="Q4" i="99"/>
  <c r="Q8" i="99"/>
  <c r="Q5" i="99"/>
  <c r="Q10" i="98"/>
  <c r="Q11" i="98"/>
  <c r="Q5" i="98"/>
  <c r="Q8" i="98"/>
  <c r="Q9" i="98"/>
  <c r="Q4" i="98"/>
  <c r="Q7" i="98"/>
  <c r="Q3" i="98"/>
  <c r="Q6" i="98"/>
  <c r="M10" i="97"/>
  <c r="H9" i="97"/>
  <c r="E9" i="97"/>
  <c r="D9" i="97"/>
  <c r="F9" i="97" s="1"/>
  <c r="H8" i="97"/>
  <c r="E8" i="97"/>
  <c r="D8" i="97"/>
  <c r="F8" i="97" s="1"/>
  <c r="H7" i="97"/>
  <c r="E7" i="97"/>
  <c r="D7" i="97"/>
  <c r="F7" i="97" s="1"/>
  <c r="H6" i="97"/>
  <c r="E6" i="97"/>
  <c r="D6" i="97"/>
  <c r="F6" i="97" s="1"/>
  <c r="H5" i="97"/>
  <c r="E5" i="97"/>
  <c r="D5" i="97"/>
  <c r="F5" i="97" s="1"/>
  <c r="H4" i="97"/>
  <c r="E4" i="97"/>
  <c r="D4" i="97"/>
  <c r="F4" i="97" s="1"/>
  <c r="H3" i="97"/>
  <c r="E3" i="97"/>
  <c r="D3" i="97"/>
  <c r="F3" i="97" s="1"/>
  <c r="H2" i="97"/>
  <c r="E2" i="97"/>
  <c r="D2" i="97"/>
  <c r="F2" i="97" s="1"/>
  <c r="M10" i="96"/>
  <c r="H9" i="96"/>
  <c r="F9" i="96"/>
  <c r="E9" i="96"/>
  <c r="D9" i="96"/>
  <c r="H8" i="96"/>
  <c r="F8" i="96"/>
  <c r="E8" i="96"/>
  <c r="D8" i="96"/>
  <c r="H7" i="96"/>
  <c r="F7" i="96"/>
  <c r="E7" i="96"/>
  <c r="D7" i="96"/>
  <c r="H6" i="96"/>
  <c r="F6" i="96"/>
  <c r="E6" i="96"/>
  <c r="D6" i="96"/>
  <c r="H5" i="96"/>
  <c r="F5" i="96"/>
  <c r="E5" i="96"/>
  <c r="D5" i="96"/>
  <c r="H4" i="96"/>
  <c r="F4" i="96"/>
  <c r="E4" i="96"/>
  <c r="D4" i="96"/>
  <c r="H3" i="96"/>
  <c r="F3" i="96"/>
  <c r="E3" i="96"/>
  <c r="D3" i="96"/>
  <c r="H2" i="96"/>
  <c r="F2" i="96"/>
  <c r="E2" i="96"/>
  <c r="D2" i="96"/>
  <c r="M10" i="95"/>
  <c r="H9" i="95"/>
  <c r="E9" i="95"/>
  <c r="D9" i="95"/>
  <c r="F9" i="95" s="1"/>
  <c r="H8" i="95"/>
  <c r="E8" i="95"/>
  <c r="D8" i="95"/>
  <c r="F8" i="95" s="1"/>
  <c r="H7" i="95"/>
  <c r="E7" i="95"/>
  <c r="D7" i="95"/>
  <c r="F7" i="95" s="1"/>
  <c r="H6" i="95"/>
  <c r="E6" i="95"/>
  <c r="D6" i="95"/>
  <c r="F6" i="95" s="1"/>
  <c r="H5" i="95"/>
  <c r="E5" i="95"/>
  <c r="D5" i="95"/>
  <c r="F5" i="95" s="1"/>
  <c r="H4" i="95"/>
  <c r="E4" i="95"/>
  <c r="D4" i="95"/>
  <c r="F4" i="95" s="1"/>
  <c r="H3" i="95"/>
  <c r="E3" i="95"/>
  <c r="D3" i="95"/>
  <c r="F3" i="95" s="1"/>
  <c r="H2" i="95"/>
  <c r="E2" i="95"/>
  <c r="D2" i="95"/>
  <c r="F2" i="95" s="1"/>
  <c r="M10" i="94"/>
  <c r="H9" i="94"/>
  <c r="E9" i="94"/>
  <c r="D9" i="94"/>
  <c r="F9" i="94" s="1"/>
  <c r="H8" i="94"/>
  <c r="E8" i="94"/>
  <c r="D8" i="94"/>
  <c r="F8" i="94" s="1"/>
  <c r="H7" i="94"/>
  <c r="E7" i="94"/>
  <c r="D7" i="94"/>
  <c r="F7" i="94" s="1"/>
  <c r="H6" i="94"/>
  <c r="E6" i="94"/>
  <c r="D6" i="94"/>
  <c r="F6" i="94" s="1"/>
  <c r="H5" i="94"/>
  <c r="E5" i="94"/>
  <c r="D5" i="94"/>
  <c r="F5" i="94" s="1"/>
  <c r="H4" i="94"/>
  <c r="E4" i="94"/>
  <c r="D4" i="94"/>
  <c r="F4" i="94" s="1"/>
  <c r="H3" i="94"/>
  <c r="E3" i="94"/>
  <c r="D3" i="94"/>
  <c r="F3" i="94" s="1"/>
  <c r="H2" i="94"/>
  <c r="E2" i="94"/>
  <c r="D2" i="94"/>
  <c r="F2" i="94" s="1"/>
  <c r="Q6" i="124" l="1"/>
  <c r="Q4" i="126"/>
  <c r="Q10" i="141"/>
  <c r="Q4" i="141"/>
  <c r="Q11" i="141"/>
  <c r="Q3" i="141"/>
  <c r="Q8" i="141"/>
  <c r="Q7" i="141"/>
  <c r="Q3" i="110"/>
  <c r="Q7" i="111"/>
  <c r="Q6" i="115"/>
  <c r="Q4" i="116"/>
  <c r="Q6" i="116"/>
  <c r="Q7" i="121"/>
  <c r="Q9" i="121"/>
  <c r="Q3" i="122"/>
  <c r="Q10" i="122"/>
  <c r="Q5" i="122"/>
  <c r="Q9" i="122"/>
  <c r="Q6" i="122"/>
  <c r="Q4" i="122"/>
  <c r="Q3" i="124"/>
  <c r="Q5" i="124"/>
  <c r="Q3" i="126"/>
  <c r="Q5" i="126"/>
  <c r="Q9" i="127"/>
  <c r="Q7" i="129"/>
  <c r="Q11" i="130"/>
  <c r="Q4" i="130"/>
  <c r="Q9" i="130"/>
  <c r="Q8" i="130"/>
  <c r="Q5" i="130"/>
  <c r="Q10" i="130"/>
  <c r="Q9" i="132"/>
  <c r="Q6" i="135"/>
  <c r="Q6" i="138"/>
  <c r="Q9" i="139"/>
  <c r="Q9" i="140"/>
  <c r="Q11" i="101"/>
  <c r="Q4" i="101"/>
  <c r="Q8" i="101"/>
  <c r="Q6" i="101"/>
  <c r="Q8" i="103"/>
  <c r="Q7" i="103"/>
  <c r="Q8" i="105"/>
  <c r="Q3" i="105"/>
  <c r="Q11" i="107"/>
  <c r="Q4" i="107"/>
  <c r="Q11" i="109"/>
  <c r="Q6" i="109"/>
  <c r="Q11" i="113"/>
  <c r="Q6" i="113"/>
  <c r="Q9" i="116"/>
  <c r="Q11" i="116"/>
  <c r="Q6" i="120"/>
  <c r="Q3" i="121"/>
  <c r="Q5" i="121"/>
  <c r="Q8" i="122"/>
  <c r="Q10" i="124"/>
  <c r="Q6" i="126"/>
  <c r="Q8" i="126"/>
  <c r="Q10" i="128"/>
  <c r="Q8" i="128"/>
  <c r="Q3" i="128"/>
  <c r="Q7" i="128"/>
  <c r="Q11" i="128"/>
  <c r="Q5" i="128"/>
  <c r="Q4" i="128"/>
  <c r="Q9" i="128"/>
  <c r="Q7" i="130"/>
  <c r="Q6" i="131"/>
  <c r="Q4" i="131"/>
  <c r="Q9" i="136"/>
  <c r="Q6" i="136"/>
  <c r="Q5" i="140"/>
  <c r="Q5" i="141"/>
  <c r="Q10" i="142"/>
  <c r="Q8" i="142"/>
  <c r="Q10" i="143"/>
  <c r="Q4" i="143"/>
  <c r="Q5" i="147"/>
  <c r="Q10" i="148"/>
  <c r="Q10" i="132"/>
  <c r="Q11" i="132"/>
  <c r="Q3" i="132"/>
  <c r="Q8" i="132"/>
  <c r="Q4" i="132"/>
  <c r="Q7" i="132"/>
  <c r="Q10" i="139"/>
  <c r="Q8" i="139"/>
  <c r="Q7" i="139"/>
  <c r="Q4" i="139"/>
  <c r="Q3" i="139"/>
  <c r="Q11" i="139"/>
  <c r="Q4" i="142"/>
  <c r="Q6" i="148"/>
  <c r="Q11" i="135"/>
  <c r="Q4" i="135"/>
  <c r="Q9" i="135"/>
  <c r="Q8" i="135"/>
  <c r="Q5" i="135"/>
  <c r="Q11" i="111"/>
  <c r="Q9" i="111"/>
  <c r="Q4" i="111"/>
  <c r="Q8" i="111"/>
  <c r="Q5" i="111"/>
  <c r="Q11" i="115"/>
  <c r="Q4" i="115"/>
  <c r="Q8" i="115"/>
  <c r="Q9" i="115"/>
  <c r="Q5" i="115"/>
  <c r="Q10" i="121"/>
  <c r="Q7" i="124"/>
  <c r="Q7" i="126"/>
  <c r="Q9" i="126"/>
  <c r="Q11" i="129"/>
  <c r="Q8" i="129"/>
  <c r="Q5" i="129"/>
  <c r="Q4" i="129"/>
  <c r="Q9" i="129"/>
  <c r="Q6" i="129"/>
  <c r="Q6" i="132"/>
  <c r="Q10" i="135"/>
  <c r="Q10" i="138"/>
  <c r="Q7" i="138"/>
  <c r="Q5" i="138"/>
  <c r="Q11" i="138"/>
  <c r="Q4" i="138"/>
  <c r="Q8" i="138"/>
  <c r="Q3" i="138"/>
  <c r="Q6" i="139"/>
  <c r="Q6" i="141"/>
  <c r="Q7" i="142"/>
  <c r="Q9" i="142"/>
  <c r="Q7" i="143"/>
  <c r="Q9" i="143"/>
  <c r="Q11" i="143"/>
  <c r="Q7" i="148"/>
  <c r="Q11" i="110"/>
  <c r="Q5" i="110"/>
  <c r="Q4" i="110"/>
  <c r="Q9" i="110"/>
  <c r="Q8" i="110"/>
  <c r="Q6" i="110"/>
  <c r="Q11" i="124"/>
  <c r="Q8" i="124"/>
  <c r="Q4" i="124"/>
  <c r="Q10" i="126"/>
  <c r="Q10" i="140"/>
  <c r="Q11" i="140"/>
  <c r="Q3" i="140"/>
  <c r="Q8" i="140"/>
  <c r="Q7" i="140"/>
  <c r="Q4" i="140"/>
  <c r="Q6" i="142"/>
  <c r="Q11" i="148"/>
  <c r="Q8" i="148"/>
  <c r="Q4" i="148"/>
  <c r="Q11" i="105"/>
  <c r="Q6" i="105"/>
  <c r="Q7" i="110"/>
  <c r="Q6" i="111"/>
  <c r="Q10" i="115"/>
  <c r="H10" i="96"/>
  <c r="Q2" i="96" s="1"/>
  <c r="Q9" i="96" s="1"/>
  <c r="Q8" i="102"/>
  <c r="Q4" i="102"/>
  <c r="Q11" i="102"/>
  <c r="Q9" i="102"/>
  <c r="Q5" i="102"/>
  <c r="Q10" i="102"/>
  <c r="Q5" i="105"/>
  <c r="Q7" i="105"/>
  <c r="Q10" i="106"/>
  <c r="Q4" i="106"/>
  <c r="Q7" i="106"/>
  <c r="Q11" i="106"/>
  <c r="Q3" i="106"/>
  <c r="Q8" i="106"/>
  <c r="Q5" i="107"/>
  <c r="Q8" i="107"/>
  <c r="Q9" i="141"/>
  <c r="Q3" i="142"/>
  <c r="Q5" i="142"/>
  <c r="Q3" i="143"/>
  <c r="Q5" i="144"/>
  <c r="Q9" i="144"/>
  <c r="Q8" i="144"/>
  <c r="Q4" i="144"/>
  <c r="Q11" i="144"/>
  <c r="Q6" i="144"/>
  <c r="Q11" i="146"/>
  <c r="Q5" i="146"/>
  <c r="Q4" i="146"/>
  <c r="Q9" i="146"/>
  <c r="Q8" i="146"/>
  <c r="Q6" i="146"/>
  <c r="Q3" i="148"/>
  <c r="Q5" i="148"/>
  <c r="Q10" i="147"/>
  <c r="Q8" i="147"/>
  <c r="Q6" i="147"/>
  <c r="Q4" i="147"/>
  <c r="Q11" i="137"/>
  <c r="Q8" i="137"/>
  <c r="Q4" i="137"/>
  <c r="Q10" i="137"/>
  <c r="Q6" i="137"/>
  <c r="Q7" i="137"/>
  <c r="Q9" i="137"/>
  <c r="Q3" i="137"/>
  <c r="Q5" i="137"/>
  <c r="Q9" i="125"/>
  <c r="Q10" i="125"/>
  <c r="Q7" i="125"/>
  <c r="Q3" i="125"/>
  <c r="Q11" i="125"/>
  <c r="Q8" i="125"/>
  <c r="Q6" i="125"/>
  <c r="Q4" i="125"/>
  <c r="Q8" i="127"/>
  <c r="Q10" i="127"/>
  <c r="Q4" i="127"/>
  <c r="Q11" i="127"/>
  <c r="Q3" i="127"/>
  <c r="Q7" i="127"/>
  <c r="Q5" i="127"/>
  <c r="Q9" i="123"/>
  <c r="Q8" i="123"/>
  <c r="Q5" i="123"/>
  <c r="Q4" i="123"/>
  <c r="Q11" i="123"/>
  <c r="Q3" i="123"/>
  <c r="Q6" i="123"/>
  <c r="Q7" i="123"/>
  <c r="Q5" i="120"/>
  <c r="Q8" i="120"/>
  <c r="Q7" i="120"/>
  <c r="Q11" i="120"/>
  <c r="Q4" i="120"/>
  <c r="Q10" i="120"/>
  <c r="Q10" i="119"/>
  <c r="Q11" i="119"/>
  <c r="Q5" i="119"/>
  <c r="Q9" i="119"/>
  <c r="Q4" i="119"/>
  <c r="Q8" i="119"/>
  <c r="Q3" i="119"/>
  <c r="Q7" i="119"/>
  <c r="Q6" i="119"/>
  <c r="Q8" i="118"/>
  <c r="Q7" i="118"/>
  <c r="Q4" i="118"/>
  <c r="Q3" i="118"/>
  <c r="Q11" i="118"/>
  <c r="Q5" i="118"/>
  <c r="Q9" i="118"/>
  <c r="Q6" i="118"/>
  <c r="Q3" i="117"/>
  <c r="Q11" i="117"/>
  <c r="Q8" i="117"/>
  <c r="Q5" i="117"/>
  <c r="Q4" i="117"/>
  <c r="Q6" i="117"/>
  <c r="Q7" i="117"/>
  <c r="Q9" i="117"/>
  <c r="Q6" i="114"/>
  <c r="Q7" i="114"/>
  <c r="Q4" i="114"/>
  <c r="Q11" i="114"/>
  <c r="Q9" i="114"/>
  <c r="Q3" i="114"/>
  <c r="Q5" i="114"/>
  <c r="Q8" i="114"/>
  <c r="Q7" i="112"/>
  <c r="Q3" i="112"/>
  <c r="Q11" i="112"/>
  <c r="Q9" i="112"/>
  <c r="Q5" i="112"/>
  <c r="Q4" i="112"/>
  <c r="Q8" i="112"/>
  <c r="Q6" i="112"/>
  <c r="Q5" i="108"/>
  <c r="Q6" i="108"/>
  <c r="Q11" i="108"/>
  <c r="Q7" i="108"/>
  <c r="Q8" i="108"/>
  <c r="Q3" i="108"/>
  <c r="Q4" i="108"/>
  <c r="Q10" i="108"/>
  <c r="Q6" i="104"/>
  <c r="Q10" i="104"/>
  <c r="Q8" i="104"/>
  <c r="Q11" i="104"/>
  <c r="Q7" i="104"/>
  <c r="Q3" i="104"/>
  <c r="Q4" i="104"/>
  <c r="Q5" i="104"/>
  <c r="Q9" i="100"/>
  <c r="Q10" i="100"/>
  <c r="Q11" i="100"/>
  <c r="Q3" i="100"/>
  <c r="Q8" i="100"/>
  <c r="Q7" i="100"/>
  <c r="Q4" i="100"/>
  <c r="Q6" i="100"/>
  <c r="H10" i="97"/>
  <c r="Q2" i="97" s="1"/>
  <c r="Q9" i="97" s="1"/>
  <c r="Q11" i="96"/>
  <c r="Q3" i="96"/>
  <c r="H10" i="95"/>
  <c r="Q2" i="95" s="1"/>
  <c r="Q11" i="95" s="1"/>
  <c r="H10" i="94"/>
  <c r="Q2" i="94" s="1"/>
  <c r="Q7" i="94" s="1"/>
  <c r="D2" i="93"/>
  <c r="E2" i="93"/>
  <c r="Q6" i="96" l="1"/>
  <c r="Q10" i="96"/>
  <c r="Q8" i="96"/>
  <c r="Q5" i="96"/>
  <c r="Q7" i="96"/>
  <c r="Q4" i="96"/>
  <c r="Q5" i="97"/>
  <c r="Q7" i="97"/>
  <c r="Q10" i="97"/>
  <c r="Q8" i="97"/>
  <c r="Q3" i="97"/>
  <c r="Q4" i="97"/>
  <c r="Q11" i="97"/>
  <c r="Q6" i="97"/>
  <c r="Q3" i="95"/>
  <c r="Q9" i="95"/>
  <c r="Q5" i="95"/>
  <c r="Q6" i="95"/>
  <c r="Q4" i="95"/>
  <c r="Q8" i="95"/>
  <c r="Q7" i="95"/>
  <c r="Q10" i="95"/>
  <c r="Q3" i="94"/>
  <c r="Q6" i="94"/>
  <c r="Q8" i="94"/>
  <c r="Q4" i="94"/>
  <c r="Q9" i="94"/>
  <c r="Q10" i="94"/>
  <c r="Q5" i="94"/>
  <c r="Q11" i="94"/>
  <c r="N11" i="93"/>
  <c r="H10" i="93"/>
  <c r="E10" i="93"/>
  <c r="D10" i="93"/>
  <c r="F10" i="93" s="1"/>
  <c r="H9" i="93"/>
  <c r="E9" i="93"/>
  <c r="D9" i="93"/>
  <c r="F9" i="93" s="1"/>
  <c r="H8" i="93"/>
  <c r="E8" i="93"/>
  <c r="D8" i="93"/>
  <c r="F8" i="93" s="1"/>
  <c r="H7" i="93"/>
  <c r="E7" i="93"/>
  <c r="D7" i="93"/>
  <c r="F7" i="93" s="1"/>
  <c r="H6" i="93"/>
  <c r="E6" i="93"/>
  <c r="D6" i="93"/>
  <c r="F6" i="93" s="1"/>
  <c r="H5" i="93"/>
  <c r="E5" i="93"/>
  <c r="D5" i="93"/>
  <c r="F5" i="93" s="1"/>
  <c r="H4" i="93"/>
  <c r="E4" i="93"/>
  <c r="D4" i="93"/>
  <c r="F4" i="93" s="1"/>
  <c r="H3" i="93"/>
  <c r="E3" i="93"/>
  <c r="D3" i="93"/>
  <c r="F3" i="93" s="1"/>
  <c r="H2" i="93"/>
  <c r="F2" i="93"/>
  <c r="N10" i="92"/>
  <c r="H9" i="92"/>
  <c r="E9" i="92"/>
  <c r="D9" i="92"/>
  <c r="F9" i="92" s="1"/>
  <c r="H8" i="92"/>
  <c r="E8" i="92"/>
  <c r="D8" i="92"/>
  <c r="F8" i="92" s="1"/>
  <c r="H7" i="92"/>
  <c r="F7" i="92"/>
  <c r="E7" i="92"/>
  <c r="D7" i="92"/>
  <c r="H6" i="92"/>
  <c r="E6" i="92"/>
  <c r="D6" i="92"/>
  <c r="F6" i="92" s="1"/>
  <c r="H5" i="92"/>
  <c r="E5" i="92"/>
  <c r="D5" i="92"/>
  <c r="F5" i="92" s="1"/>
  <c r="H4" i="92"/>
  <c r="E4" i="92"/>
  <c r="D4" i="92"/>
  <c r="F4" i="92" s="1"/>
  <c r="H3" i="92"/>
  <c r="E3" i="92"/>
  <c r="D3" i="92"/>
  <c r="F3" i="92" s="1"/>
  <c r="H2" i="92"/>
  <c r="E2" i="92"/>
  <c r="D2" i="92"/>
  <c r="F2" i="92" s="1"/>
  <c r="N10" i="91"/>
  <c r="N13" i="91" s="1"/>
  <c r="H9" i="91"/>
  <c r="E9" i="91"/>
  <c r="D9" i="91"/>
  <c r="F9" i="91" s="1"/>
  <c r="H8" i="91"/>
  <c r="F8" i="91"/>
  <c r="E8" i="91"/>
  <c r="D8" i="91"/>
  <c r="H7" i="91"/>
  <c r="E7" i="91"/>
  <c r="D7" i="91"/>
  <c r="F7" i="91" s="1"/>
  <c r="H6" i="91"/>
  <c r="E6" i="91"/>
  <c r="D6" i="91"/>
  <c r="F6" i="91" s="1"/>
  <c r="H5" i="91"/>
  <c r="E5" i="91"/>
  <c r="D5" i="91"/>
  <c r="F5" i="91" s="1"/>
  <c r="H4" i="91"/>
  <c r="E4" i="91"/>
  <c r="D4" i="91"/>
  <c r="F4" i="91" s="1"/>
  <c r="H3" i="91"/>
  <c r="E3" i="91"/>
  <c r="D3" i="91"/>
  <c r="F3" i="91" s="1"/>
  <c r="H2" i="91"/>
  <c r="E2" i="91"/>
  <c r="D2" i="91"/>
  <c r="F2" i="91" s="1"/>
  <c r="N10" i="90"/>
  <c r="H9" i="90"/>
  <c r="E9" i="90"/>
  <c r="D9" i="90"/>
  <c r="F9" i="90" s="1"/>
  <c r="H8" i="90"/>
  <c r="E8" i="90"/>
  <c r="D8" i="90"/>
  <c r="F8" i="90" s="1"/>
  <c r="H7" i="90"/>
  <c r="E7" i="90"/>
  <c r="D7" i="90"/>
  <c r="F7" i="90" s="1"/>
  <c r="H6" i="90"/>
  <c r="E6" i="90"/>
  <c r="D6" i="90"/>
  <c r="F6" i="90" s="1"/>
  <c r="H5" i="90"/>
  <c r="E5" i="90"/>
  <c r="D5" i="90"/>
  <c r="F5" i="90" s="1"/>
  <c r="H4" i="90"/>
  <c r="E4" i="90"/>
  <c r="D4" i="90"/>
  <c r="F4" i="90" s="1"/>
  <c r="H3" i="90"/>
  <c r="E3" i="90"/>
  <c r="D3" i="90"/>
  <c r="F3" i="90" s="1"/>
  <c r="H2" i="90"/>
  <c r="E2" i="90"/>
  <c r="D2" i="90"/>
  <c r="F2" i="90" s="1"/>
  <c r="N10" i="89"/>
  <c r="H9" i="89"/>
  <c r="E9" i="89"/>
  <c r="D9" i="89"/>
  <c r="F9" i="89" s="1"/>
  <c r="H8" i="89"/>
  <c r="E8" i="89"/>
  <c r="D8" i="89"/>
  <c r="F8" i="89" s="1"/>
  <c r="H7" i="89"/>
  <c r="E7" i="89"/>
  <c r="D7" i="89"/>
  <c r="F7" i="89" s="1"/>
  <c r="H5" i="89"/>
  <c r="E5" i="89"/>
  <c r="D5" i="89"/>
  <c r="F5" i="89" s="1"/>
  <c r="H4" i="89"/>
  <c r="E4" i="89"/>
  <c r="D4" i="89"/>
  <c r="F4" i="89" s="1"/>
  <c r="H3" i="89"/>
  <c r="E3" i="89"/>
  <c r="D3" i="89"/>
  <c r="F3" i="89" s="1"/>
  <c r="H2" i="89"/>
  <c r="E2" i="89"/>
  <c r="D2" i="89"/>
  <c r="F2" i="89" s="1"/>
  <c r="H6" i="89"/>
  <c r="E6" i="89"/>
  <c r="D6" i="89"/>
  <c r="F6" i="89" s="1"/>
  <c r="H10" i="88"/>
  <c r="E10" i="88"/>
  <c r="D10" i="88"/>
  <c r="F10" i="88" s="1"/>
  <c r="N11" i="88"/>
  <c r="H11" i="93" l="1"/>
  <c r="T2" i="93" s="1"/>
  <c r="T6" i="93" s="1"/>
  <c r="H10" i="92"/>
  <c r="T2" i="92" s="1"/>
  <c r="T11" i="92" s="1"/>
  <c r="H10" i="91"/>
  <c r="T2" i="91" s="1"/>
  <c r="T9" i="91" s="1"/>
  <c r="H10" i="90"/>
  <c r="T2" i="90" s="1"/>
  <c r="T11" i="90" s="1"/>
  <c r="H10" i="89"/>
  <c r="T2" i="89" s="1"/>
  <c r="T11" i="89" s="1"/>
  <c r="H2" i="88"/>
  <c r="H9" i="88"/>
  <c r="T4" i="93" l="1"/>
  <c r="T8" i="93"/>
  <c r="T3" i="93"/>
  <c r="T9" i="93"/>
  <c r="T10" i="93"/>
  <c r="T5" i="93"/>
  <c r="T7" i="93"/>
  <c r="T11" i="93"/>
  <c r="T3" i="92"/>
  <c r="T9" i="92"/>
  <c r="T4" i="92"/>
  <c r="T7" i="92"/>
  <c r="T5" i="92"/>
  <c r="T8" i="92"/>
  <c r="T6" i="92"/>
  <c r="T10" i="92"/>
  <c r="T11" i="91"/>
  <c r="T3" i="91"/>
  <c r="T7" i="91"/>
  <c r="T8" i="91"/>
  <c r="T10" i="91"/>
  <c r="T6" i="91"/>
  <c r="T5" i="91"/>
  <c r="T4" i="91"/>
  <c r="T7" i="90"/>
  <c r="T3" i="90"/>
  <c r="T10" i="90"/>
  <c r="T5" i="90"/>
  <c r="T4" i="90"/>
  <c r="T9" i="90"/>
  <c r="T6" i="90"/>
  <c r="T8" i="90"/>
  <c r="T6" i="89"/>
  <c r="T8" i="89"/>
  <c r="T3" i="89"/>
  <c r="T10" i="89"/>
  <c r="T7" i="89"/>
  <c r="T9" i="89"/>
  <c r="T5" i="89"/>
  <c r="T4" i="89"/>
  <c r="E9" i="88"/>
  <c r="D9" i="88"/>
  <c r="F9" i="88" s="1"/>
  <c r="H8" i="88"/>
  <c r="E8" i="88"/>
  <c r="D8" i="88"/>
  <c r="F8" i="88" s="1"/>
  <c r="H7" i="88"/>
  <c r="E7" i="88"/>
  <c r="D7" i="88"/>
  <c r="F7" i="88" s="1"/>
  <c r="H6" i="88"/>
  <c r="E6" i="88"/>
  <c r="D6" i="88"/>
  <c r="F6" i="88" s="1"/>
  <c r="H5" i="88"/>
  <c r="E5" i="88"/>
  <c r="D5" i="88"/>
  <c r="F5" i="88" s="1"/>
  <c r="H4" i="88"/>
  <c r="E4" i="88"/>
  <c r="D4" i="88"/>
  <c r="F4" i="88" s="1"/>
  <c r="H3" i="88"/>
  <c r="E3" i="88"/>
  <c r="D3" i="88"/>
  <c r="F3" i="88" s="1"/>
  <c r="E2" i="88"/>
  <c r="D2" i="88"/>
  <c r="F2" i="88" s="1"/>
  <c r="N10" i="87"/>
  <c r="H9" i="87"/>
  <c r="E9" i="87"/>
  <c r="D9" i="87"/>
  <c r="F9" i="87" s="1"/>
  <c r="H8" i="87"/>
  <c r="E8" i="87"/>
  <c r="D8" i="87"/>
  <c r="F8" i="87" s="1"/>
  <c r="H7" i="87"/>
  <c r="E7" i="87"/>
  <c r="D7" i="87"/>
  <c r="F7" i="87" s="1"/>
  <c r="H6" i="87"/>
  <c r="E6" i="87"/>
  <c r="D6" i="87"/>
  <c r="F6" i="87" s="1"/>
  <c r="H5" i="87"/>
  <c r="E5" i="87"/>
  <c r="D5" i="87"/>
  <c r="F5" i="87" s="1"/>
  <c r="H4" i="87"/>
  <c r="E4" i="87"/>
  <c r="D4" i="87"/>
  <c r="F4" i="87" s="1"/>
  <c r="H3" i="87"/>
  <c r="E3" i="87"/>
  <c r="D3" i="87"/>
  <c r="F3" i="87" s="1"/>
  <c r="H2" i="87"/>
  <c r="E2" i="87"/>
  <c r="D2" i="87"/>
  <c r="F2" i="87" s="1"/>
  <c r="N10" i="86"/>
  <c r="H9" i="86"/>
  <c r="E9" i="86"/>
  <c r="D9" i="86"/>
  <c r="F9" i="86" s="1"/>
  <c r="H8" i="86"/>
  <c r="E8" i="86"/>
  <c r="D8" i="86"/>
  <c r="F8" i="86" s="1"/>
  <c r="H7" i="86"/>
  <c r="E7" i="86"/>
  <c r="D7" i="86"/>
  <c r="F7" i="86" s="1"/>
  <c r="H6" i="86"/>
  <c r="E6" i="86"/>
  <c r="D6" i="86"/>
  <c r="F6" i="86" s="1"/>
  <c r="H5" i="86"/>
  <c r="E5" i="86"/>
  <c r="D5" i="86"/>
  <c r="F5" i="86" s="1"/>
  <c r="H4" i="86"/>
  <c r="E4" i="86"/>
  <c r="D4" i="86"/>
  <c r="F4" i="86" s="1"/>
  <c r="H3" i="86"/>
  <c r="E3" i="86"/>
  <c r="D3" i="86"/>
  <c r="F3" i="86" s="1"/>
  <c r="H2" i="86"/>
  <c r="E2" i="86"/>
  <c r="D2" i="86"/>
  <c r="F2" i="86" s="1"/>
  <c r="N10" i="85"/>
  <c r="H9" i="85"/>
  <c r="E9" i="85"/>
  <c r="D9" i="85"/>
  <c r="F9" i="85" s="1"/>
  <c r="H8" i="85"/>
  <c r="E8" i="85"/>
  <c r="D8" i="85"/>
  <c r="F8" i="85" s="1"/>
  <c r="H7" i="85"/>
  <c r="E7" i="85"/>
  <c r="D7" i="85"/>
  <c r="F7" i="85" s="1"/>
  <c r="H6" i="85"/>
  <c r="E6" i="85"/>
  <c r="D6" i="85"/>
  <c r="F6" i="85" s="1"/>
  <c r="H5" i="85"/>
  <c r="E5" i="85"/>
  <c r="D5" i="85"/>
  <c r="F5" i="85" s="1"/>
  <c r="H4" i="85"/>
  <c r="E4" i="85"/>
  <c r="D4" i="85"/>
  <c r="F4" i="85" s="1"/>
  <c r="H3" i="85"/>
  <c r="E3" i="85"/>
  <c r="D3" i="85"/>
  <c r="F3" i="85" s="1"/>
  <c r="H2" i="85"/>
  <c r="E2" i="85"/>
  <c r="D2" i="85"/>
  <c r="F2" i="85" s="1"/>
  <c r="N10" i="84"/>
  <c r="H9" i="84"/>
  <c r="E9" i="84"/>
  <c r="D9" i="84"/>
  <c r="F9" i="84" s="1"/>
  <c r="H8" i="84"/>
  <c r="E8" i="84"/>
  <c r="D8" i="84"/>
  <c r="F8" i="84" s="1"/>
  <c r="H7" i="84"/>
  <c r="E7" i="84"/>
  <c r="D7" i="84"/>
  <c r="F7" i="84" s="1"/>
  <c r="H6" i="84"/>
  <c r="E6" i="84"/>
  <c r="D6" i="84"/>
  <c r="F6" i="84" s="1"/>
  <c r="H5" i="84"/>
  <c r="E5" i="84"/>
  <c r="D5" i="84"/>
  <c r="F5" i="84" s="1"/>
  <c r="H4" i="84"/>
  <c r="E4" i="84"/>
  <c r="D4" i="84"/>
  <c r="F4" i="84" s="1"/>
  <c r="H3" i="84"/>
  <c r="E3" i="84"/>
  <c r="D3" i="84"/>
  <c r="F3" i="84" s="1"/>
  <c r="H2" i="84"/>
  <c r="E2" i="84"/>
  <c r="D2" i="84"/>
  <c r="F2" i="84" s="1"/>
  <c r="N10" i="83"/>
  <c r="H9" i="83"/>
  <c r="E9" i="83"/>
  <c r="D9" i="83"/>
  <c r="F9" i="83" s="1"/>
  <c r="H8" i="83"/>
  <c r="E8" i="83"/>
  <c r="D8" i="83"/>
  <c r="F8" i="83" s="1"/>
  <c r="H7" i="83"/>
  <c r="E7" i="83"/>
  <c r="D7" i="83"/>
  <c r="F7" i="83" s="1"/>
  <c r="H6" i="83"/>
  <c r="E6" i="83"/>
  <c r="D6" i="83"/>
  <c r="F6" i="83" s="1"/>
  <c r="H5" i="83"/>
  <c r="E5" i="83"/>
  <c r="D5" i="83"/>
  <c r="F5" i="83" s="1"/>
  <c r="H4" i="83"/>
  <c r="E4" i="83"/>
  <c r="D4" i="83"/>
  <c r="F4" i="83" s="1"/>
  <c r="H3" i="83"/>
  <c r="E3" i="83"/>
  <c r="D3" i="83"/>
  <c r="F3" i="83" s="1"/>
  <c r="H2" i="83"/>
  <c r="E2" i="83"/>
  <c r="D2" i="83"/>
  <c r="F2" i="83" s="1"/>
  <c r="N12" i="82"/>
  <c r="H11" i="82"/>
  <c r="E11" i="82"/>
  <c r="D11" i="82"/>
  <c r="F11" i="82" s="1"/>
  <c r="H10" i="82"/>
  <c r="E10" i="82"/>
  <c r="D10" i="82"/>
  <c r="F10" i="82" s="1"/>
  <c r="H9" i="82"/>
  <c r="E9" i="82"/>
  <c r="D9" i="82"/>
  <c r="F9" i="82" s="1"/>
  <c r="H8" i="82"/>
  <c r="F8" i="82"/>
  <c r="E8" i="82"/>
  <c r="D8" i="82"/>
  <c r="H7" i="82"/>
  <c r="F7" i="82"/>
  <c r="E7" i="82"/>
  <c r="D7" i="82"/>
  <c r="H6" i="82"/>
  <c r="E6" i="82"/>
  <c r="D6" i="82"/>
  <c r="F6" i="82" s="1"/>
  <c r="H5" i="82"/>
  <c r="E5" i="82"/>
  <c r="D5" i="82"/>
  <c r="F5" i="82" s="1"/>
  <c r="H4" i="82"/>
  <c r="E4" i="82"/>
  <c r="D4" i="82"/>
  <c r="F4" i="82" s="1"/>
  <c r="H3" i="82"/>
  <c r="E3" i="82"/>
  <c r="D3" i="82"/>
  <c r="F3" i="82" s="1"/>
  <c r="H2" i="82"/>
  <c r="E2" i="82"/>
  <c r="D2" i="82"/>
  <c r="F2" i="82" s="1"/>
  <c r="N12" i="81"/>
  <c r="H11" i="81"/>
  <c r="E11" i="81"/>
  <c r="D11" i="81"/>
  <c r="F11" i="81" s="1"/>
  <c r="H10" i="81"/>
  <c r="E10" i="81"/>
  <c r="D10" i="81"/>
  <c r="F10" i="81" s="1"/>
  <c r="H9" i="81"/>
  <c r="E9" i="81"/>
  <c r="D9" i="81"/>
  <c r="F9" i="81" s="1"/>
  <c r="H8" i="81"/>
  <c r="E8" i="81"/>
  <c r="D8" i="81"/>
  <c r="F8" i="81" s="1"/>
  <c r="H7" i="81"/>
  <c r="E7" i="81"/>
  <c r="D7" i="81"/>
  <c r="F7" i="81" s="1"/>
  <c r="H6" i="81"/>
  <c r="E6" i="81"/>
  <c r="D6" i="81"/>
  <c r="F6" i="81" s="1"/>
  <c r="H5" i="81"/>
  <c r="E5" i="81"/>
  <c r="D5" i="81"/>
  <c r="F5" i="81" s="1"/>
  <c r="H4" i="81"/>
  <c r="E4" i="81"/>
  <c r="D4" i="81"/>
  <c r="F4" i="81" s="1"/>
  <c r="H3" i="81"/>
  <c r="E3" i="81"/>
  <c r="D3" i="81"/>
  <c r="F3" i="81" s="1"/>
  <c r="H2" i="81"/>
  <c r="E2" i="81"/>
  <c r="D2" i="81"/>
  <c r="F2" i="81" s="1"/>
  <c r="N10" i="79"/>
  <c r="H9" i="79"/>
  <c r="E9" i="79"/>
  <c r="D9" i="79"/>
  <c r="F9" i="79" s="1"/>
  <c r="H8" i="79"/>
  <c r="E8" i="79"/>
  <c r="D8" i="79"/>
  <c r="F8" i="79" s="1"/>
  <c r="H7" i="79"/>
  <c r="E7" i="79"/>
  <c r="D7" i="79"/>
  <c r="F7" i="79" s="1"/>
  <c r="H6" i="79"/>
  <c r="E6" i="79"/>
  <c r="D6" i="79"/>
  <c r="F6" i="79" s="1"/>
  <c r="H5" i="79"/>
  <c r="E5" i="79"/>
  <c r="D5" i="79"/>
  <c r="F5" i="79" s="1"/>
  <c r="H4" i="79"/>
  <c r="E4" i="79"/>
  <c r="D4" i="79"/>
  <c r="F4" i="79" s="1"/>
  <c r="H3" i="79"/>
  <c r="E3" i="79"/>
  <c r="D3" i="79"/>
  <c r="F3" i="79" s="1"/>
  <c r="H2" i="79"/>
  <c r="E2" i="79"/>
  <c r="D2" i="79"/>
  <c r="F2" i="79" s="1"/>
  <c r="N10" i="78"/>
  <c r="H9" i="78"/>
  <c r="E9" i="78"/>
  <c r="D9" i="78"/>
  <c r="F9" i="78" s="1"/>
  <c r="H8" i="78"/>
  <c r="E8" i="78"/>
  <c r="D8" i="78"/>
  <c r="F8" i="78" s="1"/>
  <c r="H7" i="78"/>
  <c r="E7" i="78"/>
  <c r="D7" i="78"/>
  <c r="F7" i="78" s="1"/>
  <c r="H6" i="78"/>
  <c r="E6" i="78"/>
  <c r="D6" i="78"/>
  <c r="F6" i="78" s="1"/>
  <c r="H5" i="78"/>
  <c r="E5" i="78"/>
  <c r="D5" i="78"/>
  <c r="F5" i="78" s="1"/>
  <c r="H4" i="78"/>
  <c r="E4" i="78"/>
  <c r="D4" i="78"/>
  <c r="F4" i="78" s="1"/>
  <c r="H3" i="78"/>
  <c r="E3" i="78"/>
  <c r="D3" i="78"/>
  <c r="F3" i="78" s="1"/>
  <c r="H2" i="78"/>
  <c r="E2" i="78"/>
  <c r="D2" i="78"/>
  <c r="F2" i="78" s="1"/>
  <c r="N10" i="77"/>
  <c r="H9" i="77"/>
  <c r="E9" i="77"/>
  <c r="D9" i="77"/>
  <c r="F9" i="77" s="1"/>
  <c r="H8" i="77"/>
  <c r="E8" i="77"/>
  <c r="D8" i="77"/>
  <c r="F8" i="77" s="1"/>
  <c r="H7" i="77"/>
  <c r="E7" i="77"/>
  <c r="D7" i="77"/>
  <c r="F7" i="77" s="1"/>
  <c r="H6" i="77"/>
  <c r="E6" i="77"/>
  <c r="D6" i="77"/>
  <c r="F6" i="77" s="1"/>
  <c r="H5" i="77"/>
  <c r="E5" i="77"/>
  <c r="D5" i="77"/>
  <c r="F5" i="77" s="1"/>
  <c r="H4" i="77"/>
  <c r="E4" i="77"/>
  <c r="D4" i="77"/>
  <c r="F4" i="77" s="1"/>
  <c r="H3" i="77"/>
  <c r="E3" i="77"/>
  <c r="D3" i="77"/>
  <c r="F3" i="77" s="1"/>
  <c r="H2" i="77"/>
  <c r="E2" i="77"/>
  <c r="D2" i="77"/>
  <c r="F2" i="77" s="1"/>
  <c r="H6" i="76"/>
  <c r="H11" i="88" l="1"/>
  <c r="T2" i="88"/>
  <c r="T9" i="88" s="1"/>
  <c r="H10" i="87"/>
  <c r="T2" i="87" s="1"/>
  <c r="T9" i="87" s="1"/>
  <c r="H10" i="86"/>
  <c r="T2" i="86" s="1"/>
  <c r="T11" i="86" s="1"/>
  <c r="H10" i="85"/>
  <c r="T2" i="85" s="1"/>
  <c r="T9" i="85" s="1"/>
  <c r="H10" i="84"/>
  <c r="T2" i="84" s="1"/>
  <c r="T11" i="84" s="1"/>
  <c r="H10" i="83"/>
  <c r="T2" i="83" s="1"/>
  <c r="T11" i="83" s="1"/>
  <c r="H12" i="82"/>
  <c r="T2" i="82" s="1"/>
  <c r="T5" i="82" s="1"/>
  <c r="H12" i="81"/>
  <c r="T2" i="81" s="1"/>
  <c r="T9" i="81" s="1"/>
  <c r="H10" i="79"/>
  <c r="T2" i="79" s="1"/>
  <c r="T9" i="79" s="1"/>
  <c r="H10" i="78"/>
  <c r="T2" i="78" s="1"/>
  <c r="T11" i="78" s="1"/>
  <c r="H10" i="77"/>
  <c r="T2" i="77" s="1"/>
  <c r="T11" i="77" s="1"/>
  <c r="N10" i="76"/>
  <c r="H9" i="76"/>
  <c r="E9" i="76"/>
  <c r="D9" i="76"/>
  <c r="F9" i="76" s="1"/>
  <c r="H8" i="76"/>
  <c r="E8" i="76"/>
  <c r="D8" i="76"/>
  <c r="F8" i="76" s="1"/>
  <c r="H7" i="76"/>
  <c r="E7" i="76"/>
  <c r="D7" i="76"/>
  <c r="F7" i="76" s="1"/>
  <c r="E6" i="76"/>
  <c r="D6" i="76"/>
  <c r="F6" i="76" s="1"/>
  <c r="H5" i="76"/>
  <c r="E5" i="76"/>
  <c r="D5" i="76"/>
  <c r="F5" i="76" s="1"/>
  <c r="H4" i="76"/>
  <c r="E4" i="76"/>
  <c r="D4" i="76"/>
  <c r="F4" i="76" s="1"/>
  <c r="H3" i="76"/>
  <c r="F3" i="76"/>
  <c r="E3" i="76"/>
  <c r="D3" i="76"/>
  <c r="H2" i="76"/>
  <c r="F2" i="76"/>
  <c r="E2" i="76"/>
  <c r="D2" i="76"/>
  <c r="H10" i="75"/>
  <c r="E10" i="75"/>
  <c r="D10" i="75"/>
  <c r="F10" i="75" s="1"/>
  <c r="N11" i="75"/>
  <c r="H9" i="75"/>
  <c r="E9" i="75"/>
  <c r="D9" i="75"/>
  <c r="F9" i="75" s="1"/>
  <c r="H8" i="75"/>
  <c r="E8" i="75"/>
  <c r="D8" i="75"/>
  <c r="F8" i="75" s="1"/>
  <c r="H7" i="75"/>
  <c r="E7" i="75"/>
  <c r="D7" i="75"/>
  <c r="F7" i="75" s="1"/>
  <c r="H6" i="75"/>
  <c r="E6" i="75"/>
  <c r="D6" i="75"/>
  <c r="F6" i="75" s="1"/>
  <c r="H5" i="75"/>
  <c r="E5" i="75"/>
  <c r="D5" i="75"/>
  <c r="F5" i="75" s="1"/>
  <c r="H4" i="75"/>
  <c r="E4" i="75"/>
  <c r="D4" i="75"/>
  <c r="F4" i="75" s="1"/>
  <c r="H3" i="75"/>
  <c r="E3" i="75"/>
  <c r="D3" i="75"/>
  <c r="F3" i="75" s="1"/>
  <c r="H2" i="75"/>
  <c r="E2" i="75"/>
  <c r="D2" i="75"/>
  <c r="F2" i="75" s="1"/>
  <c r="N10" i="74"/>
  <c r="H9" i="74"/>
  <c r="E9" i="74"/>
  <c r="D9" i="74"/>
  <c r="F9" i="74" s="1"/>
  <c r="H8" i="74"/>
  <c r="E8" i="74"/>
  <c r="D8" i="74"/>
  <c r="F8" i="74" s="1"/>
  <c r="H7" i="74"/>
  <c r="E7" i="74"/>
  <c r="D7" i="74"/>
  <c r="F7" i="74" s="1"/>
  <c r="H6" i="74"/>
  <c r="E6" i="74"/>
  <c r="D6" i="74"/>
  <c r="F6" i="74" s="1"/>
  <c r="H5" i="74"/>
  <c r="E5" i="74"/>
  <c r="D5" i="74"/>
  <c r="F5" i="74" s="1"/>
  <c r="H4" i="74"/>
  <c r="E4" i="74"/>
  <c r="D4" i="74"/>
  <c r="F4" i="74" s="1"/>
  <c r="H3" i="74"/>
  <c r="E3" i="74"/>
  <c r="D3" i="74"/>
  <c r="F3" i="74" s="1"/>
  <c r="H2" i="74"/>
  <c r="E2" i="74"/>
  <c r="D2" i="74"/>
  <c r="F2" i="74" s="1"/>
  <c r="N10" i="73"/>
  <c r="H9" i="73"/>
  <c r="E9" i="73"/>
  <c r="D9" i="73"/>
  <c r="F9" i="73" s="1"/>
  <c r="H8" i="73"/>
  <c r="E8" i="73"/>
  <c r="D8" i="73"/>
  <c r="F8" i="73" s="1"/>
  <c r="H7" i="73"/>
  <c r="E7" i="73"/>
  <c r="D7" i="73"/>
  <c r="F7" i="73" s="1"/>
  <c r="H6" i="73"/>
  <c r="E6" i="73"/>
  <c r="D6" i="73"/>
  <c r="F6" i="73" s="1"/>
  <c r="H5" i="73"/>
  <c r="E5" i="73"/>
  <c r="D5" i="73"/>
  <c r="F5" i="73" s="1"/>
  <c r="H4" i="73"/>
  <c r="E4" i="73"/>
  <c r="D4" i="73"/>
  <c r="F4" i="73" s="1"/>
  <c r="H3" i="73"/>
  <c r="E3" i="73"/>
  <c r="D3" i="73"/>
  <c r="F3" i="73" s="1"/>
  <c r="H2" i="73"/>
  <c r="E2" i="73"/>
  <c r="D2" i="73"/>
  <c r="F2" i="73" s="1"/>
  <c r="H9" i="72"/>
  <c r="E9" i="72"/>
  <c r="D9" i="72"/>
  <c r="F9" i="72" s="1"/>
  <c r="N10" i="72"/>
  <c r="H8" i="72"/>
  <c r="E8" i="72"/>
  <c r="D8" i="72"/>
  <c r="F8" i="72" s="1"/>
  <c r="H7" i="72"/>
  <c r="E7" i="72"/>
  <c r="D7" i="72"/>
  <c r="F7" i="72" s="1"/>
  <c r="H6" i="72"/>
  <c r="E6" i="72"/>
  <c r="D6" i="72"/>
  <c r="F6" i="72" s="1"/>
  <c r="H5" i="72"/>
  <c r="E5" i="72"/>
  <c r="D5" i="72"/>
  <c r="F5" i="72" s="1"/>
  <c r="H4" i="72"/>
  <c r="E4" i="72"/>
  <c r="D4" i="72"/>
  <c r="F4" i="72" s="1"/>
  <c r="H3" i="72"/>
  <c r="E3" i="72"/>
  <c r="D3" i="72"/>
  <c r="F3" i="72" s="1"/>
  <c r="H2" i="72"/>
  <c r="E2" i="72"/>
  <c r="D2" i="72"/>
  <c r="F2" i="72" s="1"/>
  <c r="N10" i="71"/>
  <c r="H9" i="71"/>
  <c r="E9" i="71"/>
  <c r="D9" i="71"/>
  <c r="F9" i="71" s="1"/>
  <c r="H8" i="71"/>
  <c r="E8" i="71"/>
  <c r="D8" i="71"/>
  <c r="F8" i="71" s="1"/>
  <c r="H7" i="71"/>
  <c r="E7" i="71"/>
  <c r="D7" i="71"/>
  <c r="F7" i="71" s="1"/>
  <c r="H6" i="71"/>
  <c r="F6" i="71"/>
  <c r="E6" i="71"/>
  <c r="D6" i="71"/>
  <c r="H5" i="71"/>
  <c r="F5" i="71"/>
  <c r="E5" i="71"/>
  <c r="D5" i="71"/>
  <c r="H4" i="71"/>
  <c r="E4" i="71"/>
  <c r="D4" i="71"/>
  <c r="F4" i="71" s="1"/>
  <c r="H3" i="71"/>
  <c r="E3" i="71"/>
  <c r="D3" i="71"/>
  <c r="F3" i="71" s="1"/>
  <c r="H2" i="71"/>
  <c r="E2" i="71"/>
  <c r="D2" i="71"/>
  <c r="F2" i="71" s="1"/>
  <c r="N12" i="70"/>
  <c r="H11" i="70"/>
  <c r="E11" i="70"/>
  <c r="D11" i="70"/>
  <c r="F11" i="70" s="1"/>
  <c r="H10" i="70"/>
  <c r="E10" i="70"/>
  <c r="D10" i="70"/>
  <c r="F10" i="70" s="1"/>
  <c r="H9" i="70"/>
  <c r="E9" i="70"/>
  <c r="D9" i="70"/>
  <c r="F9" i="70" s="1"/>
  <c r="H8" i="70"/>
  <c r="E8" i="70"/>
  <c r="D8" i="70"/>
  <c r="F8" i="70" s="1"/>
  <c r="H7" i="70"/>
  <c r="E7" i="70"/>
  <c r="D7" i="70"/>
  <c r="F7" i="70" s="1"/>
  <c r="H6" i="70"/>
  <c r="E6" i="70"/>
  <c r="D6" i="70"/>
  <c r="F6" i="70" s="1"/>
  <c r="H5" i="70"/>
  <c r="E5" i="70"/>
  <c r="D5" i="70"/>
  <c r="F5" i="70" s="1"/>
  <c r="H4" i="70"/>
  <c r="E4" i="70"/>
  <c r="D4" i="70"/>
  <c r="F4" i="70" s="1"/>
  <c r="H3" i="70"/>
  <c r="E3" i="70"/>
  <c r="D3" i="70"/>
  <c r="F3" i="70" s="1"/>
  <c r="H2" i="70"/>
  <c r="E2" i="70"/>
  <c r="D2" i="70"/>
  <c r="F2" i="70" s="1"/>
  <c r="N14" i="68"/>
  <c r="T11" i="88" l="1"/>
  <c r="T3" i="88"/>
  <c r="T7" i="88"/>
  <c r="T8" i="88"/>
  <c r="T10" i="88"/>
  <c r="T6" i="88"/>
  <c r="T5" i="88"/>
  <c r="T4" i="88"/>
  <c r="T7" i="87"/>
  <c r="T4" i="87"/>
  <c r="T5" i="87"/>
  <c r="T8" i="87"/>
  <c r="T11" i="87"/>
  <c r="T6" i="87"/>
  <c r="T10" i="87"/>
  <c r="T3" i="87"/>
  <c r="T10" i="86"/>
  <c r="T3" i="86"/>
  <c r="T7" i="86"/>
  <c r="T5" i="86"/>
  <c r="T4" i="86"/>
  <c r="T6" i="86"/>
  <c r="T8" i="86"/>
  <c r="T9" i="86"/>
  <c r="T11" i="85"/>
  <c r="T5" i="85"/>
  <c r="T7" i="85"/>
  <c r="T4" i="85"/>
  <c r="T10" i="85"/>
  <c r="T6" i="85"/>
  <c r="T8" i="85"/>
  <c r="T3" i="85"/>
  <c r="T7" i="84"/>
  <c r="T5" i="84"/>
  <c r="T4" i="84"/>
  <c r="T9" i="84"/>
  <c r="T6" i="84"/>
  <c r="T8" i="84"/>
  <c r="T3" i="84"/>
  <c r="T10" i="84"/>
  <c r="T6" i="83"/>
  <c r="T10" i="83"/>
  <c r="T7" i="83"/>
  <c r="T9" i="83"/>
  <c r="T8" i="83"/>
  <c r="T3" i="83"/>
  <c r="T5" i="83"/>
  <c r="T4" i="83"/>
  <c r="T9" i="82"/>
  <c r="T10" i="82"/>
  <c r="T6" i="82"/>
  <c r="T3" i="82"/>
  <c r="T4" i="82"/>
  <c r="T7" i="82"/>
  <c r="T8" i="82"/>
  <c r="T11" i="82"/>
  <c r="T11" i="81"/>
  <c r="T3" i="81"/>
  <c r="T6" i="81"/>
  <c r="T7" i="81"/>
  <c r="T4" i="81"/>
  <c r="T5" i="81"/>
  <c r="T10" i="81"/>
  <c r="T8" i="81"/>
  <c r="T6" i="79"/>
  <c r="T3" i="79"/>
  <c r="T11" i="79"/>
  <c r="T10" i="79"/>
  <c r="T4" i="79"/>
  <c r="T7" i="79"/>
  <c r="T5" i="79"/>
  <c r="T8" i="79"/>
  <c r="T7" i="78"/>
  <c r="T4" i="78"/>
  <c r="T8" i="78"/>
  <c r="T5" i="78"/>
  <c r="T10" i="78"/>
  <c r="T9" i="78"/>
  <c r="T6" i="78"/>
  <c r="T3" i="78"/>
  <c r="T6" i="77"/>
  <c r="T4" i="77"/>
  <c r="T3" i="77"/>
  <c r="T9" i="77"/>
  <c r="T8" i="77"/>
  <c r="T10" i="77"/>
  <c r="T5" i="77"/>
  <c r="T7" i="77"/>
  <c r="H10" i="76"/>
  <c r="T2" i="76" s="1"/>
  <c r="T7" i="76" s="1"/>
  <c r="H11" i="75"/>
  <c r="T2" i="75" s="1"/>
  <c r="T10" i="75" s="1"/>
  <c r="H10" i="74"/>
  <c r="T2" i="74" s="1"/>
  <c r="T11" i="74" s="1"/>
  <c r="H10" i="73"/>
  <c r="T2" i="73" s="1"/>
  <c r="T11" i="73" s="1"/>
  <c r="H10" i="72"/>
  <c r="T2" i="72" s="1"/>
  <c r="T11" i="72" s="1"/>
  <c r="H10" i="71"/>
  <c r="T2" i="71" s="1"/>
  <c r="T11" i="71" s="1"/>
  <c r="H12" i="70"/>
  <c r="T2" i="70" s="1"/>
  <c r="T11" i="70" s="1"/>
  <c r="H13" i="68"/>
  <c r="E13" i="68"/>
  <c r="D13" i="68"/>
  <c r="F13" i="68" s="1"/>
  <c r="H11" i="68"/>
  <c r="E11" i="68"/>
  <c r="D11" i="68"/>
  <c r="F11" i="68" s="1"/>
  <c r="H12" i="68"/>
  <c r="E12" i="68"/>
  <c r="D12" i="68"/>
  <c r="F12" i="68" s="1"/>
  <c r="H10" i="68"/>
  <c r="E10" i="68"/>
  <c r="D10" i="68"/>
  <c r="F10" i="68" s="1"/>
  <c r="H9" i="68"/>
  <c r="E9" i="68"/>
  <c r="D9" i="68"/>
  <c r="F9" i="68" s="1"/>
  <c r="H8" i="68"/>
  <c r="E8" i="68"/>
  <c r="D8" i="68"/>
  <c r="F8" i="68" s="1"/>
  <c r="H7" i="68"/>
  <c r="E7" i="68"/>
  <c r="D7" i="68"/>
  <c r="F7" i="68" s="1"/>
  <c r="H6" i="68"/>
  <c r="E6" i="68"/>
  <c r="D6" i="68"/>
  <c r="F6" i="68" s="1"/>
  <c r="H5" i="68"/>
  <c r="E5" i="68"/>
  <c r="D5" i="68"/>
  <c r="F5" i="68" s="1"/>
  <c r="H4" i="68"/>
  <c r="E4" i="68"/>
  <c r="D4" i="68"/>
  <c r="F4" i="68" s="1"/>
  <c r="H3" i="68"/>
  <c r="E3" i="68"/>
  <c r="D3" i="68"/>
  <c r="F3" i="68" s="1"/>
  <c r="H2" i="68"/>
  <c r="E2" i="68"/>
  <c r="D2" i="68"/>
  <c r="F2" i="68" s="1"/>
  <c r="N10" i="67"/>
  <c r="H9" i="67"/>
  <c r="E9" i="67"/>
  <c r="D9" i="67"/>
  <c r="F9" i="67" s="1"/>
  <c r="H8" i="67"/>
  <c r="E8" i="67"/>
  <c r="D8" i="67"/>
  <c r="F8" i="67" s="1"/>
  <c r="H7" i="67"/>
  <c r="E7" i="67"/>
  <c r="D7" i="67"/>
  <c r="F7" i="67" s="1"/>
  <c r="H6" i="67"/>
  <c r="F6" i="67"/>
  <c r="E6" i="67"/>
  <c r="D6" i="67"/>
  <c r="H5" i="67"/>
  <c r="F5" i="67"/>
  <c r="E5" i="67"/>
  <c r="D5" i="67"/>
  <c r="H4" i="67"/>
  <c r="E4" i="67"/>
  <c r="D4" i="67"/>
  <c r="F4" i="67" s="1"/>
  <c r="H3" i="67"/>
  <c r="E3" i="67"/>
  <c r="D3" i="67"/>
  <c r="F3" i="67" s="1"/>
  <c r="H2" i="67"/>
  <c r="E2" i="67"/>
  <c r="D2" i="67"/>
  <c r="F2" i="67" s="1"/>
  <c r="N22" i="66"/>
  <c r="H21" i="66"/>
  <c r="E21" i="66"/>
  <c r="D21" i="66"/>
  <c r="F21" i="66" s="1"/>
  <c r="H20" i="66"/>
  <c r="E20" i="66"/>
  <c r="D20" i="66"/>
  <c r="F20" i="66" s="1"/>
  <c r="H19" i="66"/>
  <c r="E19" i="66"/>
  <c r="D19" i="66"/>
  <c r="F19" i="66" s="1"/>
  <c r="H18" i="66"/>
  <c r="E18" i="66"/>
  <c r="D18" i="66"/>
  <c r="F18" i="66" s="1"/>
  <c r="H17" i="66"/>
  <c r="E17" i="66"/>
  <c r="D17" i="66"/>
  <c r="F17" i="66" s="1"/>
  <c r="H16" i="66"/>
  <c r="E16" i="66"/>
  <c r="D16" i="66"/>
  <c r="F16" i="66" s="1"/>
  <c r="H15" i="66"/>
  <c r="E15" i="66"/>
  <c r="D15" i="66"/>
  <c r="F15" i="66" s="1"/>
  <c r="H14" i="66"/>
  <c r="E14" i="66"/>
  <c r="D14" i="66"/>
  <c r="F14" i="66" s="1"/>
  <c r="H13" i="66"/>
  <c r="E13" i="66"/>
  <c r="D13" i="66"/>
  <c r="F13" i="66" s="1"/>
  <c r="H12" i="66"/>
  <c r="E12" i="66"/>
  <c r="D12" i="66"/>
  <c r="F12" i="66" s="1"/>
  <c r="H11" i="66"/>
  <c r="E11" i="66"/>
  <c r="D11" i="66"/>
  <c r="F11" i="66" s="1"/>
  <c r="H10" i="66"/>
  <c r="E10" i="66"/>
  <c r="D10" i="66"/>
  <c r="F10" i="66" s="1"/>
  <c r="H9" i="66"/>
  <c r="E9" i="66"/>
  <c r="D9" i="66"/>
  <c r="F9" i="66" s="1"/>
  <c r="H8" i="66"/>
  <c r="E8" i="66"/>
  <c r="D8" i="66"/>
  <c r="F8" i="66" s="1"/>
  <c r="H7" i="66"/>
  <c r="E7" i="66"/>
  <c r="D7" i="66"/>
  <c r="F7" i="66" s="1"/>
  <c r="H6" i="66"/>
  <c r="E6" i="66"/>
  <c r="D6" i="66"/>
  <c r="F6" i="66" s="1"/>
  <c r="H5" i="66"/>
  <c r="E5" i="66"/>
  <c r="D5" i="66"/>
  <c r="F5" i="66" s="1"/>
  <c r="H4" i="66"/>
  <c r="E4" i="66"/>
  <c r="D4" i="66"/>
  <c r="F4" i="66" s="1"/>
  <c r="H3" i="66"/>
  <c r="E3" i="66"/>
  <c r="D3" i="66"/>
  <c r="F3" i="66" s="1"/>
  <c r="H2" i="66"/>
  <c r="E2" i="66"/>
  <c r="D2" i="66"/>
  <c r="F2" i="66" s="1"/>
  <c r="N10" i="65"/>
  <c r="N12" i="65" s="1"/>
  <c r="H9" i="65"/>
  <c r="E9" i="65"/>
  <c r="D9" i="65"/>
  <c r="F9" i="65" s="1"/>
  <c r="H8" i="65"/>
  <c r="E8" i="65"/>
  <c r="D8" i="65"/>
  <c r="F8" i="65" s="1"/>
  <c r="H7" i="65"/>
  <c r="E7" i="65"/>
  <c r="D7" i="65"/>
  <c r="F7" i="65" s="1"/>
  <c r="H6" i="65"/>
  <c r="E6" i="65"/>
  <c r="D6" i="65"/>
  <c r="F6" i="65" s="1"/>
  <c r="H5" i="65"/>
  <c r="E5" i="65"/>
  <c r="D5" i="65"/>
  <c r="F5" i="65" s="1"/>
  <c r="H4" i="65"/>
  <c r="E4" i="65"/>
  <c r="D4" i="65"/>
  <c r="F4" i="65" s="1"/>
  <c r="H3" i="65"/>
  <c r="E3" i="65"/>
  <c r="D3" i="65"/>
  <c r="F3" i="65" s="1"/>
  <c r="H2" i="65"/>
  <c r="E2" i="65"/>
  <c r="D2" i="65"/>
  <c r="F2" i="65" s="1"/>
  <c r="N10" i="64"/>
  <c r="N12" i="64" s="1"/>
  <c r="H9" i="64"/>
  <c r="E9" i="64"/>
  <c r="D9" i="64"/>
  <c r="F9" i="64" s="1"/>
  <c r="H8" i="64"/>
  <c r="E8" i="64"/>
  <c r="D8" i="64"/>
  <c r="F8" i="64" s="1"/>
  <c r="H7" i="64"/>
  <c r="E7" i="64"/>
  <c r="D7" i="64"/>
  <c r="F7" i="64" s="1"/>
  <c r="H6" i="64"/>
  <c r="E6" i="64"/>
  <c r="D6" i="64"/>
  <c r="F6" i="64" s="1"/>
  <c r="H5" i="64"/>
  <c r="E5" i="64"/>
  <c r="D5" i="64"/>
  <c r="F5" i="64" s="1"/>
  <c r="H4" i="64"/>
  <c r="E4" i="64"/>
  <c r="D4" i="64"/>
  <c r="F4" i="64" s="1"/>
  <c r="H3" i="64"/>
  <c r="E3" i="64"/>
  <c r="D3" i="64"/>
  <c r="F3" i="64" s="1"/>
  <c r="H2" i="64"/>
  <c r="E2" i="64"/>
  <c r="D2" i="64"/>
  <c r="F2" i="64" s="1"/>
  <c r="N10" i="62"/>
  <c r="H9" i="62"/>
  <c r="E9" i="62"/>
  <c r="D9" i="62"/>
  <c r="F9" i="62" s="1"/>
  <c r="H8" i="62"/>
  <c r="E8" i="62"/>
  <c r="D8" i="62"/>
  <c r="F8" i="62" s="1"/>
  <c r="H7" i="62"/>
  <c r="E7" i="62"/>
  <c r="D7" i="62"/>
  <c r="F7" i="62" s="1"/>
  <c r="H6" i="62"/>
  <c r="F6" i="62"/>
  <c r="E6" i="62"/>
  <c r="D6" i="62"/>
  <c r="H5" i="62"/>
  <c r="F5" i="62"/>
  <c r="E5" i="62"/>
  <c r="D5" i="62"/>
  <c r="H4" i="62"/>
  <c r="E4" i="62"/>
  <c r="D4" i="62"/>
  <c r="F4" i="62" s="1"/>
  <c r="H3" i="62"/>
  <c r="E3" i="62"/>
  <c r="D3" i="62"/>
  <c r="F3" i="62" s="1"/>
  <c r="H2" i="62"/>
  <c r="E2" i="62"/>
  <c r="D2" i="62"/>
  <c r="F2" i="62" s="1"/>
  <c r="N10" i="61"/>
  <c r="H9" i="61"/>
  <c r="E9" i="61"/>
  <c r="D9" i="61"/>
  <c r="F9" i="61" s="1"/>
  <c r="H8" i="61"/>
  <c r="E8" i="61"/>
  <c r="D8" i="61"/>
  <c r="F8" i="61" s="1"/>
  <c r="H7" i="61"/>
  <c r="E7" i="61"/>
  <c r="D7" i="61"/>
  <c r="F7" i="61" s="1"/>
  <c r="H6" i="61"/>
  <c r="E6" i="61"/>
  <c r="D6" i="61"/>
  <c r="F6" i="61" s="1"/>
  <c r="H5" i="61"/>
  <c r="E5" i="61"/>
  <c r="D5" i="61"/>
  <c r="F5" i="61" s="1"/>
  <c r="H4" i="61"/>
  <c r="E4" i="61"/>
  <c r="D4" i="61"/>
  <c r="F4" i="61" s="1"/>
  <c r="H3" i="61"/>
  <c r="F3" i="61"/>
  <c r="E3" i="61"/>
  <c r="D3" i="61"/>
  <c r="H2" i="61"/>
  <c r="F2" i="61"/>
  <c r="E2" i="61"/>
  <c r="D2" i="61"/>
  <c r="N10" i="59"/>
  <c r="H9" i="59"/>
  <c r="E9" i="59"/>
  <c r="D9" i="59"/>
  <c r="F9" i="59" s="1"/>
  <c r="H8" i="59"/>
  <c r="E8" i="59"/>
  <c r="D8" i="59"/>
  <c r="F8" i="59" s="1"/>
  <c r="H7" i="59"/>
  <c r="E7" i="59"/>
  <c r="D7" i="59"/>
  <c r="F7" i="59" s="1"/>
  <c r="H6" i="59"/>
  <c r="E6" i="59"/>
  <c r="D6" i="59"/>
  <c r="F6" i="59" s="1"/>
  <c r="H5" i="59"/>
  <c r="E5" i="59"/>
  <c r="D5" i="59"/>
  <c r="F5" i="59" s="1"/>
  <c r="H4" i="59"/>
  <c r="F4" i="59"/>
  <c r="E4" i="59"/>
  <c r="D4" i="59"/>
  <c r="H3" i="59"/>
  <c r="F3" i="59"/>
  <c r="E3" i="59"/>
  <c r="D3" i="59"/>
  <c r="H2" i="59"/>
  <c r="E2" i="59"/>
  <c r="D2" i="59"/>
  <c r="F2" i="59" s="1"/>
  <c r="D2" i="60"/>
  <c r="F2" i="60" s="1"/>
  <c r="E2" i="60"/>
  <c r="H2" i="60"/>
  <c r="D3" i="60"/>
  <c r="F3" i="60" s="1"/>
  <c r="E3" i="60"/>
  <c r="H3" i="60"/>
  <c r="D4" i="60"/>
  <c r="F4" i="60" s="1"/>
  <c r="E4" i="60"/>
  <c r="H4" i="60"/>
  <c r="D5" i="60"/>
  <c r="F5" i="60" s="1"/>
  <c r="E5" i="60"/>
  <c r="H5" i="60"/>
  <c r="D6" i="60"/>
  <c r="F6" i="60" s="1"/>
  <c r="E6" i="60"/>
  <c r="H6" i="60"/>
  <c r="D7" i="60"/>
  <c r="F7" i="60" s="1"/>
  <c r="E7" i="60"/>
  <c r="H7" i="60"/>
  <c r="D8" i="60"/>
  <c r="F8" i="60" s="1"/>
  <c r="E8" i="60"/>
  <c r="H8" i="60"/>
  <c r="D9" i="60"/>
  <c r="F9" i="60" s="1"/>
  <c r="E9" i="60"/>
  <c r="H9" i="60"/>
  <c r="N10" i="60"/>
  <c r="T5" i="76" l="1"/>
  <c r="T11" i="76"/>
  <c r="T8" i="76"/>
  <c r="T6" i="76"/>
  <c r="T10" i="76"/>
  <c r="T3" i="76"/>
  <c r="T4" i="76"/>
  <c r="T9" i="76"/>
  <c r="T4" i="75"/>
  <c r="T7" i="75"/>
  <c r="T5" i="75"/>
  <c r="T8" i="75"/>
  <c r="T6" i="75"/>
  <c r="T9" i="75"/>
  <c r="T3" i="75"/>
  <c r="T11" i="75"/>
  <c r="T8" i="74"/>
  <c r="T10" i="74"/>
  <c r="T3" i="74"/>
  <c r="T9" i="74"/>
  <c r="T5" i="74"/>
  <c r="T6" i="74"/>
  <c r="T4" i="74"/>
  <c r="T7" i="74"/>
  <c r="T6" i="73"/>
  <c r="T3" i="73"/>
  <c r="T4" i="73"/>
  <c r="T8" i="73"/>
  <c r="T5" i="73"/>
  <c r="T10" i="73"/>
  <c r="T7" i="73"/>
  <c r="T9" i="73"/>
  <c r="T3" i="72"/>
  <c r="T9" i="72"/>
  <c r="T5" i="72"/>
  <c r="T7" i="72"/>
  <c r="T6" i="72"/>
  <c r="T8" i="72"/>
  <c r="T4" i="72"/>
  <c r="T10" i="72"/>
  <c r="T8" i="71"/>
  <c r="T5" i="71"/>
  <c r="T6" i="71"/>
  <c r="T10" i="71"/>
  <c r="T7" i="71"/>
  <c r="T9" i="71"/>
  <c r="T4" i="71"/>
  <c r="T3" i="71"/>
  <c r="T9" i="70"/>
  <c r="T3" i="70"/>
  <c r="T4" i="70"/>
  <c r="T8" i="70"/>
  <c r="T7" i="70"/>
  <c r="T10" i="70"/>
  <c r="T5" i="70"/>
  <c r="T6" i="70"/>
  <c r="H14" i="68"/>
  <c r="T2" i="68" s="1"/>
  <c r="T11" i="68" s="1"/>
  <c r="H10" i="67"/>
  <c r="T2" i="67" s="1"/>
  <c r="T5" i="67" s="1"/>
  <c r="T3" i="67"/>
  <c r="H22" i="66"/>
  <c r="T2" i="66" s="1"/>
  <c r="T11" i="66" s="1"/>
  <c r="H10" i="65"/>
  <c r="T2" i="65" s="1"/>
  <c r="T11" i="65" s="1"/>
  <c r="H10" i="64"/>
  <c r="T2" i="64" s="1"/>
  <c r="T11" i="64" s="1"/>
  <c r="H10" i="62"/>
  <c r="T2" i="62" s="1"/>
  <c r="T9" i="62" s="1"/>
  <c r="H10" i="61"/>
  <c r="T2" i="61" s="1"/>
  <c r="T11" i="61" s="1"/>
  <c r="H10" i="59"/>
  <c r="T2" i="59" s="1"/>
  <c r="T9" i="59" s="1"/>
  <c r="H10" i="60"/>
  <c r="T2" i="60" s="1"/>
  <c r="T5" i="60" s="1"/>
  <c r="T6" i="60"/>
  <c r="T6" i="68" l="1"/>
  <c r="T10" i="68"/>
  <c r="T3" i="68"/>
  <c r="T7" i="68"/>
  <c r="T9" i="68"/>
  <c r="T4" i="68"/>
  <c r="T5" i="68"/>
  <c r="T8" i="68"/>
  <c r="T7" i="67"/>
  <c r="T6" i="67"/>
  <c r="T4" i="67"/>
  <c r="T9" i="67"/>
  <c r="T8" i="67"/>
  <c r="T11" i="67"/>
  <c r="T10" i="67"/>
  <c r="T8" i="66"/>
  <c r="T3" i="66"/>
  <c r="T10" i="66"/>
  <c r="T4" i="66"/>
  <c r="T5" i="66"/>
  <c r="T9" i="66"/>
  <c r="T7" i="66"/>
  <c r="T6" i="66"/>
  <c r="T9" i="65"/>
  <c r="T6" i="65"/>
  <c r="T3" i="65"/>
  <c r="T7" i="65"/>
  <c r="T4" i="65"/>
  <c r="T8" i="65"/>
  <c r="T5" i="65"/>
  <c r="T10" i="65"/>
  <c r="T10" i="64"/>
  <c r="T6" i="64"/>
  <c r="T3" i="64"/>
  <c r="T4" i="64"/>
  <c r="T7" i="64"/>
  <c r="T9" i="64"/>
  <c r="T5" i="64"/>
  <c r="T8" i="64"/>
  <c r="T6" i="62"/>
  <c r="T10" i="62"/>
  <c r="T8" i="62"/>
  <c r="T5" i="62"/>
  <c r="T11" i="62"/>
  <c r="T7" i="62"/>
  <c r="T3" i="62"/>
  <c r="T4" i="62"/>
  <c r="T6" i="61"/>
  <c r="T8" i="61"/>
  <c r="T3" i="61"/>
  <c r="T10" i="61"/>
  <c r="T7" i="61"/>
  <c r="T9" i="61"/>
  <c r="T5" i="61"/>
  <c r="T4" i="61"/>
  <c r="T10" i="60"/>
  <c r="T8" i="60"/>
  <c r="T4" i="60"/>
  <c r="T9" i="60"/>
  <c r="T11" i="59"/>
  <c r="T6" i="59"/>
  <c r="T3" i="59"/>
  <c r="T8" i="59"/>
  <c r="T10" i="59"/>
  <c r="T7" i="59"/>
  <c r="T5" i="59"/>
  <c r="T4" i="59"/>
  <c r="T3" i="60"/>
  <c r="T11" i="60"/>
  <c r="T7" i="60"/>
  <c r="N10" i="58"/>
  <c r="H9" i="58"/>
  <c r="E9" i="58"/>
  <c r="D9" i="58"/>
  <c r="F9" i="58" s="1"/>
  <c r="H8" i="58"/>
  <c r="E8" i="58"/>
  <c r="D8" i="58"/>
  <c r="F8" i="58" s="1"/>
  <c r="H7" i="58"/>
  <c r="E7" i="58"/>
  <c r="D7" i="58"/>
  <c r="F7" i="58" s="1"/>
  <c r="H6" i="58"/>
  <c r="E6" i="58"/>
  <c r="D6" i="58"/>
  <c r="F6" i="58" s="1"/>
  <c r="H5" i="58"/>
  <c r="E5" i="58"/>
  <c r="D5" i="58"/>
  <c r="F5" i="58" s="1"/>
  <c r="H4" i="58"/>
  <c r="E4" i="58"/>
  <c r="D4" i="58"/>
  <c r="F4" i="58" s="1"/>
  <c r="H3" i="58"/>
  <c r="E3" i="58"/>
  <c r="D3" i="58"/>
  <c r="F3" i="58" s="1"/>
  <c r="H2" i="58"/>
  <c r="E2" i="58"/>
  <c r="D2" i="58"/>
  <c r="F2" i="58" s="1"/>
  <c r="N10" i="57"/>
  <c r="N13" i="57" s="1"/>
  <c r="H9" i="57"/>
  <c r="E9" i="57"/>
  <c r="D9" i="57"/>
  <c r="F9" i="57" s="1"/>
  <c r="H8" i="57"/>
  <c r="E8" i="57"/>
  <c r="D8" i="57"/>
  <c r="F8" i="57" s="1"/>
  <c r="H7" i="57"/>
  <c r="E7" i="57"/>
  <c r="D7" i="57"/>
  <c r="F7" i="57" s="1"/>
  <c r="H6" i="57"/>
  <c r="E6" i="57"/>
  <c r="D6" i="57"/>
  <c r="F6" i="57" s="1"/>
  <c r="H5" i="57"/>
  <c r="E5" i="57"/>
  <c r="D5" i="57"/>
  <c r="F5" i="57" s="1"/>
  <c r="H4" i="57"/>
  <c r="E4" i="57"/>
  <c r="D4" i="57"/>
  <c r="F4" i="57" s="1"/>
  <c r="H3" i="57"/>
  <c r="E3" i="57"/>
  <c r="D3" i="57"/>
  <c r="F3" i="57" s="1"/>
  <c r="H2" i="57"/>
  <c r="E2" i="57"/>
  <c r="D2" i="57"/>
  <c r="F2" i="57" s="1"/>
  <c r="N10" i="56"/>
  <c r="H9" i="56"/>
  <c r="E9" i="56"/>
  <c r="D9" i="56"/>
  <c r="F9" i="56" s="1"/>
  <c r="H8" i="56"/>
  <c r="E8" i="56"/>
  <c r="D8" i="56"/>
  <c r="F8" i="56" s="1"/>
  <c r="H7" i="56"/>
  <c r="E7" i="56"/>
  <c r="D7" i="56"/>
  <c r="F7" i="56" s="1"/>
  <c r="H6" i="56"/>
  <c r="E6" i="56"/>
  <c r="D6" i="56"/>
  <c r="F6" i="56" s="1"/>
  <c r="H5" i="56"/>
  <c r="E5" i="56"/>
  <c r="D5" i="56"/>
  <c r="F5" i="56" s="1"/>
  <c r="H4" i="56"/>
  <c r="E4" i="56"/>
  <c r="D4" i="56"/>
  <c r="F4" i="56" s="1"/>
  <c r="H3" i="56"/>
  <c r="F3" i="56"/>
  <c r="E3" i="56"/>
  <c r="D3" i="56"/>
  <c r="H2" i="56"/>
  <c r="F2" i="56"/>
  <c r="E2" i="56"/>
  <c r="D2" i="56"/>
  <c r="H10" i="58" l="1"/>
  <c r="T2" i="58" s="1"/>
  <c r="T6" i="58" s="1"/>
  <c r="H10" i="57"/>
  <c r="T2" i="57" s="1"/>
  <c r="T9" i="57" s="1"/>
  <c r="H10" i="56"/>
  <c r="T2" i="56" s="1"/>
  <c r="T9" i="56" s="1"/>
  <c r="T4" i="58" l="1"/>
  <c r="T3" i="58"/>
  <c r="T5" i="58"/>
  <c r="T8" i="58"/>
  <c r="T11" i="58"/>
  <c r="T10" i="58"/>
  <c r="T7" i="58"/>
  <c r="T9" i="58"/>
  <c r="T11" i="57"/>
  <c r="T4" i="57"/>
  <c r="T6" i="57"/>
  <c r="T8" i="57"/>
  <c r="T10" i="57"/>
  <c r="T3" i="57"/>
  <c r="T5" i="57"/>
  <c r="T7" i="57"/>
  <c r="T6" i="56"/>
  <c r="T8" i="56"/>
  <c r="T11" i="56"/>
  <c r="T7" i="56"/>
  <c r="T10" i="56"/>
  <c r="T5" i="56"/>
  <c r="T4" i="56"/>
  <c r="T3" i="56"/>
  <c r="N10" i="55"/>
  <c r="H9" i="55"/>
  <c r="E9" i="55"/>
  <c r="D9" i="55"/>
  <c r="F9" i="55" s="1"/>
  <c r="H8" i="55"/>
  <c r="E8" i="55"/>
  <c r="D8" i="55"/>
  <c r="F8" i="55" s="1"/>
  <c r="H7" i="55"/>
  <c r="E7" i="55"/>
  <c r="D7" i="55"/>
  <c r="F7" i="55" s="1"/>
  <c r="H6" i="55"/>
  <c r="E6" i="55"/>
  <c r="D6" i="55"/>
  <c r="F6" i="55" s="1"/>
  <c r="H5" i="55"/>
  <c r="E5" i="55"/>
  <c r="D5" i="55"/>
  <c r="F5" i="55" s="1"/>
  <c r="H4" i="55"/>
  <c r="E4" i="55"/>
  <c r="D4" i="55"/>
  <c r="F4" i="55" s="1"/>
  <c r="H3" i="55"/>
  <c r="E3" i="55"/>
  <c r="D3" i="55"/>
  <c r="F3" i="55" s="1"/>
  <c r="H2" i="55"/>
  <c r="E2" i="55"/>
  <c r="D2" i="55"/>
  <c r="F2" i="55" s="1"/>
  <c r="N10" i="54"/>
  <c r="H9" i="54"/>
  <c r="E9" i="54"/>
  <c r="D9" i="54"/>
  <c r="F9" i="54" s="1"/>
  <c r="H8" i="54"/>
  <c r="E8" i="54"/>
  <c r="D8" i="54"/>
  <c r="F8" i="54" s="1"/>
  <c r="H7" i="54"/>
  <c r="E7" i="54"/>
  <c r="D7" i="54"/>
  <c r="F7" i="54" s="1"/>
  <c r="H6" i="54"/>
  <c r="E6" i="54"/>
  <c r="D6" i="54"/>
  <c r="F6" i="54" s="1"/>
  <c r="H5" i="54"/>
  <c r="E5" i="54"/>
  <c r="D5" i="54"/>
  <c r="F5" i="54" s="1"/>
  <c r="H4" i="54"/>
  <c r="E4" i="54"/>
  <c r="D4" i="54"/>
  <c r="F4" i="54" s="1"/>
  <c r="H3" i="54"/>
  <c r="E3" i="54"/>
  <c r="D3" i="54"/>
  <c r="F3" i="54" s="1"/>
  <c r="H2" i="54"/>
  <c r="E2" i="54"/>
  <c r="D2" i="54"/>
  <c r="F2" i="54" s="1"/>
  <c r="N10" i="53"/>
  <c r="H9" i="53"/>
  <c r="E9" i="53"/>
  <c r="D9" i="53"/>
  <c r="F9" i="53" s="1"/>
  <c r="H8" i="53"/>
  <c r="E8" i="53"/>
  <c r="D8" i="53"/>
  <c r="F8" i="53" s="1"/>
  <c r="H7" i="53"/>
  <c r="E7" i="53"/>
  <c r="D7" i="53"/>
  <c r="F7" i="53" s="1"/>
  <c r="H6" i="53"/>
  <c r="F6" i="53"/>
  <c r="E6" i="53"/>
  <c r="D6" i="53"/>
  <c r="H5" i="53"/>
  <c r="F5" i="53"/>
  <c r="E5" i="53"/>
  <c r="D5" i="53"/>
  <c r="H4" i="53"/>
  <c r="E4" i="53"/>
  <c r="D4" i="53"/>
  <c r="F4" i="53" s="1"/>
  <c r="H3" i="53"/>
  <c r="E3" i="53"/>
  <c r="D3" i="53"/>
  <c r="F3" i="53" s="1"/>
  <c r="H2" i="53"/>
  <c r="E2" i="53"/>
  <c r="D2" i="53"/>
  <c r="F2" i="53" s="1"/>
  <c r="N10" i="52"/>
  <c r="H9" i="52"/>
  <c r="E9" i="52"/>
  <c r="D9" i="52"/>
  <c r="F9" i="52" s="1"/>
  <c r="H8" i="52"/>
  <c r="E8" i="52"/>
  <c r="D8" i="52"/>
  <c r="F8" i="52" s="1"/>
  <c r="H7" i="52"/>
  <c r="E7" i="52"/>
  <c r="D7" i="52"/>
  <c r="F7" i="52" s="1"/>
  <c r="H6" i="52"/>
  <c r="E6" i="52"/>
  <c r="D6" i="52"/>
  <c r="F6" i="52" s="1"/>
  <c r="H5" i="52"/>
  <c r="E5" i="52"/>
  <c r="D5" i="52"/>
  <c r="F5" i="52" s="1"/>
  <c r="H4" i="52"/>
  <c r="E4" i="52"/>
  <c r="D4" i="52"/>
  <c r="F4" i="52" s="1"/>
  <c r="H3" i="52"/>
  <c r="E3" i="52"/>
  <c r="D3" i="52"/>
  <c r="F3" i="52" s="1"/>
  <c r="H2" i="52"/>
  <c r="E2" i="52"/>
  <c r="D2" i="52"/>
  <c r="F2" i="52" s="1"/>
  <c r="N10" i="51"/>
  <c r="H9" i="51"/>
  <c r="E9" i="51"/>
  <c r="D9" i="51"/>
  <c r="F9" i="51" s="1"/>
  <c r="H8" i="51"/>
  <c r="E8" i="51"/>
  <c r="D8" i="51"/>
  <c r="F8" i="51" s="1"/>
  <c r="H7" i="51"/>
  <c r="E7" i="51"/>
  <c r="D7" i="51"/>
  <c r="F7" i="51" s="1"/>
  <c r="H6" i="51"/>
  <c r="E6" i="51"/>
  <c r="D6" i="51"/>
  <c r="F6" i="51" s="1"/>
  <c r="H5" i="51"/>
  <c r="E5" i="51"/>
  <c r="D5" i="51"/>
  <c r="F5" i="51" s="1"/>
  <c r="H4" i="51"/>
  <c r="E4" i="51"/>
  <c r="D4" i="51"/>
  <c r="F4" i="51" s="1"/>
  <c r="H3" i="51"/>
  <c r="E3" i="51"/>
  <c r="D3" i="51"/>
  <c r="F3" i="51" s="1"/>
  <c r="H2" i="51"/>
  <c r="E2" i="51"/>
  <c r="D2" i="51"/>
  <c r="F2" i="51" s="1"/>
  <c r="N10" i="50"/>
  <c r="H9" i="50"/>
  <c r="E9" i="50"/>
  <c r="D9" i="50"/>
  <c r="F9" i="50" s="1"/>
  <c r="H8" i="50"/>
  <c r="E8" i="50"/>
  <c r="D8" i="50"/>
  <c r="F8" i="50" s="1"/>
  <c r="H7" i="50"/>
  <c r="E7" i="50"/>
  <c r="D7" i="50"/>
  <c r="F7" i="50" s="1"/>
  <c r="H6" i="50"/>
  <c r="E6" i="50"/>
  <c r="D6" i="50"/>
  <c r="F6" i="50" s="1"/>
  <c r="H5" i="50"/>
  <c r="E5" i="50"/>
  <c r="D5" i="50"/>
  <c r="F5" i="50" s="1"/>
  <c r="H4" i="50"/>
  <c r="E4" i="50"/>
  <c r="D4" i="50"/>
  <c r="F4" i="50" s="1"/>
  <c r="H3" i="50"/>
  <c r="E3" i="50"/>
  <c r="D3" i="50"/>
  <c r="F3" i="50" s="1"/>
  <c r="H2" i="50"/>
  <c r="E2" i="50"/>
  <c r="D2" i="50"/>
  <c r="F2" i="50" s="1"/>
  <c r="N10" i="49"/>
  <c r="H9" i="49"/>
  <c r="E9" i="49"/>
  <c r="D9" i="49"/>
  <c r="F9" i="49" s="1"/>
  <c r="H8" i="49"/>
  <c r="E8" i="49"/>
  <c r="D8" i="49"/>
  <c r="F8" i="49" s="1"/>
  <c r="H7" i="49"/>
  <c r="E7" i="49"/>
  <c r="D7" i="49"/>
  <c r="F7" i="49" s="1"/>
  <c r="H6" i="49"/>
  <c r="E6" i="49"/>
  <c r="D6" i="49"/>
  <c r="F6" i="49" s="1"/>
  <c r="H5" i="49"/>
  <c r="E5" i="49"/>
  <c r="D5" i="49"/>
  <c r="F5" i="49" s="1"/>
  <c r="H4" i="49"/>
  <c r="E4" i="49"/>
  <c r="D4" i="49"/>
  <c r="F4" i="49" s="1"/>
  <c r="H3" i="49"/>
  <c r="E3" i="49"/>
  <c r="D3" i="49"/>
  <c r="F3" i="49" s="1"/>
  <c r="H2" i="49"/>
  <c r="E2" i="49"/>
  <c r="D2" i="49"/>
  <c r="F2" i="49" s="1"/>
  <c r="N10" i="48"/>
  <c r="H9" i="48"/>
  <c r="E9" i="48"/>
  <c r="D9" i="48"/>
  <c r="F9" i="48" s="1"/>
  <c r="H8" i="48"/>
  <c r="E8" i="48"/>
  <c r="D8" i="48"/>
  <c r="F8" i="48" s="1"/>
  <c r="H7" i="48"/>
  <c r="E7" i="48"/>
  <c r="D7" i="48"/>
  <c r="F7" i="48" s="1"/>
  <c r="H6" i="48"/>
  <c r="O6" i="48" s="1"/>
  <c r="E6" i="48"/>
  <c r="D6" i="48"/>
  <c r="F6" i="48" s="1"/>
  <c r="H5" i="48"/>
  <c r="O5" i="48" s="1"/>
  <c r="E5" i="48"/>
  <c r="D5" i="48"/>
  <c r="F5" i="48" s="1"/>
  <c r="H4" i="48"/>
  <c r="O4" i="48" s="1"/>
  <c r="E4" i="48"/>
  <c r="D4" i="48"/>
  <c r="F4" i="48" s="1"/>
  <c r="H3" i="48"/>
  <c r="O3" i="48" s="1"/>
  <c r="E3" i="48"/>
  <c r="D3" i="48"/>
  <c r="F3" i="48" s="1"/>
  <c r="H2" i="48"/>
  <c r="O2" i="48" s="1"/>
  <c r="O10" i="48" s="1"/>
  <c r="E2" i="48"/>
  <c r="D2" i="48"/>
  <c r="F2" i="48" s="1"/>
  <c r="N10" i="47"/>
  <c r="H9" i="47"/>
  <c r="E9" i="47"/>
  <c r="D9" i="47"/>
  <c r="F9" i="47" s="1"/>
  <c r="H8" i="47"/>
  <c r="E8" i="47"/>
  <c r="D8" i="47"/>
  <c r="F8" i="47" s="1"/>
  <c r="H7" i="47"/>
  <c r="E7" i="47"/>
  <c r="D7" i="47"/>
  <c r="F7" i="47" s="1"/>
  <c r="H6" i="47"/>
  <c r="O6" i="47" s="1"/>
  <c r="E6" i="47"/>
  <c r="D6" i="47"/>
  <c r="F6" i="47" s="1"/>
  <c r="H5" i="47"/>
  <c r="O5" i="47" s="1"/>
  <c r="E5" i="47"/>
  <c r="D5" i="47"/>
  <c r="F5" i="47" s="1"/>
  <c r="H4" i="47"/>
  <c r="O4" i="47" s="1"/>
  <c r="E4" i="47"/>
  <c r="D4" i="47"/>
  <c r="F4" i="47" s="1"/>
  <c r="H3" i="47"/>
  <c r="O3" i="47" s="1"/>
  <c r="E3" i="47"/>
  <c r="D3" i="47"/>
  <c r="F3" i="47" s="1"/>
  <c r="H2" i="47"/>
  <c r="O2" i="47" s="1"/>
  <c r="E2" i="47"/>
  <c r="D2" i="47"/>
  <c r="F2" i="47" s="1"/>
  <c r="R11" i="46"/>
  <c r="R10" i="46"/>
  <c r="N10" i="46"/>
  <c r="H9" i="46"/>
  <c r="O9" i="46" s="1"/>
  <c r="E9" i="46"/>
  <c r="R9" i="46" s="1"/>
  <c r="D9" i="46"/>
  <c r="F9" i="46" s="1"/>
  <c r="H8" i="46"/>
  <c r="O8" i="46" s="1"/>
  <c r="E8" i="46"/>
  <c r="R8" i="46" s="1"/>
  <c r="D8" i="46"/>
  <c r="F8" i="46" s="1"/>
  <c r="H7" i="46"/>
  <c r="O7" i="46" s="1"/>
  <c r="E7" i="46"/>
  <c r="R7" i="46" s="1"/>
  <c r="D7" i="46"/>
  <c r="F7" i="46" s="1"/>
  <c r="H6" i="46"/>
  <c r="O6" i="46" s="1"/>
  <c r="E6" i="46"/>
  <c r="R6" i="46" s="1"/>
  <c r="D6" i="46"/>
  <c r="F6" i="46" s="1"/>
  <c r="H5" i="46"/>
  <c r="O5" i="46" s="1"/>
  <c r="F5" i="46"/>
  <c r="E5" i="46"/>
  <c r="R5" i="46" s="1"/>
  <c r="D5" i="46"/>
  <c r="H4" i="46"/>
  <c r="E4" i="46"/>
  <c r="R4" i="46" s="1"/>
  <c r="D4" i="46"/>
  <c r="F4" i="46" s="1"/>
  <c r="H3" i="46"/>
  <c r="E3" i="46"/>
  <c r="R3" i="46" s="1"/>
  <c r="D3" i="46"/>
  <c r="F3" i="46" s="1"/>
  <c r="H2" i="46"/>
  <c r="O2" i="46" s="1"/>
  <c r="E2" i="46"/>
  <c r="R2" i="46" s="1"/>
  <c r="D2" i="46"/>
  <c r="F2" i="46" s="1"/>
  <c r="R11" i="45"/>
  <c r="R10" i="45"/>
  <c r="N10" i="45"/>
  <c r="H9" i="45"/>
  <c r="O9" i="45" s="1"/>
  <c r="E9" i="45"/>
  <c r="R9" i="45" s="1"/>
  <c r="D9" i="45"/>
  <c r="F9" i="45" s="1"/>
  <c r="H8" i="45"/>
  <c r="E8" i="45"/>
  <c r="R8" i="45" s="1"/>
  <c r="D8" i="45"/>
  <c r="F8" i="45" s="1"/>
  <c r="H7" i="45"/>
  <c r="O7" i="45" s="1"/>
  <c r="E7" i="45"/>
  <c r="R7" i="45" s="1"/>
  <c r="D7" i="45"/>
  <c r="F7" i="45" s="1"/>
  <c r="H6" i="45"/>
  <c r="E6" i="45"/>
  <c r="R6" i="45" s="1"/>
  <c r="D6" i="45"/>
  <c r="F6" i="45" s="1"/>
  <c r="H5" i="45"/>
  <c r="E5" i="45"/>
  <c r="R5" i="45" s="1"/>
  <c r="D5" i="45"/>
  <c r="F5" i="45" s="1"/>
  <c r="H4" i="45"/>
  <c r="E4" i="45"/>
  <c r="R4" i="45" s="1"/>
  <c r="D4" i="45"/>
  <c r="F4" i="45" s="1"/>
  <c r="H3" i="45"/>
  <c r="O3" i="45" s="1"/>
  <c r="E3" i="45"/>
  <c r="R3" i="45" s="1"/>
  <c r="D3" i="45"/>
  <c r="F3" i="45" s="1"/>
  <c r="H2" i="45"/>
  <c r="O2" i="45" s="1"/>
  <c r="E2" i="45"/>
  <c r="R2" i="45" s="1"/>
  <c r="D2" i="45"/>
  <c r="F2" i="45" s="1"/>
  <c r="R11" i="44"/>
  <c r="R10" i="44"/>
  <c r="N10" i="44"/>
  <c r="H9" i="44"/>
  <c r="E9" i="44"/>
  <c r="R9" i="44" s="1"/>
  <c r="D9" i="44"/>
  <c r="F9" i="44" s="1"/>
  <c r="H8" i="44"/>
  <c r="F8" i="44"/>
  <c r="E8" i="44"/>
  <c r="R8" i="44" s="1"/>
  <c r="D8" i="44"/>
  <c r="R7" i="44"/>
  <c r="H7" i="44"/>
  <c r="E7" i="44"/>
  <c r="D7" i="44"/>
  <c r="F7" i="44" s="1"/>
  <c r="R6" i="44"/>
  <c r="H6" i="44"/>
  <c r="E6" i="44"/>
  <c r="D6" i="44"/>
  <c r="F6" i="44" s="1"/>
  <c r="R5" i="44"/>
  <c r="H5" i="44"/>
  <c r="O5" i="44" s="1"/>
  <c r="E5" i="44"/>
  <c r="D5" i="44"/>
  <c r="F5" i="44" s="1"/>
  <c r="R4" i="44"/>
  <c r="H4" i="44"/>
  <c r="O4" i="44" s="1"/>
  <c r="E4" i="44"/>
  <c r="D4" i="44"/>
  <c r="F4" i="44" s="1"/>
  <c r="R3" i="44"/>
  <c r="H3" i="44"/>
  <c r="O3" i="44" s="1"/>
  <c r="E3" i="44"/>
  <c r="D3" i="44"/>
  <c r="F3" i="44" s="1"/>
  <c r="R2" i="44"/>
  <c r="H2" i="44"/>
  <c r="O2" i="44" s="1"/>
  <c r="O10" i="44" s="1"/>
  <c r="E2" i="44"/>
  <c r="D2" i="44"/>
  <c r="F2" i="44" s="1"/>
  <c r="R11" i="43"/>
  <c r="R10" i="43"/>
  <c r="N10" i="43"/>
  <c r="H9" i="43"/>
  <c r="E9" i="43"/>
  <c r="R9" i="43" s="1"/>
  <c r="D9" i="43"/>
  <c r="F9" i="43" s="1"/>
  <c r="H8" i="43"/>
  <c r="E8" i="43"/>
  <c r="R8" i="43" s="1"/>
  <c r="D8" i="43"/>
  <c r="F8" i="43" s="1"/>
  <c r="H7" i="43"/>
  <c r="E7" i="43"/>
  <c r="R7" i="43" s="1"/>
  <c r="D7" i="43"/>
  <c r="F7" i="43" s="1"/>
  <c r="H6" i="43"/>
  <c r="E6" i="43"/>
  <c r="R6" i="43" s="1"/>
  <c r="D6" i="43"/>
  <c r="F6" i="43" s="1"/>
  <c r="H5" i="43"/>
  <c r="O5" i="43" s="1"/>
  <c r="E5" i="43"/>
  <c r="R5" i="43" s="1"/>
  <c r="D5" i="43"/>
  <c r="F5" i="43" s="1"/>
  <c r="H4" i="43"/>
  <c r="O4" i="43" s="1"/>
  <c r="E4" i="43"/>
  <c r="R4" i="43" s="1"/>
  <c r="D4" i="43"/>
  <c r="F4" i="43" s="1"/>
  <c r="H3" i="43"/>
  <c r="O3" i="43" s="1"/>
  <c r="E3" i="43"/>
  <c r="R3" i="43" s="1"/>
  <c r="D3" i="43"/>
  <c r="F3" i="43" s="1"/>
  <c r="H2" i="43"/>
  <c r="O2" i="43" s="1"/>
  <c r="E2" i="43"/>
  <c r="R2" i="43" s="1"/>
  <c r="D2" i="43"/>
  <c r="F2" i="43" s="1"/>
  <c r="R11" i="42"/>
  <c r="R10" i="42"/>
  <c r="N10" i="42"/>
  <c r="H9" i="42"/>
  <c r="E9" i="42"/>
  <c r="R9" i="42" s="1"/>
  <c r="D9" i="42"/>
  <c r="F9" i="42" s="1"/>
  <c r="H8" i="42"/>
  <c r="E8" i="42"/>
  <c r="R8" i="42" s="1"/>
  <c r="D8" i="42"/>
  <c r="F8" i="42" s="1"/>
  <c r="H7" i="42"/>
  <c r="E7" i="42"/>
  <c r="R7" i="42" s="1"/>
  <c r="D7" i="42"/>
  <c r="F7" i="42" s="1"/>
  <c r="H6" i="42"/>
  <c r="O6" i="42" s="1"/>
  <c r="E6" i="42"/>
  <c r="R6" i="42" s="1"/>
  <c r="D6" i="42"/>
  <c r="F6" i="42" s="1"/>
  <c r="H5" i="42"/>
  <c r="O5" i="42" s="1"/>
  <c r="E5" i="42"/>
  <c r="R5" i="42" s="1"/>
  <c r="D5" i="42"/>
  <c r="F5" i="42" s="1"/>
  <c r="H4" i="42"/>
  <c r="O4" i="42" s="1"/>
  <c r="E4" i="42"/>
  <c r="R4" i="42" s="1"/>
  <c r="D4" i="42"/>
  <c r="F4" i="42" s="1"/>
  <c r="H3" i="42"/>
  <c r="O3" i="42" s="1"/>
  <c r="E3" i="42"/>
  <c r="R3" i="42" s="1"/>
  <c r="D3" i="42"/>
  <c r="F3" i="42" s="1"/>
  <c r="H2" i="42"/>
  <c r="O2" i="42" s="1"/>
  <c r="O10" i="42" s="1"/>
  <c r="E2" i="42"/>
  <c r="R2" i="42" s="1"/>
  <c r="D2" i="42"/>
  <c r="F2" i="42" s="1"/>
  <c r="R11" i="41"/>
  <c r="R10" i="41"/>
  <c r="N10" i="41"/>
  <c r="H9" i="41"/>
  <c r="O9" i="41" s="1"/>
  <c r="E9" i="41"/>
  <c r="R9" i="41" s="1"/>
  <c r="D9" i="41"/>
  <c r="F9" i="41" s="1"/>
  <c r="H8" i="41"/>
  <c r="O8" i="41" s="1"/>
  <c r="E8" i="41"/>
  <c r="R8" i="41" s="1"/>
  <c r="D8" i="41"/>
  <c r="F8" i="41" s="1"/>
  <c r="H7" i="41"/>
  <c r="O7" i="41" s="1"/>
  <c r="E7" i="41"/>
  <c r="R7" i="41" s="1"/>
  <c r="D7" i="41"/>
  <c r="F7" i="41" s="1"/>
  <c r="H6" i="41"/>
  <c r="O6" i="41" s="1"/>
  <c r="E6" i="41"/>
  <c r="R6" i="41" s="1"/>
  <c r="D6" i="41"/>
  <c r="F6" i="41" s="1"/>
  <c r="H5" i="41"/>
  <c r="O5" i="41" s="1"/>
  <c r="E5" i="41"/>
  <c r="R5" i="41" s="1"/>
  <c r="D5" i="41"/>
  <c r="F5" i="41" s="1"/>
  <c r="H4" i="41"/>
  <c r="E4" i="41"/>
  <c r="R4" i="41" s="1"/>
  <c r="D4" i="41"/>
  <c r="F4" i="41" s="1"/>
  <c r="H3" i="41"/>
  <c r="E3" i="41"/>
  <c r="R3" i="41" s="1"/>
  <c r="D3" i="41"/>
  <c r="F3" i="41" s="1"/>
  <c r="H2" i="41"/>
  <c r="E2" i="41"/>
  <c r="R2" i="41" s="1"/>
  <c r="D2" i="41"/>
  <c r="F2" i="41" s="1"/>
  <c r="R11" i="40"/>
  <c r="R10" i="40"/>
  <c r="N10" i="40"/>
  <c r="H9" i="40"/>
  <c r="E9" i="40"/>
  <c r="R9" i="40" s="1"/>
  <c r="D9" i="40"/>
  <c r="F9" i="40" s="1"/>
  <c r="H8" i="40"/>
  <c r="O8" i="40" s="1"/>
  <c r="E8" i="40"/>
  <c r="R8" i="40" s="1"/>
  <c r="D8" i="40"/>
  <c r="F8" i="40" s="1"/>
  <c r="H7" i="40"/>
  <c r="O7" i="40" s="1"/>
  <c r="E7" i="40"/>
  <c r="R7" i="40" s="1"/>
  <c r="D7" i="40"/>
  <c r="F7" i="40" s="1"/>
  <c r="H6" i="40"/>
  <c r="O6" i="40" s="1"/>
  <c r="E6" i="40"/>
  <c r="R6" i="40" s="1"/>
  <c r="D6" i="40"/>
  <c r="F6" i="40" s="1"/>
  <c r="H5" i="40"/>
  <c r="O5" i="40" s="1"/>
  <c r="E5" i="40"/>
  <c r="R5" i="40" s="1"/>
  <c r="D5" i="40"/>
  <c r="F5" i="40" s="1"/>
  <c r="H4" i="40"/>
  <c r="O4" i="40" s="1"/>
  <c r="E4" i="40"/>
  <c r="R4" i="40" s="1"/>
  <c r="D4" i="40"/>
  <c r="F4" i="40" s="1"/>
  <c r="H3" i="40"/>
  <c r="E3" i="40"/>
  <c r="R3" i="40" s="1"/>
  <c r="D3" i="40"/>
  <c r="F3" i="40" s="1"/>
  <c r="H2" i="40"/>
  <c r="O2" i="40" s="1"/>
  <c r="E2" i="40"/>
  <c r="R2" i="40" s="1"/>
  <c r="D2" i="40"/>
  <c r="F2" i="40" s="1"/>
  <c r="R11" i="39"/>
  <c r="R10" i="39"/>
  <c r="N10" i="39"/>
  <c r="H9" i="39"/>
  <c r="O9" i="39" s="1"/>
  <c r="E9" i="39"/>
  <c r="R9" i="39" s="1"/>
  <c r="D9" i="39"/>
  <c r="F9" i="39" s="1"/>
  <c r="H8" i="39"/>
  <c r="O8" i="39" s="1"/>
  <c r="E8" i="39"/>
  <c r="R8" i="39" s="1"/>
  <c r="D8" i="39"/>
  <c r="F8" i="39" s="1"/>
  <c r="H7" i="39"/>
  <c r="O7" i="39" s="1"/>
  <c r="E7" i="39"/>
  <c r="R7" i="39" s="1"/>
  <c r="D7" i="39"/>
  <c r="F7" i="39" s="1"/>
  <c r="H6" i="39"/>
  <c r="O6" i="39" s="1"/>
  <c r="E6" i="39"/>
  <c r="R6" i="39" s="1"/>
  <c r="D6" i="39"/>
  <c r="F6" i="39" s="1"/>
  <c r="H5" i="39"/>
  <c r="O5" i="39" s="1"/>
  <c r="E5" i="39"/>
  <c r="R5" i="39" s="1"/>
  <c r="D5" i="39"/>
  <c r="F5" i="39" s="1"/>
  <c r="R4" i="39"/>
  <c r="H4" i="39"/>
  <c r="O4" i="39" s="1"/>
  <c r="E4" i="39"/>
  <c r="D4" i="39"/>
  <c r="F4" i="39" s="1"/>
  <c r="R3" i="39"/>
  <c r="H3" i="39"/>
  <c r="E3" i="39"/>
  <c r="D3" i="39"/>
  <c r="F3" i="39" s="1"/>
  <c r="R2" i="39"/>
  <c r="H2" i="39"/>
  <c r="O2" i="39" s="1"/>
  <c r="O10" i="39" s="1"/>
  <c r="E2" i="39"/>
  <c r="D2" i="39"/>
  <c r="F2" i="39" s="1"/>
  <c r="R11" i="38"/>
  <c r="R10" i="38"/>
  <c r="N10" i="38"/>
  <c r="H9" i="38"/>
  <c r="E9" i="38"/>
  <c r="R9" i="38" s="1"/>
  <c r="D9" i="38"/>
  <c r="F9" i="38" s="1"/>
  <c r="H8" i="38"/>
  <c r="E8" i="38"/>
  <c r="R8" i="38" s="1"/>
  <c r="D8" i="38"/>
  <c r="F8" i="38" s="1"/>
  <c r="H7" i="38"/>
  <c r="E7" i="38"/>
  <c r="R7" i="38" s="1"/>
  <c r="D7" i="38"/>
  <c r="F7" i="38" s="1"/>
  <c r="H6" i="38"/>
  <c r="E6" i="38"/>
  <c r="R6" i="38" s="1"/>
  <c r="D6" i="38"/>
  <c r="F6" i="38" s="1"/>
  <c r="H5" i="38"/>
  <c r="E5" i="38"/>
  <c r="R5" i="38" s="1"/>
  <c r="D5" i="38"/>
  <c r="F5" i="38" s="1"/>
  <c r="H4" i="38"/>
  <c r="E4" i="38"/>
  <c r="R4" i="38" s="1"/>
  <c r="D4" i="38"/>
  <c r="F4" i="38" s="1"/>
  <c r="H3" i="38"/>
  <c r="E3" i="38"/>
  <c r="R3" i="38" s="1"/>
  <c r="D3" i="38"/>
  <c r="F3" i="38" s="1"/>
  <c r="H2" i="38"/>
  <c r="E2" i="38"/>
  <c r="R2" i="38" s="1"/>
  <c r="D2" i="38"/>
  <c r="F2" i="38" s="1"/>
  <c r="R11" i="37"/>
  <c r="R10" i="37"/>
  <c r="N10" i="37"/>
  <c r="H9" i="37"/>
  <c r="E9" i="37"/>
  <c r="R9" i="37" s="1"/>
  <c r="D9" i="37"/>
  <c r="F9" i="37" s="1"/>
  <c r="H8" i="37"/>
  <c r="E8" i="37"/>
  <c r="R8" i="37" s="1"/>
  <c r="D8" i="37"/>
  <c r="F8" i="37" s="1"/>
  <c r="R7" i="37"/>
  <c r="H7" i="37"/>
  <c r="E7" i="37"/>
  <c r="D7" i="37"/>
  <c r="F7" i="37" s="1"/>
  <c r="H6" i="37"/>
  <c r="E6" i="37"/>
  <c r="R6" i="37" s="1"/>
  <c r="D6" i="37"/>
  <c r="F6" i="37" s="1"/>
  <c r="R5" i="37"/>
  <c r="H5" i="37"/>
  <c r="E5" i="37"/>
  <c r="D5" i="37"/>
  <c r="F5" i="37" s="1"/>
  <c r="H4" i="37"/>
  <c r="F4" i="37"/>
  <c r="E4" i="37"/>
  <c r="R4" i="37" s="1"/>
  <c r="D4" i="37"/>
  <c r="R3" i="37"/>
  <c r="H3" i="37"/>
  <c r="E3" i="37"/>
  <c r="D3" i="37"/>
  <c r="F3" i="37" s="1"/>
  <c r="H2" i="37"/>
  <c r="F2" i="37"/>
  <c r="E2" i="37"/>
  <c r="R2" i="37" s="1"/>
  <c r="D2" i="37"/>
  <c r="N13" i="36"/>
  <c r="R11" i="36"/>
  <c r="R10" i="36"/>
  <c r="N10" i="36"/>
  <c r="H9" i="36"/>
  <c r="E9" i="36"/>
  <c r="R9" i="36" s="1"/>
  <c r="D9" i="36"/>
  <c r="F9" i="36" s="1"/>
  <c r="H8" i="36"/>
  <c r="E8" i="36"/>
  <c r="R8" i="36" s="1"/>
  <c r="D8" i="36"/>
  <c r="F8" i="36" s="1"/>
  <c r="H7" i="36"/>
  <c r="E7" i="36"/>
  <c r="R7" i="36" s="1"/>
  <c r="D7" i="36"/>
  <c r="F7" i="36" s="1"/>
  <c r="H6" i="36"/>
  <c r="E6" i="36"/>
  <c r="R6" i="36" s="1"/>
  <c r="D6" i="36"/>
  <c r="F6" i="36" s="1"/>
  <c r="H5" i="36"/>
  <c r="E5" i="36"/>
  <c r="R5" i="36" s="1"/>
  <c r="D5" i="36"/>
  <c r="F5" i="36" s="1"/>
  <c r="H4" i="36"/>
  <c r="F4" i="36"/>
  <c r="E4" i="36"/>
  <c r="R4" i="36" s="1"/>
  <c r="D4" i="36"/>
  <c r="H3" i="36"/>
  <c r="E3" i="36"/>
  <c r="R3" i="36" s="1"/>
  <c r="D3" i="36"/>
  <c r="F3" i="36" s="1"/>
  <c r="H2" i="36"/>
  <c r="E2" i="36"/>
  <c r="R2" i="36" s="1"/>
  <c r="D2" i="36"/>
  <c r="F2" i="36" s="1"/>
  <c r="R11" i="35"/>
  <c r="R10" i="35"/>
  <c r="N10" i="35"/>
  <c r="H9" i="35"/>
  <c r="E9" i="35"/>
  <c r="R9" i="35" s="1"/>
  <c r="D9" i="35"/>
  <c r="F9" i="35" s="1"/>
  <c r="H8" i="35"/>
  <c r="E8" i="35"/>
  <c r="R8" i="35" s="1"/>
  <c r="D8" i="35"/>
  <c r="F8" i="35" s="1"/>
  <c r="H7" i="35"/>
  <c r="E7" i="35"/>
  <c r="R7" i="35" s="1"/>
  <c r="D7" i="35"/>
  <c r="F7" i="35" s="1"/>
  <c r="H6" i="35"/>
  <c r="E6" i="35"/>
  <c r="R6" i="35" s="1"/>
  <c r="D6" i="35"/>
  <c r="F6" i="35" s="1"/>
  <c r="H5" i="35"/>
  <c r="E5" i="35"/>
  <c r="R5" i="35" s="1"/>
  <c r="D5" i="35"/>
  <c r="F5" i="35" s="1"/>
  <c r="H4" i="35"/>
  <c r="E4" i="35"/>
  <c r="R4" i="35" s="1"/>
  <c r="D4" i="35"/>
  <c r="F4" i="35" s="1"/>
  <c r="H3" i="35"/>
  <c r="E3" i="35"/>
  <c r="R3" i="35" s="1"/>
  <c r="D3" i="35"/>
  <c r="F3" i="35" s="1"/>
  <c r="H2" i="35"/>
  <c r="E2" i="35"/>
  <c r="R2" i="35" s="1"/>
  <c r="D2" i="35"/>
  <c r="F2" i="35" s="1"/>
  <c r="R11" i="34"/>
  <c r="R10" i="34"/>
  <c r="N10" i="34"/>
  <c r="H9" i="34"/>
  <c r="E9" i="34"/>
  <c r="R9" i="34" s="1"/>
  <c r="D9" i="34"/>
  <c r="F9" i="34" s="1"/>
  <c r="H8" i="34"/>
  <c r="E8" i="34"/>
  <c r="R8" i="34" s="1"/>
  <c r="D8" i="34"/>
  <c r="F8" i="34" s="1"/>
  <c r="H7" i="34"/>
  <c r="E7" i="34"/>
  <c r="R7" i="34" s="1"/>
  <c r="D7" i="34"/>
  <c r="F7" i="34" s="1"/>
  <c r="H6" i="34"/>
  <c r="E6" i="34"/>
  <c r="R6" i="34" s="1"/>
  <c r="D6" i="34"/>
  <c r="F6" i="34" s="1"/>
  <c r="H5" i="34"/>
  <c r="F5" i="34"/>
  <c r="E5" i="34"/>
  <c r="R5" i="34" s="1"/>
  <c r="D5" i="34"/>
  <c r="H4" i="34"/>
  <c r="E4" i="34"/>
  <c r="R4" i="34" s="1"/>
  <c r="D4" i="34"/>
  <c r="F4" i="34" s="1"/>
  <c r="H3" i="34"/>
  <c r="E3" i="34"/>
  <c r="R3" i="34" s="1"/>
  <c r="D3" i="34"/>
  <c r="F3" i="34" s="1"/>
  <c r="H2" i="34"/>
  <c r="E2" i="34"/>
  <c r="R2" i="34" s="1"/>
  <c r="D2" i="34"/>
  <c r="F2" i="34" s="1"/>
  <c r="R11" i="33"/>
  <c r="R10" i="33"/>
  <c r="N10" i="33"/>
  <c r="H9" i="33"/>
  <c r="E9" i="33"/>
  <c r="R9" i="33" s="1"/>
  <c r="D9" i="33"/>
  <c r="F9" i="33" s="1"/>
  <c r="H8" i="33"/>
  <c r="E8" i="33"/>
  <c r="R8" i="33" s="1"/>
  <c r="D8" i="33"/>
  <c r="F8" i="33" s="1"/>
  <c r="R7" i="33"/>
  <c r="H7" i="33"/>
  <c r="E7" i="33"/>
  <c r="D7" i="33"/>
  <c r="F7" i="33" s="1"/>
  <c r="H6" i="33"/>
  <c r="E6" i="33"/>
  <c r="R6" i="33" s="1"/>
  <c r="D6" i="33"/>
  <c r="F6" i="33" s="1"/>
  <c r="R5" i="33"/>
  <c r="H5" i="33"/>
  <c r="E5" i="33"/>
  <c r="D5" i="33"/>
  <c r="F5" i="33" s="1"/>
  <c r="H4" i="33"/>
  <c r="E4" i="33"/>
  <c r="R4" i="33" s="1"/>
  <c r="D4" i="33"/>
  <c r="F4" i="33" s="1"/>
  <c r="R3" i="33"/>
  <c r="H3" i="33"/>
  <c r="E3" i="33"/>
  <c r="D3" i="33"/>
  <c r="F3" i="33" s="1"/>
  <c r="H2" i="33"/>
  <c r="E2" i="33"/>
  <c r="R2" i="33" s="1"/>
  <c r="D2" i="33"/>
  <c r="F2" i="33" s="1"/>
  <c r="R11" i="32"/>
  <c r="R10" i="32"/>
  <c r="N10" i="32"/>
  <c r="H9" i="32"/>
  <c r="E9" i="32"/>
  <c r="R9" i="32" s="1"/>
  <c r="D9" i="32"/>
  <c r="F9" i="32" s="1"/>
  <c r="H8" i="32"/>
  <c r="E8" i="32"/>
  <c r="R8" i="32" s="1"/>
  <c r="D8" i="32"/>
  <c r="F8" i="32" s="1"/>
  <c r="H7" i="32"/>
  <c r="E7" i="32"/>
  <c r="R7" i="32" s="1"/>
  <c r="D7" i="32"/>
  <c r="F7" i="32" s="1"/>
  <c r="H6" i="32"/>
  <c r="E6" i="32"/>
  <c r="R6" i="32" s="1"/>
  <c r="D6" i="32"/>
  <c r="F6" i="32" s="1"/>
  <c r="H5" i="32"/>
  <c r="E5" i="32"/>
  <c r="R5" i="32" s="1"/>
  <c r="D5" i="32"/>
  <c r="F5" i="32" s="1"/>
  <c r="H4" i="32"/>
  <c r="E4" i="32"/>
  <c r="R4" i="32" s="1"/>
  <c r="D4" i="32"/>
  <c r="F4" i="32" s="1"/>
  <c r="H3" i="32"/>
  <c r="E3" i="32"/>
  <c r="R3" i="32" s="1"/>
  <c r="D3" i="32"/>
  <c r="F3" i="32" s="1"/>
  <c r="H2" i="32"/>
  <c r="E2" i="32"/>
  <c r="R2" i="32" s="1"/>
  <c r="D2" i="32"/>
  <c r="F2" i="32" s="1"/>
  <c r="R11" i="31"/>
  <c r="R10" i="31"/>
  <c r="N10" i="31"/>
  <c r="H9" i="31"/>
  <c r="E9" i="31"/>
  <c r="R9" i="31" s="1"/>
  <c r="D9" i="31"/>
  <c r="F9" i="31" s="1"/>
  <c r="H8" i="31"/>
  <c r="E8" i="31"/>
  <c r="R8" i="31" s="1"/>
  <c r="D8" i="31"/>
  <c r="F8" i="31" s="1"/>
  <c r="H7" i="31"/>
  <c r="E7" i="31"/>
  <c r="R7" i="31" s="1"/>
  <c r="D7" i="31"/>
  <c r="F7" i="31" s="1"/>
  <c r="H6" i="31"/>
  <c r="E6" i="31"/>
  <c r="R6" i="31" s="1"/>
  <c r="D6" i="31"/>
  <c r="F6" i="31" s="1"/>
  <c r="H5" i="31"/>
  <c r="E5" i="31"/>
  <c r="R5" i="31" s="1"/>
  <c r="D5" i="31"/>
  <c r="F5" i="31" s="1"/>
  <c r="R4" i="31"/>
  <c r="H4" i="31"/>
  <c r="E4" i="31"/>
  <c r="D4" i="31"/>
  <c r="F4" i="31" s="1"/>
  <c r="H3" i="31"/>
  <c r="E3" i="31"/>
  <c r="R3" i="31" s="1"/>
  <c r="D3" i="31"/>
  <c r="F3" i="31" s="1"/>
  <c r="H2" i="31"/>
  <c r="E2" i="31"/>
  <c r="R2" i="31" s="1"/>
  <c r="D2" i="31"/>
  <c r="F2" i="31" s="1"/>
  <c r="R11" i="30"/>
  <c r="R10" i="30"/>
  <c r="N10" i="30"/>
  <c r="H9" i="30"/>
  <c r="E9" i="30"/>
  <c r="R9" i="30" s="1"/>
  <c r="D9" i="30"/>
  <c r="F9" i="30" s="1"/>
  <c r="H8" i="30"/>
  <c r="E8" i="30"/>
  <c r="R8" i="30" s="1"/>
  <c r="D8" i="30"/>
  <c r="F8" i="30" s="1"/>
  <c r="H7" i="30"/>
  <c r="E7" i="30"/>
  <c r="R7" i="30" s="1"/>
  <c r="D7" i="30"/>
  <c r="F7" i="30" s="1"/>
  <c r="H6" i="30"/>
  <c r="E6" i="30"/>
  <c r="R6" i="30" s="1"/>
  <c r="D6" i="30"/>
  <c r="F6" i="30" s="1"/>
  <c r="H5" i="30"/>
  <c r="E5" i="30"/>
  <c r="R5" i="30" s="1"/>
  <c r="D5" i="30"/>
  <c r="F5" i="30" s="1"/>
  <c r="H4" i="30"/>
  <c r="E4" i="30"/>
  <c r="R4" i="30" s="1"/>
  <c r="D4" i="30"/>
  <c r="F4" i="30" s="1"/>
  <c r="H3" i="30"/>
  <c r="E3" i="30"/>
  <c r="R3" i="30" s="1"/>
  <c r="D3" i="30"/>
  <c r="F3" i="30" s="1"/>
  <c r="H2" i="30"/>
  <c r="E2" i="30"/>
  <c r="R2" i="30" s="1"/>
  <c r="D2" i="30"/>
  <c r="F2" i="30" s="1"/>
  <c r="H6" i="29"/>
  <c r="R11" i="29"/>
  <c r="R10" i="29"/>
  <c r="N10" i="29"/>
  <c r="H9" i="29"/>
  <c r="E9" i="29"/>
  <c r="R9" i="29" s="1"/>
  <c r="D9" i="29"/>
  <c r="F9" i="29" s="1"/>
  <c r="H8" i="29"/>
  <c r="F8" i="29"/>
  <c r="E8" i="29"/>
  <c r="R8" i="29" s="1"/>
  <c r="D8" i="29"/>
  <c r="R7" i="29"/>
  <c r="H7" i="29"/>
  <c r="E7" i="29"/>
  <c r="D7" i="29"/>
  <c r="F7" i="29" s="1"/>
  <c r="F6" i="29"/>
  <c r="E6" i="29"/>
  <c r="R6" i="29" s="1"/>
  <c r="D6" i="29"/>
  <c r="H5" i="29"/>
  <c r="E5" i="29"/>
  <c r="R5" i="29" s="1"/>
  <c r="D5" i="29"/>
  <c r="F5" i="29" s="1"/>
  <c r="H4" i="29"/>
  <c r="E4" i="29"/>
  <c r="R4" i="29" s="1"/>
  <c r="D4" i="29"/>
  <c r="F4" i="29" s="1"/>
  <c r="H3" i="29"/>
  <c r="E3" i="29"/>
  <c r="R3" i="29" s="1"/>
  <c r="D3" i="29"/>
  <c r="F3" i="29" s="1"/>
  <c r="H2" i="29"/>
  <c r="E2" i="29"/>
  <c r="R2" i="29" s="1"/>
  <c r="D2" i="29"/>
  <c r="F2" i="29" s="1"/>
  <c r="N11" i="26"/>
  <c r="N13" i="26" s="1"/>
  <c r="R11" i="28"/>
  <c r="R10" i="28"/>
  <c r="N10" i="28"/>
  <c r="H9" i="28"/>
  <c r="E9" i="28"/>
  <c r="R9" i="28" s="1"/>
  <c r="D9" i="28"/>
  <c r="F9" i="28" s="1"/>
  <c r="H8" i="28"/>
  <c r="E8" i="28"/>
  <c r="R8" i="28" s="1"/>
  <c r="D8" i="28"/>
  <c r="F8" i="28" s="1"/>
  <c r="H7" i="28"/>
  <c r="E7" i="28"/>
  <c r="R7" i="28" s="1"/>
  <c r="D7" i="28"/>
  <c r="F7" i="28" s="1"/>
  <c r="H6" i="28"/>
  <c r="E6" i="28"/>
  <c r="R6" i="28" s="1"/>
  <c r="D6" i="28"/>
  <c r="F6" i="28" s="1"/>
  <c r="H5" i="28"/>
  <c r="E5" i="28"/>
  <c r="R5" i="28" s="1"/>
  <c r="D5" i="28"/>
  <c r="F5" i="28" s="1"/>
  <c r="H4" i="28"/>
  <c r="E4" i="28"/>
  <c r="R4" i="28" s="1"/>
  <c r="D4" i="28"/>
  <c r="F4" i="28" s="1"/>
  <c r="R3" i="28"/>
  <c r="H3" i="28"/>
  <c r="E3" i="28"/>
  <c r="D3" i="28"/>
  <c r="F3" i="28" s="1"/>
  <c r="R2" i="28"/>
  <c r="H2" i="28"/>
  <c r="E2" i="28"/>
  <c r="D2" i="28"/>
  <c r="F2" i="28" s="1"/>
  <c r="F9" i="27"/>
  <c r="F5" i="27"/>
  <c r="N10" i="27"/>
  <c r="R11" i="27"/>
  <c r="R10" i="27"/>
  <c r="H9" i="27"/>
  <c r="E9" i="27"/>
  <c r="R9" i="27" s="1"/>
  <c r="D9" i="27"/>
  <c r="H8" i="27"/>
  <c r="E8" i="27"/>
  <c r="R8" i="27" s="1"/>
  <c r="D8" i="27"/>
  <c r="F8" i="27" s="1"/>
  <c r="H7" i="27"/>
  <c r="E7" i="27"/>
  <c r="R7" i="27" s="1"/>
  <c r="D7" i="27"/>
  <c r="F7" i="27" s="1"/>
  <c r="H6" i="27"/>
  <c r="E6" i="27"/>
  <c r="R6" i="27" s="1"/>
  <c r="D6" i="27"/>
  <c r="F6" i="27" s="1"/>
  <c r="H5" i="27"/>
  <c r="E5" i="27"/>
  <c r="R5" i="27" s="1"/>
  <c r="D5" i="27"/>
  <c r="H4" i="27"/>
  <c r="E4" i="27"/>
  <c r="R4" i="27" s="1"/>
  <c r="D4" i="27"/>
  <c r="F4" i="27" s="1"/>
  <c r="H3" i="27"/>
  <c r="E3" i="27"/>
  <c r="R3" i="27" s="1"/>
  <c r="D3" i="27"/>
  <c r="F3" i="27" s="1"/>
  <c r="R2" i="27"/>
  <c r="H2" i="27"/>
  <c r="E2" i="27"/>
  <c r="D2" i="27"/>
  <c r="F2" i="27" s="1"/>
  <c r="H10" i="26"/>
  <c r="E10" i="26"/>
  <c r="R11" i="26" s="1"/>
  <c r="D10" i="26"/>
  <c r="F10" i="26" s="1"/>
  <c r="H9" i="26"/>
  <c r="E9" i="26"/>
  <c r="R10" i="26" s="1"/>
  <c r="D9" i="26"/>
  <c r="F9" i="26" s="1"/>
  <c r="R8" i="26"/>
  <c r="H8" i="26"/>
  <c r="E8" i="26"/>
  <c r="R9" i="26" s="1"/>
  <c r="D8" i="26"/>
  <c r="F8" i="26" s="1"/>
  <c r="H7" i="26"/>
  <c r="E7" i="26"/>
  <c r="R7" i="26" s="1"/>
  <c r="D7" i="26"/>
  <c r="F7" i="26" s="1"/>
  <c r="H6" i="26"/>
  <c r="E6" i="26"/>
  <c r="R6" i="26" s="1"/>
  <c r="D6" i="26"/>
  <c r="F6" i="26" s="1"/>
  <c r="H5" i="26"/>
  <c r="E5" i="26"/>
  <c r="R5" i="26" s="1"/>
  <c r="D5" i="26"/>
  <c r="F5" i="26" s="1"/>
  <c r="H4" i="26"/>
  <c r="E4" i="26"/>
  <c r="R4" i="26" s="1"/>
  <c r="D4" i="26"/>
  <c r="F4" i="26" s="1"/>
  <c r="H3" i="26"/>
  <c r="E3" i="26"/>
  <c r="R3" i="26" s="1"/>
  <c r="D3" i="26"/>
  <c r="F3" i="26" s="1"/>
  <c r="H2" i="26"/>
  <c r="E2" i="26"/>
  <c r="R2" i="26" s="1"/>
  <c r="D2" i="26"/>
  <c r="F2" i="26" s="1"/>
  <c r="O10" i="41" l="1"/>
  <c r="O10" i="43"/>
  <c r="O10" i="46"/>
  <c r="O10" i="47"/>
  <c r="H10" i="55"/>
  <c r="T2" i="55" s="1"/>
  <c r="T11" i="55" s="1"/>
  <c r="H10" i="54"/>
  <c r="T2" i="54" s="1"/>
  <c r="T11" i="54" s="1"/>
  <c r="H10" i="53"/>
  <c r="T2" i="53" s="1"/>
  <c r="T9" i="53" s="1"/>
  <c r="H10" i="52"/>
  <c r="T2" i="52" s="1"/>
  <c r="T8" i="52" s="1"/>
  <c r="H10" i="51"/>
  <c r="T2" i="51" s="1"/>
  <c r="T9" i="51" s="1"/>
  <c r="H10" i="50"/>
  <c r="T2" i="50" s="1"/>
  <c r="T6" i="50" s="1"/>
  <c r="H10" i="49"/>
  <c r="T2" i="49" s="1"/>
  <c r="T11" i="49" s="1"/>
  <c r="O10" i="40"/>
  <c r="O10" i="45"/>
  <c r="H10" i="48"/>
  <c r="T2" i="48" s="1"/>
  <c r="T8" i="48" s="1"/>
  <c r="H10" i="47"/>
  <c r="T2" i="47" s="1"/>
  <c r="T8" i="47" s="1"/>
  <c r="H10" i="46"/>
  <c r="T2" i="46" s="1"/>
  <c r="T11" i="46" s="1"/>
  <c r="H10" i="45"/>
  <c r="T2" i="45" s="1"/>
  <c r="T11" i="45" s="1"/>
  <c r="H10" i="44"/>
  <c r="T2" i="44" s="1"/>
  <c r="T8" i="44" s="1"/>
  <c r="H10" i="43"/>
  <c r="T2" i="43" s="1"/>
  <c r="T11" i="43" s="1"/>
  <c r="H10" i="42"/>
  <c r="T2" i="42" s="1"/>
  <c r="T8" i="42" s="1"/>
  <c r="H10" i="41"/>
  <c r="T2" i="41" s="1"/>
  <c r="T8" i="41" s="1"/>
  <c r="H10" i="40"/>
  <c r="T2" i="40" s="1"/>
  <c r="T6" i="40" s="1"/>
  <c r="H10" i="39"/>
  <c r="T2" i="39" s="1"/>
  <c r="T8" i="39" s="1"/>
  <c r="H10" i="38"/>
  <c r="T2" i="38" s="1"/>
  <c r="T11" i="38" s="1"/>
  <c r="H10" i="37"/>
  <c r="T2" i="37" s="1"/>
  <c r="T11" i="37" s="1"/>
  <c r="H10" i="36"/>
  <c r="T2" i="36" s="1"/>
  <c r="T11" i="36" s="1"/>
  <c r="H10" i="35"/>
  <c r="T2" i="35" s="1"/>
  <c r="T11" i="35" s="1"/>
  <c r="H10" i="34"/>
  <c r="T2" i="34" s="1"/>
  <c r="T8" i="34" s="1"/>
  <c r="H10" i="33"/>
  <c r="T2" i="33" s="1"/>
  <c r="T8" i="33" s="1"/>
  <c r="H10" i="32"/>
  <c r="T2" i="32" s="1"/>
  <c r="T8" i="32" s="1"/>
  <c r="H10" i="31"/>
  <c r="T2" i="31" s="1"/>
  <c r="T8" i="31" s="1"/>
  <c r="H10" i="30"/>
  <c r="T2" i="30" s="1"/>
  <c r="T8" i="30" s="1"/>
  <c r="H10" i="29"/>
  <c r="T2" i="29" s="1"/>
  <c r="T11" i="29" s="1"/>
  <c r="H10" i="28"/>
  <c r="T2" i="28" s="1"/>
  <c r="T8" i="28" s="1"/>
  <c r="H10" i="27"/>
  <c r="T2" i="27" s="1"/>
  <c r="H11" i="26"/>
  <c r="T2" i="26" s="1"/>
  <c r="T9" i="26" s="1"/>
  <c r="T11" i="47" l="1"/>
  <c r="T3" i="55"/>
  <c r="T10" i="55"/>
  <c r="T7" i="55"/>
  <c r="T5" i="55"/>
  <c r="T4" i="55"/>
  <c r="T9" i="55"/>
  <c r="T6" i="55"/>
  <c r="T8" i="55"/>
  <c r="T3" i="54"/>
  <c r="T8" i="54"/>
  <c r="T9" i="54"/>
  <c r="T4" i="54"/>
  <c r="T7" i="54"/>
  <c r="T5" i="54"/>
  <c r="T6" i="54"/>
  <c r="T10" i="54"/>
  <c r="T7" i="53"/>
  <c r="T3" i="53"/>
  <c r="T4" i="53"/>
  <c r="T8" i="53"/>
  <c r="T5" i="53"/>
  <c r="T10" i="53"/>
  <c r="T6" i="53"/>
  <c r="T11" i="53"/>
  <c r="T6" i="52"/>
  <c r="T5" i="52"/>
  <c r="T4" i="52"/>
  <c r="T11" i="52"/>
  <c r="T3" i="52"/>
  <c r="T10" i="52"/>
  <c r="T7" i="52"/>
  <c r="T9" i="52"/>
  <c r="T7" i="51"/>
  <c r="T5" i="51"/>
  <c r="T3" i="51"/>
  <c r="T8" i="51"/>
  <c r="T11" i="51"/>
  <c r="T6" i="51"/>
  <c r="T10" i="51"/>
  <c r="T4" i="51"/>
  <c r="T11" i="50"/>
  <c r="T3" i="50"/>
  <c r="T7" i="50"/>
  <c r="T5" i="50"/>
  <c r="T9" i="50"/>
  <c r="T8" i="50"/>
  <c r="T10" i="50"/>
  <c r="T4" i="50"/>
  <c r="T8" i="49"/>
  <c r="T5" i="49"/>
  <c r="T10" i="49"/>
  <c r="T6" i="49"/>
  <c r="T9" i="49"/>
  <c r="T4" i="49"/>
  <c r="T7" i="49"/>
  <c r="T3" i="49"/>
  <c r="T10" i="48"/>
  <c r="T3" i="48"/>
  <c r="T11" i="48"/>
  <c r="T5" i="48"/>
  <c r="T4" i="48"/>
  <c r="T7" i="48"/>
  <c r="T6" i="48"/>
  <c r="T9" i="48"/>
  <c r="T9" i="47"/>
  <c r="T10" i="47"/>
  <c r="T7" i="47"/>
  <c r="T4" i="47"/>
  <c r="T3" i="47"/>
  <c r="T6" i="47"/>
  <c r="T5" i="47"/>
  <c r="T5" i="46"/>
  <c r="T4" i="46"/>
  <c r="T7" i="46"/>
  <c r="T6" i="46"/>
  <c r="T9" i="46"/>
  <c r="T8" i="46"/>
  <c r="T3" i="46"/>
  <c r="T10" i="46"/>
  <c r="T4" i="45"/>
  <c r="T5" i="45"/>
  <c r="T7" i="45"/>
  <c r="T6" i="45"/>
  <c r="T9" i="45"/>
  <c r="T8" i="45"/>
  <c r="T3" i="45"/>
  <c r="T10" i="45"/>
  <c r="T10" i="44"/>
  <c r="T3" i="44"/>
  <c r="T5" i="44"/>
  <c r="T11" i="44"/>
  <c r="T7" i="44"/>
  <c r="T6" i="44"/>
  <c r="T4" i="44"/>
  <c r="T9" i="44"/>
  <c r="T4" i="43"/>
  <c r="T5" i="43"/>
  <c r="T7" i="43"/>
  <c r="T6" i="43"/>
  <c r="T9" i="43"/>
  <c r="T8" i="43"/>
  <c r="T3" i="43"/>
  <c r="T10" i="43"/>
  <c r="T6" i="42"/>
  <c r="T3" i="42"/>
  <c r="T11" i="42"/>
  <c r="T9" i="42"/>
  <c r="T10" i="42"/>
  <c r="T5" i="42"/>
  <c r="T4" i="42"/>
  <c r="T7" i="42"/>
  <c r="T3" i="41"/>
  <c r="T4" i="41"/>
  <c r="T5" i="41"/>
  <c r="T11" i="41"/>
  <c r="T10" i="41"/>
  <c r="T7" i="41"/>
  <c r="T6" i="41"/>
  <c r="T9" i="41"/>
  <c r="T9" i="40"/>
  <c r="T8" i="40"/>
  <c r="T5" i="40"/>
  <c r="T11" i="40"/>
  <c r="T10" i="40"/>
  <c r="T3" i="40"/>
  <c r="T4" i="40"/>
  <c r="T7" i="40"/>
  <c r="T11" i="39"/>
  <c r="T6" i="39"/>
  <c r="T4" i="39"/>
  <c r="T7" i="39"/>
  <c r="T9" i="39"/>
  <c r="T3" i="39"/>
  <c r="T10" i="39"/>
  <c r="T5" i="39"/>
  <c r="T4" i="38"/>
  <c r="T5" i="38"/>
  <c r="T7" i="38"/>
  <c r="T6" i="38"/>
  <c r="T9" i="38"/>
  <c r="T8" i="38"/>
  <c r="T3" i="38"/>
  <c r="T10" i="38"/>
  <c r="T7" i="37"/>
  <c r="T6" i="37"/>
  <c r="T9" i="37"/>
  <c r="T8" i="37"/>
  <c r="T5" i="37"/>
  <c r="T4" i="37"/>
  <c r="T3" i="37"/>
  <c r="T10" i="37"/>
  <c r="T5" i="36"/>
  <c r="T4" i="36"/>
  <c r="T7" i="36"/>
  <c r="T6" i="36"/>
  <c r="T9" i="36"/>
  <c r="T8" i="36"/>
  <c r="T3" i="36"/>
  <c r="T10" i="36"/>
  <c r="T10" i="35"/>
  <c r="T9" i="35"/>
  <c r="T3" i="35"/>
  <c r="T6" i="35"/>
  <c r="T7" i="35"/>
  <c r="T8" i="35"/>
  <c r="T5" i="35"/>
  <c r="T4" i="35"/>
  <c r="T11" i="34"/>
  <c r="T3" i="34"/>
  <c r="T5" i="34"/>
  <c r="T10" i="34"/>
  <c r="T4" i="34"/>
  <c r="T7" i="34"/>
  <c r="T6" i="34"/>
  <c r="T9" i="34"/>
  <c r="T11" i="33"/>
  <c r="T3" i="33"/>
  <c r="T5" i="33"/>
  <c r="T10" i="33"/>
  <c r="T4" i="33"/>
  <c r="T7" i="33"/>
  <c r="T6" i="33"/>
  <c r="T9" i="33"/>
  <c r="T3" i="32"/>
  <c r="T11" i="32"/>
  <c r="T5" i="32"/>
  <c r="T10" i="32"/>
  <c r="T4" i="32"/>
  <c r="T7" i="32"/>
  <c r="T6" i="32"/>
  <c r="T9" i="32"/>
  <c r="T5" i="31"/>
  <c r="T3" i="31"/>
  <c r="T11" i="31"/>
  <c r="T10" i="31"/>
  <c r="T4" i="31"/>
  <c r="T7" i="31"/>
  <c r="T6" i="31"/>
  <c r="T9" i="31"/>
  <c r="T5" i="30"/>
  <c r="T3" i="30"/>
  <c r="T11" i="30"/>
  <c r="T10" i="30"/>
  <c r="T4" i="30"/>
  <c r="T7" i="30"/>
  <c r="T6" i="30"/>
  <c r="T9" i="30"/>
  <c r="T4" i="29"/>
  <c r="T10" i="29"/>
  <c r="T8" i="29"/>
  <c r="T5" i="29"/>
  <c r="T6" i="29"/>
  <c r="T3" i="29"/>
  <c r="T9" i="29"/>
  <c r="T7" i="29"/>
  <c r="T5" i="28"/>
  <c r="T4" i="28"/>
  <c r="T10" i="28"/>
  <c r="T3" i="28"/>
  <c r="T11" i="28"/>
  <c r="T7" i="28"/>
  <c r="T6" i="28"/>
  <c r="T9" i="28"/>
  <c r="T10" i="27"/>
  <c r="T5" i="27"/>
  <c r="T4" i="27"/>
  <c r="T7" i="27"/>
  <c r="T6" i="27"/>
  <c r="T9" i="27"/>
  <c r="T8" i="27"/>
  <c r="T3" i="27"/>
  <c r="T11" i="27"/>
  <c r="T4" i="26"/>
  <c r="T6" i="26"/>
  <c r="T11" i="26"/>
  <c r="T3" i="26"/>
  <c r="T5" i="26"/>
  <c r="T8" i="26"/>
  <c r="T7" i="26"/>
  <c r="T10" i="26"/>
  <c r="N17" i="25"/>
  <c r="H16" i="25"/>
  <c r="F16" i="25"/>
  <c r="E16" i="25"/>
  <c r="D16" i="25"/>
  <c r="H15" i="25"/>
  <c r="F15" i="25"/>
  <c r="E15" i="25"/>
  <c r="D15" i="25"/>
  <c r="H14" i="25"/>
  <c r="F14" i="25"/>
  <c r="E14" i="25"/>
  <c r="D14" i="25"/>
  <c r="H13" i="25"/>
  <c r="F13" i="25"/>
  <c r="E13" i="25"/>
  <c r="D13" i="25"/>
  <c r="H12" i="25"/>
  <c r="F12" i="25"/>
  <c r="E12" i="25"/>
  <c r="D12" i="25"/>
  <c r="H11" i="25"/>
  <c r="E11" i="25"/>
  <c r="R11" i="25" s="1"/>
  <c r="D11" i="25"/>
  <c r="F11" i="25" s="1"/>
  <c r="H10" i="25"/>
  <c r="E10" i="25"/>
  <c r="R10" i="25" s="1"/>
  <c r="D10" i="25"/>
  <c r="F10" i="25" s="1"/>
  <c r="H9" i="25"/>
  <c r="E9" i="25"/>
  <c r="R9" i="25" s="1"/>
  <c r="D9" i="25"/>
  <c r="F9" i="25" s="1"/>
  <c r="H8" i="25"/>
  <c r="E8" i="25"/>
  <c r="R8" i="25" s="1"/>
  <c r="D8" i="25"/>
  <c r="F8" i="25" s="1"/>
  <c r="H7" i="25"/>
  <c r="E7" i="25"/>
  <c r="R7" i="25" s="1"/>
  <c r="D7" i="25"/>
  <c r="F7" i="25" s="1"/>
  <c r="H6" i="25"/>
  <c r="E6" i="25"/>
  <c r="R6" i="25" s="1"/>
  <c r="D6" i="25"/>
  <c r="F6" i="25" s="1"/>
  <c r="H5" i="25"/>
  <c r="E5" i="25"/>
  <c r="R5" i="25" s="1"/>
  <c r="D5" i="25"/>
  <c r="F5" i="25" s="1"/>
  <c r="H4" i="25"/>
  <c r="F4" i="25"/>
  <c r="E4" i="25"/>
  <c r="R4" i="25" s="1"/>
  <c r="D4" i="25"/>
  <c r="H3" i="25"/>
  <c r="E3" i="25"/>
  <c r="R3" i="25" s="1"/>
  <c r="D3" i="25"/>
  <c r="F3" i="25" s="1"/>
  <c r="H2" i="25"/>
  <c r="E2" i="25"/>
  <c r="R2" i="25" s="1"/>
  <c r="D2" i="25"/>
  <c r="F2" i="25" s="1"/>
  <c r="N17" i="22"/>
  <c r="N19" i="22" s="1"/>
  <c r="H16" i="22"/>
  <c r="E16" i="22"/>
  <c r="D16" i="22"/>
  <c r="F16" i="22" s="1"/>
  <c r="H15" i="22"/>
  <c r="E15" i="22"/>
  <c r="D15" i="22"/>
  <c r="F15" i="22" s="1"/>
  <c r="H14" i="22"/>
  <c r="E14" i="22"/>
  <c r="D14" i="22"/>
  <c r="F14" i="22" s="1"/>
  <c r="H13" i="22"/>
  <c r="E13" i="22"/>
  <c r="D13" i="22"/>
  <c r="F13" i="22" s="1"/>
  <c r="H9" i="22"/>
  <c r="E9" i="22"/>
  <c r="D9" i="22"/>
  <c r="F9" i="22" s="1"/>
  <c r="H12" i="22"/>
  <c r="E12" i="22"/>
  <c r="R11" i="22" s="1"/>
  <c r="D12" i="22"/>
  <c r="F12" i="22" s="1"/>
  <c r="H10" i="22"/>
  <c r="E10" i="22"/>
  <c r="R10" i="22" s="1"/>
  <c r="D10" i="22"/>
  <c r="F10" i="22" s="1"/>
  <c r="H8" i="22"/>
  <c r="E8" i="22"/>
  <c r="R9" i="22" s="1"/>
  <c r="D8" i="22"/>
  <c r="F8" i="22" s="1"/>
  <c r="H11" i="22"/>
  <c r="E11" i="22"/>
  <c r="R8" i="22" s="1"/>
  <c r="D11" i="22"/>
  <c r="F11" i="22" s="1"/>
  <c r="H7" i="22"/>
  <c r="E7" i="22"/>
  <c r="R7" i="22" s="1"/>
  <c r="D7" i="22"/>
  <c r="F7" i="22" s="1"/>
  <c r="H6" i="22"/>
  <c r="E6" i="22"/>
  <c r="R6" i="22" s="1"/>
  <c r="D6" i="22"/>
  <c r="F6" i="22" s="1"/>
  <c r="H5" i="22"/>
  <c r="E5" i="22"/>
  <c r="R5" i="22" s="1"/>
  <c r="D5" i="22"/>
  <c r="F5" i="22" s="1"/>
  <c r="H4" i="22"/>
  <c r="E4" i="22"/>
  <c r="R4" i="22" s="1"/>
  <c r="D4" i="22"/>
  <c r="F4" i="22" s="1"/>
  <c r="H3" i="22"/>
  <c r="E3" i="22"/>
  <c r="R3" i="22" s="1"/>
  <c r="D3" i="22"/>
  <c r="F3" i="22" s="1"/>
  <c r="H2" i="22"/>
  <c r="F2" i="22"/>
  <c r="E2" i="22"/>
  <c r="R2" i="22" s="1"/>
  <c r="D2" i="22"/>
  <c r="N17" i="21"/>
  <c r="N20" i="21" s="1"/>
  <c r="H15" i="21"/>
  <c r="E15" i="21"/>
  <c r="D15" i="21"/>
  <c r="F15" i="21" s="1"/>
  <c r="H14" i="21"/>
  <c r="E14" i="21"/>
  <c r="D14" i="21"/>
  <c r="F14" i="21" s="1"/>
  <c r="H13" i="21"/>
  <c r="E13" i="21"/>
  <c r="D13" i="21"/>
  <c r="F13" i="21" s="1"/>
  <c r="H12" i="21"/>
  <c r="E12" i="21"/>
  <c r="D12" i="21"/>
  <c r="F12" i="21" s="1"/>
  <c r="H16" i="21"/>
  <c r="E16" i="21"/>
  <c r="D16" i="21"/>
  <c r="F16" i="21" s="1"/>
  <c r="H11" i="21"/>
  <c r="E11" i="21"/>
  <c r="R11" i="21" s="1"/>
  <c r="D11" i="21"/>
  <c r="F11" i="21" s="1"/>
  <c r="H10" i="21"/>
  <c r="E10" i="21"/>
  <c r="R10" i="21" s="1"/>
  <c r="D10" i="21"/>
  <c r="F10" i="21" s="1"/>
  <c r="H9" i="21"/>
  <c r="E9" i="21"/>
  <c r="R9" i="21" s="1"/>
  <c r="D9" i="21"/>
  <c r="F9" i="21" s="1"/>
  <c r="H8" i="21"/>
  <c r="E8" i="21"/>
  <c r="R8" i="21" s="1"/>
  <c r="D8" i="21"/>
  <c r="F8" i="21" s="1"/>
  <c r="H7" i="21"/>
  <c r="E7" i="21"/>
  <c r="R7" i="21" s="1"/>
  <c r="D7" i="21"/>
  <c r="F7" i="21" s="1"/>
  <c r="H6" i="21"/>
  <c r="E6" i="21"/>
  <c r="R6" i="21" s="1"/>
  <c r="D6" i="21"/>
  <c r="F6" i="21" s="1"/>
  <c r="R5" i="21"/>
  <c r="H5" i="21"/>
  <c r="E5" i="21"/>
  <c r="D5" i="21"/>
  <c r="F5" i="21" s="1"/>
  <c r="H4" i="21"/>
  <c r="E4" i="21"/>
  <c r="R4" i="21" s="1"/>
  <c r="D4" i="21"/>
  <c r="F4" i="21" s="1"/>
  <c r="R3" i="21"/>
  <c r="H3" i="21"/>
  <c r="E3" i="21"/>
  <c r="D3" i="21"/>
  <c r="F3" i="21" s="1"/>
  <c r="H2" i="21"/>
  <c r="E2" i="21"/>
  <c r="R2" i="21" s="1"/>
  <c r="D2" i="21"/>
  <c r="F2" i="21" s="1"/>
  <c r="N21" i="20"/>
  <c r="H20" i="20"/>
  <c r="E20" i="20"/>
  <c r="D20" i="20"/>
  <c r="F20" i="20" s="1"/>
  <c r="H19" i="20"/>
  <c r="E19" i="20"/>
  <c r="D19" i="20"/>
  <c r="F19" i="20" s="1"/>
  <c r="H18" i="20"/>
  <c r="E18" i="20"/>
  <c r="D18" i="20"/>
  <c r="F18" i="20" s="1"/>
  <c r="H17" i="20"/>
  <c r="E17" i="20"/>
  <c r="D17" i="20"/>
  <c r="F17" i="20" s="1"/>
  <c r="H16" i="20"/>
  <c r="E16" i="20"/>
  <c r="D16" i="20"/>
  <c r="F16" i="20" s="1"/>
  <c r="H15" i="20"/>
  <c r="F15" i="20"/>
  <c r="E15" i="20"/>
  <c r="D15" i="20"/>
  <c r="H14" i="20"/>
  <c r="F14" i="20"/>
  <c r="E14" i="20"/>
  <c r="D14" i="20"/>
  <c r="H13" i="20"/>
  <c r="F13" i="20"/>
  <c r="E13" i="20"/>
  <c r="D13" i="20"/>
  <c r="H12" i="20"/>
  <c r="F12" i="20"/>
  <c r="E12" i="20"/>
  <c r="D12" i="20"/>
  <c r="H11" i="20"/>
  <c r="E11" i="20"/>
  <c r="R11" i="20" s="1"/>
  <c r="D11" i="20"/>
  <c r="F11" i="20" s="1"/>
  <c r="H10" i="20"/>
  <c r="E10" i="20"/>
  <c r="R10" i="20" s="1"/>
  <c r="D10" i="20"/>
  <c r="F10" i="20" s="1"/>
  <c r="H9" i="20"/>
  <c r="E9" i="20"/>
  <c r="R9" i="20" s="1"/>
  <c r="D9" i="20"/>
  <c r="F9" i="20" s="1"/>
  <c r="H8" i="20"/>
  <c r="E8" i="20"/>
  <c r="R8" i="20" s="1"/>
  <c r="D8" i="20"/>
  <c r="F8" i="20" s="1"/>
  <c r="H7" i="20"/>
  <c r="E7" i="20"/>
  <c r="R7" i="20" s="1"/>
  <c r="D7" i="20"/>
  <c r="F7" i="20" s="1"/>
  <c r="H6" i="20"/>
  <c r="E6" i="20"/>
  <c r="R6" i="20" s="1"/>
  <c r="D6" i="20"/>
  <c r="F6" i="20" s="1"/>
  <c r="H5" i="20"/>
  <c r="E5" i="20"/>
  <c r="R5" i="20" s="1"/>
  <c r="D5" i="20"/>
  <c r="F5" i="20" s="1"/>
  <c r="H4" i="20"/>
  <c r="F4" i="20"/>
  <c r="E4" i="20"/>
  <c r="R4" i="20" s="1"/>
  <c r="D4" i="20"/>
  <c r="H3" i="20"/>
  <c r="E3" i="20"/>
  <c r="R3" i="20" s="1"/>
  <c r="D3" i="20"/>
  <c r="F3" i="20" s="1"/>
  <c r="H2" i="20"/>
  <c r="E2" i="20"/>
  <c r="R2" i="20" s="1"/>
  <c r="D2" i="20"/>
  <c r="F2" i="20" s="1"/>
  <c r="H13" i="19"/>
  <c r="H17" i="25" l="1"/>
  <c r="T2" i="25" s="1"/>
  <c r="T10" i="25" s="1"/>
  <c r="H17" i="22"/>
  <c r="H17" i="21"/>
  <c r="T2" i="21" s="1"/>
  <c r="T8" i="21" s="1"/>
  <c r="H21" i="20"/>
  <c r="T2" i="20" s="1"/>
  <c r="T10" i="20" s="1"/>
  <c r="N22" i="19"/>
  <c r="N25" i="19" s="1"/>
  <c r="H21" i="19"/>
  <c r="E21" i="19"/>
  <c r="D21" i="19"/>
  <c r="F21" i="19" s="1"/>
  <c r="H20" i="19"/>
  <c r="E20" i="19"/>
  <c r="D20" i="19"/>
  <c r="F20" i="19" s="1"/>
  <c r="H19" i="19"/>
  <c r="E19" i="19"/>
  <c r="D19" i="19"/>
  <c r="F19" i="19" s="1"/>
  <c r="H18" i="19"/>
  <c r="E18" i="19"/>
  <c r="D18" i="19"/>
  <c r="F18" i="19" s="1"/>
  <c r="H16" i="19"/>
  <c r="E16" i="19"/>
  <c r="D16" i="19"/>
  <c r="F16" i="19" s="1"/>
  <c r="H15" i="19"/>
  <c r="E15" i="19"/>
  <c r="D15" i="19"/>
  <c r="F15" i="19" s="1"/>
  <c r="H14" i="19"/>
  <c r="E14" i="19"/>
  <c r="D14" i="19"/>
  <c r="F14" i="19" s="1"/>
  <c r="E13" i="19"/>
  <c r="D13" i="19"/>
  <c r="F13" i="19" s="1"/>
  <c r="H12" i="19"/>
  <c r="E12" i="19"/>
  <c r="D12" i="19"/>
  <c r="F12" i="19" s="1"/>
  <c r="H17" i="19"/>
  <c r="E17" i="19"/>
  <c r="D17" i="19"/>
  <c r="F17" i="19" s="1"/>
  <c r="H11" i="19"/>
  <c r="E11" i="19"/>
  <c r="R11" i="19" s="1"/>
  <c r="D11" i="19"/>
  <c r="F11" i="19" s="1"/>
  <c r="H10" i="19"/>
  <c r="E10" i="19"/>
  <c r="R10" i="19" s="1"/>
  <c r="D10" i="19"/>
  <c r="F10" i="19" s="1"/>
  <c r="H9" i="19"/>
  <c r="E9" i="19"/>
  <c r="R9" i="19" s="1"/>
  <c r="D9" i="19"/>
  <c r="F9" i="19" s="1"/>
  <c r="H8" i="19"/>
  <c r="E8" i="19"/>
  <c r="R8" i="19" s="1"/>
  <c r="D8" i="19"/>
  <c r="F8" i="19" s="1"/>
  <c r="H7" i="19"/>
  <c r="E7" i="19"/>
  <c r="R7" i="19" s="1"/>
  <c r="D7" i="19"/>
  <c r="F7" i="19" s="1"/>
  <c r="H6" i="19"/>
  <c r="E6" i="19"/>
  <c r="R6" i="19" s="1"/>
  <c r="D6" i="19"/>
  <c r="F6" i="19" s="1"/>
  <c r="H5" i="19"/>
  <c r="E5" i="19"/>
  <c r="R5" i="19" s="1"/>
  <c r="D5" i="19"/>
  <c r="F5" i="19" s="1"/>
  <c r="H4" i="19"/>
  <c r="E4" i="19"/>
  <c r="R4" i="19" s="1"/>
  <c r="D4" i="19"/>
  <c r="F4" i="19" s="1"/>
  <c r="H3" i="19"/>
  <c r="E3" i="19"/>
  <c r="R3" i="19" s="1"/>
  <c r="D3" i="19"/>
  <c r="F3" i="19" s="1"/>
  <c r="H2" i="19"/>
  <c r="E2" i="19"/>
  <c r="R2" i="19" s="1"/>
  <c r="D2" i="19"/>
  <c r="F2" i="19" s="1"/>
  <c r="N22" i="18"/>
  <c r="H21" i="18"/>
  <c r="F21" i="18"/>
  <c r="E21" i="18"/>
  <c r="D21" i="18"/>
  <c r="H20" i="18"/>
  <c r="F20" i="18"/>
  <c r="E20" i="18"/>
  <c r="D20" i="18"/>
  <c r="H19" i="18"/>
  <c r="F19" i="18"/>
  <c r="E19" i="18"/>
  <c r="D19" i="18"/>
  <c r="H18" i="18"/>
  <c r="F18" i="18"/>
  <c r="E18" i="18"/>
  <c r="D18" i="18"/>
  <c r="H17" i="18"/>
  <c r="E17" i="18"/>
  <c r="D17" i="18"/>
  <c r="F17" i="18" s="1"/>
  <c r="H16" i="18"/>
  <c r="E16" i="18"/>
  <c r="D16" i="18"/>
  <c r="F16" i="18" s="1"/>
  <c r="H15" i="18"/>
  <c r="E15" i="18"/>
  <c r="D15" i="18"/>
  <c r="F15" i="18" s="1"/>
  <c r="H14" i="18"/>
  <c r="E14" i="18"/>
  <c r="D14" i="18"/>
  <c r="F14" i="18" s="1"/>
  <c r="H13" i="18"/>
  <c r="E13" i="18"/>
  <c r="D13" i="18"/>
  <c r="F13" i="18" s="1"/>
  <c r="H12" i="18"/>
  <c r="E12" i="18"/>
  <c r="D12" i="18"/>
  <c r="F12" i="18" s="1"/>
  <c r="H11" i="18"/>
  <c r="E11" i="18"/>
  <c r="R11" i="18" s="1"/>
  <c r="D11" i="18"/>
  <c r="F11" i="18" s="1"/>
  <c r="H10" i="18"/>
  <c r="E10" i="18"/>
  <c r="R10" i="18" s="1"/>
  <c r="D10" i="18"/>
  <c r="F10" i="18" s="1"/>
  <c r="H9" i="18"/>
  <c r="E9" i="18"/>
  <c r="R9" i="18" s="1"/>
  <c r="D9" i="18"/>
  <c r="F9" i="18" s="1"/>
  <c r="H8" i="18"/>
  <c r="E8" i="18"/>
  <c r="R8" i="18" s="1"/>
  <c r="D8" i="18"/>
  <c r="F8" i="18" s="1"/>
  <c r="H7" i="18"/>
  <c r="E7" i="18"/>
  <c r="R7" i="18" s="1"/>
  <c r="D7" i="18"/>
  <c r="F7" i="18" s="1"/>
  <c r="H6" i="18"/>
  <c r="E6" i="18"/>
  <c r="R6" i="18" s="1"/>
  <c r="D6" i="18"/>
  <c r="F6" i="18" s="1"/>
  <c r="H5" i="18"/>
  <c r="E5" i="18"/>
  <c r="R5" i="18" s="1"/>
  <c r="D5" i="18"/>
  <c r="F5" i="18" s="1"/>
  <c r="H4" i="18"/>
  <c r="E4" i="18"/>
  <c r="R4" i="18" s="1"/>
  <c r="D4" i="18"/>
  <c r="F4" i="18" s="1"/>
  <c r="H3" i="18"/>
  <c r="E3" i="18"/>
  <c r="R3" i="18" s="1"/>
  <c r="D3" i="18"/>
  <c r="F3" i="18" s="1"/>
  <c r="H2" i="18"/>
  <c r="E2" i="18"/>
  <c r="R2" i="18" s="1"/>
  <c r="D2" i="18"/>
  <c r="F2" i="18" s="1"/>
  <c r="N20" i="17"/>
  <c r="H19" i="17"/>
  <c r="E19" i="17"/>
  <c r="D19" i="17"/>
  <c r="F19" i="17" s="1"/>
  <c r="H18" i="17"/>
  <c r="E18" i="17"/>
  <c r="D18" i="17"/>
  <c r="F18" i="17" s="1"/>
  <c r="H17" i="17"/>
  <c r="E17" i="17"/>
  <c r="D17" i="17"/>
  <c r="F17" i="17" s="1"/>
  <c r="H16" i="17"/>
  <c r="E16" i="17"/>
  <c r="D16" i="17"/>
  <c r="F16" i="17" s="1"/>
  <c r="H15" i="17"/>
  <c r="E15" i="17"/>
  <c r="D15" i="17"/>
  <c r="F15" i="17" s="1"/>
  <c r="H14" i="17"/>
  <c r="E14" i="17"/>
  <c r="D14" i="17"/>
  <c r="F14" i="17" s="1"/>
  <c r="H13" i="17"/>
  <c r="E13" i="17"/>
  <c r="D13" i="17"/>
  <c r="F13" i="17" s="1"/>
  <c r="H12" i="17"/>
  <c r="E12" i="17"/>
  <c r="D12" i="17"/>
  <c r="F12" i="17" s="1"/>
  <c r="H11" i="17"/>
  <c r="E11" i="17"/>
  <c r="R11" i="17" s="1"/>
  <c r="D11" i="17"/>
  <c r="F11" i="17" s="1"/>
  <c r="H10" i="17"/>
  <c r="E10" i="17"/>
  <c r="R10" i="17" s="1"/>
  <c r="D10" i="17"/>
  <c r="F10" i="17" s="1"/>
  <c r="H9" i="17"/>
  <c r="E9" i="17"/>
  <c r="R9" i="17" s="1"/>
  <c r="D9" i="17"/>
  <c r="F9" i="17" s="1"/>
  <c r="H8" i="17"/>
  <c r="E8" i="17"/>
  <c r="R8" i="17" s="1"/>
  <c r="D8" i="17"/>
  <c r="F8" i="17" s="1"/>
  <c r="H7" i="17"/>
  <c r="E7" i="17"/>
  <c r="R7" i="17" s="1"/>
  <c r="D7" i="17"/>
  <c r="F7" i="17" s="1"/>
  <c r="H6" i="17"/>
  <c r="E6" i="17"/>
  <c r="R6" i="17" s="1"/>
  <c r="D6" i="17"/>
  <c r="F6" i="17" s="1"/>
  <c r="H5" i="17"/>
  <c r="E5" i="17"/>
  <c r="R5" i="17" s="1"/>
  <c r="D5" i="17"/>
  <c r="F5" i="17" s="1"/>
  <c r="H4" i="17"/>
  <c r="E4" i="17"/>
  <c r="R4" i="17" s="1"/>
  <c r="D4" i="17"/>
  <c r="F4" i="17" s="1"/>
  <c r="H3" i="17"/>
  <c r="E3" i="17"/>
  <c r="R3" i="17" s="1"/>
  <c r="D3" i="17"/>
  <c r="F3" i="17" s="1"/>
  <c r="H2" i="17"/>
  <c r="E2" i="17"/>
  <c r="R2" i="17" s="1"/>
  <c r="D2" i="17"/>
  <c r="F2" i="17" s="1"/>
  <c r="N17" i="16"/>
  <c r="H16" i="16"/>
  <c r="E16" i="16"/>
  <c r="D16" i="16"/>
  <c r="F16" i="16" s="1"/>
  <c r="H15" i="16"/>
  <c r="E15" i="16"/>
  <c r="D15" i="16"/>
  <c r="F15" i="16" s="1"/>
  <c r="H14" i="16"/>
  <c r="E14" i="16"/>
  <c r="D14" i="16"/>
  <c r="F14" i="16" s="1"/>
  <c r="H13" i="16"/>
  <c r="E13" i="16"/>
  <c r="D13" i="16"/>
  <c r="F13" i="16" s="1"/>
  <c r="H12" i="16"/>
  <c r="E12" i="16"/>
  <c r="D12" i="16"/>
  <c r="F12" i="16" s="1"/>
  <c r="H11" i="16"/>
  <c r="E11" i="16"/>
  <c r="R11" i="16" s="1"/>
  <c r="D11" i="16"/>
  <c r="F11" i="16" s="1"/>
  <c r="H10" i="16"/>
  <c r="E10" i="16"/>
  <c r="R10" i="16" s="1"/>
  <c r="D10" i="16"/>
  <c r="F10" i="16" s="1"/>
  <c r="H9" i="16"/>
  <c r="E9" i="16"/>
  <c r="R9" i="16" s="1"/>
  <c r="D9" i="16"/>
  <c r="F9" i="16" s="1"/>
  <c r="H8" i="16"/>
  <c r="E8" i="16"/>
  <c r="R8" i="16" s="1"/>
  <c r="D8" i="16"/>
  <c r="F8" i="16" s="1"/>
  <c r="H7" i="16"/>
  <c r="E7" i="16"/>
  <c r="R7" i="16" s="1"/>
  <c r="D7" i="16"/>
  <c r="F7" i="16" s="1"/>
  <c r="H6" i="16"/>
  <c r="E6" i="16"/>
  <c r="R6" i="16" s="1"/>
  <c r="D6" i="16"/>
  <c r="F6" i="16" s="1"/>
  <c r="H5" i="16"/>
  <c r="E5" i="16"/>
  <c r="R5" i="16" s="1"/>
  <c r="D5" i="16"/>
  <c r="F5" i="16" s="1"/>
  <c r="H4" i="16"/>
  <c r="E4" i="16"/>
  <c r="R4" i="16" s="1"/>
  <c r="D4" i="16"/>
  <c r="F4" i="16" s="1"/>
  <c r="H3" i="16"/>
  <c r="E3" i="16"/>
  <c r="R3" i="16" s="1"/>
  <c r="D3" i="16"/>
  <c r="F3" i="16" s="1"/>
  <c r="H2" i="16"/>
  <c r="E2" i="16"/>
  <c r="R2" i="16" s="1"/>
  <c r="D2" i="16"/>
  <c r="F2" i="16" s="1"/>
  <c r="T9" i="25" l="1"/>
  <c r="T4" i="25"/>
  <c r="T11" i="25"/>
  <c r="T6" i="25"/>
  <c r="T3" i="25"/>
  <c r="T8" i="25"/>
  <c r="T5" i="25"/>
  <c r="T7" i="25"/>
  <c r="T2" i="22"/>
  <c r="T10" i="22" s="1"/>
  <c r="H19" i="22"/>
  <c r="T5" i="22"/>
  <c r="T9" i="22"/>
  <c r="T4" i="22"/>
  <c r="T6" i="22"/>
  <c r="T7" i="22"/>
  <c r="T8" i="22"/>
  <c r="T3" i="22"/>
  <c r="T11" i="22"/>
  <c r="T10" i="21"/>
  <c r="T11" i="21"/>
  <c r="T7" i="21"/>
  <c r="T9" i="21"/>
  <c r="T4" i="21"/>
  <c r="T3" i="21"/>
  <c r="T6" i="21"/>
  <c r="T5" i="21"/>
  <c r="T11" i="20"/>
  <c r="T3" i="20"/>
  <c r="T9" i="20"/>
  <c r="T8" i="20"/>
  <c r="T4" i="20"/>
  <c r="T6" i="20"/>
  <c r="T5" i="20"/>
  <c r="T7" i="20"/>
  <c r="H22" i="19"/>
  <c r="T2" i="19" s="1"/>
  <c r="T10" i="19" s="1"/>
  <c r="H22" i="18"/>
  <c r="T2" i="18" s="1"/>
  <c r="T8" i="18" s="1"/>
  <c r="H20" i="17"/>
  <c r="T2" i="17" s="1"/>
  <c r="T10" i="17" s="1"/>
  <c r="H17" i="16"/>
  <c r="T2" i="16" s="1"/>
  <c r="T9" i="16" s="1"/>
  <c r="T7" i="19" l="1"/>
  <c r="T3" i="19"/>
  <c r="T11" i="19"/>
  <c r="T5" i="19"/>
  <c r="T4" i="19"/>
  <c r="T6" i="19"/>
  <c r="T9" i="19"/>
  <c r="T8" i="19"/>
  <c r="T7" i="18"/>
  <c r="T3" i="18"/>
  <c r="T4" i="18"/>
  <c r="T5" i="18"/>
  <c r="T10" i="18"/>
  <c r="T9" i="18"/>
  <c r="T6" i="18"/>
  <c r="T11" i="18"/>
  <c r="T7" i="17"/>
  <c r="T4" i="17"/>
  <c r="T9" i="17"/>
  <c r="T6" i="17"/>
  <c r="T11" i="17"/>
  <c r="T8" i="17"/>
  <c r="T3" i="17"/>
  <c r="T5" i="17"/>
  <c r="T10" i="16"/>
  <c r="T3" i="16"/>
  <c r="T5" i="16"/>
  <c r="T8" i="16"/>
  <c r="T11" i="16"/>
  <c r="T4" i="16"/>
  <c r="T7" i="16"/>
  <c r="T6" i="16"/>
  <c r="N20" i="15" l="1"/>
  <c r="H19" i="15"/>
  <c r="E19" i="15"/>
  <c r="D19" i="15"/>
  <c r="F19" i="15" s="1"/>
  <c r="H18" i="15"/>
  <c r="E18" i="15"/>
  <c r="D18" i="15"/>
  <c r="F18" i="15" s="1"/>
  <c r="H17" i="15"/>
  <c r="E17" i="15"/>
  <c r="D17" i="15"/>
  <c r="F17" i="15" s="1"/>
  <c r="H16" i="15"/>
  <c r="E16" i="15"/>
  <c r="D16" i="15"/>
  <c r="F16" i="15" s="1"/>
  <c r="H15" i="15"/>
  <c r="E15" i="15"/>
  <c r="D15" i="15"/>
  <c r="F15" i="15" s="1"/>
  <c r="H14" i="15"/>
  <c r="E14" i="15"/>
  <c r="D14" i="15"/>
  <c r="F14" i="15" s="1"/>
  <c r="H13" i="15"/>
  <c r="E13" i="15"/>
  <c r="D13" i="15"/>
  <c r="F13" i="15" s="1"/>
  <c r="H12" i="15"/>
  <c r="E12" i="15"/>
  <c r="D12" i="15"/>
  <c r="F12" i="15" s="1"/>
  <c r="H11" i="15"/>
  <c r="F11" i="15"/>
  <c r="E11" i="15"/>
  <c r="R11" i="15" s="1"/>
  <c r="D11" i="15"/>
  <c r="H10" i="15"/>
  <c r="E10" i="15"/>
  <c r="R10" i="15" s="1"/>
  <c r="D10" i="15"/>
  <c r="F10" i="15" s="1"/>
  <c r="H9" i="15"/>
  <c r="F9" i="15"/>
  <c r="E9" i="15"/>
  <c r="R9" i="15" s="1"/>
  <c r="D9" i="15"/>
  <c r="H8" i="15"/>
  <c r="E8" i="15"/>
  <c r="R8" i="15" s="1"/>
  <c r="D8" i="15"/>
  <c r="F8" i="15" s="1"/>
  <c r="H7" i="15"/>
  <c r="E7" i="15"/>
  <c r="R7" i="15" s="1"/>
  <c r="D7" i="15"/>
  <c r="F7" i="15" s="1"/>
  <c r="H6" i="15"/>
  <c r="E6" i="15"/>
  <c r="R6" i="15" s="1"/>
  <c r="D6" i="15"/>
  <c r="F6" i="15" s="1"/>
  <c r="H5" i="15"/>
  <c r="E5" i="15"/>
  <c r="R5" i="15" s="1"/>
  <c r="D5" i="15"/>
  <c r="F5" i="15" s="1"/>
  <c r="H4" i="15"/>
  <c r="E4" i="15"/>
  <c r="R4" i="15" s="1"/>
  <c r="D4" i="15"/>
  <c r="F4" i="15" s="1"/>
  <c r="H3" i="15"/>
  <c r="E3" i="15"/>
  <c r="R3" i="15" s="1"/>
  <c r="D3" i="15"/>
  <c r="F3" i="15" s="1"/>
  <c r="H2" i="15"/>
  <c r="E2" i="15"/>
  <c r="R2" i="15" s="1"/>
  <c r="D2" i="15"/>
  <c r="F2" i="15" s="1"/>
  <c r="N22" i="14"/>
  <c r="H21" i="14"/>
  <c r="E21" i="14"/>
  <c r="D21" i="14"/>
  <c r="F21" i="14" s="1"/>
  <c r="H20" i="14"/>
  <c r="E20" i="14"/>
  <c r="D20" i="14"/>
  <c r="F20" i="14" s="1"/>
  <c r="H19" i="14"/>
  <c r="E19" i="14"/>
  <c r="D19" i="14"/>
  <c r="F19" i="14" s="1"/>
  <c r="H18" i="14"/>
  <c r="E18" i="14"/>
  <c r="D18" i="14"/>
  <c r="F18" i="14" s="1"/>
  <c r="H17" i="14"/>
  <c r="E17" i="14"/>
  <c r="D17" i="14"/>
  <c r="F17" i="14" s="1"/>
  <c r="H16" i="14"/>
  <c r="E16" i="14"/>
  <c r="D16" i="14"/>
  <c r="F16" i="14" s="1"/>
  <c r="H15" i="14"/>
  <c r="E15" i="14"/>
  <c r="D15" i="14"/>
  <c r="F15" i="14" s="1"/>
  <c r="H14" i="14"/>
  <c r="E14" i="14"/>
  <c r="D14" i="14"/>
  <c r="F14" i="14" s="1"/>
  <c r="H13" i="14"/>
  <c r="E13" i="14"/>
  <c r="D13" i="14"/>
  <c r="F13" i="14" s="1"/>
  <c r="H12" i="14"/>
  <c r="E12" i="14"/>
  <c r="D12" i="14"/>
  <c r="F12" i="14" s="1"/>
  <c r="H11" i="14"/>
  <c r="E11" i="14"/>
  <c r="R11" i="14" s="1"/>
  <c r="D11" i="14"/>
  <c r="F11" i="14" s="1"/>
  <c r="H10" i="14"/>
  <c r="E10" i="14"/>
  <c r="R10" i="14" s="1"/>
  <c r="D10" i="14"/>
  <c r="F10" i="14" s="1"/>
  <c r="H9" i="14"/>
  <c r="E9" i="14"/>
  <c r="R9" i="14" s="1"/>
  <c r="D9" i="14"/>
  <c r="F9" i="14" s="1"/>
  <c r="H8" i="14"/>
  <c r="E8" i="14"/>
  <c r="R8" i="14" s="1"/>
  <c r="D8" i="14"/>
  <c r="F8" i="14" s="1"/>
  <c r="H7" i="14"/>
  <c r="E7" i="14"/>
  <c r="R7" i="14" s="1"/>
  <c r="D7" i="14"/>
  <c r="F7" i="14" s="1"/>
  <c r="R6" i="14"/>
  <c r="H6" i="14"/>
  <c r="E6" i="14"/>
  <c r="D6" i="14"/>
  <c r="F6" i="14" s="1"/>
  <c r="R5" i="14"/>
  <c r="H5" i="14"/>
  <c r="E5" i="14"/>
  <c r="D5" i="14"/>
  <c r="F5" i="14" s="1"/>
  <c r="R4" i="14"/>
  <c r="H4" i="14"/>
  <c r="E4" i="14"/>
  <c r="D4" i="14"/>
  <c r="F4" i="14" s="1"/>
  <c r="R3" i="14"/>
  <c r="H3" i="14"/>
  <c r="E3" i="14"/>
  <c r="D3" i="14"/>
  <c r="F3" i="14" s="1"/>
  <c r="R2" i="14"/>
  <c r="H2" i="14"/>
  <c r="H22" i="14" s="1"/>
  <c r="E2" i="14"/>
  <c r="D2" i="14"/>
  <c r="F2" i="14" s="1"/>
  <c r="H4" i="13"/>
  <c r="H5" i="13"/>
  <c r="H6" i="13"/>
  <c r="H7" i="13"/>
  <c r="H8" i="13"/>
  <c r="N17" i="13"/>
  <c r="H15" i="13"/>
  <c r="E15" i="13"/>
  <c r="D15" i="13"/>
  <c r="F15" i="13" s="1"/>
  <c r="H14" i="13"/>
  <c r="E14" i="13"/>
  <c r="D14" i="13"/>
  <c r="F14" i="13" s="1"/>
  <c r="H13" i="13"/>
  <c r="E13" i="13"/>
  <c r="D13" i="13"/>
  <c r="F13" i="13" s="1"/>
  <c r="H12" i="13"/>
  <c r="E12" i="13"/>
  <c r="D12" i="13"/>
  <c r="F12" i="13" s="1"/>
  <c r="H11" i="13"/>
  <c r="E11" i="13"/>
  <c r="R11" i="13" s="1"/>
  <c r="D11" i="13"/>
  <c r="F11" i="13" s="1"/>
  <c r="H10" i="13"/>
  <c r="E10" i="13"/>
  <c r="R10" i="13" s="1"/>
  <c r="D10" i="13"/>
  <c r="F10" i="13" s="1"/>
  <c r="H9" i="13"/>
  <c r="E9" i="13"/>
  <c r="R9" i="13" s="1"/>
  <c r="D9" i="13"/>
  <c r="F9" i="13" s="1"/>
  <c r="E8" i="13"/>
  <c r="R8" i="13" s="1"/>
  <c r="D8" i="13"/>
  <c r="F8" i="13" s="1"/>
  <c r="F7" i="13"/>
  <c r="E7" i="13"/>
  <c r="R7" i="13" s="1"/>
  <c r="D7" i="13"/>
  <c r="E6" i="13"/>
  <c r="R6" i="13" s="1"/>
  <c r="D6" i="13"/>
  <c r="F6" i="13" s="1"/>
  <c r="E5" i="13"/>
  <c r="R5" i="13" s="1"/>
  <c r="D5" i="13"/>
  <c r="F5" i="13" s="1"/>
  <c r="R4" i="13"/>
  <c r="E4" i="13"/>
  <c r="D4" i="13"/>
  <c r="F4" i="13" s="1"/>
  <c r="R3" i="13"/>
  <c r="H3" i="13"/>
  <c r="E3" i="13"/>
  <c r="D3" i="13"/>
  <c r="F3" i="13" s="1"/>
  <c r="H2" i="13"/>
  <c r="E2" i="13"/>
  <c r="R2" i="13" s="1"/>
  <c r="D2" i="13"/>
  <c r="F2" i="13" s="1"/>
  <c r="N17" i="12"/>
  <c r="H16" i="12"/>
  <c r="E16" i="12"/>
  <c r="D16" i="12"/>
  <c r="F16" i="12" s="1"/>
  <c r="H15" i="12"/>
  <c r="E15" i="12"/>
  <c r="D15" i="12"/>
  <c r="F15" i="12" s="1"/>
  <c r="H14" i="12"/>
  <c r="E14" i="12"/>
  <c r="D14" i="12"/>
  <c r="F14" i="12" s="1"/>
  <c r="H13" i="12"/>
  <c r="E13" i="12"/>
  <c r="D13" i="12"/>
  <c r="F13" i="12" s="1"/>
  <c r="H12" i="12"/>
  <c r="E12" i="12"/>
  <c r="D12" i="12"/>
  <c r="F12" i="12" s="1"/>
  <c r="H11" i="12"/>
  <c r="E11" i="12"/>
  <c r="R11" i="12" s="1"/>
  <c r="D11" i="12"/>
  <c r="F11" i="12" s="1"/>
  <c r="H10" i="12"/>
  <c r="E10" i="12"/>
  <c r="R10" i="12" s="1"/>
  <c r="D10" i="12"/>
  <c r="F10" i="12" s="1"/>
  <c r="H9" i="12"/>
  <c r="E9" i="12"/>
  <c r="R9" i="12" s="1"/>
  <c r="D9" i="12"/>
  <c r="F9" i="12" s="1"/>
  <c r="H8" i="12"/>
  <c r="E8" i="12"/>
  <c r="R8" i="12" s="1"/>
  <c r="D8" i="12"/>
  <c r="F8" i="12" s="1"/>
  <c r="R7" i="12"/>
  <c r="H7" i="12"/>
  <c r="E7" i="12"/>
  <c r="D7" i="12"/>
  <c r="F7" i="12" s="1"/>
  <c r="H6" i="12"/>
  <c r="E6" i="12"/>
  <c r="R6" i="12" s="1"/>
  <c r="D6" i="12"/>
  <c r="F6" i="12" s="1"/>
  <c r="R5" i="12"/>
  <c r="H5" i="12"/>
  <c r="E5" i="12"/>
  <c r="D5" i="12"/>
  <c r="F5" i="12" s="1"/>
  <c r="H4" i="12"/>
  <c r="E4" i="12"/>
  <c r="R4" i="12" s="1"/>
  <c r="D4" i="12"/>
  <c r="F4" i="12" s="1"/>
  <c r="R3" i="12"/>
  <c r="H3" i="12"/>
  <c r="E3" i="12"/>
  <c r="D3" i="12"/>
  <c r="F3" i="12" s="1"/>
  <c r="H2" i="12"/>
  <c r="E2" i="12"/>
  <c r="R2" i="12" s="1"/>
  <c r="D2" i="12"/>
  <c r="F2" i="12" s="1"/>
  <c r="H20" i="15" l="1"/>
  <c r="T2" i="15" s="1"/>
  <c r="T9" i="15" s="1"/>
  <c r="T2" i="14"/>
  <c r="H17" i="13"/>
  <c r="T2" i="13" s="1"/>
  <c r="T6" i="13" s="1"/>
  <c r="H17" i="12"/>
  <c r="T2" i="12" s="1"/>
  <c r="T11" i="12" s="1"/>
  <c r="T11" i="15" l="1"/>
  <c r="T6" i="15"/>
  <c r="T4" i="15"/>
  <c r="T3" i="15"/>
  <c r="T5" i="15"/>
  <c r="T8" i="15"/>
  <c r="T7" i="15"/>
  <c r="T10" i="15"/>
  <c r="T4" i="14"/>
  <c r="T5" i="14"/>
  <c r="T3" i="14"/>
  <c r="T7" i="14"/>
  <c r="T6" i="14"/>
  <c r="T9" i="14"/>
  <c r="T8" i="14"/>
  <c r="T11" i="14"/>
  <c r="T10" i="14"/>
  <c r="T5" i="13"/>
  <c r="T9" i="13"/>
  <c r="T8" i="13"/>
  <c r="T11" i="13"/>
  <c r="T3" i="13"/>
  <c r="T4" i="13"/>
  <c r="T10" i="13"/>
  <c r="T7" i="13"/>
  <c r="T6" i="12"/>
  <c r="T9" i="12"/>
  <c r="T4" i="12"/>
  <c r="T3" i="12"/>
  <c r="T5" i="12"/>
  <c r="T8" i="12"/>
  <c r="T7" i="12"/>
  <c r="T10" i="12"/>
  <c r="N17" i="11"/>
  <c r="H16" i="11"/>
  <c r="E16" i="11"/>
  <c r="D16" i="11"/>
  <c r="F16" i="11" s="1"/>
  <c r="H15" i="11"/>
  <c r="E15" i="11"/>
  <c r="D15" i="11"/>
  <c r="F15" i="11" s="1"/>
  <c r="H14" i="11"/>
  <c r="E14" i="11"/>
  <c r="D14" i="11"/>
  <c r="F14" i="11" s="1"/>
  <c r="H13" i="11"/>
  <c r="E13" i="11"/>
  <c r="D13" i="11"/>
  <c r="F13" i="11" s="1"/>
  <c r="H12" i="11"/>
  <c r="E12" i="11"/>
  <c r="D12" i="11"/>
  <c r="F12" i="11" s="1"/>
  <c r="H11" i="11"/>
  <c r="F11" i="11"/>
  <c r="E11" i="11"/>
  <c r="R11" i="11" s="1"/>
  <c r="D11" i="11"/>
  <c r="H10" i="11"/>
  <c r="E10" i="11"/>
  <c r="R10" i="11" s="1"/>
  <c r="D10" i="11"/>
  <c r="F10" i="11" s="1"/>
  <c r="H9" i="11"/>
  <c r="F9" i="11"/>
  <c r="E9" i="11"/>
  <c r="R9" i="11" s="1"/>
  <c r="D9" i="11"/>
  <c r="H8" i="11"/>
  <c r="E8" i="11"/>
  <c r="R8" i="11" s="1"/>
  <c r="D8" i="11"/>
  <c r="F8" i="11" s="1"/>
  <c r="H7" i="11"/>
  <c r="E7" i="11"/>
  <c r="R7" i="11" s="1"/>
  <c r="D7" i="11"/>
  <c r="F7" i="11" s="1"/>
  <c r="H6" i="11"/>
  <c r="E6" i="11"/>
  <c r="R6" i="11" s="1"/>
  <c r="D6" i="11"/>
  <c r="F6" i="11" s="1"/>
  <c r="H5" i="11"/>
  <c r="E5" i="11"/>
  <c r="R5" i="11" s="1"/>
  <c r="D5" i="11"/>
  <c r="F5" i="11" s="1"/>
  <c r="H4" i="11"/>
  <c r="E4" i="11"/>
  <c r="R4" i="11" s="1"/>
  <c r="D4" i="11"/>
  <c r="F4" i="11" s="1"/>
  <c r="H3" i="11"/>
  <c r="E3" i="11"/>
  <c r="R3" i="11" s="1"/>
  <c r="D3" i="11"/>
  <c r="F3" i="11" s="1"/>
  <c r="H2" i="11"/>
  <c r="E2" i="11"/>
  <c r="R2" i="11" s="1"/>
  <c r="D2" i="11"/>
  <c r="F2" i="11" s="1"/>
  <c r="N17" i="10"/>
  <c r="H16" i="10"/>
  <c r="F16" i="10"/>
  <c r="E16" i="10"/>
  <c r="D16" i="10"/>
  <c r="H15" i="10"/>
  <c r="F15" i="10"/>
  <c r="E15" i="10"/>
  <c r="D15" i="10"/>
  <c r="H14" i="10"/>
  <c r="F14" i="10"/>
  <c r="E14" i="10"/>
  <c r="D14" i="10"/>
  <c r="F13" i="10"/>
  <c r="E13" i="10"/>
  <c r="D13" i="10"/>
  <c r="H12" i="10"/>
  <c r="F12" i="10"/>
  <c r="E12" i="10"/>
  <c r="D12" i="10"/>
  <c r="H11" i="10"/>
  <c r="E11" i="10"/>
  <c r="R11" i="10" s="1"/>
  <c r="D11" i="10"/>
  <c r="F11" i="10" s="1"/>
  <c r="H10" i="10"/>
  <c r="F10" i="10"/>
  <c r="E10" i="10"/>
  <c r="R10" i="10" s="1"/>
  <c r="D10" i="10"/>
  <c r="R9" i="10"/>
  <c r="H9" i="10"/>
  <c r="E9" i="10"/>
  <c r="D9" i="10"/>
  <c r="F9" i="10" s="1"/>
  <c r="R8" i="10"/>
  <c r="H8" i="10"/>
  <c r="E8" i="10"/>
  <c r="D8" i="10"/>
  <c r="F8" i="10" s="1"/>
  <c r="R7" i="10"/>
  <c r="H7" i="10"/>
  <c r="E7" i="10"/>
  <c r="D7" i="10"/>
  <c r="F7" i="10" s="1"/>
  <c r="H6" i="10"/>
  <c r="E6" i="10"/>
  <c r="R6" i="10" s="1"/>
  <c r="D6" i="10"/>
  <c r="F6" i="10" s="1"/>
  <c r="H5" i="10"/>
  <c r="E5" i="10"/>
  <c r="R5" i="10" s="1"/>
  <c r="D5" i="10"/>
  <c r="F5" i="10" s="1"/>
  <c r="H4" i="10"/>
  <c r="F4" i="10"/>
  <c r="E4" i="10"/>
  <c r="R4" i="10" s="1"/>
  <c r="D4" i="10"/>
  <c r="H3" i="10"/>
  <c r="E3" i="10"/>
  <c r="R3" i="10" s="1"/>
  <c r="D3" i="10"/>
  <c r="F3" i="10" s="1"/>
  <c r="H2" i="10"/>
  <c r="H17" i="10" s="1"/>
  <c r="F2" i="10"/>
  <c r="E2" i="10"/>
  <c r="R2" i="10" s="1"/>
  <c r="D2" i="10"/>
  <c r="H16" i="9"/>
  <c r="E16" i="9"/>
  <c r="D16" i="9"/>
  <c r="F16" i="9" s="1"/>
  <c r="H15" i="9"/>
  <c r="E15" i="9"/>
  <c r="R14" i="9" s="1"/>
  <c r="D15" i="9"/>
  <c r="F15" i="9" s="1"/>
  <c r="H14" i="9"/>
  <c r="E14" i="9"/>
  <c r="R13" i="9" s="1"/>
  <c r="D14" i="9"/>
  <c r="F14" i="9" s="1"/>
  <c r="H13" i="9"/>
  <c r="E13" i="9"/>
  <c r="R12" i="9" s="1"/>
  <c r="D13" i="9"/>
  <c r="F13" i="9" s="1"/>
  <c r="H12" i="9"/>
  <c r="E12" i="9"/>
  <c r="D12" i="9"/>
  <c r="F12" i="9" s="1"/>
  <c r="H11" i="9"/>
  <c r="E11" i="9"/>
  <c r="R11" i="9" s="1"/>
  <c r="D11" i="9"/>
  <c r="F11" i="9" s="1"/>
  <c r="H10" i="9"/>
  <c r="E10" i="9"/>
  <c r="R10" i="9" s="1"/>
  <c r="D10" i="9"/>
  <c r="F10" i="9" s="1"/>
  <c r="H9" i="9"/>
  <c r="E9" i="9"/>
  <c r="R9" i="9" s="1"/>
  <c r="D9" i="9"/>
  <c r="F9" i="9" s="1"/>
  <c r="H8" i="9"/>
  <c r="E8" i="9"/>
  <c r="R8" i="9" s="1"/>
  <c r="D8" i="9"/>
  <c r="F8" i="9" s="1"/>
  <c r="H7" i="9"/>
  <c r="E7" i="9"/>
  <c r="R7" i="9" s="1"/>
  <c r="D7" i="9"/>
  <c r="F7" i="9" s="1"/>
  <c r="H6" i="9"/>
  <c r="E6" i="9"/>
  <c r="R6" i="9" s="1"/>
  <c r="D6" i="9"/>
  <c r="F6" i="9" s="1"/>
  <c r="H5" i="9"/>
  <c r="E5" i="9"/>
  <c r="R5" i="9" s="1"/>
  <c r="D5" i="9"/>
  <c r="F5" i="9" s="1"/>
  <c r="H4" i="9"/>
  <c r="E4" i="9"/>
  <c r="R4" i="9" s="1"/>
  <c r="D4" i="9"/>
  <c r="F4" i="9" s="1"/>
  <c r="H3" i="9"/>
  <c r="E3" i="9"/>
  <c r="R3" i="9" s="1"/>
  <c r="D3" i="9"/>
  <c r="F3" i="9" s="1"/>
  <c r="H2" i="9"/>
  <c r="E2" i="9"/>
  <c r="R2" i="9" s="1"/>
  <c r="D2" i="9"/>
  <c r="F2" i="9" s="1"/>
  <c r="H17" i="9" l="1"/>
  <c r="T2" i="9" s="1"/>
  <c r="H17" i="11"/>
  <c r="T2" i="11" s="1"/>
  <c r="T11" i="11" s="1"/>
  <c r="T2" i="10"/>
  <c r="T8" i="10" s="1"/>
  <c r="T11" i="9"/>
  <c r="T9" i="9"/>
  <c r="T7" i="9"/>
  <c r="T5" i="9"/>
  <c r="T3" i="9"/>
  <c r="T10" i="9"/>
  <c r="T8" i="9"/>
  <c r="T6" i="9"/>
  <c r="T4" i="9"/>
  <c r="T7" i="11" l="1"/>
  <c r="T5" i="11"/>
  <c r="T8" i="11"/>
  <c r="T10" i="11"/>
  <c r="T9" i="11"/>
  <c r="T6" i="11"/>
  <c r="T4" i="11"/>
  <c r="T3" i="11"/>
  <c r="T3" i="10"/>
  <c r="T11" i="10"/>
  <c r="T5" i="10"/>
  <c r="T4" i="10"/>
  <c r="T10" i="10"/>
  <c r="T7" i="10"/>
  <c r="T6" i="10"/>
  <c r="T9" i="10"/>
  <c r="H16" i="8"/>
  <c r="E16" i="8"/>
  <c r="D16" i="8"/>
  <c r="F16" i="8" s="1"/>
  <c r="H15" i="8"/>
  <c r="E15" i="8"/>
  <c r="R14" i="8" s="1"/>
  <c r="D15" i="8"/>
  <c r="F15" i="8" s="1"/>
  <c r="H14" i="8"/>
  <c r="F14" i="8"/>
  <c r="E14" i="8"/>
  <c r="R13" i="8" s="1"/>
  <c r="D14" i="8"/>
  <c r="H13" i="8"/>
  <c r="F13" i="8"/>
  <c r="E13" i="8"/>
  <c r="R12" i="8" s="1"/>
  <c r="D13" i="8"/>
  <c r="H12" i="8"/>
  <c r="E12" i="8"/>
  <c r="D12" i="8"/>
  <c r="F12" i="8" s="1"/>
  <c r="H11" i="8"/>
  <c r="F11" i="8"/>
  <c r="E11" i="8"/>
  <c r="R11" i="8" s="1"/>
  <c r="D11" i="8"/>
  <c r="H10" i="8"/>
  <c r="E10" i="8"/>
  <c r="R10" i="8" s="1"/>
  <c r="D10" i="8"/>
  <c r="F10" i="8" s="1"/>
  <c r="H9" i="8"/>
  <c r="E9" i="8"/>
  <c r="R9" i="8" s="1"/>
  <c r="D9" i="8"/>
  <c r="F9" i="8" s="1"/>
  <c r="H8" i="8"/>
  <c r="E8" i="8"/>
  <c r="R8" i="8" s="1"/>
  <c r="D8" i="8"/>
  <c r="F8" i="8" s="1"/>
  <c r="H7" i="8"/>
  <c r="E7" i="8"/>
  <c r="R7" i="8" s="1"/>
  <c r="D7" i="8"/>
  <c r="F7" i="8" s="1"/>
  <c r="H6" i="8"/>
  <c r="E6" i="8"/>
  <c r="R6" i="8" s="1"/>
  <c r="D6" i="8"/>
  <c r="F6" i="8" s="1"/>
  <c r="H5" i="8"/>
  <c r="E5" i="8"/>
  <c r="R5" i="8" s="1"/>
  <c r="D5" i="8"/>
  <c r="F5" i="8" s="1"/>
  <c r="H4" i="8"/>
  <c r="E4" i="8"/>
  <c r="R4" i="8" s="1"/>
  <c r="D4" i="8"/>
  <c r="F4" i="8" s="1"/>
  <c r="H3" i="8"/>
  <c r="E3" i="8"/>
  <c r="R3" i="8" s="1"/>
  <c r="D3" i="8"/>
  <c r="F3" i="8" s="1"/>
  <c r="H2" i="8"/>
  <c r="H17" i="8" s="1"/>
  <c r="T2" i="8" s="1"/>
  <c r="E2" i="8"/>
  <c r="R2" i="8" s="1"/>
  <c r="D2" i="8"/>
  <c r="F2" i="8" s="1"/>
  <c r="T11" i="8" l="1"/>
  <c r="T9" i="8"/>
  <c r="T7" i="8"/>
  <c r="T5" i="8"/>
  <c r="T3" i="8"/>
  <c r="T10" i="8"/>
  <c r="T8" i="8"/>
  <c r="T6" i="8"/>
  <c r="T4" i="8"/>
  <c r="H16" i="7" l="1"/>
  <c r="E16" i="7"/>
  <c r="D16" i="7"/>
  <c r="F16" i="7" s="1"/>
  <c r="H15" i="7"/>
  <c r="E15" i="7"/>
  <c r="R14" i="7" s="1"/>
  <c r="D15" i="7"/>
  <c r="F15" i="7" s="1"/>
  <c r="H14" i="7"/>
  <c r="E14" i="7"/>
  <c r="R13" i="7" s="1"/>
  <c r="D14" i="7"/>
  <c r="F14" i="7" s="1"/>
  <c r="H13" i="7"/>
  <c r="E13" i="7"/>
  <c r="D13" i="7"/>
  <c r="F13" i="7" s="1"/>
  <c r="R12" i="7"/>
  <c r="H12" i="7"/>
  <c r="E12" i="7"/>
  <c r="D12" i="7"/>
  <c r="F12" i="7" s="1"/>
  <c r="H11" i="7"/>
  <c r="E11" i="7"/>
  <c r="R11" i="7" s="1"/>
  <c r="D11" i="7"/>
  <c r="F11" i="7" s="1"/>
  <c r="H10" i="7"/>
  <c r="E10" i="7"/>
  <c r="R10" i="7" s="1"/>
  <c r="D10" i="7"/>
  <c r="F10" i="7" s="1"/>
  <c r="H9" i="7"/>
  <c r="E9" i="7"/>
  <c r="R9" i="7" s="1"/>
  <c r="D9" i="7"/>
  <c r="F9" i="7" s="1"/>
  <c r="H8" i="7"/>
  <c r="E8" i="7"/>
  <c r="R8" i="7" s="1"/>
  <c r="D8" i="7"/>
  <c r="F8" i="7" s="1"/>
  <c r="H7" i="7"/>
  <c r="E7" i="7"/>
  <c r="R7" i="7" s="1"/>
  <c r="D7" i="7"/>
  <c r="F7" i="7" s="1"/>
  <c r="H6" i="7"/>
  <c r="E6" i="7"/>
  <c r="R6" i="7" s="1"/>
  <c r="D6" i="7"/>
  <c r="F6" i="7" s="1"/>
  <c r="H5" i="7"/>
  <c r="E5" i="7"/>
  <c r="R5" i="7" s="1"/>
  <c r="D5" i="7"/>
  <c r="F5" i="7" s="1"/>
  <c r="H4" i="7"/>
  <c r="E4" i="7"/>
  <c r="R4" i="7" s="1"/>
  <c r="D4" i="7"/>
  <c r="F4" i="7" s="1"/>
  <c r="H3" i="7"/>
  <c r="E3" i="7"/>
  <c r="R3" i="7" s="1"/>
  <c r="D3" i="7"/>
  <c r="F3" i="7" s="1"/>
  <c r="H2" i="7"/>
  <c r="H17" i="7" s="1"/>
  <c r="T2" i="7" s="1"/>
  <c r="E2" i="7"/>
  <c r="R2" i="7" s="1"/>
  <c r="D2" i="7"/>
  <c r="F2" i="7" s="1"/>
  <c r="T11" i="7" l="1"/>
  <c r="T9" i="7"/>
  <c r="T7" i="7"/>
  <c r="T5" i="7"/>
  <c r="T3" i="7"/>
  <c r="T10" i="7"/>
  <c r="T8" i="7"/>
  <c r="T6" i="7"/>
  <c r="T4" i="7"/>
  <c r="H20" i="6" l="1"/>
  <c r="E20" i="6"/>
  <c r="D20" i="6"/>
  <c r="F20" i="6" s="1"/>
  <c r="H16" i="6"/>
  <c r="E16" i="6"/>
  <c r="D16" i="6"/>
  <c r="F16" i="6" s="1"/>
  <c r="H15" i="6"/>
  <c r="E15" i="6"/>
  <c r="D15" i="6"/>
  <c r="F15" i="6" s="1"/>
  <c r="H14" i="6"/>
  <c r="E14" i="6"/>
  <c r="R14" i="6" s="1"/>
  <c r="D14" i="6"/>
  <c r="F14" i="6" s="1"/>
  <c r="H13" i="6"/>
  <c r="E13" i="6"/>
  <c r="R13" i="6" s="1"/>
  <c r="D13" i="6"/>
  <c r="F13" i="6" s="1"/>
  <c r="H12" i="6"/>
  <c r="E12" i="6"/>
  <c r="R12" i="6" s="1"/>
  <c r="D12" i="6"/>
  <c r="F12" i="6" s="1"/>
  <c r="H11" i="6"/>
  <c r="E11" i="6"/>
  <c r="R11" i="6" s="1"/>
  <c r="D11" i="6"/>
  <c r="F11" i="6" s="1"/>
  <c r="H10" i="6"/>
  <c r="E10" i="6"/>
  <c r="R10" i="6" s="1"/>
  <c r="D10" i="6"/>
  <c r="F10" i="6" s="1"/>
  <c r="H9" i="6"/>
  <c r="E9" i="6"/>
  <c r="R9" i="6" s="1"/>
  <c r="D9" i="6"/>
  <c r="F9" i="6" s="1"/>
  <c r="H8" i="6"/>
  <c r="E8" i="6"/>
  <c r="R8" i="6" s="1"/>
  <c r="D8" i="6"/>
  <c r="F8" i="6" s="1"/>
  <c r="H7" i="6"/>
  <c r="E7" i="6"/>
  <c r="R7" i="6" s="1"/>
  <c r="D7" i="6"/>
  <c r="F7" i="6" s="1"/>
  <c r="H6" i="6"/>
  <c r="E6" i="6"/>
  <c r="R6" i="6" s="1"/>
  <c r="D6" i="6"/>
  <c r="F6" i="6" s="1"/>
  <c r="H5" i="6"/>
  <c r="E5" i="6"/>
  <c r="R5" i="6" s="1"/>
  <c r="D5" i="6"/>
  <c r="F5" i="6" s="1"/>
  <c r="H4" i="6"/>
  <c r="E4" i="6"/>
  <c r="R4" i="6" s="1"/>
  <c r="D4" i="6"/>
  <c r="F4" i="6" s="1"/>
  <c r="H3" i="6"/>
  <c r="E3" i="6"/>
  <c r="R3" i="6" s="1"/>
  <c r="D3" i="6"/>
  <c r="F3" i="6" s="1"/>
  <c r="H2" i="6"/>
  <c r="E2" i="6"/>
  <c r="R2" i="6" s="1"/>
  <c r="D2" i="6"/>
  <c r="F2" i="6" s="1"/>
  <c r="H17" i="6" l="1"/>
  <c r="T2" i="6" s="1"/>
  <c r="T11" i="6"/>
  <c r="T9" i="6"/>
  <c r="T7" i="6"/>
  <c r="T5" i="6"/>
  <c r="T3" i="6"/>
  <c r="T8" i="6"/>
  <c r="T4" i="6"/>
  <c r="T10" i="6"/>
  <c r="T6" i="6"/>
  <c r="H16" i="5" l="1"/>
  <c r="E16" i="5"/>
  <c r="D16" i="5"/>
  <c r="F16" i="5" s="1"/>
  <c r="H15" i="5"/>
  <c r="E15" i="5"/>
  <c r="D15" i="5"/>
  <c r="F15" i="5" s="1"/>
  <c r="H14" i="5"/>
  <c r="E14" i="5"/>
  <c r="R14" i="5" s="1"/>
  <c r="D14" i="5"/>
  <c r="F14" i="5" s="1"/>
  <c r="R13" i="5"/>
  <c r="H13" i="5"/>
  <c r="E13" i="5"/>
  <c r="D13" i="5"/>
  <c r="F13" i="5" s="1"/>
  <c r="R12" i="5"/>
  <c r="H12" i="5"/>
  <c r="E12" i="5"/>
  <c r="D12" i="5"/>
  <c r="F12" i="5" s="1"/>
  <c r="H11" i="5"/>
  <c r="E11" i="5"/>
  <c r="R11" i="5" s="1"/>
  <c r="D11" i="5"/>
  <c r="F11" i="5" s="1"/>
  <c r="H10" i="5"/>
  <c r="E10" i="5"/>
  <c r="R10" i="5" s="1"/>
  <c r="D10" i="5"/>
  <c r="F10" i="5" s="1"/>
  <c r="H9" i="5"/>
  <c r="F9" i="5"/>
  <c r="E9" i="5"/>
  <c r="R9" i="5" s="1"/>
  <c r="D9" i="5"/>
  <c r="H8" i="5"/>
  <c r="E8" i="5"/>
  <c r="R8" i="5" s="1"/>
  <c r="D8" i="5"/>
  <c r="F8" i="5" s="1"/>
  <c r="H7" i="5"/>
  <c r="F7" i="5"/>
  <c r="E7" i="5"/>
  <c r="R7" i="5" s="1"/>
  <c r="D7" i="5"/>
  <c r="H6" i="5"/>
  <c r="E6" i="5"/>
  <c r="R6" i="5" s="1"/>
  <c r="D6" i="5"/>
  <c r="F6" i="5" s="1"/>
  <c r="H5" i="5"/>
  <c r="E5" i="5"/>
  <c r="R5" i="5" s="1"/>
  <c r="D5" i="5"/>
  <c r="F5" i="5" s="1"/>
  <c r="H4" i="5"/>
  <c r="E4" i="5"/>
  <c r="R4" i="5" s="1"/>
  <c r="D4" i="5"/>
  <c r="F4" i="5" s="1"/>
  <c r="H3" i="5"/>
  <c r="E3" i="5"/>
  <c r="R3" i="5" s="1"/>
  <c r="D3" i="5"/>
  <c r="F3" i="5" s="1"/>
  <c r="H2" i="5"/>
  <c r="H17" i="5" s="1"/>
  <c r="P2" i="5" s="1"/>
  <c r="E2" i="5"/>
  <c r="R2" i="5" s="1"/>
  <c r="D2" i="5"/>
  <c r="F2" i="5" s="1"/>
  <c r="P8" i="5" l="1"/>
  <c r="P6" i="5"/>
  <c r="P4" i="5"/>
  <c r="P11" i="5"/>
  <c r="P9" i="5"/>
  <c r="P7" i="5"/>
  <c r="P5" i="5"/>
  <c r="P3" i="5"/>
  <c r="P10" i="5"/>
  <c r="H16" i="4" l="1"/>
  <c r="E16" i="4"/>
  <c r="D16" i="4"/>
  <c r="F16" i="4" s="1"/>
  <c r="H15" i="4"/>
  <c r="E15" i="4"/>
  <c r="D15" i="4"/>
  <c r="F15" i="4" s="1"/>
  <c r="H14" i="4"/>
  <c r="F14" i="4"/>
  <c r="E14" i="4"/>
  <c r="R14" i="4" s="1"/>
  <c r="D14" i="4"/>
  <c r="H13" i="4"/>
  <c r="E13" i="4"/>
  <c r="R13" i="4" s="1"/>
  <c r="D13" i="4"/>
  <c r="F13" i="4" s="1"/>
  <c r="H12" i="4"/>
  <c r="E12" i="4"/>
  <c r="R12" i="4" s="1"/>
  <c r="D12" i="4"/>
  <c r="F12" i="4" s="1"/>
  <c r="H11" i="4"/>
  <c r="E11" i="4"/>
  <c r="R11" i="4" s="1"/>
  <c r="D11" i="4"/>
  <c r="F11" i="4" s="1"/>
  <c r="H10" i="4"/>
  <c r="E10" i="4"/>
  <c r="R10" i="4" s="1"/>
  <c r="D10" i="4"/>
  <c r="F10" i="4" s="1"/>
  <c r="N9" i="4"/>
  <c r="H9" i="4"/>
  <c r="E9" i="4"/>
  <c r="R9" i="4" s="1"/>
  <c r="D9" i="4"/>
  <c r="F9" i="4" s="1"/>
  <c r="H8" i="4"/>
  <c r="E8" i="4"/>
  <c r="R8" i="4" s="1"/>
  <c r="D8" i="4"/>
  <c r="F8" i="4" s="1"/>
  <c r="H7" i="4"/>
  <c r="E7" i="4"/>
  <c r="R7" i="4" s="1"/>
  <c r="D7" i="4"/>
  <c r="F7" i="4" s="1"/>
  <c r="H6" i="4"/>
  <c r="E6" i="4"/>
  <c r="R6" i="4" s="1"/>
  <c r="D6" i="4"/>
  <c r="F6" i="4" s="1"/>
  <c r="H5" i="4"/>
  <c r="E5" i="4"/>
  <c r="R5" i="4" s="1"/>
  <c r="D5" i="4"/>
  <c r="F5" i="4" s="1"/>
  <c r="H4" i="4"/>
  <c r="E4" i="4"/>
  <c r="R4" i="4" s="1"/>
  <c r="D4" i="4"/>
  <c r="F4" i="4" s="1"/>
  <c r="H3" i="4"/>
  <c r="E3" i="4"/>
  <c r="R3" i="4" s="1"/>
  <c r="D3" i="4"/>
  <c r="F3" i="4" s="1"/>
  <c r="H2" i="4"/>
  <c r="F2" i="4"/>
  <c r="E2" i="4"/>
  <c r="R2" i="4" s="1"/>
  <c r="D2" i="4"/>
  <c r="H17" i="4" l="1"/>
  <c r="P2" i="4" s="1"/>
  <c r="P8" i="4"/>
  <c r="P6" i="4"/>
  <c r="P4" i="4"/>
  <c r="P10" i="4"/>
  <c r="P11" i="4"/>
  <c r="P9" i="4"/>
  <c r="P3" i="4"/>
  <c r="P7" i="4"/>
  <c r="P5" i="4"/>
  <c r="H14" i="3" l="1"/>
  <c r="E14" i="3"/>
  <c r="R14" i="3" s="1"/>
  <c r="D14" i="3"/>
  <c r="F14" i="3" s="1"/>
  <c r="H13" i="3"/>
  <c r="E13" i="3"/>
  <c r="R13" i="3" s="1"/>
  <c r="D13" i="3"/>
  <c r="F13" i="3" s="1"/>
  <c r="H12" i="3"/>
  <c r="E12" i="3"/>
  <c r="R12" i="3" s="1"/>
  <c r="D12" i="3"/>
  <c r="F12" i="3" s="1"/>
  <c r="H11" i="3"/>
  <c r="E11" i="3"/>
  <c r="R11" i="3" s="1"/>
  <c r="D11" i="3"/>
  <c r="F11" i="3" s="1"/>
  <c r="H10" i="3"/>
  <c r="E10" i="3"/>
  <c r="R10" i="3" s="1"/>
  <c r="D10" i="3"/>
  <c r="F10" i="3" s="1"/>
  <c r="H9" i="3"/>
  <c r="E9" i="3"/>
  <c r="R9" i="3" s="1"/>
  <c r="D9" i="3"/>
  <c r="F9" i="3" s="1"/>
  <c r="H8" i="3"/>
  <c r="E8" i="3"/>
  <c r="R8" i="3" s="1"/>
  <c r="D8" i="3"/>
  <c r="F8" i="3" s="1"/>
  <c r="H7" i="3"/>
  <c r="E7" i="3"/>
  <c r="R7" i="3" s="1"/>
  <c r="D7" i="3"/>
  <c r="F7" i="3" s="1"/>
  <c r="H6" i="3"/>
  <c r="E6" i="3"/>
  <c r="R6" i="3" s="1"/>
  <c r="D6" i="3"/>
  <c r="F6" i="3" s="1"/>
  <c r="H5" i="3"/>
  <c r="F5" i="3"/>
  <c r="E5" i="3"/>
  <c r="R5" i="3" s="1"/>
  <c r="D5" i="3"/>
  <c r="H4" i="3"/>
  <c r="E4" i="3"/>
  <c r="R4" i="3" s="1"/>
  <c r="D4" i="3"/>
  <c r="F4" i="3" s="1"/>
  <c r="H3" i="3"/>
  <c r="E3" i="3"/>
  <c r="R3" i="3" s="1"/>
  <c r="D3" i="3"/>
  <c r="F3" i="3" s="1"/>
  <c r="H2" i="3"/>
  <c r="E2" i="3"/>
  <c r="R2" i="3" s="1"/>
  <c r="D2" i="3"/>
  <c r="F2" i="3" s="1"/>
  <c r="H15" i="3" l="1"/>
  <c r="P2" i="3" s="1"/>
  <c r="P11" i="3"/>
  <c r="P5" i="3"/>
  <c r="P10" i="3"/>
  <c r="P9" i="3"/>
  <c r="P7" i="3"/>
  <c r="P3" i="3"/>
  <c r="P8" i="3"/>
  <c r="P6" i="3"/>
  <c r="P4" i="3"/>
  <c r="E14" i="1" l="1"/>
  <c r="R14" i="1" s="1"/>
  <c r="D14" i="1"/>
  <c r="F14" i="1" s="1"/>
  <c r="E13" i="1"/>
  <c r="R13" i="1" s="1"/>
  <c r="D13" i="1"/>
  <c r="F13" i="1" s="1"/>
  <c r="E12" i="1"/>
  <c r="R12" i="1" s="1"/>
  <c r="D12" i="1"/>
  <c r="F12" i="1" s="1"/>
  <c r="E11" i="1"/>
  <c r="R11" i="1" s="1"/>
  <c r="D11" i="1"/>
  <c r="F11" i="1" s="1"/>
  <c r="E10" i="1"/>
  <c r="R10" i="1" s="1"/>
  <c r="D10" i="1"/>
  <c r="F10" i="1" s="1"/>
  <c r="E9" i="1"/>
  <c r="R9" i="1" s="1"/>
  <c r="D9" i="1"/>
  <c r="F9" i="1" s="1"/>
  <c r="E8" i="1"/>
  <c r="R8" i="1" s="1"/>
  <c r="D8" i="1"/>
  <c r="F8" i="1" s="1"/>
  <c r="E7" i="1"/>
  <c r="R7" i="1" s="1"/>
  <c r="D7" i="1"/>
  <c r="F7" i="1" s="1"/>
  <c r="E6" i="1"/>
  <c r="R6" i="1" s="1"/>
  <c r="D6" i="1"/>
  <c r="F6" i="1" s="1"/>
  <c r="E5" i="1"/>
  <c r="R5" i="1" s="1"/>
  <c r="D5" i="1"/>
  <c r="F5" i="1" s="1"/>
  <c r="E4" i="1"/>
  <c r="R4" i="1" s="1"/>
  <c r="D4" i="1"/>
  <c r="F4" i="1" s="1"/>
  <c r="E3" i="1"/>
  <c r="R3" i="1" s="1"/>
  <c r="D3" i="1"/>
  <c r="F3" i="1" s="1"/>
  <c r="E2" i="1"/>
  <c r="R2" i="1" s="1"/>
  <c r="H2" i="1"/>
  <c r="H6" i="1"/>
  <c r="H8" i="1" l="1"/>
  <c r="D2" i="1" l="1"/>
  <c r="F2" i="1" s="1"/>
  <c r="H3" i="1" l="1"/>
  <c r="H11" i="1"/>
  <c r="H12" i="1"/>
  <c r="H13" i="1"/>
  <c r="H14" i="1"/>
  <c r="H9" i="1"/>
  <c r="H4" i="1"/>
  <c r="H5" i="1"/>
  <c r="H7" i="1"/>
  <c r="H10" i="1"/>
  <c r="H15" i="1" l="1"/>
  <c r="P2" i="1" s="1"/>
  <c r="P11" i="1" l="1"/>
  <c r="P4" i="1"/>
  <c r="P10" i="1"/>
  <c r="P3" i="1"/>
  <c r="P7" i="1"/>
  <c r="P6" i="1"/>
  <c r="P9" i="1"/>
  <c r="P8" i="1"/>
  <c r="P5" i="1"/>
</calcChain>
</file>

<file path=xl/sharedStrings.xml><?xml version="1.0" encoding="utf-8"?>
<sst xmlns="http://schemas.openxmlformats.org/spreadsheetml/2006/main" count="14473" uniqueCount="5472">
  <si>
    <t>代號</t>
    <phoneticPr fontId="1" type="noConversion"/>
  </si>
  <si>
    <t>價位</t>
    <phoneticPr fontId="1" type="noConversion"/>
  </si>
  <si>
    <t>停利</t>
    <phoneticPr fontId="1" type="noConversion"/>
  </si>
  <si>
    <t>停損</t>
    <phoneticPr fontId="1" type="noConversion"/>
  </si>
  <si>
    <t>張數</t>
    <phoneticPr fontId="1" type="noConversion"/>
  </si>
  <si>
    <t>買賣</t>
    <phoneticPr fontId="1" type="noConversion"/>
  </si>
  <si>
    <t>週轉</t>
    <phoneticPr fontId="1" type="noConversion"/>
  </si>
  <si>
    <t>青雲</t>
  </si>
  <si>
    <t>5386</t>
  </si>
  <si>
    <t>6150</t>
  </si>
  <si>
    <t>撼訊</t>
  </si>
  <si>
    <t>2399</t>
  </si>
  <si>
    <t>映泰</t>
  </si>
  <si>
    <t>3666</t>
  </si>
  <si>
    <t>光耀</t>
  </si>
  <si>
    <t>3710</t>
  </si>
  <si>
    <t>連展投控</t>
  </si>
  <si>
    <t>1513</t>
  </si>
  <si>
    <t>中興電</t>
  </si>
  <si>
    <t>3141</t>
  </si>
  <si>
    <t>晶宏</t>
  </si>
  <si>
    <t>6233</t>
  </si>
  <si>
    <t>旺玖</t>
  </si>
  <si>
    <t>3122</t>
  </si>
  <si>
    <t>笙泉</t>
  </si>
  <si>
    <t>3257</t>
  </si>
  <si>
    <t>虹冠電</t>
  </si>
  <si>
    <t>3094</t>
  </si>
  <si>
    <t>聯傑</t>
  </si>
  <si>
    <t>6209</t>
  </si>
  <si>
    <t>今國光</t>
  </si>
  <si>
    <t>2409</t>
  </si>
  <si>
    <t>友達</t>
  </si>
  <si>
    <t>101.50</t>
  </si>
  <si>
    <t>62.50</t>
  </si>
  <si>
    <t>15.65</t>
  </si>
  <si>
    <t>66.80</t>
  </si>
  <si>
    <t>11.10</t>
  </si>
  <si>
    <t>47.90</t>
  </si>
  <si>
    <t>43.85</t>
  </si>
  <si>
    <t>36.95</t>
  </si>
  <si>
    <t>17.50</t>
  </si>
  <si>
    <t>79.30</t>
  </si>
  <si>
    <t>25.25</t>
  </si>
  <si>
    <t>34.65</t>
  </si>
  <si>
    <t>14.75</t>
  </si>
  <si>
    <t>成交金額</t>
    <phoneticPr fontId="1" type="noConversion"/>
  </si>
  <si>
    <t>名稱</t>
    <phoneticPr fontId="1" type="noConversion"/>
  </si>
  <si>
    <t>漲停</t>
    <phoneticPr fontId="1" type="noConversion"/>
  </si>
  <si>
    <t>獲利%</t>
    <phoneticPr fontId="1" type="noConversion"/>
  </si>
  <si>
    <t>備註</t>
    <phoneticPr fontId="1" type="noConversion"/>
  </si>
  <si>
    <t>未達平盤</t>
  </si>
  <si>
    <t>未達平盤</t>
    <phoneticPr fontId="1" type="noConversion"/>
  </si>
  <si>
    <t>1732</t>
  </si>
  <si>
    <t>毛寶</t>
  </si>
  <si>
    <t>31.45</t>
  </si>
  <si>
    <t>27.30</t>
  </si>
  <si>
    <t>55,995</t>
  </si>
  <si>
    <t>373,532,141</t>
  </si>
  <si>
    <t>3552</t>
  </si>
  <si>
    <t>同致</t>
  </si>
  <si>
    <t>300.50</t>
  </si>
  <si>
    <t>21.70</t>
  </si>
  <si>
    <t>69,470</t>
  </si>
  <si>
    <t>5,569,320,000</t>
  </si>
  <si>
    <t>3669</t>
  </si>
  <si>
    <t>圓展</t>
  </si>
  <si>
    <t>83.80</t>
  </si>
  <si>
    <t>16.59</t>
  </si>
  <si>
    <t>103,000</t>
  </si>
  <si>
    <t>1,311,413,558</t>
  </si>
  <si>
    <t>4961</t>
  </si>
  <si>
    <t>天鈺</t>
  </si>
  <si>
    <t>130.50</t>
  </si>
  <si>
    <t>15.37</t>
  </si>
  <si>
    <t>608,000</t>
  </si>
  <si>
    <t>3,263,526,126</t>
  </si>
  <si>
    <t>6208</t>
  </si>
  <si>
    <t>日揚</t>
  </si>
  <si>
    <t>43.00</t>
  </si>
  <si>
    <t>10.81</t>
  </si>
  <si>
    <t>-368,000</t>
  </si>
  <si>
    <t>519,377,800</t>
  </si>
  <si>
    <t>5529</t>
  </si>
  <si>
    <t>志嘉</t>
  </si>
  <si>
    <t>11.90</t>
  </si>
  <si>
    <t>10.08</t>
  </si>
  <si>
    <t>-274,032</t>
  </si>
  <si>
    <t>10,193,100</t>
  </si>
  <si>
    <t>禁沖</t>
    <phoneticPr fontId="1" type="noConversion"/>
  </si>
  <si>
    <t>1325</t>
  </si>
  <si>
    <t>恆大</t>
  </si>
  <si>
    <t>85.40</t>
  </si>
  <si>
    <t>9.30</t>
  </si>
  <si>
    <t>-129,000</t>
  </si>
  <si>
    <t>688,783,321</t>
  </si>
  <si>
    <t>16.00</t>
  </si>
  <si>
    <t>8.05</t>
  </si>
  <si>
    <t>3,245,412</t>
  </si>
  <si>
    <t>223,791,029</t>
  </si>
  <si>
    <t>8358</t>
  </si>
  <si>
    <t>金居</t>
  </si>
  <si>
    <t>53.70</t>
  </si>
  <si>
    <t>7.73</t>
  </si>
  <si>
    <t>2,670,009</t>
  </si>
  <si>
    <t>1,038,202,400</t>
  </si>
  <si>
    <t>3661</t>
  </si>
  <si>
    <t>世芯-KY</t>
  </si>
  <si>
    <t>836.00</t>
  </si>
  <si>
    <t>7.00</t>
  </si>
  <si>
    <t>840,401</t>
  </si>
  <si>
    <t>3,427,617,475</t>
  </si>
  <si>
    <t>15.85</t>
  </si>
  <si>
    <t>6.36</t>
  </si>
  <si>
    <t>77,964,306</t>
  </si>
  <si>
    <t>9,521,081,364</t>
  </si>
  <si>
    <t>2417</t>
  </si>
  <si>
    <t>圓剛</t>
  </si>
  <si>
    <t>46.10</t>
  </si>
  <si>
    <t>5.78</t>
  </si>
  <si>
    <t>513,000</t>
  </si>
  <si>
    <t>522,682,042</t>
  </si>
  <si>
    <t>9919</t>
  </si>
  <si>
    <t>康那香</t>
  </si>
  <si>
    <t>31.20</t>
  </si>
  <si>
    <t>5.28</t>
  </si>
  <si>
    <t>100,000</t>
  </si>
  <si>
    <t>328,345,599</t>
  </si>
  <si>
    <t>6533</t>
  </si>
  <si>
    <t>晶心科</t>
  </si>
  <si>
    <t>426.50</t>
  </si>
  <si>
    <t>22.92</t>
  </si>
  <si>
    <t>907,254</t>
  </si>
  <si>
    <t>4,028,827,269</t>
  </si>
  <si>
    <t>133.00</t>
  </si>
  <si>
    <t>20.71</t>
  </si>
  <si>
    <t>-1,416,944</t>
  </si>
  <si>
    <t>4,640,855,667</t>
  </si>
  <si>
    <t>2009</t>
  </si>
  <si>
    <t>第一銅</t>
  </si>
  <si>
    <t>23.80</t>
  </si>
  <si>
    <t>18.39</t>
  </si>
  <si>
    <t>-3,482,000</t>
  </si>
  <si>
    <t>1,504,327,649</t>
  </si>
  <si>
    <t>4976</t>
  </si>
  <si>
    <t>佳凌</t>
  </si>
  <si>
    <t>88.10</t>
  </si>
  <si>
    <t>18.32</t>
  </si>
  <si>
    <t>514,000</t>
  </si>
  <si>
    <t>1,820,083,290</t>
  </si>
  <si>
    <t>2328</t>
  </si>
  <si>
    <t>廣宇</t>
  </si>
  <si>
    <t>42.45</t>
  </si>
  <si>
    <t>14.02</t>
  </si>
  <si>
    <t>609,523</t>
  </si>
  <si>
    <t>3,052,813,860</t>
  </si>
  <si>
    <t>55.20</t>
  </si>
  <si>
    <t>13.86</t>
  </si>
  <si>
    <t>-2,206,655</t>
  </si>
  <si>
    <t>1,910,552,800</t>
  </si>
  <si>
    <t>6531</t>
  </si>
  <si>
    <t>愛普</t>
  </si>
  <si>
    <t>698.00</t>
  </si>
  <si>
    <t>13.31</t>
  </si>
  <si>
    <t>176,995</t>
  </si>
  <si>
    <t>6,792,340,434</t>
  </si>
  <si>
    <t>1533</t>
  </si>
  <si>
    <t>車王電</t>
  </si>
  <si>
    <t>65.50</t>
  </si>
  <si>
    <t>12.58</t>
  </si>
  <si>
    <t>423,000</t>
  </si>
  <si>
    <t>775,965,883</t>
  </si>
  <si>
    <t>2491</t>
  </si>
  <si>
    <t>吉祥全</t>
  </si>
  <si>
    <t>12.40</t>
  </si>
  <si>
    <t>11.68</t>
  </si>
  <si>
    <t>259,068</t>
  </si>
  <si>
    <t>90,738,646</t>
  </si>
  <si>
    <t>4968</t>
  </si>
  <si>
    <t>立積</t>
  </si>
  <si>
    <t>577.00</t>
  </si>
  <si>
    <t>10.76</t>
  </si>
  <si>
    <t>84,333</t>
  </si>
  <si>
    <t>3,810,058,650</t>
  </si>
  <si>
    <t>2609</t>
  </si>
  <si>
    <t>陽明</t>
  </si>
  <si>
    <t>20.95</t>
  </si>
  <si>
    <t>10.32</t>
  </si>
  <si>
    <t>11,289,000</t>
  </si>
  <si>
    <t>4,319,028,156</t>
  </si>
  <si>
    <t>43.50</t>
  </si>
  <si>
    <t>7.60</t>
  </si>
  <si>
    <t>-791,000</t>
  </si>
  <si>
    <t>370,650,300</t>
  </si>
  <si>
    <t>2603</t>
  </si>
  <si>
    <t>長榮</t>
  </si>
  <si>
    <t>34.10</t>
  </si>
  <si>
    <t>7.49</t>
  </si>
  <si>
    <t>17,840,713</t>
  </si>
  <si>
    <t>11,937,291,457</t>
  </si>
  <si>
    <t>3178</t>
  </si>
  <si>
    <t>公準</t>
  </si>
  <si>
    <t>6.61</t>
  </si>
  <si>
    <t>-195,000</t>
  </si>
  <si>
    <t>182,700,100</t>
  </si>
  <si>
    <t>4760</t>
  </si>
  <si>
    <t>勤凱</t>
  </si>
  <si>
    <t>110.00</t>
  </si>
  <si>
    <t>6.26</t>
  </si>
  <si>
    <t>44,000</t>
  </si>
  <si>
    <t>208,402,500</t>
  </si>
  <si>
    <t>146.00</t>
  </si>
  <si>
    <t>30.39</t>
  </si>
  <si>
    <t>4,698,728</t>
  </si>
  <si>
    <t>7,148,365,512</t>
  </si>
  <si>
    <t>72.00</t>
  </si>
  <si>
    <t>19.22</t>
  </si>
  <si>
    <t>46,000</t>
  </si>
  <si>
    <t>1,340,066,637</t>
  </si>
  <si>
    <t>21.60</t>
  </si>
  <si>
    <t>16.80</t>
  </si>
  <si>
    <t>-18,718,119</t>
  </si>
  <si>
    <t>7,514,157,955</t>
  </si>
  <si>
    <t>84.40</t>
  </si>
  <si>
    <t>14.60</t>
  </si>
  <si>
    <t>-88,000</t>
  </si>
  <si>
    <t>562,950,700</t>
  </si>
  <si>
    <t>63.50</t>
  </si>
  <si>
    <t>14.46</t>
  </si>
  <si>
    <t>-130,000</t>
  </si>
  <si>
    <t>425,624,800</t>
  </si>
  <si>
    <t>6485</t>
  </si>
  <si>
    <t>點序</t>
  </si>
  <si>
    <t>54.00</t>
  </si>
  <si>
    <t>11.96</t>
  </si>
  <si>
    <t>-118,000</t>
  </si>
  <si>
    <t>242,859,500</t>
  </si>
  <si>
    <t>6477</t>
  </si>
  <si>
    <t>安集</t>
  </si>
  <si>
    <t>57.20</t>
  </si>
  <si>
    <t>11.94</t>
  </si>
  <si>
    <t>-222,000</t>
  </si>
  <si>
    <t>661,319,887</t>
  </si>
  <si>
    <t>6237</t>
  </si>
  <si>
    <t>驊訊</t>
  </si>
  <si>
    <t>80.50</t>
  </si>
  <si>
    <t>10.44</t>
  </si>
  <si>
    <t>-62,000</t>
  </si>
  <si>
    <t>675,190,700</t>
  </si>
  <si>
    <t>2375</t>
  </si>
  <si>
    <t>凱美</t>
  </si>
  <si>
    <t>104.00</t>
  </si>
  <si>
    <t>9.89</t>
  </si>
  <si>
    <t>1,670,897</t>
  </si>
  <si>
    <t>1,999,373,913</t>
  </si>
  <si>
    <t>3406</t>
  </si>
  <si>
    <t>玉晶光</t>
  </si>
  <si>
    <t>503.00</t>
  </si>
  <si>
    <t>9.67</t>
  </si>
  <si>
    <t>21,639</t>
  </si>
  <si>
    <t>5,514,281,242</t>
  </si>
  <si>
    <t>36.10</t>
  </si>
  <si>
    <t>9.38</t>
  </si>
  <si>
    <t>-566,000</t>
  </si>
  <si>
    <t>269,420,150</t>
  </si>
  <si>
    <t>6142</t>
  </si>
  <si>
    <t>友勁</t>
  </si>
  <si>
    <t>9.68</t>
  </si>
  <si>
    <t>8.95</t>
  </si>
  <si>
    <t>-1,114,000</t>
  </si>
  <si>
    <t>223,670,181</t>
  </si>
  <si>
    <t>6116</t>
  </si>
  <si>
    <t>彩晶</t>
  </si>
  <si>
    <t>13.05</t>
  </si>
  <si>
    <t>8.84</t>
  </si>
  <si>
    <t>88,828,950</t>
  </si>
  <si>
    <t>3,575,435,663</t>
  </si>
  <si>
    <t>3540</t>
  </si>
  <si>
    <t>曜越</t>
  </si>
  <si>
    <t>64.30</t>
  </si>
  <si>
    <t>7.94</t>
  </si>
  <si>
    <t>222,046</t>
  </si>
  <si>
    <t>335,773,700</t>
  </si>
  <si>
    <t>44.00</t>
  </si>
  <si>
    <t>6.86</t>
  </si>
  <si>
    <t>141,000</t>
  </si>
  <si>
    <t>344,197,950</t>
  </si>
  <si>
    <t>157.00</t>
  </si>
  <si>
    <t>不好</t>
    <phoneticPr fontId="1" type="noConversion"/>
  </si>
  <si>
    <t>61.78</t>
  </si>
  <si>
    <t>-1,200,604</t>
  </si>
  <si>
    <t>15,717,588,217</t>
  </si>
  <si>
    <t>O</t>
    <phoneticPr fontId="1" type="noConversion"/>
  </si>
  <si>
    <t>8183</t>
  </si>
  <si>
    <t>精星</t>
  </si>
  <si>
    <t>24.70</t>
  </si>
  <si>
    <t>好</t>
    <phoneticPr fontId="1" type="noConversion"/>
  </si>
  <si>
    <t>22.54</t>
  </si>
  <si>
    <t>-780,000</t>
  </si>
  <si>
    <t>678,164,650</t>
  </si>
  <si>
    <t>4967</t>
  </si>
  <si>
    <t>十銓</t>
  </si>
  <si>
    <t>49.00</t>
  </si>
  <si>
    <t>16.71</t>
  </si>
  <si>
    <t>511,000</t>
  </si>
  <si>
    <t>553,993,718</t>
  </si>
  <si>
    <t>X</t>
    <phoneticPr fontId="1" type="noConversion"/>
  </si>
  <si>
    <t>2415</t>
  </si>
  <si>
    <t>錩新</t>
  </si>
  <si>
    <t>34.00</t>
  </si>
  <si>
    <t>偏差</t>
    <phoneticPr fontId="1" type="noConversion"/>
  </si>
  <si>
    <t>10.69</t>
  </si>
  <si>
    <t>296,036</t>
  </si>
  <si>
    <t>294,649,637</t>
  </si>
  <si>
    <t>41.05</t>
  </si>
  <si>
    <t>普</t>
    <phoneticPr fontId="1" type="noConversion"/>
  </si>
  <si>
    <t>9.83</t>
  </si>
  <si>
    <t>1,675,879</t>
  </si>
  <si>
    <t>2,092,684,324</t>
  </si>
  <si>
    <t>85.60</t>
  </si>
  <si>
    <t>9.45</t>
  </si>
  <si>
    <t>-29,000</t>
  </si>
  <si>
    <t>363,662,700</t>
  </si>
  <si>
    <t>3483</t>
  </si>
  <si>
    <t>力致</t>
  </si>
  <si>
    <t>80.80</t>
  </si>
  <si>
    <t>8.18</t>
  </si>
  <si>
    <t>1,128,152</t>
  </si>
  <si>
    <t>459,633,800</t>
  </si>
  <si>
    <t>8054</t>
  </si>
  <si>
    <t>安國</t>
  </si>
  <si>
    <t>25.20</t>
  </si>
  <si>
    <t>8.11</t>
  </si>
  <si>
    <t>-181,000</t>
  </si>
  <si>
    <t>142,668,400</t>
  </si>
  <si>
    <t>2390</t>
  </si>
  <si>
    <t>云辰</t>
  </si>
  <si>
    <t>14.95</t>
  </si>
  <si>
    <t>8.04</t>
  </si>
  <si>
    <t>34,000</t>
  </si>
  <si>
    <t>258,508,632</t>
  </si>
  <si>
    <t>21.95</t>
  </si>
  <si>
    <t>7.46</t>
  </si>
  <si>
    <t>6,724,899</t>
  </si>
  <si>
    <t>3,358,297,330</t>
  </si>
  <si>
    <t>2486</t>
  </si>
  <si>
    <t>一詮</t>
  </si>
  <si>
    <t>19.35</t>
  </si>
  <si>
    <t>7.42</t>
  </si>
  <si>
    <t>2,480,000</t>
  </si>
  <si>
    <t>284,602,165</t>
  </si>
  <si>
    <t>40.45</t>
  </si>
  <si>
    <t>7.35</t>
  </si>
  <si>
    <t>-760,000</t>
  </si>
  <si>
    <t>199,683,700</t>
  </si>
  <si>
    <t>55.50</t>
  </si>
  <si>
    <t>7.22</t>
  </si>
  <si>
    <t>-8,000</t>
  </si>
  <si>
    <t>95,580,400</t>
  </si>
  <si>
    <t>3128</t>
  </si>
  <si>
    <t>昇銳</t>
  </si>
  <si>
    <t>19.50</t>
  </si>
  <si>
    <t>7.04</t>
  </si>
  <si>
    <t>144,001</t>
  </si>
  <si>
    <t>53,867,600</t>
  </si>
  <si>
    <t>82.20</t>
  </si>
  <si>
    <t>140,000</t>
  </si>
  <si>
    <t>456,228,400</t>
  </si>
  <si>
    <t>額外空</t>
    <phoneticPr fontId="1" type="noConversion"/>
  </si>
  <si>
    <t>友達</t>
    <phoneticPr fontId="1" type="noConversion"/>
  </si>
  <si>
    <t>-</t>
    <phoneticPr fontId="1" type="noConversion"/>
  </si>
  <si>
    <t>74.80</t>
  </si>
  <si>
    <t>34.63</t>
  </si>
  <si>
    <t>-804,000</t>
  </si>
  <si>
    <t>2,531,885,683</t>
  </si>
  <si>
    <t>90.40</t>
  </si>
  <si>
    <t>27.92</t>
  </si>
  <si>
    <t>1,448,050</t>
  </si>
  <si>
    <t>1,943,077,500</t>
  </si>
  <si>
    <t>406.00</t>
  </si>
  <si>
    <t>12.78</t>
  </si>
  <si>
    <t>-101,259</t>
  </si>
  <si>
    <t>2,244,816,415</t>
  </si>
  <si>
    <t>8070</t>
  </si>
  <si>
    <t>長華*</t>
  </si>
  <si>
    <t>31.50</t>
  </si>
  <si>
    <t>12.69</t>
  </si>
  <si>
    <t>2,438,000</t>
  </si>
  <si>
    <t>257,071,521</t>
  </si>
  <si>
    <t>15.45</t>
  </si>
  <si>
    <t>10.22</t>
  </si>
  <si>
    <t>432,000</t>
  </si>
  <si>
    <t>334,490,441</t>
  </si>
  <si>
    <t>3346</t>
  </si>
  <si>
    <t>麗清</t>
  </si>
  <si>
    <t>47.40</t>
  </si>
  <si>
    <t>807,000</t>
  </si>
  <si>
    <t>364,422,890</t>
  </si>
  <si>
    <t>6589</t>
  </si>
  <si>
    <t>台康生技</t>
  </si>
  <si>
    <t>48.00</t>
  </si>
  <si>
    <t>9.23</t>
  </si>
  <si>
    <t>-9,000</t>
  </si>
  <si>
    <t>919,914,750</t>
  </si>
  <si>
    <t>3545</t>
  </si>
  <si>
    <t>敦泰</t>
  </si>
  <si>
    <t>88.30</t>
  </si>
  <si>
    <t>9.20</t>
  </si>
  <si>
    <t>-639,000</t>
  </si>
  <si>
    <t>2,414,169,759</t>
  </si>
  <si>
    <t>587.00</t>
  </si>
  <si>
    <t>9.17</t>
  </si>
  <si>
    <t>961,878</t>
  </si>
  <si>
    <t>3,297,675,285</t>
  </si>
  <si>
    <t>25.35</t>
  </si>
  <si>
    <t>9.07</t>
  </si>
  <si>
    <t>25,000</t>
  </si>
  <si>
    <t>162,843,100</t>
  </si>
  <si>
    <t>3042</t>
  </si>
  <si>
    <t>晶技</t>
  </si>
  <si>
    <t>92.50</t>
  </si>
  <si>
    <t>8.26</t>
  </si>
  <si>
    <t>6,818,146</t>
  </si>
  <si>
    <t>2,339,184,571</t>
  </si>
  <si>
    <t>2338</t>
  </si>
  <si>
    <t>光罩</t>
  </si>
  <si>
    <t>40.85</t>
  </si>
  <si>
    <t>7.29</t>
  </si>
  <si>
    <t>1,160,186</t>
  </si>
  <si>
    <t>740,708,315</t>
  </si>
  <si>
    <t>86.40</t>
  </si>
  <si>
    <t>7.26</t>
  </si>
  <si>
    <t>3,000</t>
  </si>
  <si>
    <t>742,027,488</t>
  </si>
  <si>
    <t>2344</t>
  </si>
  <si>
    <t>華邦電</t>
  </si>
  <si>
    <t>28.30</t>
  </si>
  <si>
    <t>6.92</t>
  </si>
  <si>
    <t>-27,725,790</t>
  </si>
  <si>
    <t>7,884,385,249</t>
  </si>
  <si>
    <t>85.70</t>
  </si>
  <si>
    <t>6.84</t>
  </si>
  <si>
    <t>226,000</t>
  </si>
  <si>
    <t>257,651,100</t>
  </si>
  <si>
    <t>603.00</t>
  </si>
  <si>
    <t>15.48</t>
  </si>
  <si>
    <t>-1,040,818</t>
  </si>
  <si>
    <t>5,875,294,547</t>
  </si>
  <si>
    <t>412.00</t>
  </si>
  <si>
    <t>14.72</t>
  </si>
  <si>
    <t>707,875</t>
  </si>
  <si>
    <t>2,583,629,170</t>
  </si>
  <si>
    <t>3006</t>
  </si>
  <si>
    <t>晶豪科</t>
  </si>
  <si>
    <t>69.10</t>
  </si>
  <si>
    <t>14.68</t>
  </si>
  <si>
    <t>7,002,514</t>
  </si>
  <si>
    <t>2,877,745,729</t>
  </si>
  <si>
    <t>44.90</t>
  </si>
  <si>
    <t>13.80</t>
  </si>
  <si>
    <t>4,809,608</t>
  </si>
  <si>
    <t>1,539,580,351</t>
  </si>
  <si>
    <t>48.50</t>
  </si>
  <si>
    <t>12.73</t>
  </si>
  <si>
    <t>-128,000</t>
  </si>
  <si>
    <t>465,872,606</t>
  </si>
  <si>
    <t>49.65</t>
  </si>
  <si>
    <t>12.71</t>
  </si>
  <si>
    <t>737,733</t>
  </si>
  <si>
    <t>434,134,334</t>
  </si>
  <si>
    <t>89.50</t>
  </si>
  <si>
    <t>12.24</t>
  </si>
  <si>
    <t>1,023,000</t>
  </si>
  <si>
    <t>1,287,596,362</t>
  </si>
  <si>
    <t>5471</t>
  </si>
  <si>
    <t>松翰</t>
  </si>
  <si>
    <t>76.30</t>
  </si>
  <si>
    <t>11.99</t>
  </si>
  <si>
    <t>3,355,000</t>
  </si>
  <si>
    <t>1,515,019,448</t>
  </si>
  <si>
    <t>99.40</t>
  </si>
  <si>
    <t>11.78</t>
  </si>
  <si>
    <t>645,001</t>
  </si>
  <si>
    <t>916,654,900</t>
  </si>
  <si>
    <t>4973</t>
  </si>
  <si>
    <t>廣穎</t>
  </si>
  <si>
    <t>24.50</t>
  </si>
  <si>
    <t>11.35</t>
  </si>
  <si>
    <t>-2,998</t>
  </si>
  <si>
    <t>176,579,900</t>
  </si>
  <si>
    <t>747.00</t>
  </si>
  <si>
    <t>11.26</t>
  </si>
  <si>
    <t>880,004</t>
  </si>
  <si>
    <t>6,068,424,974</t>
  </si>
  <si>
    <t>23.65</t>
  </si>
  <si>
    <t>10.61</t>
  </si>
  <si>
    <t>23,466,108</t>
  </si>
  <si>
    <t>4,956,764,140</t>
  </si>
  <si>
    <t>39.15</t>
  </si>
  <si>
    <t>7.76</t>
  </si>
  <si>
    <t>734,001</t>
  </si>
  <si>
    <t>235,827,050</t>
  </si>
  <si>
    <t>94.80</t>
  </si>
  <si>
    <t>7.24</t>
  </si>
  <si>
    <t>-634,603</t>
  </si>
  <si>
    <t>2,041,084,985</t>
  </si>
  <si>
    <t>3092</t>
  </si>
  <si>
    <t>鴻碩</t>
  </si>
  <si>
    <t>7.20</t>
  </si>
  <si>
    <t>950,153</t>
  </si>
  <si>
    <t>389,885,900</t>
  </si>
  <si>
    <t>6164</t>
  </si>
  <si>
    <t>華興</t>
  </si>
  <si>
    <t>12.15</t>
  </si>
  <si>
    <t>20.83</t>
  </si>
  <si>
    <t>423,008</t>
  </si>
  <si>
    <t>251,934,724</t>
  </si>
  <si>
    <t>50.90</t>
  </si>
  <si>
    <t>19.56</t>
  </si>
  <si>
    <t>767,744</t>
  </si>
  <si>
    <t>684,117,468</t>
  </si>
  <si>
    <t>74.70</t>
  </si>
  <si>
    <t>18.69</t>
  </si>
  <si>
    <t>-239,535</t>
  </si>
  <si>
    <t>1,397,480,672</t>
  </si>
  <si>
    <t>92.80</t>
  </si>
  <si>
    <t>17.63</t>
  </si>
  <si>
    <t>-261,000</t>
  </si>
  <si>
    <t>1,932,125,845</t>
  </si>
  <si>
    <t>25.55</t>
  </si>
  <si>
    <t>17.25</t>
  </si>
  <si>
    <t>-4,230,780</t>
  </si>
  <si>
    <t>8,927,053,548</t>
  </si>
  <si>
    <t>18.50</t>
  </si>
  <si>
    <t>16.50</t>
  </si>
  <si>
    <t>2,071,960</t>
  </si>
  <si>
    <t>547,930,284</t>
  </si>
  <si>
    <t>71.30</t>
  </si>
  <si>
    <t>15.75</t>
  </si>
  <si>
    <t>-390,850</t>
  </si>
  <si>
    <t>914,765,800</t>
  </si>
  <si>
    <t>5315</t>
  </si>
  <si>
    <t>光聯</t>
  </si>
  <si>
    <t>16.30</t>
  </si>
  <si>
    <t>15.04</t>
  </si>
  <si>
    <t>78,184</t>
  </si>
  <si>
    <t>262,109,150</t>
  </si>
  <si>
    <t>14.66</t>
  </si>
  <si>
    <t>-552,000</t>
  </si>
  <si>
    <t>475,146,500</t>
  </si>
  <si>
    <t>45.90</t>
  </si>
  <si>
    <t>3,432,398</t>
  </si>
  <si>
    <t>1,527,833,108</t>
  </si>
  <si>
    <t>2337</t>
  </si>
  <si>
    <t>旺宏</t>
  </si>
  <si>
    <t>45.80</t>
  </si>
  <si>
    <t>12.33</t>
  </si>
  <si>
    <t>54,712,261</t>
  </si>
  <si>
    <t>10,055,408,783</t>
  </si>
  <si>
    <t>2641</t>
  </si>
  <si>
    <t>正德</t>
  </si>
  <si>
    <t>573,890</t>
  </si>
  <si>
    <t>218,792,350</t>
  </si>
  <si>
    <t>3419</t>
  </si>
  <si>
    <t>譁裕</t>
  </si>
  <si>
    <t>21.35</t>
  </si>
  <si>
    <t>10.29</t>
  </si>
  <si>
    <t>1,153,000</t>
  </si>
  <si>
    <t>259,963,152</t>
  </si>
  <si>
    <t>16.90</t>
  </si>
  <si>
    <t>10.05</t>
  </si>
  <si>
    <t>1,579,000</t>
  </si>
  <si>
    <t>355,392,595</t>
  </si>
  <si>
    <t>27.80</t>
  </si>
  <si>
    <t>9.85</t>
  </si>
  <si>
    <t>-209,000</t>
  </si>
  <si>
    <t>230,368,078</t>
  </si>
  <si>
    <t>113.50</t>
  </si>
  <si>
    <t>19.61</t>
  </si>
  <si>
    <t>1,041,000</t>
  </si>
  <si>
    <t>987,414,000</t>
  </si>
  <si>
    <t>52.80</t>
  </si>
  <si>
    <t>17.65</t>
  </si>
  <si>
    <t>0</t>
  </si>
  <si>
    <t>632,059,531</t>
  </si>
  <si>
    <t>73.10</t>
  </si>
  <si>
    <t>17.24</t>
  </si>
  <si>
    <t>323,000</t>
  </si>
  <si>
    <t>296,314,800</t>
  </si>
  <si>
    <t>94.50</t>
  </si>
  <si>
    <t>15.67</t>
  </si>
  <si>
    <t>108,000</t>
  </si>
  <si>
    <t>1,187,719,400</t>
  </si>
  <si>
    <t>2465</t>
  </si>
  <si>
    <t>麗臺</t>
  </si>
  <si>
    <t>21.90</t>
  </si>
  <si>
    <t>14.54</t>
  </si>
  <si>
    <t>272,010</t>
  </si>
  <si>
    <t>168,937,969</t>
  </si>
  <si>
    <t>28.25</t>
  </si>
  <si>
    <t>12.10</t>
  </si>
  <si>
    <t>-1,006,000</t>
  </si>
  <si>
    <t>1,245,015,659</t>
  </si>
  <si>
    <t>4142</t>
  </si>
  <si>
    <t>國光生</t>
  </si>
  <si>
    <t>59.50</t>
  </si>
  <si>
    <t>11.70</t>
  </si>
  <si>
    <t>-1,414,080</t>
  </si>
  <si>
    <t>2,468,427,217</t>
  </si>
  <si>
    <t>4566</t>
  </si>
  <si>
    <t>時碩工業</t>
  </si>
  <si>
    <t>69.30</t>
  </si>
  <si>
    <t>10.82</t>
  </si>
  <si>
    <t>-225,000</t>
  </si>
  <si>
    <t>497,801,794</t>
  </si>
  <si>
    <t>6283</t>
  </si>
  <si>
    <t>淳安</t>
  </si>
  <si>
    <t>43.80</t>
  </si>
  <si>
    <t>-919,991</t>
  </si>
  <si>
    <t>620,138,330</t>
  </si>
  <si>
    <t>10.46</t>
  </si>
  <si>
    <t>629,437,800</t>
  </si>
  <si>
    <t>66.00</t>
  </si>
  <si>
    <t>10.25</t>
  </si>
  <si>
    <t>-22,000</t>
  </si>
  <si>
    <t>309,475,700</t>
  </si>
  <si>
    <t>41.50</t>
  </si>
  <si>
    <t>9.96</t>
  </si>
  <si>
    <t>1,525,000</t>
  </si>
  <si>
    <t>328,704,950</t>
  </si>
  <si>
    <t>25.60</t>
  </si>
  <si>
    <t>9.16</t>
  </si>
  <si>
    <t>3,854,500</t>
  </si>
  <si>
    <t>4,782,306,767</t>
  </si>
  <si>
    <t>8040</t>
  </si>
  <si>
    <t>九暘</t>
  </si>
  <si>
    <t>23.85</t>
  </si>
  <si>
    <t>9.06</t>
  </si>
  <si>
    <t>169,000</t>
  </si>
  <si>
    <t>144,014,450</t>
  </si>
  <si>
    <t>8431</t>
  </si>
  <si>
    <t>匯鑽科</t>
  </si>
  <si>
    <t>8.94</t>
  </si>
  <si>
    <t>20,000</t>
  </si>
  <si>
    <t>279,139,500</t>
  </si>
  <si>
    <t>未達委託</t>
    <phoneticPr fontId="1" type="noConversion"/>
  </si>
  <si>
    <t>3317</t>
  </si>
  <si>
    <t>尼克森</t>
  </si>
  <si>
    <t>52.20</t>
  </si>
  <si>
    <t>21.40</t>
  </si>
  <si>
    <t>-173,000</t>
  </si>
  <si>
    <t>668,595,600</t>
  </si>
  <si>
    <t>75.30</t>
  </si>
  <si>
    <t>17.05</t>
  </si>
  <si>
    <t>-323,000</t>
  </si>
  <si>
    <t>840,505,800</t>
  </si>
  <si>
    <t>3059</t>
  </si>
  <si>
    <t>華晶科</t>
  </si>
  <si>
    <t>38.55</t>
  </si>
  <si>
    <t>16.57</t>
  </si>
  <si>
    <t>-345,000</t>
  </si>
  <si>
    <t>1,721,840,481</t>
  </si>
  <si>
    <t>42.85</t>
  </si>
  <si>
    <t>16.19</t>
  </si>
  <si>
    <t>4,042,376</t>
  </si>
  <si>
    <t>3,572,256,127</t>
  </si>
  <si>
    <t>54.50</t>
  </si>
  <si>
    <t>15.42</t>
  </si>
  <si>
    <t>-28,000</t>
  </si>
  <si>
    <t>571,830,746</t>
  </si>
  <si>
    <t>31.05</t>
  </si>
  <si>
    <t>11.30</t>
  </si>
  <si>
    <t>4,474,100</t>
  </si>
  <si>
    <t>1,237,375,094</t>
  </si>
  <si>
    <t>129.50</t>
  </si>
  <si>
    <t>10.75</t>
  </si>
  <si>
    <t>21,000</t>
  </si>
  <si>
    <t>421,599,000</t>
  </si>
  <si>
    <t>28.15</t>
  </si>
  <si>
    <t>19,439,100</t>
  </si>
  <si>
    <t>5,924,732,461</t>
  </si>
  <si>
    <t>5299</t>
  </si>
  <si>
    <t>杰力</t>
  </si>
  <si>
    <t>130.00</t>
  </si>
  <si>
    <t>9.39</t>
  </si>
  <si>
    <t>111,000</t>
  </si>
  <si>
    <t>423,917,000</t>
  </si>
  <si>
    <t>8261</t>
  </si>
  <si>
    <t>富鼎</t>
  </si>
  <si>
    <t>51.80</t>
  </si>
  <si>
    <t>8.68</t>
  </si>
  <si>
    <t>-422,000</t>
  </si>
  <si>
    <t>366,395,651</t>
  </si>
  <si>
    <t>39.40</t>
  </si>
  <si>
    <t>8.55</t>
  </si>
  <si>
    <t>36,068,413</t>
  </si>
  <si>
    <t>16,123,017,162</t>
  </si>
  <si>
    <t>3050</t>
  </si>
  <si>
    <t>鈺德</t>
  </si>
  <si>
    <t>19.10</t>
  </si>
  <si>
    <t>8.34</t>
  </si>
  <si>
    <t>-1,199,942</t>
  </si>
  <si>
    <t>230,783,565</t>
  </si>
  <si>
    <t>5243</t>
  </si>
  <si>
    <t>乙盛-KY</t>
  </si>
  <si>
    <t>67.50</t>
  </si>
  <si>
    <t>8.10</t>
  </si>
  <si>
    <t>-426,000</t>
  </si>
  <si>
    <t>924,472,857</t>
  </si>
  <si>
    <t>6441</t>
  </si>
  <si>
    <t>廣錠</t>
  </si>
  <si>
    <t>151.00</t>
  </si>
  <si>
    <t>7.48</t>
  </si>
  <si>
    <t>369,173</t>
  </si>
  <si>
    <t>428,922,000</t>
  </si>
  <si>
    <t>6187</t>
  </si>
  <si>
    <t>萬潤</t>
  </si>
  <si>
    <t>125.50</t>
  </si>
  <si>
    <t>7.47</t>
  </si>
  <si>
    <t>351,099</t>
  </si>
  <si>
    <t>777,518,000</t>
  </si>
  <si>
    <t>禁沖</t>
    <phoneticPr fontId="1" type="noConversion"/>
  </si>
  <si>
    <t>未達平盤</t>
    <phoneticPr fontId="1" type="noConversion"/>
  </si>
  <si>
    <t>19.07</t>
  </si>
  <si>
    <t>-3,450,628</t>
  </si>
  <si>
    <t>11,362,650,191</t>
  </si>
  <si>
    <t>72.70</t>
  </si>
  <si>
    <t>9.22</t>
  </si>
  <si>
    <t>-45,000</t>
  </si>
  <si>
    <t>291,040,400</t>
  </si>
  <si>
    <t>8.98</t>
  </si>
  <si>
    <t>3,138,398</t>
  </si>
  <si>
    <t>2,993,253,243</t>
  </si>
  <si>
    <t>22.10</t>
  </si>
  <si>
    <t>8.83</t>
  </si>
  <si>
    <t>-531,000</t>
  </si>
  <si>
    <t>231,596,687</t>
  </si>
  <si>
    <t>3060</t>
  </si>
  <si>
    <t>銘異</t>
  </si>
  <si>
    <t>15.80</t>
  </si>
  <si>
    <t>8.13</t>
  </si>
  <si>
    <t>-302,000</t>
  </si>
  <si>
    <t>178,125,006</t>
  </si>
  <si>
    <t>6175</t>
  </si>
  <si>
    <t>立敦</t>
  </si>
  <si>
    <t>40.35</t>
  </si>
  <si>
    <t>-517,999</t>
  </si>
  <si>
    <t>452,015,200</t>
  </si>
  <si>
    <t>6104</t>
  </si>
  <si>
    <t>創惟</t>
  </si>
  <si>
    <t>74.90</t>
  </si>
  <si>
    <t>7.85</t>
  </si>
  <si>
    <t>703,607</t>
  </si>
  <si>
    <t>520,840,600</t>
  </si>
  <si>
    <t>3325</t>
  </si>
  <si>
    <t>旭品</t>
  </si>
  <si>
    <t>28.40</t>
  </si>
  <si>
    <t>7.78</t>
  </si>
  <si>
    <t>-204,009</t>
  </si>
  <si>
    <t>185,692,450</t>
  </si>
  <si>
    <t>3037</t>
  </si>
  <si>
    <t>欣興</t>
  </si>
  <si>
    <t>99.60</t>
  </si>
  <si>
    <t>7.02</t>
  </si>
  <si>
    <t>15,469,046</t>
  </si>
  <si>
    <t>10,500,529,242</t>
  </si>
  <si>
    <t>6219</t>
  </si>
  <si>
    <t>富旺</t>
  </si>
  <si>
    <t>22.00</t>
  </si>
  <si>
    <t>6.91</t>
  </si>
  <si>
    <t>278,000</t>
  </si>
  <si>
    <t>230,497,800</t>
  </si>
  <si>
    <t>3169</t>
  </si>
  <si>
    <t>亞信</t>
  </si>
  <si>
    <t>103.00</t>
  </si>
  <si>
    <t>6.43</t>
  </si>
  <si>
    <t>78,000</t>
  </si>
  <si>
    <t>312,503,800</t>
  </si>
  <si>
    <t>8088</t>
  </si>
  <si>
    <t>品安</t>
  </si>
  <si>
    <t>32.20</t>
  </si>
  <si>
    <t>6.33</t>
  </si>
  <si>
    <t>718,157</t>
  </si>
  <si>
    <t>122,408,700</t>
  </si>
  <si>
    <t>2014</t>
  </si>
  <si>
    <t>中鴻</t>
  </si>
  <si>
    <t>17.20</t>
  </si>
  <si>
    <t>6.22</t>
  </si>
  <si>
    <t>889,965</t>
  </si>
  <si>
    <t>1,505,620,514</t>
  </si>
  <si>
    <t>2032</t>
  </si>
  <si>
    <t>新鋼</t>
  </si>
  <si>
    <t>15.55</t>
  </si>
  <si>
    <t>6.20</t>
  </si>
  <si>
    <t>472,934</t>
  </si>
  <si>
    <t>123,827,426</t>
  </si>
  <si>
    <t>2342</t>
  </si>
  <si>
    <t>茂矽</t>
  </si>
  <si>
    <t>38.25</t>
  </si>
  <si>
    <t>6.19</t>
  </si>
  <si>
    <t>459,333</t>
  </si>
  <si>
    <t>367,050,449</t>
  </si>
  <si>
    <t>未達平盤</t>
    <phoneticPr fontId="1" type="noConversion"/>
  </si>
  <si>
    <t>4133</t>
  </si>
  <si>
    <t>亞諾法</t>
  </si>
  <si>
    <t>2406</t>
  </si>
  <si>
    <t>國碩</t>
  </si>
  <si>
    <t>6127</t>
  </si>
  <si>
    <t>九豪</t>
  </si>
  <si>
    <t>1734</t>
  </si>
  <si>
    <t>杏輝</t>
  </si>
  <si>
    <t>6667</t>
  </si>
  <si>
    <t>信紘科</t>
  </si>
  <si>
    <t>864,000</t>
  </si>
  <si>
    <t>142,000</t>
  </si>
  <si>
    <t>-396,000</t>
  </si>
  <si>
    <t>-2,345,000</t>
  </si>
  <si>
    <t>514,010</t>
  </si>
  <si>
    <t>80,000</t>
  </si>
  <si>
    <t>-46,000</t>
  </si>
  <si>
    <t>132,000</t>
  </si>
  <si>
    <t>-525,050</t>
  </si>
  <si>
    <t>-633,000</t>
  </si>
  <si>
    <t>-333,000</t>
  </si>
  <si>
    <t>-399,900</t>
  </si>
  <si>
    <t>67,000</t>
  </si>
  <si>
    <t>-10,969</t>
  </si>
  <si>
    <t>4,123,701,418</t>
  </si>
  <si>
    <t>1,027,772,000</t>
  </si>
  <si>
    <t>464,181,941</t>
  </si>
  <si>
    <t>1,776,694,904</t>
  </si>
  <si>
    <t>860,715,700</t>
  </si>
  <si>
    <t>713,497,978</t>
  </si>
  <si>
    <t>318,172,211</t>
  </si>
  <si>
    <t>432,021,000</t>
  </si>
  <si>
    <t>567,452,678</t>
  </si>
  <si>
    <t>407,468,763</t>
  </si>
  <si>
    <t>261,319,350</t>
  </si>
  <si>
    <t>347,857,361</t>
  </si>
  <si>
    <t>263,044,986</t>
  </si>
  <si>
    <t>162,474,700</t>
  </si>
  <si>
    <t>29.79</t>
  </si>
  <si>
    <t>20.49</t>
  </si>
  <si>
    <t>12.31</t>
  </si>
  <si>
    <t>11.83</t>
  </si>
  <si>
    <t>11.64</t>
  </si>
  <si>
    <t>9.40</t>
  </si>
  <si>
    <t>9.31</t>
  </si>
  <si>
    <t>9.25</t>
  </si>
  <si>
    <t>9.00</t>
  </si>
  <si>
    <t>6.44</t>
  </si>
  <si>
    <t>6.21</t>
  </si>
  <si>
    <t>5.91</t>
  </si>
  <si>
    <t>118.00</t>
  </si>
  <si>
    <t>115.00</t>
  </si>
  <si>
    <t>22.55</t>
  </si>
  <si>
    <t>84.10</t>
  </si>
  <si>
    <t>89.00</t>
  </si>
  <si>
    <t>62.80</t>
  </si>
  <si>
    <t>56.40</t>
  </si>
  <si>
    <t>38.60</t>
  </si>
  <si>
    <t>26.50</t>
  </si>
  <si>
    <t>31.40</t>
  </si>
  <si>
    <t>51.70</t>
  </si>
  <si>
    <t>68.10</t>
  </si>
  <si>
    <t>6182</t>
  </si>
  <si>
    <t>合晶</t>
  </si>
  <si>
    <t>3680</t>
  </si>
  <si>
    <t>家登</t>
  </si>
  <si>
    <t>6591</t>
  </si>
  <si>
    <t>動力-KY</t>
  </si>
  <si>
    <t>5223</t>
  </si>
  <si>
    <t>安力-KY</t>
  </si>
  <si>
    <t>3202</t>
  </si>
  <si>
    <t>樺晟</t>
  </si>
  <si>
    <t>1524</t>
  </si>
  <si>
    <t>耿鼎</t>
  </si>
  <si>
    <t>232,395</t>
  </si>
  <si>
    <t>3,413,541</t>
  </si>
  <si>
    <t>-58,000</t>
  </si>
  <si>
    <t>-1,760,328</t>
  </si>
  <si>
    <t>13,353,103</t>
  </si>
  <si>
    <t>-892,211</t>
  </si>
  <si>
    <t>-382,000</t>
  </si>
  <si>
    <t>390,191</t>
  </si>
  <si>
    <t>-289,000</t>
  </si>
  <si>
    <t>745,000</t>
  </si>
  <si>
    <t>8,432,000</t>
  </si>
  <si>
    <t>-483,000</t>
  </si>
  <si>
    <t>267,000</t>
  </si>
  <si>
    <t>-42,010</t>
  </si>
  <si>
    <t>-472,001</t>
  </si>
  <si>
    <t>665,000</t>
  </si>
  <si>
    <t>-3,000</t>
  </si>
  <si>
    <t>4,000</t>
  </si>
  <si>
    <t>-180,000</t>
  </si>
  <si>
    <t>732,759,528</t>
  </si>
  <si>
    <t>4,425,512,235</t>
  </si>
  <si>
    <t>1,051,701,500</t>
  </si>
  <si>
    <t>5,718,002,000</t>
  </si>
  <si>
    <t>2,932,558,400</t>
  </si>
  <si>
    <t>2,551,641,528</t>
  </si>
  <si>
    <t>1,327,602,257</t>
  </si>
  <si>
    <t>3,248,795,500</t>
  </si>
  <si>
    <t>177,130,548</t>
  </si>
  <si>
    <t>1,456,779,184</t>
  </si>
  <si>
    <t>5,871,727,000</t>
  </si>
  <si>
    <t>420,810,800</t>
  </si>
  <si>
    <t>366,071,574</t>
  </si>
  <si>
    <t>222,688,400</t>
  </si>
  <si>
    <t>604,181,800</t>
  </si>
  <si>
    <t>203,541,459</t>
  </si>
  <si>
    <t>502,152,575</t>
  </si>
  <si>
    <t>153,997,704</t>
  </si>
  <si>
    <t>185,463,400</t>
  </si>
  <si>
    <t>221,794,400</t>
  </si>
  <si>
    <t>42.30</t>
  </si>
  <si>
    <t>121.00</t>
  </si>
  <si>
    <t>338.00</t>
  </si>
  <si>
    <t>46.50</t>
  </si>
  <si>
    <t>59.70</t>
  </si>
  <si>
    <t>67.10</t>
  </si>
  <si>
    <t>372.50</t>
  </si>
  <si>
    <t>67.40</t>
  </si>
  <si>
    <t>86.50</t>
  </si>
  <si>
    <t>28.50</t>
  </si>
  <si>
    <t>17.80</t>
  </si>
  <si>
    <t>20.65</t>
  </si>
  <si>
    <t>91.30</t>
  </si>
  <si>
    <t>18.80</t>
  </si>
  <si>
    <t>82.00</t>
  </si>
  <si>
    <t>11.65</t>
  </si>
  <si>
    <t>38.00</t>
  </si>
  <si>
    <t>52.90</t>
  </si>
  <si>
    <t>26.98</t>
  </si>
  <si>
    <t>19.64</t>
  </si>
  <si>
    <t>19.14</t>
  </si>
  <si>
    <t>18.84</t>
  </si>
  <si>
    <t>11.66</t>
  </si>
  <si>
    <t>11.41</t>
  </si>
  <si>
    <t>10.57</t>
  </si>
  <si>
    <t>10.15</t>
  </si>
  <si>
    <t>9.97</t>
  </si>
  <si>
    <t>9.88</t>
  </si>
  <si>
    <t>9.87</t>
  </si>
  <si>
    <t>9.57</t>
  </si>
  <si>
    <t>8.37</t>
  </si>
  <si>
    <t>7.27</t>
  </si>
  <si>
    <t>7.23</t>
  </si>
  <si>
    <t>7.16</t>
  </si>
  <si>
    <t>6.87</t>
  </si>
  <si>
    <t>周轉異常</t>
    <phoneticPr fontId="1" type="noConversion"/>
  </si>
  <si>
    <t>未達平盤</t>
    <phoneticPr fontId="1" type="noConversion"/>
  </si>
  <si>
    <t>13.10</t>
  </si>
  <si>
    <t>57.70</t>
  </si>
  <si>
    <t>86,000</t>
  </si>
  <si>
    <t>461,587,595</t>
  </si>
  <si>
    <t>中立</t>
    <phoneticPr fontId="1" type="noConversion"/>
  </si>
  <si>
    <t>41.90</t>
  </si>
  <si>
    <t>489,098</t>
  </si>
  <si>
    <t>678,474,385</t>
  </si>
  <si>
    <t>小買</t>
    <phoneticPr fontId="1" type="noConversion"/>
  </si>
  <si>
    <t>112.00</t>
  </si>
  <si>
    <t>23.07</t>
  </si>
  <si>
    <t>322,000</t>
  </si>
  <si>
    <t>2,941,092,057</t>
  </si>
  <si>
    <t>34.30</t>
  </si>
  <si>
    <t>20.45</t>
  </si>
  <si>
    <t>-854,965</t>
  </si>
  <si>
    <t>1,360,082,626</t>
  </si>
  <si>
    <t>小賣</t>
    <phoneticPr fontId="1" type="noConversion"/>
  </si>
  <si>
    <t>84.00</t>
  </si>
  <si>
    <t>19.69</t>
  </si>
  <si>
    <t>696,000</t>
  </si>
  <si>
    <t>1,078,431,800</t>
  </si>
  <si>
    <t>91.40</t>
  </si>
  <si>
    <t>12.86</t>
  </si>
  <si>
    <t>1,135,919</t>
  </si>
  <si>
    <t>3,324,152,867</t>
  </si>
  <si>
    <t>29.10</t>
  </si>
  <si>
    <t>623,000</t>
  </si>
  <si>
    <t>432,076,200</t>
  </si>
  <si>
    <t>6129</t>
  </si>
  <si>
    <t>普誠</t>
  </si>
  <si>
    <t>23.10</t>
  </si>
  <si>
    <t>10.56</t>
  </si>
  <si>
    <t>667,000</t>
  </si>
  <si>
    <t>427,390,200</t>
  </si>
  <si>
    <t>大買</t>
    <phoneticPr fontId="1" type="noConversion"/>
  </si>
  <si>
    <t>73.00</t>
  </si>
  <si>
    <t>233,000</t>
  </si>
  <si>
    <t>169,965,300</t>
  </si>
  <si>
    <t>29.00</t>
  </si>
  <si>
    <t>5,841,803,723</t>
  </si>
  <si>
    <t>3324</t>
  </si>
  <si>
    <t>雙鴻</t>
  </si>
  <si>
    <t>220.50</t>
  </si>
  <si>
    <t>9.50</t>
  </si>
  <si>
    <t>629,258</t>
  </si>
  <si>
    <t>1,889,538,500</t>
  </si>
  <si>
    <t>8383</t>
  </si>
  <si>
    <t>千附</t>
  </si>
  <si>
    <t>45.35</t>
  </si>
  <si>
    <t>932,000</t>
  </si>
  <si>
    <t>497,193,000</t>
  </si>
  <si>
    <t>583.00</t>
  </si>
  <si>
    <t>8.72</t>
  </si>
  <si>
    <t>1,155,134</t>
  </si>
  <si>
    <t>3,082,874,891</t>
  </si>
  <si>
    <t>8024</t>
  </si>
  <si>
    <t>佑華</t>
  </si>
  <si>
    <t>31.00</t>
  </si>
  <si>
    <t>8.59</t>
  </si>
  <si>
    <t>32,000</t>
  </si>
  <si>
    <t>112,856,950</t>
  </si>
  <si>
    <t>27.70</t>
  </si>
  <si>
    <t>8.16</t>
  </si>
  <si>
    <t>-71,000</t>
  </si>
  <si>
    <t>97,133,282</t>
  </si>
  <si>
    <t>-47,430</t>
  </si>
  <si>
    <t>42.65</t>
  </si>
  <si>
    <t>7.86</t>
  </si>
  <si>
    <t>1,730,600,518</t>
  </si>
  <si>
    <t>2013</t>
  </si>
  <si>
    <t>中鋼構</t>
  </si>
  <si>
    <t>-332,000</t>
  </si>
  <si>
    <t>66,900</t>
  </si>
  <si>
    <t>515,472,278</t>
  </si>
  <si>
    <t>477,763,952</t>
  </si>
  <si>
    <t>82.50</t>
  </si>
  <si>
    <t>34.55</t>
  </si>
  <si>
    <t>114.00</t>
  </si>
  <si>
    <t>26.77</t>
  </si>
  <si>
    <t>641,000</t>
  </si>
  <si>
    <t>3,668,070,032</t>
  </si>
  <si>
    <t>1466</t>
  </si>
  <si>
    <t>聚隆</t>
  </si>
  <si>
    <t>16.55</t>
  </si>
  <si>
    <t>15.07</t>
  </si>
  <si>
    <t>-249,000</t>
  </si>
  <si>
    <t>284,558,244</t>
  </si>
  <si>
    <t>3687</t>
  </si>
  <si>
    <t>歐買尬</t>
  </si>
  <si>
    <t>49.80</t>
  </si>
  <si>
    <t>14.89</t>
  </si>
  <si>
    <t>60,000</t>
  </si>
  <si>
    <t>232,867,350</t>
  </si>
  <si>
    <t>3272</t>
  </si>
  <si>
    <t>東碩</t>
  </si>
  <si>
    <t>55.80</t>
  </si>
  <si>
    <t>12.21</t>
  </si>
  <si>
    <t>576,000</t>
  </si>
  <si>
    <t>374,377,900</t>
  </si>
  <si>
    <t>52.10</t>
  </si>
  <si>
    <t>12.00</t>
  </si>
  <si>
    <t>-338,000</t>
  </si>
  <si>
    <t>433,630,668</t>
  </si>
  <si>
    <t>3058</t>
  </si>
  <si>
    <t>立德</t>
  </si>
  <si>
    <t>11.47</t>
  </si>
  <si>
    <t>760,000</t>
  </si>
  <si>
    <t>276,607,374</t>
  </si>
  <si>
    <t>14.40</t>
  </si>
  <si>
    <t>11.34</t>
  </si>
  <si>
    <t>101,000</t>
  </si>
  <si>
    <t>99,043,785</t>
  </si>
  <si>
    <t>3373</t>
  </si>
  <si>
    <t>熱映</t>
  </si>
  <si>
    <t>78.70</t>
  </si>
  <si>
    <t>10.67</t>
  </si>
  <si>
    <t>29,000</t>
  </si>
  <si>
    <t>366,081,400</t>
  </si>
  <si>
    <t>2643</t>
  </si>
  <si>
    <t>捷迅</t>
  </si>
  <si>
    <t>9.71</t>
  </si>
  <si>
    <t>-40,000</t>
  </si>
  <si>
    <t>207,473,600</t>
  </si>
  <si>
    <t>3587</t>
  </si>
  <si>
    <t>閎康</t>
  </si>
  <si>
    <t>109.00</t>
  </si>
  <si>
    <t>326,000</t>
  </si>
  <si>
    <t>671,466,000</t>
  </si>
  <si>
    <t>9.65</t>
  </si>
  <si>
    <t>1,443,900</t>
  </si>
  <si>
    <t>1,417,939,071</t>
  </si>
  <si>
    <t>104.50</t>
  </si>
  <si>
    <t>8.15</t>
  </si>
  <si>
    <t>535,720</t>
  </si>
  <si>
    <t>2,573,214,421</t>
  </si>
  <si>
    <t>2368</t>
  </si>
  <si>
    <t>金像電</t>
  </si>
  <si>
    <t>56.90</t>
  </si>
  <si>
    <t>7.51</t>
  </si>
  <si>
    <t>12,560,059</t>
  </si>
  <si>
    <t>2,323,890,513</t>
  </si>
  <si>
    <t>1611</t>
  </si>
  <si>
    <t>中電</t>
  </si>
  <si>
    <t>13.15</t>
  </si>
  <si>
    <t>6.49</t>
  </si>
  <si>
    <t>-76,000</t>
  </si>
  <si>
    <t>321,063,983</t>
  </si>
  <si>
    <t>37.60</t>
  </si>
  <si>
    <t>6.48</t>
  </si>
  <si>
    <t>-240,000</t>
  </si>
  <si>
    <t>198,223,450</t>
  </si>
  <si>
    <t>未觸發</t>
    <phoneticPr fontId="1" type="noConversion"/>
  </si>
  <si>
    <t>3437</t>
  </si>
  <si>
    <t>榮創</t>
  </si>
  <si>
    <t>1809</t>
  </si>
  <si>
    <t>中釉</t>
  </si>
  <si>
    <t>6226</t>
  </si>
  <si>
    <t>光鼎</t>
  </si>
  <si>
    <t>2231</t>
  </si>
  <si>
    <t>為升</t>
  </si>
  <si>
    <t>33.80</t>
  </si>
  <si>
    <t>86.90</t>
  </si>
  <si>
    <t>40.95</t>
  </si>
  <si>
    <t>480.00</t>
  </si>
  <si>
    <t>45.65</t>
  </si>
  <si>
    <t>26.00</t>
  </si>
  <si>
    <t>90.60</t>
  </si>
  <si>
    <t>12.85</t>
  </si>
  <si>
    <t>53.90</t>
  </si>
  <si>
    <t>83.00</t>
  </si>
  <si>
    <t>64.50</t>
  </si>
  <si>
    <t>27.60</t>
  </si>
  <si>
    <t>10.20</t>
  </si>
  <si>
    <t>219.00</t>
  </si>
  <si>
    <t>4,414,740,597</t>
  </si>
  <si>
    <t>1,327,086,973</t>
  </si>
  <si>
    <t>809,009,600</t>
  </si>
  <si>
    <t>515,741,746</t>
  </si>
  <si>
    <t>3,414,668,646</t>
  </si>
  <si>
    <t>3,783,755,138</t>
  </si>
  <si>
    <t>274,353,500</t>
  </si>
  <si>
    <t>2,987,647,187</t>
  </si>
  <si>
    <t>250,164,107</t>
  </si>
  <si>
    <t>2,408,929,920</t>
  </si>
  <si>
    <t>349,044,000</t>
  </si>
  <si>
    <t>604,333,756</t>
  </si>
  <si>
    <t>5,423,139,115</t>
  </si>
  <si>
    <t>106,990,071</t>
  </si>
  <si>
    <t>2,414,829,962</t>
  </si>
  <si>
    <t>32.08</t>
  </si>
  <si>
    <t>26.04</t>
  </si>
  <si>
    <t>21.56</t>
  </si>
  <si>
    <t>20.00</t>
  </si>
  <si>
    <t>17.36</t>
  </si>
  <si>
    <t>16.73</t>
  </si>
  <si>
    <t>15.72</t>
  </si>
  <si>
    <t>11.95</t>
  </si>
  <si>
    <t>10.53</t>
  </si>
  <si>
    <t>10.00</t>
  </si>
  <si>
    <t>9.70</t>
  </si>
  <si>
    <t>8.88</t>
  </si>
  <si>
    <t>-57,000</t>
  </si>
  <si>
    <t>-763,000</t>
  </si>
  <si>
    <t>106,000</t>
  </si>
  <si>
    <t>2,960,207</t>
  </si>
  <si>
    <t>203,418</t>
  </si>
  <si>
    <t>9,205,757</t>
  </si>
  <si>
    <t>383,000</t>
  </si>
  <si>
    <t>1,513,521</t>
  </si>
  <si>
    <t>2,217,020</t>
  </si>
  <si>
    <t>220,000</t>
  </si>
  <si>
    <t>782,000</t>
  </si>
  <si>
    <t>-9,030,000</t>
  </si>
  <si>
    <t>-1,044,000</t>
  </si>
  <si>
    <t>779,220</t>
  </si>
  <si>
    <t>6509</t>
  </si>
  <si>
    <t>聚和</t>
  </si>
  <si>
    <t>-793,000</t>
  </si>
  <si>
    <t>412,435,650</t>
  </si>
  <si>
    <t>8.78</t>
  </si>
  <si>
    <t>26.70</t>
  </si>
  <si>
    <t>3490</t>
  </si>
  <si>
    <t>單井</t>
  </si>
  <si>
    <t>-276,000</t>
  </si>
  <si>
    <t>117,000</t>
  </si>
  <si>
    <t>29.70</t>
  </si>
  <si>
    <t>33.70</t>
  </si>
  <si>
    <t>8.20</t>
  </si>
  <si>
    <t>7.95</t>
  </si>
  <si>
    <t>293,853,900</t>
  </si>
  <si>
    <t>150,152,300</t>
  </si>
  <si>
    <t>2038</t>
  </si>
  <si>
    <t>海光</t>
  </si>
  <si>
    <t>1337</t>
  </si>
  <si>
    <t>再生-KY</t>
  </si>
  <si>
    <t>2027</t>
  </si>
  <si>
    <t>大成鋼</t>
  </si>
  <si>
    <t>1568</t>
  </si>
  <si>
    <t>倉佑</t>
  </si>
  <si>
    <t>1309</t>
  </si>
  <si>
    <t>台達化</t>
  </si>
  <si>
    <t>8155</t>
  </si>
  <si>
    <t>博智</t>
  </si>
  <si>
    <t>3527</t>
  </si>
  <si>
    <t>聚積</t>
  </si>
  <si>
    <t>4174</t>
  </si>
  <si>
    <t>浩鼎</t>
  </si>
  <si>
    <t>1314</t>
  </si>
  <si>
    <t>中石化</t>
  </si>
  <si>
    <t>3041</t>
  </si>
  <si>
    <t>揚智</t>
  </si>
  <si>
    <t>6679</t>
  </si>
  <si>
    <t>鈺太</t>
  </si>
  <si>
    <t>2017</t>
  </si>
  <si>
    <t>官田鋼</t>
  </si>
  <si>
    <t>-120,000</t>
  </si>
  <si>
    <t>1,330,150</t>
  </si>
  <si>
    <t>1,269,947</t>
  </si>
  <si>
    <t>-258,000</t>
  </si>
  <si>
    <t>-1,461,000</t>
  </si>
  <si>
    <t>-1,534,000</t>
  </si>
  <si>
    <t>3,996,748</t>
  </si>
  <si>
    <t>261,000</t>
  </si>
  <si>
    <t>275,000</t>
  </si>
  <si>
    <t>1,888,593</t>
  </si>
  <si>
    <t>369,000</t>
  </si>
  <si>
    <t>-206,000</t>
  </si>
  <si>
    <t>105,000</t>
  </si>
  <si>
    <t>-233,000</t>
  </si>
  <si>
    <t>-5,620,297</t>
  </si>
  <si>
    <t>-2,000</t>
  </si>
  <si>
    <t>-868,000</t>
  </si>
  <si>
    <t>250,000</t>
  </si>
  <si>
    <t>937,832</t>
  </si>
  <si>
    <t>1,232,000</t>
  </si>
  <si>
    <t>72.60</t>
  </si>
  <si>
    <t>68.00</t>
  </si>
  <si>
    <t>19.80</t>
  </si>
  <si>
    <t>79.80</t>
  </si>
  <si>
    <t>17.30</t>
  </si>
  <si>
    <t>9.28</t>
  </si>
  <si>
    <t>32.80</t>
  </si>
  <si>
    <t>29.80</t>
  </si>
  <si>
    <t>35.75</t>
  </si>
  <si>
    <t>127.00</t>
  </si>
  <si>
    <t>105.00</t>
  </si>
  <si>
    <t>149.50</t>
  </si>
  <si>
    <t>11.15</t>
  </si>
  <si>
    <t>120.50</t>
  </si>
  <si>
    <t>28.60</t>
  </si>
  <si>
    <t>280.00</t>
  </si>
  <si>
    <t>723,559,700</t>
  </si>
  <si>
    <t>3,303,452,058</t>
  </si>
  <si>
    <t>626,604,407</t>
  </si>
  <si>
    <t>388,378,500</t>
  </si>
  <si>
    <t>289,849,439</t>
  </si>
  <si>
    <t>228,066,619</t>
  </si>
  <si>
    <t>3,595,584,281</t>
  </si>
  <si>
    <t>266,817,100</t>
  </si>
  <si>
    <t>248,840,370</t>
  </si>
  <si>
    <t>843,281,196</t>
  </si>
  <si>
    <t>432,666,000</t>
  </si>
  <si>
    <t>307,050,500</t>
  </si>
  <si>
    <t>230,167,100</t>
  </si>
  <si>
    <t>1,978,062,000</t>
  </si>
  <si>
    <t>1,886,492,451</t>
  </si>
  <si>
    <t>281,914,000</t>
  </si>
  <si>
    <t>272,542,189</t>
  </si>
  <si>
    <t>579,943,500</t>
  </si>
  <si>
    <t>376,913,781</t>
  </si>
  <si>
    <t>193,110,738</t>
  </si>
  <si>
    <t>40.43</t>
  </si>
  <si>
    <t>28.12</t>
  </si>
  <si>
    <t>17.67</t>
  </si>
  <si>
    <t>9.21</t>
  </si>
  <si>
    <t>9.12</t>
  </si>
  <si>
    <t>8.27</t>
  </si>
  <si>
    <t>7.07</t>
  </si>
  <si>
    <t>6.85</t>
  </si>
  <si>
    <t>6.50</t>
  </si>
  <si>
    <t>6.47</t>
  </si>
  <si>
    <t>6.39</t>
  </si>
  <si>
    <t>5.87</t>
  </si>
  <si>
    <t>5.20</t>
  </si>
  <si>
    <t>4.95</t>
  </si>
  <si>
    <t>4.82</t>
  </si>
  <si>
    <t>4.74</t>
  </si>
  <si>
    <t>未達平盤</t>
    <phoneticPr fontId="1" type="noConversion"/>
  </si>
  <si>
    <t>3025</t>
  </si>
  <si>
    <t>星通</t>
  </si>
  <si>
    <t>6276</t>
  </si>
  <si>
    <t>安鈦克</t>
  </si>
  <si>
    <t>3019</t>
  </si>
  <si>
    <t>亞光</t>
  </si>
  <si>
    <t>4173</t>
  </si>
  <si>
    <t>久裕</t>
  </si>
  <si>
    <t>6706</t>
  </si>
  <si>
    <t>惠特</t>
  </si>
  <si>
    <t>5603</t>
  </si>
  <si>
    <t>陸海</t>
  </si>
  <si>
    <t>4576</t>
  </si>
  <si>
    <t>大銀微系統</t>
  </si>
  <si>
    <t>6125</t>
  </si>
  <si>
    <t>廣運</t>
  </si>
  <si>
    <t>43.60</t>
  </si>
  <si>
    <t>70.70</t>
  </si>
  <si>
    <t>29.90</t>
  </si>
  <si>
    <t>465.00</t>
  </si>
  <si>
    <t>18.75</t>
  </si>
  <si>
    <t>42.50</t>
  </si>
  <si>
    <t>119.50</t>
  </si>
  <si>
    <t>28.00</t>
  </si>
  <si>
    <t>128.50</t>
  </si>
  <si>
    <t>58.60</t>
  </si>
  <si>
    <t>653.00</t>
  </si>
  <si>
    <t>24.90</t>
  </si>
  <si>
    <t>85.30</t>
  </si>
  <si>
    <t>20.80</t>
  </si>
  <si>
    <t>168.00</t>
  </si>
  <si>
    <t>57.40</t>
  </si>
  <si>
    <t>11.60</t>
  </si>
  <si>
    <t>未達平盤</t>
    <phoneticPr fontId="1" type="noConversion"/>
  </si>
  <si>
    <t>額外空</t>
    <phoneticPr fontId="1" type="noConversion"/>
  </si>
  <si>
    <t>精星</t>
    <phoneticPr fontId="1" type="noConversion"/>
  </si>
  <si>
    <t>3323</t>
  </si>
  <si>
    <t>加百裕</t>
  </si>
  <si>
    <t>8099</t>
  </si>
  <si>
    <t>大世科</t>
  </si>
  <si>
    <t>2642</t>
  </si>
  <si>
    <t>宅配通</t>
  </si>
  <si>
    <t>3522</t>
  </si>
  <si>
    <t>御頂</t>
  </si>
  <si>
    <t>30.85</t>
  </si>
  <si>
    <t>120.00</t>
  </si>
  <si>
    <t>39.20</t>
  </si>
  <si>
    <t>32.05</t>
  </si>
  <si>
    <t>33.35</t>
  </si>
  <si>
    <t>58.50</t>
  </si>
  <si>
    <t>90.30</t>
  </si>
  <si>
    <t>654.00</t>
  </si>
  <si>
    <t>87.00</t>
  </si>
  <si>
    <t>58.40</t>
  </si>
  <si>
    <t>26.80</t>
  </si>
  <si>
    <t>4168</t>
  </si>
  <si>
    <t>醣聯</t>
  </si>
  <si>
    <t>4956</t>
  </si>
  <si>
    <t>光鋐</t>
  </si>
  <si>
    <t>2464</t>
  </si>
  <si>
    <t>盟立</t>
  </si>
  <si>
    <t>46.15</t>
  </si>
  <si>
    <t>21.50</t>
  </si>
  <si>
    <t>20.85</t>
  </si>
  <si>
    <t>陸海</t>
    <phoneticPr fontId="1" type="noConversion"/>
  </si>
  <si>
    <t>[未回補 借券 隔日開33.8 借券費1%]</t>
    <phoneticPr fontId="1" type="noConversion"/>
  </si>
  <si>
    <t>8936</t>
  </si>
  <si>
    <t>國統</t>
  </si>
  <si>
    <t>5706</t>
  </si>
  <si>
    <t>鳳凰</t>
  </si>
  <si>
    <t>6432</t>
  </si>
  <si>
    <t>今展科</t>
  </si>
  <si>
    <t>-820,000</t>
  </si>
  <si>
    <t>45,000</t>
  </si>
  <si>
    <t>-587,000</t>
  </si>
  <si>
    <t>288,000</t>
  </si>
  <si>
    <t>-787,000</t>
  </si>
  <si>
    <t>243,000</t>
  </si>
  <si>
    <t>454,000</t>
  </si>
  <si>
    <t>131,023</t>
  </si>
  <si>
    <t>373,000</t>
  </si>
  <si>
    <t>215,000</t>
  </si>
  <si>
    <t>-19,000</t>
  </si>
  <si>
    <t>-53,000</t>
  </si>
  <si>
    <t>-277,004</t>
  </si>
  <si>
    <t>1,000</t>
  </si>
  <si>
    <t>203.50</t>
  </si>
  <si>
    <t>132.00</t>
  </si>
  <si>
    <t>32.10</t>
  </si>
  <si>
    <t>49.55</t>
  </si>
  <si>
    <t>33.45</t>
  </si>
  <si>
    <t>45.05</t>
  </si>
  <si>
    <t>18.60</t>
  </si>
  <si>
    <t>87.80</t>
  </si>
  <si>
    <t>673.00</t>
  </si>
  <si>
    <t>42.40</t>
  </si>
  <si>
    <t>96.30</t>
  </si>
  <si>
    <t>27.55</t>
  </si>
  <si>
    <t>39.80</t>
  </si>
  <si>
    <t>52.60</t>
  </si>
  <si>
    <t>9,155,691,888</t>
  </si>
  <si>
    <t>1,005,131,000</t>
  </si>
  <si>
    <t>495,711,412</t>
  </si>
  <si>
    <t>644,315,145</t>
  </si>
  <si>
    <t>1,059,482,450</t>
  </si>
  <si>
    <t>195,263,000</t>
  </si>
  <si>
    <t>617,134,000</t>
  </si>
  <si>
    <t>340,234,577</t>
  </si>
  <si>
    <t>678,090,504</t>
  </si>
  <si>
    <t>3,630,301,172</t>
  </si>
  <si>
    <t>177,117,481</t>
  </si>
  <si>
    <t>276,356,400</t>
  </si>
  <si>
    <t>95,942,204</t>
  </si>
  <si>
    <t>77,574,900</t>
  </si>
  <si>
    <t>215,402,750</t>
  </si>
  <si>
    <t>禁沖</t>
    <phoneticPr fontId="1" type="noConversion"/>
  </si>
  <si>
    <t>禁止當沖</t>
    <phoneticPr fontId="1" type="noConversion"/>
  </si>
  <si>
    <t>敦泰</t>
    <phoneticPr fontId="1" type="noConversion"/>
  </si>
  <si>
    <t>6251</t>
  </si>
  <si>
    <t>定穎</t>
  </si>
  <si>
    <t>3234</t>
  </si>
  <si>
    <t>光環</t>
  </si>
  <si>
    <t>6275</t>
  </si>
  <si>
    <t>元山</t>
  </si>
  <si>
    <t>208,000</t>
  </si>
  <si>
    <t>1,275,000</t>
  </si>
  <si>
    <t>-248,000</t>
  </si>
  <si>
    <t>-1,549,000</t>
  </si>
  <si>
    <t>1,504,000</t>
  </si>
  <si>
    <t>340,000</t>
  </si>
  <si>
    <t>368,000</t>
  </si>
  <si>
    <t>-912,000</t>
  </si>
  <si>
    <t>1,796,000</t>
  </si>
  <si>
    <t>-4,427,999</t>
  </si>
  <si>
    <t>-330,000</t>
  </si>
  <si>
    <t>66,000</t>
  </si>
  <si>
    <t>-78,000</t>
  </si>
  <si>
    <t>-594,032</t>
  </si>
  <si>
    <t>84.70</t>
  </si>
  <si>
    <t>33.50</t>
  </si>
  <si>
    <t>23.00</t>
  </si>
  <si>
    <t>22.15</t>
  </si>
  <si>
    <t>53.30</t>
  </si>
  <si>
    <t>63.70</t>
  </si>
  <si>
    <t>72.50</t>
  </si>
  <si>
    <t>47.60</t>
  </si>
  <si>
    <t>32.00</t>
  </si>
  <si>
    <t>102.00</t>
  </si>
  <si>
    <t>30.05</t>
  </si>
  <si>
    <t>19.30</t>
  </si>
  <si>
    <t>44.65</t>
  </si>
  <si>
    <t>28.70</t>
  </si>
  <si>
    <t>27.35</t>
  </si>
  <si>
    <t>25.93</t>
  </si>
  <si>
    <t>20.44</t>
  </si>
  <si>
    <t>16.28</t>
  </si>
  <si>
    <t>15.43</t>
  </si>
  <si>
    <t>13.46</t>
  </si>
  <si>
    <t>12.97</t>
  </si>
  <si>
    <t>11.59</t>
  </si>
  <si>
    <t>10.21</t>
  </si>
  <si>
    <t>8.61</t>
  </si>
  <si>
    <t>8.00</t>
  </si>
  <si>
    <t>7.97</t>
  </si>
  <si>
    <t>7.50</t>
  </si>
  <si>
    <t>1,004,097,600</t>
  </si>
  <si>
    <t>1,921,163,700</t>
  </si>
  <si>
    <t>475,975,398</t>
  </si>
  <si>
    <t>382,897,780</t>
  </si>
  <si>
    <t>680,906,339</t>
  </si>
  <si>
    <t>575,658,200</t>
  </si>
  <si>
    <t>787,513,478</t>
  </si>
  <si>
    <t>829,081,300</t>
  </si>
  <si>
    <t>722,704,368</t>
  </si>
  <si>
    <t>391,546,900</t>
  </si>
  <si>
    <t>2,821,341,913</t>
  </si>
  <si>
    <t>173,462,750</t>
  </si>
  <si>
    <t>432,993,863</t>
  </si>
  <si>
    <t>264,906,200</t>
  </si>
  <si>
    <t>152,054,250</t>
  </si>
  <si>
    <t>台驊控股</t>
    <phoneticPr fontId="1" type="noConversion"/>
  </si>
  <si>
    <t>6156</t>
  </si>
  <si>
    <t>松上</t>
  </si>
  <si>
    <t>152,000</t>
  </si>
  <si>
    <t>-296,000</t>
  </si>
  <si>
    <t>-17,235</t>
  </si>
  <si>
    <t>171,000</t>
  </si>
  <si>
    <t>297,562,700</t>
  </si>
  <si>
    <t>485,797,300</t>
  </si>
  <si>
    <t>163,712,150</t>
  </si>
  <si>
    <t>199,660,860</t>
  </si>
  <si>
    <t>16.88</t>
  </si>
  <si>
    <t>10.24</t>
  </si>
  <si>
    <t>73.80</t>
  </si>
  <si>
    <t>54.10</t>
  </si>
  <si>
    <t>29.30</t>
  </si>
  <si>
    <t>8104</t>
  </si>
  <si>
    <t>錸寶</t>
  </si>
  <si>
    <t>3646</t>
  </si>
  <si>
    <t>艾恩特</t>
  </si>
  <si>
    <t>1455</t>
  </si>
  <si>
    <t>集盛</t>
  </si>
  <si>
    <t>8033</t>
  </si>
  <si>
    <t>雷虎</t>
  </si>
  <si>
    <t>2331</t>
  </si>
  <si>
    <t>精英</t>
  </si>
  <si>
    <t>3047</t>
  </si>
  <si>
    <t>訊舟</t>
  </si>
  <si>
    <t>196,000</t>
  </si>
  <si>
    <t>-1,199,317</t>
  </si>
  <si>
    <t>-25,000</t>
  </si>
  <si>
    <t>-507,000</t>
  </si>
  <si>
    <t>-1,455,000</t>
  </si>
  <si>
    <t>199,100</t>
  </si>
  <si>
    <t>3,607,244</t>
  </si>
  <si>
    <t>9,642,069</t>
  </si>
  <si>
    <t>-3,042,000</t>
  </si>
  <si>
    <t>133,000</t>
  </si>
  <si>
    <t>33.05</t>
  </si>
  <si>
    <t>49.35</t>
  </si>
  <si>
    <t>26.55</t>
  </si>
  <si>
    <t>63.80</t>
  </si>
  <si>
    <t>11.20</t>
  </si>
  <si>
    <t>18.35</t>
  </si>
  <si>
    <t>53.10</t>
  </si>
  <si>
    <t>32.30</t>
  </si>
  <si>
    <t>13.25</t>
  </si>
  <si>
    <t>7.21</t>
  </si>
  <si>
    <t>7.05</t>
  </si>
  <si>
    <t>6.01</t>
  </si>
  <si>
    <t>5.85</t>
  </si>
  <si>
    <t>5.35</t>
  </si>
  <si>
    <t>5.27</t>
  </si>
  <si>
    <t>5.26</t>
  </si>
  <si>
    <t>5.19</t>
  </si>
  <si>
    <t>267,511,937</t>
  </si>
  <si>
    <t>159,466,250</t>
  </si>
  <si>
    <t>843,133,986</t>
  </si>
  <si>
    <t>70,007,800</t>
  </si>
  <si>
    <t>410,595,071</t>
  </si>
  <si>
    <t>366,360,978</t>
  </si>
  <si>
    <t>105,338,152</t>
  </si>
  <si>
    <t>1,222,935,567</t>
  </si>
  <si>
    <t>935,822,687</t>
  </si>
  <si>
    <t>131,648,659</t>
  </si>
  <si>
    <t>181,971,200</t>
  </si>
  <si>
    <t>54.20</t>
  </si>
  <si>
    <t>40.12</t>
  </si>
  <si>
    <t>1,411,476</t>
  </si>
  <si>
    <t>5,410,510,525</t>
  </si>
  <si>
    <t>32.90</t>
  </si>
  <si>
    <t>15.32</t>
  </si>
  <si>
    <t>72,000</t>
  </si>
  <si>
    <t>349,948,249</t>
  </si>
  <si>
    <t>13,030</t>
  </si>
  <si>
    <t>328,597,600</t>
  </si>
  <si>
    <t>64.20</t>
  </si>
  <si>
    <t>9.80</t>
  </si>
  <si>
    <t>179,000</t>
  </si>
  <si>
    <t>684,761,608</t>
  </si>
  <si>
    <t>6443</t>
  </si>
  <si>
    <t>元晶</t>
  </si>
  <si>
    <t>40.00</t>
  </si>
  <si>
    <t>9.18</t>
  </si>
  <si>
    <t>11,724,000</t>
  </si>
  <si>
    <t>1,612,430,199</t>
  </si>
  <si>
    <t>54.60</t>
  </si>
  <si>
    <t>8.56</t>
  </si>
  <si>
    <t>3,162,854</t>
  </si>
  <si>
    <t>2,035,769,102</t>
  </si>
  <si>
    <t>8.07</t>
  </si>
  <si>
    <t>630,250</t>
  </si>
  <si>
    <t>339,823,684</t>
  </si>
  <si>
    <t>9912</t>
  </si>
  <si>
    <t>偉聯</t>
  </si>
  <si>
    <t>10.70</t>
  </si>
  <si>
    <t>6.94</t>
  </si>
  <si>
    <t>48,000</t>
  </si>
  <si>
    <t>39,780,873</t>
  </si>
  <si>
    <t>6284</t>
  </si>
  <si>
    <t>佳邦</t>
  </si>
  <si>
    <t>77.10</t>
  </si>
  <si>
    <t>6.31</t>
  </si>
  <si>
    <t>1,479,000</t>
  </si>
  <si>
    <t>676,457,600</t>
  </si>
  <si>
    <t>未平</t>
    <phoneticPr fontId="1" type="noConversion"/>
  </si>
  <si>
    <t>借券(2.75%)</t>
    <phoneticPr fontId="1" type="noConversion"/>
  </si>
  <si>
    <t>緯軟</t>
    <phoneticPr fontId="1" type="noConversion"/>
  </si>
  <si>
    <t>6234</t>
  </si>
  <si>
    <t>高僑</t>
  </si>
  <si>
    <t>-2,113,032</t>
  </si>
  <si>
    <t>-111,975</t>
  </si>
  <si>
    <t>-63,000</t>
  </si>
  <si>
    <t>661,900</t>
  </si>
  <si>
    <t>311,030</t>
  </si>
  <si>
    <t>294,000</t>
  </si>
  <si>
    <t>521,003</t>
  </si>
  <si>
    <t>2,008,900</t>
  </si>
  <si>
    <t>23.90</t>
  </si>
  <si>
    <t>75.00</t>
  </si>
  <si>
    <t>39.65</t>
  </si>
  <si>
    <t>12.75</t>
  </si>
  <si>
    <t>24.30</t>
  </si>
  <si>
    <t>33.40</t>
  </si>
  <si>
    <t>33.84</t>
  </si>
  <si>
    <t>14.31</t>
  </si>
  <si>
    <t>14.19</t>
  </si>
  <si>
    <t>13.64</t>
  </si>
  <si>
    <t>13.41</t>
  </si>
  <si>
    <t>12.32</t>
  </si>
  <si>
    <t>10.01</t>
  </si>
  <si>
    <t>4,701,775,503</t>
  </si>
  <si>
    <t>501,466,700</t>
  </si>
  <si>
    <t>254,106,500</t>
  </si>
  <si>
    <t>879,419,992</t>
  </si>
  <si>
    <t>255,154,450</t>
  </si>
  <si>
    <t>322,713,708</t>
  </si>
  <si>
    <t>181,016,500</t>
  </si>
  <si>
    <t>1,869,845,910</t>
  </si>
  <si>
    <t>融券隔日買</t>
    <phoneticPr fontId="1" type="noConversion"/>
  </si>
  <si>
    <t>6229</t>
  </si>
  <si>
    <t>研通</t>
  </si>
  <si>
    <t>3615</t>
  </si>
  <si>
    <t>安可</t>
  </si>
  <si>
    <t>2605</t>
  </si>
  <si>
    <t>新興</t>
  </si>
  <si>
    <t>5608</t>
  </si>
  <si>
    <t>四維航</t>
  </si>
  <si>
    <t>2033</t>
  </si>
  <si>
    <t>佳大</t>
  </si>
  <si>
    <t>3707</t>
  </si>
  <si>
    <t>漢磊</t>
  </si>
  <si>
    <t>-231,000</t>
  </si>
  <si>
    <t>542,000</t>
  </si>
  <si>
    <t>49,000</t>
  </si>
  <si>
    <t>-1,309,000</t>
  </si>
  <si>
    <t>-8,151,950</t>
  </si>
  <si>
    <t>-1,698,000</t>
  </si>
  <si>
    <t>-17,000</t>
  </si>
  <si>
    <t>2,368,200</t>
  </si>
  <si>
    <t>34.05</t>
  </si>
  <si>
    <t>19.00</t>
  </si>
  <si>
    <t>26.05</t>
  </si>
  <si>
    <t>13.00</t>
  </si>
  <si>
    <t>22.60</t>
  </si>
  <si>
    <t>13.85</t>
  </si>
  <si>
    <t>13.40</t>
  </si>
  <si>
    <t>50.40</t>
  </si>
  <si>
    <t>285,983,550</t>
  </si>
  <si>
    <t>491,467,705</t>
  </si>
  <si>
    <t>259,050,750</t>
  </si>
  <si>
    <t>264,273,800</t>
  </si>
  <si>
    <t>1,512,753,317</t>
  </si>
  <si>
    <t>411,454,679</t>
  </si>
  <si>
    <t>112,818,566</t>
  </si>
  <si>
    <t>1,327,145,400</t>
  </si>
  <si>
    <t>23.91</t>
  </si>
  <si>
    <t>15.02</t>
  </si>
  <si>
    <t>14.74</t>
  </si>
  <si>
    <t>13.19</t>
  </si>
  <si>
    <t>11.43</t>
  </si>
  <si>
    <t>10.92</t>
  </si>
  <si>
    <t>8.23</t>
  </si>
  <si>
    <t>未達平盤</t>
    <phoneticPr fontId="1" type="noConversion"/>
  </si>
  <si>
    <t>融券大後天買</t>
    <phoneticPr fontId="1" type="noConversion"/>
  </si>
  <si>
    <t>2436</t>
  </si>
  <si>
    <t>偉詮電</t>
  </si>
  <si>
    <t>2230</t>
  </si>
  <si>
    <t>泰茂</t>
  </si>
  <si>
    <t>71.10</t>
  </si>
  <si>
    <t>49.85</t>
  </si>
  <si>
    <t>31.30</t>
  </si>
  <si>
    <t>56.00</t>
  </si>
  <si>
    <t>26.45</t>
  </si>
  <si>
    <t>3,605,885,592</t>
  </si>
  <si>
    <t>5,063,513,310</t>
  </si>
  <si>
    <t>1,609,850,890</t>
  </si>
  <si>
    <t>223,840,750</t>
  </si>
  <si>
    <t>75,795,150</t>
  </si>
  <si>
    <t>7,202,029,577</t>
  </si>
  <si>
    <t>1,510,662,667</t>
  </si>
  <si>
    <t>97,253,800</t>
  </si>
  <si>
    <t>29.67</t>
  </si>
  <si>
    <t>21.99</t>
  </si>
  <si>
    <t>18.09</t>
  </si>
  <si>
    <t>12.64</t>
  </si>
  <si>
    <t>11.31</t>
  </si>
  <si>
    <t>11.16</t>
  </si>
  <si>
    <t>10.79</t>
  </si>
  <si>
    <t>9.93</t>
  </si>
  <si>
    <t>670,000</t>
  </si>
  <si>
    <t>2,199,498</t>
  </si>
  <si>
    <t>1,007,201</t>
  </si>
  <si>
    <t>-976,000</t>
  </si>
  <si>
    <t>52,000</t>
  </si>
  <si>
    <t>17,025,030</t>
  </si>
  <si>
    <t>850,468</t>
  </si>
  <si>
    <t>518,000</t>
  </si>
  <si>
    <t>3704</t>
  </si>
  <si>
    <t>合勤控</t>
  </si>
  <si>
    <t>2363</t>
  </si>
  <si>
    <t>矽統</t>
  </si>
  <si>
    <t>-3,342,000</t>
  </si>
  <si>
    <t>2,016,000</t>
  </si>
  <si>
    <t>130,000</t>
  </si>
  <si>
    <t>620,197</t>
  </si>
  <si>
    <t>-795,000</t>
  </si>
  <si>
    <t>-85,250</t>
  </si>
  <si>
    <t>-4,863,926</t>
  </si>
  <si>
    <t>595,000</t>
  </si>
  <si>
    <t>52.30</t>
  </si>
  <si>
    <t>13.50</t>
  </si>
  <si>
    <t>40.25</t>
  </si>
  <si>
    <t>64.10</t>
  </si>
  <si>
    <t>17.55</t>
  </si>
  <si>
    <t>34.90</t>
  </si>
  <si>
    <t>24.29</t>
  </si>
  <si>
    <t>19.13</t>
  </si>
  <si>
    <t>14.25</t>
  </si>
  <si>
    <t>14.18</t>
  </si>
  <si>
    <t>12.44</t>
  </si>
  <si>
    <t>12.39</t>
  </si>
  <si>
    <t>10.91</t>
  </si>
  <si>
    <t>10.50</t>
  </si>
  <si>
    <t>2,272,546,627</t>
  </si>
  <si>
    <t>791,059,114</t>
  </si>
  <si>
    <t>291,393,100</t>
  </si>
  <si>
    <t>2,472,738,109</t>
  </si>
  <si>
    <t>1,506,706,728</t>
  </si>
  <si>
    <t>518,194,300</t>
  </si>
  <si>
    <t>1,248,937,627</t>
  </si>
  <si>
    <t>249,688,394</t>
  </si>
  <si>
    <t>6217</t>
  </si>
  <si>
    <t>中探針</t>
  </si>
  <si>
    <t>2611</t>
  </si>
  <si>
    <t>志信</t>
  </si>
  <si>
    <t>33.00</t>
  </si>
  <si>
    <t>38.35</t>
  </si>
  <si>
    <t>40.80</t>
  </si>
  <si>
    <t>58.90</t>
  </si>
  <si>
    <t>14.10</t>
  </si>
  <si>
    <t>29.03</t>
  </si>
  <si>
    <t>24.25</t>
  </si>
  <si>
    <t>22.73</t>
  </si>
  <si>
    <t>15.82</t>
  </si>
  <si>
    <t>13.92</t>
  </si>
  <si>
    <t>10.85</t>
  </si>
  <si>
    <t>984,970,580</t>
  </si>
  <si>
    <t>641,684,390</t>
  </si>
  <si>
    <t>1,059,016,093</t>
  </si>
  <si>
    <t>569,836,600</t>
  </si>
  <si>
    <t>2,298,277,066</t>
  </si>
  <si>
    <t>240,031,800</t>
  </si>
  <si>
    <t>270,277,758</t>
  </si>
  <si>
    <t>205,588,250</t>
  </si>
  <si>
    <t>-292,995</t>
  </si>
  <si>
    <t>-721,000</t>
  </si>
  <si>
    <t>-171,000</t>
  </si>
  <si>
    <t>-790,000</t>
  </si>
  <si>
    <t>1,941,923</t>
  </si>
  <si>
    <t>109,000</t>
  </si>
  <si>
    <t>489,000</t>
  </si>
  <si>
    <t>706,000</t>
  </si>
  <si>
    <t>未達平盤</t>
    <phoneticPr fontId="1" type="noConversion"/>
  </si>
  <si>
    <t>3580</t>
  </si>
  <si>
    <t>友威科</t>
  </si>
  <si>
    <t>3588</t>
  </si>
  <si>
    <t>通嘉</t>
  </si>
  <si>
    <t>69.90</t>
  </si>
  <si>
    <t>68.50</t>
  </si>
  <si>
    <t>14.55</t>
  </si>
  <si>
    <t>45.75</t>
  </si>
  <si>
    <t>23.13</t>
  </si>
  <si>
    <t>19.89</t>
  </si>
  <si>
    <t>18.34</t>
  </si>
  <si>
    <t>15.44</t>
  </si>
  <si>
    <t>14.36</t>
  </si>
  <si>
    <t>648,150,605</t>
  </si>
  <si>
    <t>1,513,398,818</t>
  </si>
  <si>
    <t>827,105,500</t>
  </si>
  <si>
    <t>448,401,300</t>
  </si>
  <si>
    <t>507,944,278</t>
  </si>
  <si>
    <t>778,951,372</t>
  </si>
  <si>
    <t>305,759,676</t>
  </si>
  <si>
    <t>2,539,792,840</t>
  </si>
  <si>
    <t>-677,000</t>
  </si>
  <si>
    <t>2,493,500</t>
  </si>
  <si>
    <t>83,000</t>
  </si>
  <si>
    <t>-470,000</t>
  </si>
  <si>
    <t>-969,000</t>
  </si>
  <si>
    <t>-1,258,000</t>
  </si>
  <si>
    <t>4,473,361</t>
  </si>
  <si>
    <t>4746</t>
  </si>
  <si>
    <t>台耀</t>
  </si>
  <si>
    <t>56.60</t>
  </si>
  <si>
    <t>27.95</t>
  </si>
  <si>
    <t>51.00</t>
  </si>
  <si>
    <t>36.50</t>
  </si>
  <si>
    <t>18.15</t>
  </si>
  <si>
    <t>39.50</t>
  </si>
  <si>
    <t>16.45</t>
  </si>
  <si>
    <t>11.63</t>
  </si>
  <si>
    <t>9.49</t>
  </si>
  <si>
    <t>7.87</t>
  </si>
  <si>
    <t>6.64</t>
  </si>
  <si>
    <t>6.05</t>
  </si>
  <si>
    <t>887,843,814</t>
  </si>
  <si>
    <t>999,827,430</t>
  </si>
  <si>
    <t>654,956,713</t>
  </si>
  <si>
    <t>1,042,281,214</t>
  </si>
  <si>
    <t>153,829,900</t>
  </si>
  <si>
    <t>311,187,194</t>
  </si>
  <si>
    <t>410,025,296</t>
  </si>
  <si>
    <t>426,867,710</t>
  </si>
  <si>
    <t>956,000</t>
  </si>
  <si>
    <t>1,048,000</t>
  </si>
  <si>
    <t>1,431,268</t>
  </si>
  <si>
    <t>-607,000</t>
  </si>
  <si>
    <t>-18,000</t>
  </si>
  <si>
    <t>170,000</t>
  </si>
  <si>
    <t>-894,000</t>
  </si>
  <si>
    <t>未達平盤</t>
    <phoneticPr fontId="1" type="noConversion"/>
  </si>
  <si>
    <t>2425</t>
  </si>
  <si>
    <t>承啟</t>
  </si>
  <si>
    <t>6126</t>
  </si>
  <si>
    <t>信音</t>
  </si>
  <si>
    <t>32.15</t>
  </si>
  <si>
    <t>61.40</t>
  </si>
  <si>
    <t>55.00</t>
  </si>
  <si>
    <t>17.92</t>
  </si>
  <si>
    <t>16.70</t>
  </si>
  <si>
    <t>16.48</t>
  </si>
  <si>
    <t>15.36</t>
  </si>
  <si>
    <t>12.95</t>
  </si>
  <si>
    <t>12.74</t>
  </si>
  <si>
    <t>11.56</t>
  </si>
  <si>
    <t>804,499,427</t>
  </si>
  <si>
    <t>707,129,700</t>
  </si>
  <si>
    <t>949,430,850</t>
  </si>
  <si>
    <t>4,287,889,664</t>
  </si>
  <si>
    <t>2,636,770,300</t>
  </si>
  <si>
    <t>219,082,250</t>
  </si>
  <si>
    <t>731,135,791</t>
  </si>
  <si>
    <t>317,613,532</t>
  </si>
  <si>
    <t>-1,931,025</t>
  </si>
  <si>
    <t>1,942,000</t>
  </si>
  <si>
    <t>219,000</t>
  </si>
  <si>
    <t>4,783,368</t>
  </si>
  <si>
    <t>4,237,640</t>
  </si>
  <si>
    <t>107,111</t>
  </si>
  <si>
    <t>-57,808</t>
  </si>
  <si>
    <t>-359,000</t>
  </si>
  <si>
    <t>漲停反手空3張</t>
    <phoneticPr fontId="1" type="noConversion"/>
  </si>
  <si>
    <t>8289</t>
  </si>
  <si>
    <t>泰藝</t>
  </si>
  <si>
    <t>-1,054,000</t>
  </si>
  <si>
    <t>1,466,100</t>
  </si>
  <si>
    <t>-3,781,900</t>
  </si>
  <si>
    <t>29,002</t>
  </si>
  <si>
    <t>78.00</t>
  </si>
  <si>
    <t>31.65</t>
  </si>
  <si>
    <t>18.95</t>
  </si>
  <si>
    <t>55.40</t>
  </si>
  <si>
    <t>47.05</t>
  </si>
  <si>
    <t>15.90</t>
  </si>
  <si>
    <t>1,315,816,352</t>
  </si>
  <si>
    <t>2,581,370,637</t>
  </si>
  <si>
    <t>475,106,000</t>
  </si>
  <si>
    <t>155,421,450</t>
  </si>
  <si>
    <t>405,443,275</t>
  </si>
  <si>
    <t>1,877,470,100</t>
  </si>
  <si>
    <t>506,465,550</t>
  </si>
  <si>
    <t>99,427,450</t>
  </si>
  <si>
    <t>27.74</t>
  </si>
  <si>
    <t>14.49</t>
  </si>
  <si>
    <t>13.43</t>
  </si>
  <si>
    <t>11.89</t>
  </si>
  <si>
    <t>10.86</t>
  </si>
  <si>
    <t>9.13</t>
  </si>
  <si>
    <t>8.79</t>
  </si>
  <si>
    <t>未達平盤</t>
    <phoneticPr fontId="1" type="noConversion"/>
  </si>
  <si>
    <t>禁沖</t>
    <phoneticPr fontId="1" type="noConversion"/>
  </si>
  <si>
    <t>5272</t>
  </si>
  <si>
    <t>笙科</t>
  </si>
  <si>
    <t>165,900</t>
  </si>
  <si>
    <t>-137,825</t>
  </si>
  <si>
    <t>-241,000</t>
  </si>
  <si>
    <t>493,000</t>
  </si>
  <si>
    <t>36,998</t>
  </si>
  <si>
    <t>-3,056,541</t>
  </si>
  <si>
    <t>-122,000</t>
  </si>
  <si>
    <t>-964,000</t>
  </si>
  <si>
    <t>79.10</t>
  </si>
  <si>
    <t>68.60</t>
  </si>
  <si>
    <t>17.00</t>
  </si>
  <si>
    <t>18.65</t>
  </si>
  <si>
    <t>10.73</t>
  </si>
  <si>
    <t>9.84</t>
  </si>
  <si>
    <t>9.03</t>
  </si>
  <si>
    <t>7.65</t>
  </si>
  <si>
    <t>6.71</t>
  </si>
  <si>
    <t>6.67</t>
  </si>
  <si>
    <t>6.12</t>
  </si>
  <si>
    <t>190,620,700</t>
  </si>
  <si>
    <t>515,498,300</t>
  </si>
  <si>
    <t>224,903,500</t>
  </si>
  <si>
    <t>340,810,900</t>
  </si>
  <si>
    <t>86,211,250</t>
  </si>
  <si>
    <t>1,256,127,575</t>
  </si>
  <si>
    <t>183,508,307</t>
  </si>
  <si>
    <t>545,718,950</t>
  </si>
  <si>
    <t>停損反手空4又停損</t>
    <phoneticPr fontId="1" type="noConversion"/>
  </si>
  <si>
    <t>大中</t>
    <phoneticPr fontId="1" type="noConversion"/>
  </si>
  <si>
    <t>點序</t>
    <phoneticPr fontId="1" type="noConversion"/>
  </si>
  <si>
    <t>2431</t>
  </si>
  <si>
    <t>聯昌</t>
  </si>
  <si>
    <t>3576</t>
  </si>
  <si>
    <t>聯合再生</t>
  </si>
  <si>
    <t>3078</t>
  </si>
  <si>
    <t>僑威</t>
  </si>
  <si>
    <t>3441</t>
  </si>
  <si>
    <t>聯一光</t>
  </si>
  <si>
    <t>-257,000</t>
  </si>
  <si>
    <t>1,613,000</t>
  </si>
  <si>
    <t>-14,624,700</t>
  </si>
  <si>
    <t>934,060</t>
  </si>
  <si>
    <t>-1,639,000</t>
  </si>
  <si>
    <t>-287,000</t>
  </si>
  <si>
    <t>202,662,506</t>
  </si>
  <si>
    <t>2,402,803,500</t>
  </si>
  <si>
    <t>418,122,800</t>
  </si>
  <si>
    <t>5,064,855,164</t>
  </si>
  <si>
    <t>1,344,662,600</t>
  </si>
  <si>
    <t>414,991,450</t>
  </si>
  <si>
    <t>393,503,800</t>
  </si>
  <si>
    <t>135,204,000</t>
  </si>
  <si>
    <t>14.61</t>
  </si>
  <si>
    <t>13.30</t>
  </si>
  <si>
    <t>13.20</t>
  </si>
  <si>
    <t>12.98</t>
  </si>
  <si>
    <t>10.34</t>
  </si>
  <si>
    <t>8.75</t>
  </si>
  <si>
    <t>8.73</t>
  </si>
  <si>
    <t>8.38</t>
  </si>
  <si>
    <t>12.25</t>
  </si>
  <si>
    <t>15.00</t>
  </si>
  <si>
    <t>56.80</t>
  </si>
  <si>
    <t>27.20</t>
  </si>
  <si>
    <t>69.50</t>
  </si>
  <si>
    <t>3149</t>
  </si>
  <si>
    <t>正達</t>
  </si>
  <si>
    <t>8096</t>
  </si>
  <si>
    <t>擎亞</t>
  </si>
  <si>
    <t>4960</t>
  </si>
  <si>
    <t>誠美材</t>
  </si>
  <si>
    <t>2,441,000</t>
  </si>
  <si>
    <t>87,000</t>
  </si>
  <si>
    <t>-77,000</t>
  </si>
  <si>
    <t>-186,000</t>
  </si>
  <si>
    <t>-920,000</t>
  </si>
  <si>
    <t>-1,515,100</t>
  </si>
  <si>
    <t>14,000</t>
  </si>
  <si>
    <t>-6,652,100</t>
  </si>
  <si>
    <t>1,691,460,381</t>
  </si>
  <si>
    <t>318,367,000</t>
  </si>
  <si>
    <t>438,120,500</t>
  </si>
  <si>
    <t>304,475,247</t>
  </si>
  <si>
    <t>198,209,200</t>
  </si>
  <si>
    <t>564,547,477</t>
  </si>
  <si>
    <t>591,557,073</t>
  </si>
  <si>
    <t>785,365,269</t>
  </si>
  <si>
    <t>22.12</t>
  </si>
  <si>
    <t>18.17</t>
  </si>
  <si>
    <t>10.94</t>
  </si>
  <si>
    <t>9.41</t>
  </si>
  <si>
    <t>8.66</t>
  </si>
  <si>
    <t>41.40</t>
  </si>
  <si>
    <t>44.85</t>
  </si>
  <si>
    <t>55.30</t>
  </si>
  <si>
    <t>38.80</t>
  </si>
  <si>
    <t>13.60</t>
  </si>
  <si>
    <t>29.60</t>
  </si>
  <si>
    <t>13.55</t>
  </si>
  <si>
    <t>禁冲</t>
    <phoneticPr fontId="1" type="noConversion"/>
  </si>
  <si>
    <t>8390</t>
  </si>
  <si>
    <t>金益鼎</t>
  </si>
  <si>
    <t>5014</t>
  </si>
  <si>
    <t>建錩</t>
  </si>
  <si>
    <t>1586</t>
  </si>
  <si>
    <t>和勤</t>
  </si>
  <si>
    <t>554,000</t>
  </si>
  <si>
    <t>559,000</t>
  </si>
  <si>
    <t>347,000</t>
  </si>
  <si>
    <t>-575,000</t>
  </si>
  <si>
    <t>-891,362</t>
  </si>
  <si>
    <t>779,958</t>
  </si>
  <si>
    <t>13.67</t>
  </si>
  <si>
    <t>11.91</t>
  </si>
  <si>
    <t>11.73</t>
  </si>
  <si>
    <t>11.48</t>
  </si>
  <si>
    <t>9.55</t>
  </si>
  <si>
    <t>599,786,600</t>
  </si>
  <si>
    <t>346,015,400</t>
  </si>
  <si>
    <t>381,669,450</t>
  </si>
  <si>
    <t>461,702,406</t>
  </si>
  <si>
    <t>233,270,650</t>
  </si>
  <si>
    <t>489,981,500</t>
  </si>
  <si>
    <t>599,925,114</t>
  </si>
  <si>
    <t>618,432,979</t>
  </si>
  <si>
    <t>37.00</t>
  </si>
  <si>
    <t>74.50</t>
  </si>
  <si>
    <t>20.10</t>
  </si>
  <si>
    <t>22.20</t>
  </si>
  <si>
    <t>49.20</t>
  </si>
  <si>
    <t>50.70</t>
  </si>
  <si>
    <t>32.50</t>
  </si>
  <si>
    <t>40.40</t>
  </si>
  <si>
    <t>1592</t>
  </si>
  <si>
    <t>英瑞-KY</t>
  </si>
  <si>
    <t>1467</t>
  </si>
  <si>
    <t>南緯</t>
  </si>
  <si>
    <t>2484</t>
  </si>
  <si>
    <t>希華</t>
  </si>
  <si>
    <t>153,000</t>
  </si>
  <si>
    <t>14,495,292</t>
  </si>
  <si>
    <t>426,000</t>
  </si>
  <si>
    <t>530,000</t>
  </si>
  <si>
    <t>-1,874,626</t>
  </si>
  <si>
    <t>1,863,000</t>
  </si>
  <si>
    <t>1,176,000</t>
  </si>
  <si>
    <t>2.65</t>
  </si>
  <si>
    <t>47.70</t>
  </si>
  <si>
    <t>53.50</t>
  </si>
  <si>
    <t>44.20</t>
  </si>
  <si>
    <t>20.40</t>
  </si>
  <si>
    <t>26.10</t>
  </si>
  <si>
    <t>13.28</t>
  </si>
  <si>
    <t>8.91</t>
  </si>
  <si>
    <t>6.75</t>
  </si>
  <si>
    <t>6.17</t>
  </si>
  <si>
    <t>5.66</t>
  </si>
  <si>
    <t>262,162,250</t>
  </si>
  <si>
    <t>29,698,571</t>
  </si>
  <si>
    <t>7,835,267,085</t>
  </si>
  <si>
    <t>342,095,392</t>
  </si>
  <si>
    <t>186,568,297</t>
  </si>
  <si>
    <t>937,650,939</t>
  </si>
  <si>
    <t>201,771,164</t>
  </si>
  <si>
    <t>232,659,501</t>
  </si>
  <si>
    <t>禁沖</t>
  </si>
  <si>
    <t>1,748,810</t>
  </si>
  <si>
    <t>-84,000</t>
  </si>
  <si>
    <t>214,550</t>
  </si>
  <si>
    <t>1,286,590</t>
  </si>
  <si>
    <t>-383,815</t>
  </si>
  <si>
    <t>328,000</t>
  </si>
  <si>
    <t>3,502,498</t>
  </si>
  <si>
    <t>23.30</t>
  </si>
  <si>
    <t>79.50</t>
  </si>
  <si>
    <t>60.40</t>
  </si>
  <si>
    <t>40.75</t>
  </si>
  <si>
    <t>29.20</t>
  </si>
  <si>
    <t>48.60</t>
  </si>
  <si>
    <t>19.70</t>
  </si>
  <si>
    <t>16.05</t>
  </si>
  <si>
    <t>13.68</t>
  </si>
  <si>
    <t>11.88</t>
  </si>
  <si>
    <t>11.80</t>
  </si>
  <si>
    <t>667,966,415</t>
  </si>
  <si>
    <t>250,141,100</t>
  </si>
  <si>
    <t>857,619,900</t>
  </si>
  <si>
    <t>1,658,521,400</t>
  </si>
  <si>
    <t>701,135,605</t>
  </si>
  <si>
    <t>230,566,400</t>
  </si>
  <si>
    <t>2,866,021,800</t>
  </si>
  <si>
    <t>-3,185,000</t>
  </si>
  <si>
    <t>11.01</t>
  </si>
  <si>
    <t>322,232,000</t>
  </si>
  <si>
    <t>禁沖</t>
    <phoneticPr fontId="1" type="noConversion"/>
  </si>
  <si>
    <t>四維航</t>
    <phoneticPr fontId="1" type="noConversion"/>
  </si>
  <si>
    <t>8111</t>
  </si>
  <si>
    <t>立碁</t>
  </si>
  <si>
    <t>3035</t>
  </si>
  <si>
    <t>智原</t>
  </si>
  <si>
    <t>927,000</t>
  </si>
  <si>
    <t>43,000</t>
  </si>
  <si>
    <t>-400,000</t>
  </si>
  <si>
    <t>-559,000</t>
  </si>
  <si>
    <t>443,000</t>
  </si>
  <si>
    <t>251,000</t>
  </si>
  <si>
    <t>1,404,059</t>
  </si>
  <si>
    <t>30.96</t>
  </si>
  <si>
    <t>20.02</t>
  </si>
  <si>
    <t>16.06</t>
  </si>
  <si>
    <t>10.02</t>
  </si>
  <si>
    <t>8.60</t>
  </si>
  <si>
    <t>61.90</t>
  </si>
  <si>
    <t>12.45</t>
  </si>
  <si>
    <t>36.90</t>
  </si>
  <si>
    <t>24.10</t>
  </si>
  <si>
    <t>57.90</t>
  </si>
  <si>
    <t>2,329,872,003</t>
  </si>
  <si>
    <t>482,912,350</t>
  </si>
  <si>
    <t>1,011,204,433</t>
  </si>
  <si>
    <t>206,148,732</t>
  </si>
  <si>
    <t>267,567,846</t>
  </si>
  <si>
    <t>270,665,250</t>
  </si>
  <si>
    <t>119,704,450</t>
  </si>
  <si>
    <t>1,243,624,655</t>
  </si>
  <si>
    <t>4721</t>
  </si>
  <si>
    <t>美琪瑪</t>
  </si>
  <si>
    <t>3622</t>
  </si>
  <si>
    <t>洋華</t>
  </si>
  <si>
    <t>4726</t>
  </si>
  <si>
    <t>永昕</t>
  </si>
  <si>
    <t>8171</t>
  </si>
  <si>
    <t>天宇</t>
  </si>
  <si>
    <t>2610</t>
  </si>
  <si>
    <t>華航</t>
  </si>
  <si>
    <t>-1,108,000</t>
  </si>
  <si>
    <t>-11,000</t>
  </si>
  <si>
    <t>-1,264,911</t>
  </si>
  <si>
    <t>519,150</t>
  </si>
  <si>
    <t>140,424</t>
  </si>
  <si>
    <t>-25,634,921</t>
  </si>
  <si>
    <t>73.90</t>
  </si>
  <si>
    <t>14.70</t>
  </si>
  <si>
    <t>76.00</t>
  </si>
  <si>
    <t>43.70</t>
  </si>
  <si>
    <t>66.30</t>
  </si>
  <si>
    <t>17.45</t>
  </si>
  <si>
    <t>15.97</t>
  </si>
  <si>
    <t>12.93</t>
  </si>
  <si>
    <t>12.02</t>
  </si>
  <si>
    <t>10.74</t>
  </si>
  <si>
    <t>9.91</t>
  </si>
  <si>
    <t>7.68</t>
  </si>
  <si>
    <t>281,070,300</t>
  </si>
  <si>
    <t>290,945,550</t>
  </si>
  <si>
    <t>663,657,300</t>
  </si>
  <si>
    <t>695,140,468</t>
  </si>
  <si>
    <t>739,441,600</t>
  </si>
  <si>
    <t>268,651,600</t>
  </si>
  <si>
    <t>566,136,546</t>
  </si>
  <si>
    <t>7,330,875,483</t>
  </si>
  <si>
    <t>3003</t>
  </si>
  <si>
    <t>健和興</t>
  </si>
  <si>
    <t>6594</t>
  </si>
  <si>
    <t>展匯科</t>
  </si>
  <si>
    <t>3027</t>
  </si>
  <si>
    <t>盛達</t>
  </si>
  <si>
    <t>126,000</t>
  </si>
  <si>
    <t>661,000</t>
  </si>
  <si>
    <t>-266,000</t>
  </si>
  <si>
    <t>1,358,580</t>
  </si>
  <si>
    <t>-626,000</t>
  </si>
  <si>
    <t>-67,000</t>
  </si>
  <si>
    <t>34.48</t>
  </si>
  <si>
    <t>12.42</t>
  </si>
  <si>
    <t>12.35</t>
  </si>
  <si>
    <t>8.99</t>
  </si>
  <si>
    <t>8.82</t>
  </si>
  <si>
    <t>8.52</t>
  </si>
  <si>
    <t>8.47</t>
  </si>
  <si>
    <t>530,183,900</t>
  </si>
  <si>
    <t>704,054,572</t>
  </si>
  <si>
    <t>400,623,450</t>
  </si>
  <si>
    <t>162,055,850</t>
  </si>
  <si>
    <t>1,179,676,991</t>
  </si>
  <si>
    <t>999,804,560</t>
  </si>
  <si>
    <t>96,298,900</t>
  </si>
  <si>
    <t>279,687,374</t>
  </si>
  <si>
    <t>44.50</t>
  </si>
  <si>
    <t>63.30</t>
  </si>
  <si>
    <t>19.85</t>
  </si>
  <si>
    <t>30.50</t>
  </si>
  <si>
    <t>37.80</t>
  </si>
  <si>
    <t>71.90</t>
  </si>
  <si>
    <t>6532</t>
  </si>
  <si>
    <t>瑞耘</t>
  </si>
  <si>
    <t>3268</t>
  </si>
  <si>
    <t>海德威</t>
  </si>
  <si>
    <t>6243</t>
  </si>
  <si>
    <t>迅杰</t>
  </si>
  <si>
    <t>1,626,000</t>
  </si>
  <si>
    <t>-379,996</t>
  </si>
  <si>
    <t>-4,394,001</t>
  </si>
  <si>
    <t>51,000</t>
  </si>
  <si>
    <t>-327,010</t>
  </si>
  <si>
    <t>622,000</t>
  </si>
  <si>
    <t>-432,000</t>
  </si>
  <si>
    <t>701,000</t>
  </si>
  <si>
    <t>14.27</t>
  </si>
  <si>
    <t>9.61</t>
  </si>
  <si>
    <t>8.42</t>
  </si>
  <si>
    <t>8.12</t>
  </si>
  <si>
    <t>7.62</t>
  </si>
  <si>
    <t>339,908,100</t>
  </si>
  <si>
    <t>477,476,600</t>
  </si>
  <si>
    <t>1,989,270,980</t>
  </si>
  <si>
    <t>199,548,500</t>
  </si>
  <si>
    <t>104,871,800</t>
  </si>
  <si>
    <t>355,045,750</t>
  </si>
  <si>
    <t>141,755,413</t>
  </si>
  <si>
    <t>286,075,078</t>
  </si>
  <si>
    <t>19.95</t>
  </si>
  <si>
    <t>57.50</t>
  </si>
  <si>
    <t>38.20</t>
  </si>
  <si>
    <t>24.65</t>
  </si>
  <si>
    <t>53.80</t>
  </si>
  <si>
    <t>禁沖</t>
    <phoneticPr fontId="1" type="noConversion"/>
  </si>
  <si>
    <t>未達平盤</t>
    <phoneticPr fontId="1" type="noConversion"/>
  </si>
  <si>
    <t>2208</t>
  </si>
  <si>
    <t>台船</t>
  </si>
  <si>
    <t>3521</t>
  </si>
  <si>
    <t>鴻翊</t>
  </si>
  <si>
    <t>2401</t>
  </si>
  <si>
    <t>凌陽</t>
  </si>
  <si>
    <t>54.30</t>
  </si>
  <si>
    <t>24.60</t>
  </si>
  <si>
    <t>15.40</t>
  </si>
  <si>
    <t>48.15</t>
  </si>
  <si>
    <t>18.90</t>
  </si>
  <si>
    <t>32.25</t>
  </si>
  <si>
    <t>10.16</t>
  </si>
  <si>
    <t>7.52</t>
  </si>
  <si>
    <t>6.18</t>
  </si>
  <si>
    <t>768,660,081</t>
  </si>
  <si>
    <t>1,259,516,721</t>
  </si>
  <si>
    <t>79,272,200</t>
  </si>
  <si>
    <t>688,558,200</t>
  </si>
  <si>
    <t>1,831,590,800</t>
  </si>
  <si>
    <t>147,124,650</t>
  </si>
  <si>
    <t>3,689,502,087</t>
  </si>
  <si>
    <t>1,156,148,093</t>
  </si>
  <si>
    <t>-1,943,000</t>
  </si>
  <si>
    <t>-478,000</t>
  </si>
  <si>
    <t>31,000</t>
  </si>
  <si>
    <t>912,779</t>
  </si>
  <si>
    <t>3,707,064</t>
  </si>
  <si>
    <t>-12,745,336</t>
  </si>
  <si>
    <t>666,554</t>
  </si>
  <si>
    <t>成交過低</t>
    <phoneticPr fontId="1" type="noConversion"/>
  </si>
  <si>
    <t>6215</t>
  </si>
  <si>
    <t>和椿</t>
  </si>
  <si>
    <t>2031</t>
  </si>
  <si>
    <t>新光鋼</t>
  </si>
  <si>
    <t>4804</t>
  </si>
  <si>
    <t>大略-KY</t>
  </si>
  <si>
    <t>711,000</t>
  </si>
  <si>
    <t>-3,762,627</t>
  </si>
  <si>
    <t>-827,000</t>
  </si>
  <si>
    <t>8,000</t>
  </si>
  <si>
    <t>5,282,900</t>
  </si>
  <si>
    <t>-16,711,239</t>
  </si>
  <si>
    <t>70.55</t>
  </si>
  <si>
    <t>17.54</t>
  </si>
  <si>
    <t>13.91</t>
  </si>
  <si>
    <t>8.43</t>
  </si>
  <si>
    <t>6.97</t>
  </si>
  <si>
    <t>3,008,860,841</t>
  </si>
  <si>
    <t>351,356,233</t>
  </si>
  <si>
    <t>2,774,698,355</t>
  </si>
  <si>
    <t>3,143,130,900</t>
  </si>
  <si>
    <t>177,615,950</t>
  </si>
  <si>
    <t>1,452,817,830</t>
  </si>
  <si>
    <t>53,300,900</t>
  </si>
  <si>
    <t>22,878,953,235</t>
  </si>
  <si>
    <t>57.00</t>
  </si>
  <si>
    <t>33.75</t>
  </si>
  <si>
    <t>40.15</t>
  </si>
  <si>
    <t>56.70</t>
  </si>
  <si>
    <t>14.00</t>
  </si>
  <si>
    <t>69.00</t>
  </si>
  <si>
    <t>2426</t>
  </si>
  <si>
    <t>鼎元</t>
  </si>
  <si>
    <t>40.20</t>
  </si>
  <si>
    <t>79.90</t>
  </si>
  <si>
    <t>30.90</t>
  </si>
  <si>
    <t>15.05</t>
  </si>
  <si>
    <t>30.00</t>
  </si>
  <si>
    <t>43.90</t>
  </si>
  <si>
    <t>24.21</t>
  </si>
  <si>
    <t>20.99</t>
  </si>
  <si>
    <t>19.75</t>
  </si>
  <si>
    <t>10.89</t>
  </si>
  <si>
    <t>9.10</t>
  </si>
  <si>
    <t>7.53</t>
  </si>
  <si>
    <t>379,993,300</t>
  </si>
  <si>
    <t>1,374,968,695</t>
  </si>
  <si>
    <t>404,289,450</t>
  </si>
  <si>
    <t>1,116,955,021</t>
  </si>
  <si>
    <t>123,950,770</t>
  </si>
  <si>
    <t>828,037,272</t>
  </si>
  <si>
    <t>169,082,850</t>
  </si>
  <si>
    <t>129,639,900</t>
  </si>
  <si>
    <t>-1,011,000</t>
  </si>
  <si>
    <t>560,000</t>
  </si>
  <si>
    <t>255,000</t>
  </si>
  <si>
    <t>-14,182,000</t>
  </si>
  <si>
    <t>-100,000</t>
  </si>
  <si>
    <t>-2,831,000</t>
  </si>
  <si>
    <t>-372,998</t>
  </si>
  <si>
    <t>報酬率</t>
    <phoneticPr fontId="1" type="noConversion"/>
  </si>
  <si>
    <t>4534</t>
  </si>
  <si>
    <t>慶騰</t>
  </si>
  <si>
    <t>6202</t>
  </si>
  <si>
    <t>盛群</t>
  </si>
  <si>
    <t>1584</t>
  </si>
  <si>
    <t>精剛</t>
  </si>
  <si>
    <t>9955</t>
  </si>
  <si>
    <t>佳龍</t>
  </si>
  <si>
    <t>740,000</t>
  </si>
  <si>
    <t>-599,000</t>
  </si>
  <si>
    <t>-50,000</t>
  </si>
  <si>
    <t>-56,000</t>
  </si>
  <si>
    <t>146,000</t>
  </si>
  <si>
    <t>-213,000</t>
  </si>
  <si>
    <t>-170,000</t>
  </si>
  <si>
    <t>15.95</t>
  </si>
  <si>
    <t>97.40</t>
  </si>
  <si>
    <t>3.39</t>
  </si>
  <si>
    <t>39.95</t>
  </si>
  <si>
    <t>71.00</t>
  </si>
  <si>
    <t>34.95</t>
  </si>
  <si>
    <t>16.20</t>
  </si>
  <si>
    <t>156,730,100</t>
  </si>
  <si>
    <t>1,081,218,016</t>
  </si>
  <si>
    <t>18,116,165</t>
  </si>
  <si>
    <t>299,238,996</t>
  </si>
  <si>
    <t>259,447,900</t>
  </si>
  <si>
    <t>94,204,900</t>
  </si>
  <si>
    <t>76,029,850</t>
  </si>
  <si>
    <t>72,973,153</t>
  </si>
  <si>
    <t>4.93</t>
  </si>
  <si>
    <t>4.90</t>
  </si>
  <si>
    <t>4.83</t>
  </si>
  <si>
    <t>4.77</t>
  </si>
  <si>
    <t>3.96</t>
  </si>
  <si>
    <t>3.78</t>
  </si>
  <si>
    <t>3.64</t>
  </si>
  <si>
    <t>6118</t>
  </si>
  <si>
    <t>建達</t>
  </si>
  <si>
    <t>8021</t>
  </si>
  <si>
    <t>尖點</t>
  </si>
  <si>
    <t>2637</t>
  </si>
  <si>
    <t>慧洋-KY</t>
  </si>
  <si>
    <t>41.95</t>
  </si>
  <si>
    <t>60.50</t>
  </si>
  <si>
    <t>28.20</t>
  </si>
  <si>
    <t>20.13</t>
  </si>
  <si>
    <t>13.84</t>
  </si>
  <si>
    <t>12.77</t>
  </si>
  <si>
    <t>11.00</t>
  </si>
  <si>
    <t>368,597,850</t>
  </si>
  <si>
    <t>24,892,545,015</t>
  </si>
  <si>
    <t>229,502,100</t>
  </si>
  <si>
    <t>859,027,231</t>
  </si>
  <si>
    <t>198,958,900</t>
  </si>
  <si>
    <t>382,779,300</t>
  </si>
  <si>
    <t>4,289,333,265</t>
  </si>
  <si>
    <t>1,831,122,101</t>
  </si>
  <si>
    <t>-225,003</t>
  </si>
  <si>
    <t>-6,106,170</t>
  </si>
  <si>
    <t>305,000</t>
  </si>
  <si>
    <t>2,050,000</t>
  </si>
  <si>
    <t>898,015</t>
  </si>
  <si>
    <t>1,577,358</t>
  </si>
  <si>
    <t>3,006,100</t>
  </si>
  <si>
    <t>2601</t>
  </si>
  <si>
    <t>益航</t>
  </si>
  <si>
    <t>1785</t>
  </si>
  <si>
    <t>光洋科</t>
  </si>
  <si>
    <t>-865,000</t>
  </si>
  <si>
    <t>7,654,000</t>
  </si>
  <si>
    <t>610,112</t>
  </si>
  <si>
    <t>-6,098,000</t>
  </si>
  <si>
    <t>-582,000</t>
  </si>
  <si>
    <t>-1,262,000</t>
  </si>
  <si>
    <t>-3,905,140</t>
  </si>
  <si>
    <t>-1,515,000</t>
  </si>
  <si>
    <t>12.80</t>
  </si>
  <si>
    <t>51.20</t>
  </si>
  <si>
    <t>32.60</t>
  </si>
  <si>
    <t>41.55</t>
  </si>
  <si>
    <t>50.00</t>
  </si>
  <si>
    <t>58.70</t>
  </si>
  <si>
    <t>17.64</t>
  </si>
  <si>
    <t>17.34</t>
  </si>
  <si>
    <t>15.53</t>
  </si>
  <si>
    <t>14.91</t>
  </si>
  <si>
    <t>793,263,311</t>
  </si>
  <si>
    <t>3,909,605,933</t>
  </si>
  <si>
    <t>1,079,912,730</t>
  </si>
  <si>
    <t>995,163,153</t>
  </si>
  <si>
    <t>252,961,200</t>
  </si>
  <si>
    <t>1,647,332,158</t>
  </si>
  <si>
    <t>4,177,658,600</t>
  </si>
  <si>
    <t>423,223,200</t>
  </si>
  <si>
    <t>禁沖</t>
    <phoneticPr fontId="1" type="noConversion"/>
  </si>
  <si>
    <t>提前刪單</t>
    <phoneticPr fontId="1" type="noConversion"/>
  </si>
  <si>
    <t>2612</t>
  </si>
  <si>
    <t>中航</t>
  </si>
  <si>
    <t>6290</t>
  </si>
  <si>
    <t>良維</t>
  </si>
  <si>
    <t>8064</t>
  </si>
  <si>
    <t>東捷</t>
  </si>
  <si>
    <t>1569</t>
  </si>
  <si>
    <t>濱川</t>
  </si>
  <si>
    <t>4979</t>
  </si>
  <si>
    <t>華星光</t>
  </si>
  <si>
    <t>-1,569,000</t>
  </si>
  <si>
    <t>-29,404,777</t>
  </si>
  <si>
    <t>-1,057,000</t>
  </si>
  <si>
    <t>-1,036,000</t>
  </si>
  <si>
    <t>-719,900</t>
  </si>
  <si>
    <t>-123,996</t>
  </si>
  <si>
    <t>876,000</t>
  </si>
  <si>
    <t>-369,000</t>
  </si>
  <si>
    <t>41.80</t>
  </si>
  <si>
    <t>77.50</t>
  </si>
  <si>
    <t>54.40</t>
  </si>
  <si>
    <t>75.60</t>
  </si>
  <si>
    <t>50.10</t>
  </si>
  <si>
    <t>24.20</t>
  </si>
  <si>
    <t>12.17</t>
  </si>
  <si>
    <t>7.66</t>
  </si>
  <si>
    <t>7.45</t>
  </si>
  <si>
    <t>7.32</t>
  </si>
  <si>
    <t>590,956,281</t>
  </si>
  <si>
    <t>46,223,231,842</t>
  </si>
  <si>
    <t>1,099,667,950</t>
  </si>
  <si>
    <t>920,951,200</t>
  </si>
  <si>
    <t>223,073,861</t>
  </si>
  <si>
    <t>249,840,100</t>
  </si>
  <si>
    <t>288,087,950</t>
  </si>
  <si>
    <t>209,502,300</t>
  </si>
  <si>
    <t>2314</t>
  </si>
  <si>
    <t>台揚</t>
  </si>
  <si>
    <t>6173</t>
  </si>
  <si>
    <t>信昌電</t>
  </si>
  <si>
    <t>8271</t>
  </si>
  <si>
    <t>宇瞻</t>
  </si>
  <si>
    <t>8928</t>
  </si>
  <si>
    <t>鉅明</t>
  </si>
  <si>
    <t>1447</t>
  </si>
  <si>
    <t>力鵬</t>
  </si>
  <si>
    <t>3038</t>
  </si>
  <si>
    <t>全台</t>
  </si>
  <si>
    <t>-3,934,000</t>
  </si>
  <si>
    <t>15,929,503</t>
  </si>
  <si>
    <t>494,917</t>
  </si>
  <si>
    <t>-220,000</t>
  </si>
  <si>
    <t>5,517,000</t>
  </si>
  <si>
    <t>46.80</t>
  </si>
  <si>
    <t>70.30</t>
  </si>
  <si>
    <t>16.10</t>
  </si>
  <si>
    <t>74.20</t>
  </si>
  <si>
    <t>37.90</t>
  </si>
  <si>
    <t>14.30</t>
  </si>
  <si>
    <t>1,294,302,425</t>
  </si>
  <si>
    <t>470,186,000</t>
  </si>
  <si>
    <t>4,564,030,097</t>
  </si>
  <si>
    <t>1,080,691,800</t>
  </si>
  <si>
    <t>484,299,898</t>
  </si>
  <si>
    <t>146,059,900</t>
  </si>
  <si>
    <t>957,504,246</t>
  </si>
  <si>
    <t>259,634,760</t>
  </si>
  <si>
    <t>12.63</t>
  </si>
  <si>
    <t>10.83</t>
  </si>
  <si>
    <t>8.57</t>
  </si>
  <si>
    <t>7.58</t>
  </si>
  <si>
    <t>7.56</t>
  </si>
  <si>
    <t>未達平盤</t>
    <phoneticPr fontId="1" type="noConversion"/>
  </si>
  <si>
    <t>2030</t>
  </si>
  <si>
    <t>彰源</t>
  </si>
  <si>
    <t>3,893,000</t>
  </si>
  <si>
    <t>12,138,055</t>
  </si>
  <si>
    <t>260,100</t>
  </si>
  <si>
    <t>2,702,999</t>
  </si>
  <si>
    <t>373,049</t>
  </si>
  <si>
    <t>-744,004</t>
  </si>
  <si>
    <t>-685,000</t>
  </si>
  <si>
    <t>-847,911</t>
  </si>
  <si>
    <t>35.85</t>
  </si>
  <si>
    <t>35.05</t>
  </si>
  <si>
    <t>29.50</t>
  </si>
  <si>
    <t>20.50</t>
  </si>
  <si>
    <t>22.85</t>
  </si>
  <si>
    <t>22.05</t>
  </si>
  <si>
    <t>33.46</t>
  </si>
  <si>
    <t>21.08</t>
  </si>
  <si>
    <t>14.13</t>
  </si>
  <si>
    <t>13.38</t>
  </si>
  <si>
    <t>2,126,000,993</t>
  </si>
  <si>
    <t>4,248,618,479</t>
  </si>
  <si>
    <t>215,159,136</t>
  </si>
  <si>
    <t>463,347,200</t>
  </si>
  <si>
    <t>301,116,750</t>
  </si>
  <si>
    <t>231,103,500</t>
  </si>
  <si>
    <t>261,143,853</t>
  </si>
  <si>
    <t>442,332,325</t>
  </si>
  <si>
    <t>未達平盤</t>
    <phoneticPr fontId="1" type="noConversion"/>
  </si>
  <si>
    <t>鎖漲停</t>
    <phoneticPr fontId="1" type="noConversion"/>
  </si>
  <si>
    <t>4102</t>
  </si>
  <si>
    <t>永日</t>
  </si>
  <si>
    <t>4414</t>
  </si>
  <si>
    <t>如興</t>
  </si>
  <si>
    <t>-671,900</t>
  </si>
  <si>
    <t>1,970,000</t>
  </si>
  <si>
    <t>-34,988</t>
  </si>
  <si>
    <t>-1,713,000</t>
  </si>
  <si>
    <t>505,000</t>
  </si>
  <si>
    <t>6,947,000</t>
  </si>
  <si>
    <t>1,468,674</t>
  </si>
  <si>
    <t>8,475,000</t>
  </si>
  <si>
    <t>41.65</t>
  </si>
  <si>
    <t>25.50</t>
  </si>
  <si>
    <t>14.80</t>
  </si>
  <si>
    <t>48.45</t>
  </si>
  <si>
    <t>17.35</t>
  </si>
  <si>
    <t>16.52</t>
  </si>
  <si>
    <t>15.94</t>
  </si>
  <si>
    <t>14.41</t>
  </si>
  <si>
    <t>10.17</t>
  </si>
  <si>
    <t>9.52</t>
  </si>
  <si>
    <t>3,182,140,124</t>
  </si>
  <si>
    <t>663,880,110</t>
  </si>
  <si>
    <t>156,570,750</t>
  </si>
  <si>
    <t>957,744,612</t>
  </si>
  <si>
    <t>364,206,318</t>
  </si>
  <si>
    <t>1,130,472,801</t>
  </si>
  <si>
    <t>5,942,603,629</t>
  </si>
  <si>
    <t>673,254,641</t>
  </si>
  <si>
    <t>未達平盤</t>
    <phoneticPr fontId="1" type="noConversion"/>
  </si>
  <si>
    <t>-3,735,229</t>
  </si>
  <si>
    <t>3,406,934,075</t>
  </si>
  <si>
    <t>2489</t>
  </si>
  <si>
    <t>瑞軒</t>
  </si>
  <si>
    <t>17.86</t>
  </si>
  <si>
    <t>5,697,283</t>
  </si>
  <si>
    <t>2,919,311,571</t>
  </si>
  <si>
    <t>14.07</t>
  </si>
  <si>
    <t>470,531</t>
  </si>
  <si>
    <t>3,859,177,800</t>
  </si>
  <si>
    <t>78.80</t>
  </si>
  <si>
    <t>-357,000</t>
  </si>
  <si>
    <t>1,038,077,845</t>
  </si>
  <si>
    <t>18.40</t>
  </si>
  <si>
    <t>125,000</t>
  </si>
  <si>
    <t>169,231,171</t>
  </si>
  <si>
    <t>34.20</t>
  </si>
  <si>
    <t>5.47</t>
  </si>
  <si>
    <t>675,100</t>
  </si>
  <si>
    <t>309,891,550</t>
  </si>
  <si>
    <t>6155</t>
  </si>
  <si>
    <t>鈞寶</t>
  </si>
  <si>
    <t>29.25</t>
  </si>
  <si>
    <t>5.24</t>
  </si>
  <si>
    <t>-160,000</t>
  </si>
  <si>
    <t>131,068,824</t>
  </si>
  <si>
    <t>1453</t>
  </si>
  <si>
    <t>大將</t>
  </si>
  <si>
    <t>5.13</t>
  </si>
  <si>
    <t>148,210</t>
  </si>
  <si>
    <t>58,060,638</t>
  </si>
  <si>
    <t>未達平盤</t>
    <phoneticPr fontId="1" type="noConversion"/>
  </si>
  <si>
    <t>1609</t>
  </si>
  <si>
    <t>大亞</t>
  </si>
  <si>
    <t>2617</t>
  </si>
  <si>
    <t>台航</t>
  </si>
  <si>
    <t>2453</t>
  </si>
  <si>
    <t>凌群</t>
  </si>
  <si>
    <t>74.60</t>
  </si>
  <si>
    <t>46.85</t>
  </si>
  <si>
    <t>29.95</t>
  </si>
  <si>
    <t>46.00</t>
  </si>
  <si>
    <t>27.03</t>
  </si>
  <si>
    <t>23.83</t>
  </si>
  <si>
    <t>21.01</t>
  </si>
  <si>
    <t>16.44</t>
  </si>
  <si>
    <t>15.74</t>
  </si>
  <si>
    <t>13.47</t>
  </si>
  <si>
    <t>13.44</t>
  </si>
  <si>
    <t>905,024,250</t>
  </si>
  <si>
    <t>1,053,382,589</t>
  </si>
  <si>
    <t>1,235,093,729</t>
  </si>
  <si>
    <t>3,278,974,600</t>
  </si>
  <si>
    <t>3,576,859,231</t>
  </si>
  <si>
    <t>2,604,628,593</t>
  </si>
  <si>
    <t>384,948,612</t>
  </si>
  <si>
    <t>732,558,000</t>
  </si>
  <si>
    <t>-1,425,000</t>
  </si>
  <si>
    <t>-288,000</t>
  </si>
  <si>
    <t>1,502,000</t>
  </si>
  <si>
    <t>2,344,297</t>
  </si>
  <si>
    <t>164,939</t>
  </si>
  <si>
    <t>4,983,753</t>
  </si>
  <si>
    <t>-495,000</t>
  </si>
  <si>
    <t>421,000</t>
  </si>
  <si>
    <t>額外空</t>
    <phoneticPr fontId="1" type="noConversion"/>
  </si>
  <si>
    <t>中鴻</t>
    <phoneticPr fontId="1" type="noConversion"/>
  </si>
  <si>
    <t>3232</t>
  </si>
  <si>
    <t>昱捷</t>
  </si>
  <si>
    <t>32.35</t>
  </si>
  <si>
    <t>62.70</t>
  </si>
  <si>
    <t>35.25</t>
  </si>
  <si>
    <t>77.70</t>
  </si>
  <si>
    <t>71.70</t>
  </si>
  <si>
    <t>75.80</t>
  </si>
  <si>
    <t>2,473,817,293</t>
  </si>
  <si>
    <t>886,021,370</t>
  </si>
  <si>
    <t>1,147,883,190</t>
  </si>
  <si>
    <t>403,015,200</t>
  </si>
  <si>
    <t>101,841,850</t>
  </si>
  <si>
    <t>1,320,370,587</t>
  </si>
  <si>
    <t>2,259,073,668</t>
  </si>
  <si>
    <t>546,974,550</t>
  </si>
  <si>
    <t>-6,865,029</t>
  </si>
  <si>
    <t>1,009,000</t>
  </si>
  <si>
    <t>-471,000</t>
  </si>
  <si>
    <t>153,835</t>
  </si>
  <si>
    <t>-2,949,651</t>
  </si>
  <si>
    <t>1,549,000</t>
  </si>
  <si>
    <t>-624,000</t>
  </si>
  <si>
    <t>28.55</t>
  </si>
  <si>
    <t>19.43</t>
  </si>
  <si>
    <t>18.46</t>
  </si>
  <si>
    <t>17.48</t>
  </si>
  <si>
    <t>11.24</t>
  </si>
  <si>
    <t>10.12</t>
  </si>
  <si>
    <t>9.92</t>
  </si>
  <si>
    <t>9.60</t>
  </si>
  <si>
    <t>38.75</t>
  </si>
  <si>
    <t>31.27</t>
  </si>
  <si>
    <t>3,714,000</t>
  </si>
  <si>
    <t>2,133,262,331</t>
  </si>
  <si>
    <t>-1,069,000</t>
  </si>
  <si>
    <t>862,349,378</t>
  </si>
  <si>
    <t>35.55</t>
  </si>
  <si>
    <t>15.25</t>
  </si>
  <si>
    <t>496,000</t>
  </si>
  <si>
    <t>1,470,515,025</t>
  </si>
  <si>
    <t>2069</t>
  </si>
  <si>
    <t>運錩</t>
  </si>
  <si>
    <t>13.96</t>
  </si>
  <si>
    <t>924,000</t>
  </si>
  <si>
    <t>584,076,040</t>
  </si>
  <si>
    <t>13.94</t>
  </si>
  <si>
    <t>2,023,378</t>
  </si>
  <si>
    <t>478,797,550</t>
  </si>
  <si>
    <t>34.70</t>
  </si>
  <si>
    <t>5,322,200</t>
  </si>
  <si>
    <t>2,497,321,776</t>
  </si>
  <si>
    <t>1815</t>
  </si>
  <si>
    <t>富喬</t>
  </si>
  <si>
    <t>17.85</t>
  </si>
  <si>
    <t>11.55</t>
  </si>
  <si>
    <t>-4,734,720</t>
  </si>
  <si>
    <t>877,981,250</t>
  </si>
  <si>
    <t>49.45</t>
  </si>
  <si>
    <t>11.29</t>
  </si>
  <si>
    <t>752,000</t>
  </si>
  <si>
    <t>669,800,350</t>
  </si>
  <si>
    <t>2022</t>
  </si>
  <si>
    <t>聚亨</t>
  </si>
  <si>
    <t>1,701,037</t>
  </si>
  <si>
    <t>-3,508,000</t>
  </si>
  <si>
    <t>-1,117,000</t>
  </si>
  <si>
    <t>-554,000</t>
  </si>
  <si>
    <t>3,370,000</t>
  </si>
  <si>
    <t>-268,100</t>
  </si>
  <si>
    <t>788,000</t>
  </si>
  <si>
    <t>-788,082</t>
  </si>
  <si>
    <t>38.30</t>
  </si>
  <si>
    <t>30.11</t>
  </si>
  <si>
    <t>19.47</t>
  </si>
  <si>
    <t>16.16</t>
  </si>
  <si>
    <t>12.82</t>
  </si>
  <si>
    <t>8,742,508,533</t>
  </si>
  <si>
    <t>1,885,860,914</t>
  </si>
  <si>
    <t>1,120,852,100</t>
  </si>
  <si>
    <t>704,041,026</t>
  </si>
  <si>
    <t>707,402,653</t>
  </si>
  <si>
    <t>779,777,500</t>
  </si>
  <si>
    <t>204,434,025</t>
  </si>
  <si>
    <t>672,107,578</t>
  </si>
  <si>
    <t>34.35</t>
  </si>
  <si>
    <t>47.00</t>
  </si>
  <si>
    <t>19.90</t>
  </si>
  <si>
    <t>未達平盤</t>
    <phoneticPr fontId="1" type="noConversion"/>
  </si>
  <si>
    <t>1905</t>
  </si>
  <si>
    <t>華紙</t>
  </si>
  <si>
    <t>3605</t>
  </si>
  <si>
    <t>宏致</t>
  </si>
  <si>
    <t>888,000</t>
  </si>
  <si>
    <t>213,000</t>
  </si>
  <si>
    <t>-3,374,030</t>
  </si>
  <si>
    <t>372,000</t>
  </si>
  <si>
    <t>819,000</t>
  </si>
  <si>
    <t>-39,000</t>
  </si>
  <si>
    <t>-3,124,000</t>
  </si>
  <si>
    <t>1,568,000</t>
  </si>
  <si>
    <t>27.00</t>
  </si>
  <si>
    <t>19.40</t>
  </si>
  <si>
    <t>24.32</t>
  </si>
  <si>
    <t>18.06</t>
  </si>
  <si>
    <t>11.39</t>
  </si>
  <si>
    <t>10.14</t>
  </si>
  <si>
    <t>7.83</t>
  </si>
  <si>
    <t>5.71</t>
  </si>
  <si>
    <t>705,761,102</t>
  </si>
  <si>
    <t>232,014,428</t>
  </si>
  <si>
    <t>3,424,161,115</t>
  </si>
  <si>
    <t>732,989,749</t>
  </si>
  <si>
    <t>415,370,105</t>
  </si>
  <si>
    <t>155,711,150</t>
  </si>
  <si>
    <t>689,197,193</t>
  </si>
  <si>
    <t>304,889,066</t>
  </si>
  <si>
    <t>4106</t>
  </si>
  <si>
    <t>雃博</t>
  </si>
  <si>
    <t>2929</t>
  </si>
  <si>
    <t>淘帝-KY</t>
  </si>
  <si>
    <t>1762</t>
  </si>
  <si>
    <t>中化生</t>
  </si>
  <si>
    <t>-9,683,322</t>
  </si>
  <si>
    <t>366,019</t>
  </si>
  <si>
    <t>1,616,400</t>
  </si>
  <si>
    <t>-23,133</t>
  </si>
  <si>
    <t>205,000</t>
  </si>
  <si>
    <t>346,100</t>
  </si>
  <si>
    <t>-753,993</t>
  </si>
  <si>
    <t>63.90</t>
  </si>
  <si>
    <t>38.90</t>
  </si>
  <si>
    <t>14.90</t>
  </si>
  <si>
    <t>79.40</t>
  </si>
  <si>
    <t>61.70</t>
  </si>
  <si>
    <t>20.31</t>
  </si>
  <si>
    <t>18.20</t>
  </si>
  <si>
    <t>11.74</t>
  </si>
  <si>
    <t>10.13</t>
  </si>
  <si>
    <t>9.90</t>
  </si>
  <si>
    <t>4,441,576,665</t>
  </si>
  <si>
    <t>651,657,598</t>
  </si>
  <si>
    <t>605,758,586</t>
  </si>
  <si>
    <t>2,852,889,492</t>
  </si>
  <si>
    <t>187,640,882</t>
  </si>
  <si>
    <t>395,693,200</t>
  </si>
  <si>
    <t>489,051,375</t>
  </si>
  <si>
    <t>480,347,100</t>
  </si>
  <si>
    <t>62.90</t>
  </si>
  <si>
    <t>60.80</t>
  </si>
  <si>
    <t>33.15</t>
  </si>
  <si>
    <t>6,661,201,444</t>
  </si>
  <si>
    <t>639,110,902</t>
  </si>
  <si>
    <t>157,776,550</t>
  </si>
  <si>
    <t>629,309,725</t>
  </si>
  <si>
    <t>96,395,950</t>
  </si>
  <si>
    <t>1,253,871,520</t>
  </si>
  <si>
    <t>1,622,605,400</t>
  </si>
  <si>
    <t>65,695,450</t>
  </si>
  <si>
    <t>25.05</t>
  </si>
  <si>
    <t>14.23</t>
  </si>
  <si>
    <t>7.99</t>
  </si>
  <si>
    <t>7.75</t>
  </si>
  <si>
    <t>6.95</t>
  </si>
  <si>
    <t>6.55</t>
  </si>
  <si>
    <t>-1,272,600</t>
  </si>
  <si>
    <t>135,000</t>
  </si>
  <si>
    <t>-365,700</t>
  </si>
  <si>
    <t>2,227,000</t>
  </si>
  <si>
    <t>516,000</t>
  </si>
  <si>
    <t>1,671,201</t>
  </si>
  <si>
    <t>-212,929</t>
  </si>
  <si>
    <t>鎖</t>
    <phoneticPr fontId="1" type="noConversion"/>
  </si>
  <si>
    <t>毛寶</t>
    <phoneticPr fontId="1" type="noConversion"/>
  </si>
  <si>
    <t>1217</t>
  </si>
  <si>
    <t>愛之味</t>
  </si>
  <si>
    <t>4919</t>
  </si>
  <si>
    <t>新唐</t>
  </si>
  <si>
    <t>21.05</t>
  </si>
  <si>
    <t>31.80</t>
  </si>
  <si>
    <t>44.05</t>
  </si>
  <si>
    <t>37.65</t>
  </si>
  <si>
    <t>59.60</t>
  </si>
  <si>
    <t>17.11</t>
  </si>
  <si>
    <t>8.32</t>
  </si>
  <si>
    <t>6.90</t>
  </si>
  <si>
    <t>6.70</t>
  </si>
  <si>
    <t>1,959,846,315</t>
  </si>
  <si>
    <t>1,368,382,787</t>
  </si>
  <si>
    <t>714,489,761</t>
  </si>
  <si>
    <t>496,453,423</t>
  </si>
  <si>
    <t>1,473,537,800</t>
  </si>
  <si>
    <t>362,969,388</t>
  </si>
  <si>
    <t>2,880,371,928</t>
  </si>
  <si>
    <t>1,408,210,807</t>
  </si>
  <si>
    <t>9,307,900</t>
  </si>
  <si>
    <t>-3,921,207</t>
  </si>
  <si>
    <t>-99,000</t>
  </si>
  <si>
    <t>-5,887,000</t>
  </si>
  <si>
    <t>3,891,679</t>
  </si>
  <si>
    <t>-2,583,000</t>
  </si>
  <si>
    <t>1,723,655</t>
  </si>
  <si>
    <t>551,013</t>
  </si>
  <si>
    <t>研通</t>
    <phoneticPr fontId="1" type="noConversion"/>
  </si>
  <si>
    <t>未達平盤</t>
    <phoneticPr fontId="1" type="noConversion"/>
  </si>
  <si>
    <t>2614</t>
  </si>
  <si>
    <t>東森</t>
  </si>
  <si>
    <t>1731</t>
  </si>
  <si>
    <t>美吾華</t>
  </si>
  <si>
    <t>1714</t>
  </si>
  <si>
    <t>和桐</t>
  </si>
  <si>
    <t>2365</t>
  </si>
  <si>
    <t>昆盈</t>
  </si>
  <si>
    <t>6180</t>
  </si>
  <si>
    <t>橘子</t>
  </si>
  <si>
    <t>9944</t>
  </si>
  <si>
    <t>新麗</t>
  </si>
  <si>
    <t>1752</t>
  </si>
  <si>
    <t>南光</t>
  </si>
  <si>
    <t>3176</t>
  </si>
  <si>
    <t>基亞</t>
  </si>
  <si>
    <t>73.50</t>
  </si>
  <si>
    <t>23.35</t>
  </si>
  <si>
    <t>65.30</t>
  </si>
  <si>
    <t>12.20</t>
  </si>
  <si>
    <t>46.45</t>
  </si>
  <si>
    <t>66.60</t>
  </si>
  <si>
    <t>25.15</t>
  </si>
  <si>
    <t>20.15</t>
  </si>
  <si>
    <t>25.30</t>
  </si>
  <si>
    <t>14.52</t>
  </si>
  <si>
    <t>13.14</t>
  </si>
  <si>
    <t>12.47</t>
  </si>
  <si>
    <t>12.37</t>
  </si>
  <si>
    <t>11.81</t>
  </si>
  <si>
    <t>11.61</t>
  </si>
  <si>
    <t>11.51</t>
  </si>
  <si>
    <t>9.62</t>
  </si>
  <si>
    <t>9.09</t>
  </si>
  <si>
    <t>6.24</t>
  </si>
  <si>
    <t>5.41</t>
  </si>
  <si>
    <t>5.39</t>
  </si>
  <si>
    <t>4.87</t>
  </si>
  <si>
    <t>1,212,990,134</t>
  </si>
  <si>
    <t>311,526,700</t>
  </si>
  <si>
    <t>458,809,830</t>
  </si>
  <si>
    <t>629,618,050</t>
  </si>
  <si>
    <t>1,242,810,071</t>
  </si>
  <si>
    <t>3,324,217,830</t>
  </si>
  <si>
    <t>357,203,609</t>
  </si>
  <si>
    <t>1,076,622,442</t>
  </si>
  <si>
    <t>574,370,344</t>
  </si>
  <si>
    <t>1,168,462,749</t>
  </si>
  <si>
    <t>626,345,600</t>
  </si>
  <si>
    <t>226,301,844</t>
  </si>
  <si>
    <t>777,743,700</t>
  </si>
  <si>
    <t>181,579,788</t>
  </si>
  <si>
    <t>65,207,200</t>
  </si>
  <si>
    <t>157,473,835</t>
  </si>
  <si>
    <t>339,828,880</t>
  </si>
  <si>
    <t>1,117,711,657</t>
  </si>
  <si>
    <t>202,052,000</t>
  </si>
  <si>
    <t>465,069,400</t>
  </si>
  <si>
    <t>1,407,900</t>
  </si>
  <si>
    <t>56,000</t>
  </si>
  <si>
    <t>652,000</t>
  </si>
  <si>
    <t>-621,000</t>
  </si>
  <si>
    <t>43,136</t>
  </si>
  <si>
    <t>6,252,500</t>
  </si>
  <si>
    <t>458,000</t>
  </si>
  <si>
    <t>301,100</t>
  </si>
  <si>
    <t>2,017,850</t>
  </si>
  <si>
    <t>1,845,000</t>
  </si>
  <si>
    <t>-273,600</t>
  </si>
  <si>
    <t>-1,247,934</t>
  </si>
  <si>
    <t>-1,936,700</t>
  </si>
  <si>
    <t>464,200</t>
  </si>
  <si>
    <t>293,999</t>
  </si>
  <si>
    <t>636,100</t>
  </si>
  <si>
    <t>2,617,100</t>
  </si>
  <si>
    <t>1,663,745</t>
  </si>
  <si>
    <t>124,000</t>
  </si>
  <si>
    <t>生技</t>
    <phoneticPr fontId="1" type="noConversion"/>
  </si>
  <si>
    <t>未達平盤</t>
    <phoneticPr fontId="1" type="noConversion"/>
  </si>
  <si>
    <t>26.95</t>
  </si>
  <si>
    <t>12.90</t>
  </si>
  <si>
    <t>48.35</t>
  </si>
  <si>
    <t>73.20</t>
  </si>
  <si>
    <t>1,562,121,609</t>
  </si>
  <si>
    <t>2,244,698,992</t>
  </si>
  <si>
    <t>365,043,100</t>
  </si>
  <si>
    <t>1,034,606,762</t>
  </si>
  <si>
    <t>532,371,705</t>
  </si>
  <si>
    <t>19,891,632,374</t>
  </si>
  <si>
    <t>2,061,577,913</t>
  </si>
  <si>
    <t>1,152,256,655</t>
  </si>
  <si>
    <t>21.14</t>
  </si>
  <si>
    <t>20.91</t>
  </si>
  <si>
    <t>16.34</t>
  </si>
  <si>
    <t>16.07</t>
  </si>
  <si>
    <t>13.26</t>
  </si>
  <si>
    <t>11.50</t>
  </si>
  <si>
    <t>11.33</t>
  </si>
  <si>
    <t>-730,960</t>
  </si>
  <si>
    <t>-3,258,000</t>
  </si>
  <si>
    <t>-407,450</t>
  </si>
  <si>
    <t>-4,410,000</t>
  </si>
  <si>
    <t>-2,265,827</t>
  </si>
  <si>
    <t>24,713,809</t>
  </si>
  <si>
    <t>521,000</t>
  </si>
  <si>
    <t>-3,013,737</t>
  </si>
  <si>
    <t>27.90</t>
  </si>
  <si>
    <t>45.00</t>
  </si>
  <si>
    <t>78.60</t>
  </si>
  <si>
    <t>25.90</t>
  </si>
  <si>
    <t>13.03</t>
  </si>
  <si>
    <t>10.06</t>
  </si>
  <si>
    <t>8.71</t>
  </si>
  <si>
    <t>1,591,299,519</t>
  </si>
  <si>
    <t>9,089,070,872</t>
  </si>
  <si>
    <t>861,649,722</t>
  </si>
  <si>
    <t>2,082,779,100</t>
  </si>
  <si>
    <t>1,896,888,908</t>
  </si>
  <si>
    <t>1,528,596,814</t>
  </si>
  <si>
    <t>31,800,340,662</t>
  </si>
  <si>
    <t>194,576,085</t>
  </si>
  <si>
    <t>-1,328,452</t>
  </si>
  <si>
    <t>-4,661,850</t>
  </si>
  <si>
    <t>4,674,400</t>
  </si>
  <si>
    <t>3,678,000</t>
  </si>
  <si>
    <t>-5,117,781</t>
  </si>
  <si>
    <t>-9,966,000</t>
  </si>
  <si>
    <t>-12,453,366</t>
  </si>
  <si>
    <t>-254,000</t>
  </si>
  <si>
    <t>3481</t>
  </si>
  <si>
    <t>群創</t>
  </si>
  <si>
    <t>-1,127,000</t>
  </si>
  <si>
    <t>-441,105</t>
  </si>
  <si>
    <t>-528,000</t>
  </si>
  <si>
    <t>-27,580,740</t>
  </si>
  <si>
    <t>16.95</t>
  </si>
  <si>
    <t>57.60</t>
  </si>
  <si>
    <t>55.90</t>
  </si>
  <si>
    <t>22.40</t>
  </si>
  <si>
    <t>8.48</t>
  </si>
  <si>
    <t>216,606,400</t>
  </si>
  <si>
    <t>295,435,700</t>
  </si>
  <si>
    <t>1,569,788,328</t>
  </si>
  <si>
    <t>16,648,343,802</t>
  </si>
  <si>
    <t>1414</t>
  </si>
  <si>
    <t>6535</t>
  </si>
  <si>
    <t>東和</t>
  </si>
  <si>
    <t>順藥</t>
  </si>
  <si>
    <t>-4,982,100</t>
  </si>
  <si>
    <t>10,208,850</t>
  </si>
  <si>
    <t>-8,512,783</t>
  </si>
  <si>
    <t>167,000</t>
  </si>
  <si>
    <t>-1,467,000</t>
  </si>
  <si>
    <t>1,295,005</t>
  </si>
  <si>
    <t>158,000</t>
  </si>
  <si>
    <t>38,000</t>
  </si>
  <si>
    <t>58.20</t>
  </si>
  <si>
    <t>77.00</t>
  </si>
  <si>
    <t>79.20</t>
  </si>
  <si>
    <t>21.30</t>
  </si>
  <si>
    <t>45.40</t>
  </si>
  <si>
    <t>6,904,343,344</t>
  </si>
  <si>
    <t>2,260,002,233</t>
  </si>
  <si>
    <t>61,824,822,481</t>
  </si>
  <si>
    <t>373,973,100</t>
  </si>
  <si>
    <t>578,789,745</t>
  </si>
  <si>
    <t>298,061,996</t>
  </si>
  <si>
    <t>504,667,550</t>
  </si>
  <si>
    <t>50,307,550</t>
  </si>
  <si>
    <t>32.48</t>
  </si>
  <si>
    <t>19.42</t>
  </si>
  <si>
    <t>16.32</t>
  </si>
  <si>
    <t>7.06</t>
  </si>
  <si>
    <t>1452</t>
  </si>
  <si>
    <t>宏益</t>
  </si>
  <si>
    <t>21.55</t>
  </si>
  <si>
    <t>190,048,622</t>
  </si>
  <si>
    <t>190,598,960</t>
  </si>
  <si>
    <t>74,951</t>
  </si>
  <si>
    <t>-176,978</t>
  </si>
  <si>
    <t>23.75</t>
  </si>
  <si>
    <t>30.25</t>
  </si>
  <si>
    <t>67.70</t>
  </si>
  <si>
    <t>21.75</t>
  </si>
  <si>
    <t>4,452,392,119</t>
  </si>
  <si>
    <t>5,412,264,784</t>
  </si>
  <si>
    <t>13,591,953,450</t>
  </si>
  <si>
    <t>1,048,234,282</t>
  </si>
  <si>
    <t>1,469,267,248</t>
  </si>
  <si>
    <t>452,773,758</t>
  </si>
  <si>
    <t>5,097,134,748</t>
  </si>
  <si>
    <t>459,413,726</t>
  </si>
  <si>
    <t>35.73</t>
  </si>
  <si>
    <t>24.98</t>
  </si>
  <si>
    <t>21.23</t>
  </si>
  <si>
    <t>19.45</t>
  </si>
  <si>
    <t>17.95</t>
  </si>
  <si>
    <t>-4,389,000</t>
  </si>
  <si>
    <t>-2,033,000</t>
  </si>
  <si>
    <t>-14,420,300</t>
  </si>
  <si>
    <t>-1,215,000</t>
  </si>
  <si>
    <t>-308,000</t>
  </si>
  <si>
    <t>1,533,450</t>
  </si>
  <si>
    <t>3,299,000</t>
  </si>
  <si>
    <t>31.55</t>
  </si>
  <si>
    <t>33.25</t>
  </si>
  <si>
    <t>70.00</t>
  </si>
  <si>
    <t>35.10</t>
  </si>
  <si>
    <t>61.20</t>
  </si>
  <si>
    <t>26.75</t>
  </si>
  <si>
    <t>23.44</t>
  </si>
  <si>
    <t>21.71</t>
  </si>
  <si>
    <t>16.24</t>
  </si>
  <si>
    <t>14.20</t>
  </si>
  <si>
    <t>14.01</t>
  </si>
  <si>
    <t>12.62</t>
  </si>
  <si>
    <t>1,155,175,956</t>
  </si>
  <si>
    <t>1,234,579,307</t>
  </si>
  <si>
    <t>550,254,107</t>
  </si>
  <si>
    <t>1,447,357,390</t>
  </si>
  <si>
    <t>7,583,916,414</t>
  </si>
  <si>
    <t>387,965,150</t>
  </si>
  <si>
    <t>1,395,278,411</t>
  </si>
  <si>
    <t>1,972,616,814</t>
  </si>
  <si>
    <t>966,000</t>
  </si>
  <si>
    <t>-1,826,000</t>
  </si>
  <si>
    <t>-825,900</t>
  </si>
  <si>
    <t>2,098,950</t>
  </si>
  <si>
    <t>-2,182,721</t>
  </si>
  <si>
    <t>-2,386,000</t>
  </si>
  <si>
    <t>-4,677,329</t>
  </si>
  <si>
    <t>-5,248,019</t>
  </si>
  <si>
    <t>2606</t>
  </si>
  <si>
    <t>裕民</t>
  </si>
  <si>
    <t>-4,548,110</t>
  </si>
  <si>
    <t>398,000</t>
  </si>
  <si>
    <t>490,750</t>
  </si>
  <si>
    <t>-419,999</t>
  </si>
  <si>
    <t>6,587,012</t>
  </si>
  <si>
    <t>-11,373,301</t>
  </si>
  <si>
    <t>-1,677,000</t>
  </si>
  <si>
    <t>-355,100</t>
  </si>
  <si>
    <t>26.40</t>
  </si>
  <si>
    <t>42.15</t>
  </si>
  <si>
    <t>73.70</t>
  </si>
  <si>
    <t>19.76</t>
  </si>
  <si>
    <t>17.90</t>
  </si>
  <si>
    <t>13.58</t>
  </si>
  <si>
    <t>11.53</t>
  </si>
  <si>
    <t>10.41</t>
  </si>
  <si>
    <t>9.98</t>
  </si>
  <si>
    <t>2,272,499,810</t>
  </si>
  <si>
    <t>735,939,824</t>
  </si>
  <si>
    <t>477,887,089</t>
  </si>
  <si>
    <t>352,147,050</t>
  </si>
  <si>
    <t>6,623,412,348</t>
  </si>
  <si>
    <t>4,995,324,327</t>
  </si>
  <si>
    <t>905,268,043</t>
  </si>
  <si>
    <t>1,963,437,500</t>
  </si>
  <si>
    <t>2636</t>
  </si>
  <si>
    <t>台驊投控</t>
  </si>
  <si>
    <t>26.15</t>
  </si>
  <si>
    <t>58.80</t>
  </si>
  <si>
    <t>36.45</t>
  </si>
  <si>
    <t>5,512,989,707</t>
  </si>
  <si>
    <t>2,552,078,417</t>
  </si>
  <si>
    <t>510,942,000</t>
  </si>
  <si>
    <t>1,409,793,873</t>
  </si>
  <si>
    <t>475,059,951</t>
  </si>
  <si>
    <t>3,528,990,550</t>
  </si>
  <si>
    <t>2,197,113,298</t>
  </si>
  <si>
    <t>742,815,785</t>
  </si>
  <si>
    <t>38.19</t>
  </si>
  <si>
    <t>26.47</t>
  </si>
  <si>
    <t>24.63</t>
  </si>
  <si>
    <t>10.54</t>
  </si>
  <si>
    <t>10.30</t>
  </si>
  <si>
    <t>-1,940,000</t>
  </si>
  <si>
    <t>3,450,060</t>
  </si>
  <si>
    <t>1,400,000</t>
  </si>
  <si>
    <t>2,461,000</t>
  </si>
  <si>
    <t>7,000</t>
  </si>
  <si>
    <t>-10,278,649</t>
  </si>
  <si>
    <t>1,668,000</t>
  </si>
  <si>
    <t>-1,089,000</t>
  </si>
  <si>
    <t>2385</t>
  </si>
  <si>
    <t>群光</t>
  </si>
  <si>
    <t>2020</t>
  </si>
  <si>
    <t>美亞</t>
  </si>
  <si>
    <t>37,000</t>
  </si>
  <si>
    <t>-2,819,166</t>
  </si>
  <si>
    <t>-820,870</t>
  </si>
  <si>
    <t>840,000</t>
  </si>
  <si>
    <t>-2,839,550</t>
  </si>
  <si>
    <t>-226,000</t>
  </si>
  <si>
    <t>-5,968,604</t>
  </si>
  <si>
    <t>718,000</t>
  </si>
  <si>
    <t>59.30</t>
  </si>
  <si>
    <t>44.30</t>
  </si>
  <si>
    <t>52.50</t>
  </si>
  <si>
    <t>76.40</t>
  </si>
  <si>
    <t>32.07</t>
  </si>
  <si>
    <t>24.46</t>
  </si>
  <si>
    <t>16.68</t>
  </si>
  <si>
    <t>14.11</t>
  </si>
  <si>
    <t>14.04</t>
  </si>
  <si>
    <t>13.48</t>
  </si>
  <si>
    <t>10.23</t>
  </si>
  <si>
    <t>1,935,051,736</t>
  </si>
  <si>
    <t>2,464,607,628</t>
  </si>
  <si>
    <t>605,484,143</t>
  </si>
  <si>
    <t>3,062,058,967</t>
  </si>
  <si>
    <t>606,204,699</t>
  </si>
  <si>
    <t>8,802,565,808</t>
  </si>
  <si>
    <t>337,611,719</t>
  </si>
  <si>
    <t>5,896,182,349</t>
  </si>
  <si>
    <t>744,771,255</t>
  </si>
  <si>
    <t>2,793,938</t>
  </si>
  <si>
    <t>1,246,985</t>
  </si>
  <si>
    <t>1,072,021</t>
  </si>
  <si>
    <t>-1,492,982</t>
  </si>
  <si>
    <t>2,694,920</t>
  </si>
  <si>
    <t>-1,059,950</t>
  </si>
  <si>
    <t>-23,000</t>
  </si>
  <si>
    <t>875,000</t>
  </si>
  <si>
    <t>36.25</t>
  </si>
  <si>
    <t>37.15</t>
  </si>
  <si>
    <t>69.20</t>
  </si>
  <si>
    <t>65.20</t>
  </si>
  <si>
    <t>30.95</t>
  </si>
  <si>
    <t>2,858,517,268</t>
  </si>
  <si>
    <t>1,792,816,316</t>
  </si>
  <si>
    <t>2,211,012,748</t>
  </si>
  <si>
    <t>2,716,979,520</t>
  </si>
  <si>
    <t>4,223,527,580</t>
  </si>
  <si>
    <t>1,294,700,304</t>
  </si>
  <si>
    <t>759,678,200</t>
  </si>
  <si>
    <t>601,195,284</t>
  </si>
  <si>
    <t>27.86</t>
  </si>
  <si>
    <t>27.08</t>
  </si>
  <si>
    <t>18.49</t>
  </si>
  <si>
    <t>18.16</t>
  </si>
  <si>
    <t>未達平盤</t>
    <phoneticPr fontId="1" type="noConversion"/>
  </si>
  <si>
    <t>2,260,100</t>
  </si>
  <si>
    <t>7,109,140</t>
  </si>
  <si>
    <t>6,206,018</t>
  </si>
  <si>
    <t>-332,003</t>
  </si>
  <si>
    <t>-1,189,133</t>
  </si>
  <si>
    <t>386,000</t>
  </si>
  <si>
    <t>929,000</t>
  </si>
  <si>
    <t>12,888,489</t>
  </si>
  <si>
    <t>41.29</t>
  </si>
  <si>
    <t>28.98</t>
  </si>
  <si>
    <t>18.02</t>
  </si>
  <si>
    <t>15.17</t>
  </si>
  <si>
    <t>12.56</t>
  </si>
  <si>
    <t>2,975,527,773</t>
  </si>
  <si>
    <t>7,304,405,504</t>
  </si>
  <si>
    <t>14,447,808,435</t>
  </si>
  <si>
    <t>532,807,100</t>
  </si>
  <si>
    <t>2,335,497,522</t>
  </si>
  <si>
    <t>613,917,600</t>
  </si>
  <si>
    <t>746,715,919</t>
  </si>
  <si>
    <t>8,716,906,615</t>
  </si>
  <si>
    <t>52.40</t>
  </si>
  <si>
    <t>17.70</t>
  </si>
  <si>
    <t>66.90</t>
  </si>
  <si>
    <t>68.30</t>
  </si>
  <si>
    <t>23.40</t>
  </si>
  <si>
    <t>3,688,000</t>
  </si>
  <si>
    <t>-1,033,700</t>
  </si>
  <si>
    <t>-5,212,000</t>
  </si>
  <si>
    <t>-418,000</t>
  </si>
  <si>
    <t>-5,174,851</t>
  </si>
  <si>
    <t>-7,569,870</t>
  </si>
  <si>
    <t>-1,168,000</t>
  </si>
  <si>
    <t>3,675,028,642</t>
  </si>
  <si>
    <t>1,291,598,800</t>
  </si>
  <si>
    <t>5,133,341,212</t>
  </si>
  <si>
    <t>656,258,150</t>
  </si>
  <si>
    <t>575,987,266</t>
  </si>
  <si>
    <t>13,192,041,139</t>
  </si>
  <si>
    <t>12,397,864,763</t>
  </si>
  <si>
    <t>727,808,964</t>
  </si>
  <si>
    <t>50.67</t>
  </si>
  <si>
    <t>27.67</t>
  </si>
  <si>
    <t>20.30</t>
  </si>
  <si>
    <t>19.39</t>
  </si>
  <si>
    <t>17.52</t>
  </si>
  <si>
    <t>17.26</t>
  </si>
  <si>
    <t>16.40</t>
  </si>
  <si>
    <t>74.00</t>
  </si>
  <si>
    <t>69.80</t>
  </si>
  <si>
    <t>49.05</t>
  </si>
  <si>
    <t>63.40</t>
  </si>
  <si>
    <t>24.05</t>
  </si>
  <si>
    <t>禁沖</t>
    <phoneticPr fontId="1" type="noConversion"/>
  </si>
  <si>
    <t>32,400</t>
  </si>
  <si>
    <t>-748,000</t>
  </si>
  <si>
    <t>-1,483,000</t>
  </si>
  <si>
    <t>-1,580,000</t>
  </si>
  <si>
    <t>-2,394,000</t>
  </si>
  <si>
    <t>5,535,999</t>
  </si>
  <si>
    <t>1,398,985</t>
  </si>
  <si>
    <t>-406,000</t>
  </si>
  <si>
    <t>1,711,561,150</t>
  </si>
  <si>
    <t>1,274,043,900</t>
  </si>
  <si>
    <t>946,479,414</t>
  </si>
  <si>
    <t>508,587,150</t>
  </si>
  <si>
    <t>667,722,001</t>
  </si>
  <si>
    <t>8,780,333,928</t>
  </si>
  <si>
    <t>917,792,685</t>
  </si>
  <si>
    <t>221,869,200</t>
  </si>
  <si>
    <t>42.90</t>
  </si>
  <si>
    <t>25.77</t>
  </si>
  <si>
    <t>18.12</t>
  </si>
  <si>
    <t>16.42</t>
  </si>
  <si>
    <t>16.39</t>
  </si>
  <si>
    <t>15.61</t>
  </si>
  <si>
    <t>14.79</t>
  </si>
  <si>
    <t>48.25</t>
  </si>
  <si>
    <t>28.90</t>
  </si>
  <si>
    <t>30.35</t>
  </si>
  <si>
    <t>40.65</t>
  </si>
  <si>
    <t>1474</t>
  </si>
  <si>
    <t>弘裕</t>
  </si>
  <si>
    <t>1718</t>
  </si>
  <si>
    <t>中纖</t>
  </si>
  <si>
    <t>2029</t>
  </si>
  <si>
    <t>盛餘</t>
  </si>
  <si>
    <t>-1,909,000</t>
  </si>
  <si>
    <t>-1,750,000</t>
  </si>
  <si>
    <t>1,865,982</t>
  </si>
  <si>
    <t>-2,144,800</t>
  </si>
  <si>
    <t>4,226,850</t>
  </si>
  <si>
    <t>-17,900,456</t>
  </si>
  <si>
    <t>6,847,852</t>
  </si>
  <si>
    <t>-3,503,000</t>
  </si>
  <si>
    <t>1,137,216,806</t>
  </si>
  <si>
    <t>972,694,057</t>
  </si>
  <si>
    <t>3,451,016,430</t>
  </si>
  <si>
    <t>2,064,984,019</t>
  </si>
  <si>
    <t>589,226,950</t>
  </si>
  <si>
    <t>3,016,809,100</t>
  </si>
  <si>
    <t>289,821,826</t>
  </si>
  <si>
    <t>2,306,398,703</t>
  </si>
  <si>
    <t>8,207,381,216</t>
  </si>
  <si>
    <t>1,353,716,124</t>
  </si>
  <si>
    <t>62.30</t>
  </si>
  <si>
    <t>30.55</t>
  </si>
  <si>
    <t>11.85</t>
  </si>
  <si>
    <t>24.79</t>
  </si>
  <si>
    <t>23.45</t>
  </si>
  <si>
    <t>22.59</t>
  </si>
  <si>
    <t>19.08</t>
  </si>
  <si>
    <t>15.13</t>
  </si>
  <si>
    <t>12.28</t>
  </si>
  <si>
    <t>11.12</t>
  </si>
  <si>
    <t>未達平盤</t>
    <phoneticPr fontId="1" type="noConversion"/>
  </si>
  <si>
    <t>1457</t>
  </si>
  <si>
    <t>宜進</t>
  </si>
  <si>
    <t>3294</t>
  </si>
  <si>
    <t>英濟</t>
  </si>
  <si>
    <t>2734</t>
  </si>
  <si>
    <t>易飛網</t>
  </si>
  <si>
    <t>-871,000</t>
  </si>
  <si>
    <t>918,128</t>
  </si>
  <si>
    <t>2,531,000</t>
  </si>
  <si>
    <t>-784,000</t>
  </si>
  <si>
    <t>-1,566,000</t>
  </si>
  <si>
    <t>1,347,500</t>
  </si>
  <si>
    <t>181,000</t>
  </si>
  <si>
    <t>1,212,000</t>
  </si>
  <si>
    <t>-18,236,008</t>
  </si>
  <si>
    <t>63.10</t>
  </si>
  <si>
    <t>21.10</t>
  </si>
  <si>
    <t>44.80</t>
  </si>
  <si>
    <t>25.56</t>
  </si>
  <si>
    <t>19.73</t>
  </si>
  <si>
    <t>17.06</t>
  </si>
  <si>
    <t>15.03</t>
  </si>
  <si>
    <t>10.04</t>
  </si>
  <si>
    <t>9.64</t>
  </si>
  <si>
    <t>9.15</t>
  </si>
  <si>
    <t>1,078,333,113</t>
  </si>
  <si>
    <t>3,043,729,542</t>
  </si>
  <si>
    <t>920,583,337</t>
  </si>
  <si>
    <t>1,092,885,038</t>
  </si>
  <si>
    <t>447,300,200</t>
  </si>
  <si>
    <t>1,329,551,678</t>
  </si>
  <si>
    <t>86,696,850</t>
  </si>
  <si>
    <t>158,975,006</t>
  </si>
  <si>
    <t>388,891,800</t>
  </si>
  <si>
    <t>6,842,253,830</t>
  </si>
  <si>
    <t>1909</t>
  </si>
  <si>
    <t>榮成</t>
  </si>
  <si>
    <t>1312</t>
  </si>
  <si>
    <t>國喬</t>
  </si>
  <si>
    <t>14,269,582</t>
  </si>
  <si>
    <t>-108,000</t>
  </si>
  <si>
    <t>24,000</t>
  </si>
  <si>
    <t>269,000</t>
  </si>
  <si>
    <t>-2,588,943</t>
  </si>
  <si>
    <t>-3,395,704</t>
  </si>
  <si>
    <t>43.75</t>
  </si>
  <si>
    <t>49.75</t>
  </si>
  <si>
    <t>26.16</t>
  </si>
  <si>
    <t>14.87</t>
  </si>
  <si>
    <t>13.59</t>
  </si>
  <si>
    <t>8.96</t>
  </si>
  <si>
    <t>7.72</t>
  </si>
  <si>
    <t>7.70</t>
  </si>
  <si>
    <t>1,158,959,417</t>
  </si>
  <si>
    <t>5,835,145,107</t>
  </si>
  <si>
    <t>532,590,139</t>
  </si>
  <si>
    <t>251,403,746</t>
  </si>
  <si>
    <t>366,410,009</t>
  </si>
  <si>
    <t>406,054,601</t>
  </si>
  <si>
    <t>2,641,687,456</t>
  </si>
  <si>
    <t>2,122,145,906</t>
  </si>
  <si>
    <t>2329</t>
  </si>
  <si>
    <t>華泰</t>
  </si>
  <si>
    <t>1,378,000</t>
  </si>
  <si>
    <t>-2,308,900</t>
  </si>
  <si>
    <t>940,000</t>
  </si>
  <si>
    <t>-894,950</t>
  </si>
  <si>
    <t>-1,549,001</t>
  </si>
  <si>
    <t>9,469,443</t>
  </si>
  <si>
    <t>922,000</t>
  </si>
  <si>
    <t>239,000</t>
  </si>
  <si>
    <t>26.25</t>
  </si>
  <si>
    <t>53.40</t>
  </si>
  <si>
    <t>43.40</t>
  </si>
  <si>
    <t>20.11</t>
  </si>
  <si>
    <t>13.23</t>
  </si>
  <si>
    <t>10.66</t>
  </si>
  <si>
    <t>8.90</t>
  </si>
  <si>
    <t>1,114,210,924</t>
  </si>
  <si>
    <t>3,660,059,100</t>
  </si>
  <si>
    <t>1,086,184,320</t>
  </si>
  <si>
    <t>655,078,045</t>
  </si>
  <si>
    <t>4,607,873,432</t>
  </si>
  <si>
    <t>985,571,712</t>
  </si>
  <si>
    <t>409,664,916</t>
  </si>
  <si>
    <t>827,164,603</t>
  </si>
  <si>
    <t>3305</t>
  </si>
  <si>
    <t>昇貿</t>
  </si>
  <si>
    <t>-1,993,000</t>
  </si>
  <si>
    <t>1,752,010</t>
  </si>
  <si>
    <t>315,000</t>
  </si>
  <si>
    <t>3,600,200</t>
  </si>
  <si>
    <t>178,000</t>
  </si>
  <si>
    <t>6,297,015</t>
  </si>
  <si>
    <t>1,468,000</t>
  </si>
  <si>
    <t>22.35</t>
  </si>
  <si>
    <t>46.20</t>
  </si>
  <si>
    <t>40.30</t>
  </si>
  <si>
    <t>49.40</t>
  </si>
  <si>
    <t>63.67</t>
  </si>
  <si>
    <t>55.93</t>
  </si>
  <si>
    <t>19.82</t>
  </si>
  <si>
    <t>18.78</t>
  </si>
  <si>
    <t>13.56</t>
  </si>
  <si>
    <t>11.98</t>
  </si>
  <si>
    <t>3,746,550,192</t>
  </si>
  <si>
    <t>1,882,215,550</t>
  </si>
  <si>
    <t>407,994,450</t>
  </si>
  <si>
    <t>1,981,123,284</t>
  </si>
  <si>
    <t>254,581,052</t>
  </si>
  <si>
    <t>551,900,868</t>
  </si>
  <si>
    <t>3,471,943,700</t>
  </si>
  <si>
    <t>712,853,080</t>
  </si>
  <si>
    <t>5,452,000</t>
  </si>
  <si>
    <t>-743,000</t>
  </si>
  <si>
    <t>252,000</t>
  </si>
  <si>
    <t>334,900</t>
  </si>
  <si>
    <t>-1,733,000</t>
  </si>
  <si>
    <t>-205,970</t>
  </si>
  <si>
    <t>1,735,005</t>
  </si>
  <si>
    <t>29.45</t>
  </si>
  <si>
    <t>70.40</t>
  </si>
  <si>
    <t>39.25</t>
  </si>
  <si>
    <t>28.75</t>
  </si>
  <si>
    <t>35.80</t>
  </si>
  <si>
    <t>33.24</t>
  </si>
  <si>
    <t>29.61</t>
  </si>
  <si>
    <t>26.01</t>
  </si>
  <si>
    <t>16.43</t>
  </si>
  <si>
    <t>12.96</t>
  </si>
  <si>
    <t>11.82</t>
  </si>
  <si>
    <t>11.36</t>
  </si>
  <si>
    <t>2,664,785,170</t>
  </si>
  <si>
    <t>1,932,995,192</t>
  </si>
  <si>
    <t>451,158,300</t>
  </si>
  <si>
    <t>2,915,403,447</t>
  </si>
  <si>
    <t>664,241,000</t>
  </si>
  <si>
    <t>680,431,125</t>
  </si>
  <si>
    <t>740,369,350</t>
  </si>
  <si>
    <t>530,463,378</t>
  </si>
  <si>
    <t>禁沖</t>
    <phoneticPr fontId="1" type="noConversion"/>
  </si>
  <si>
    <t>4989</t>
  </si>
  <si>
    <t>榮科</t>
  </si>
  <si>
    <t>14,663,800</t>
  </si>
  <si>
    <t>712,950</t>
  </si>
  <si>
    <t>-653,000</t>
  </si>
  <si>
    <t>-364,000</t>
  </si>
  <si>
    <t>14,999</t>
  </si>
  <si>
    <t>817,209</t>
  </si>
  <si>
    <t>3,937,900</t>
  </si>
  <si>
    <t>725,000</t>
  </si>
  <si>
    <t>39.75</t>
  </si>
  <si>
    <t>46.35</t>
  </si>
  <si>
    <t>39.35</t>
  </si>
  <si>
    <t>50.50</t>
  </si>
  <si>
    <t>51.22</t>
  </si>
  <si>
    <t>22.89</t>
  </si>
  <si>
    <t>18.43</t>
  </si>
  <si>
    <t>16.25</t>
  </si>
  <si>
    <t>13.73</t>
  </si>
  <si>
    <t>13.04</t>
  </si>
  <si>
    <t>11.42</t>
  </si>
  <si>
    <t>3,759,096,722</t>
  </si>
  <si>
    <t>1,220,478,625</t>
  </si>
  <si>
    <t>402,085,650</t>
  </si>
  <si>
    <t>883,429,884</t>
  </si>
  <si>
    <t>403,057,225</t>
  </si>
  <si>
    <t>848,107,375</t>
  </si>
  <si>
    <t>2,193,795,056</t>
  </si>
  <si>
    <t>442,604,862</t>
  </si>
  <si>
    <t>4,946,298</t>
  </si>
  <si>
    <t>-4,588,000</t>
  </si>
  <si>
    <t>1,246,040</t>
  </si>
  <si>
    <t>2,256,016</t>
  </si>
  <si>
    <t>-1,929,000</t>
  </si>
  <si>
    <t>-1,582,000</t>
  </si>
  <si>
    <t>-107,000</t>
  </si>
  <si>
    <t>-1,724,889</t>
  </si>
  <si>
    <t>20.75</t>
  </si>
  <si>
    <t>43.25</t>
  </si>
  <si>
    <t>31.95</t>
  </si>
  <si>
    <t>17.68</t>
  </si>
  <si>
    <t>16.38</t>
  </si>
  <si>
    <t>16.02</t>
  </si>
  <si>
    <t>12.49</t>
  </si>
  <si>
    <t>2,116,540,873</t>
  </si>
  <si>
    <t>1,097,912,469</t>
  </si>
  <si>
    <t>751,027,192</t>
  </si>
  <si>
    <t>651,513,305</t>
  </si>
  <si>
    <t>970,013,250</t>
  </si>
  <si>
    <t>714,537,300</t>
  </si>
  <si>
    <t>638,228,553</t>
  </si>
  <si>
    <t>2,391,079,384</t>
  </si>
  <si>
    <t>1,754,000</t>
  </si>
  <si>
    <t>33.85</t>
  </si>
  <si>
    <t>1,791,496,983</t>
  </si>
  <si>
    <t>未達平盤</t>
    <phoneticPr fontId="1" type="noConversion"/>
  </si>
  <si>
    <t>-398,800</t>
  </si>
  <si>
    <t>-663,980</t>
  </si>
  <si>
    <t>287,000</t>
  </si>
  <si>
    <t>758,000</t>
  </si>
  <si>
    <t>-2,800,000</t>
  </si>
  <si>
    <t>198,000</t>
  </si>
  <si>
    <t>74,003</t>
  </si>
  <si>
    <t>26.65</t>
  </si>
  <si>
    <t>20.05</t>
  </si>
  <si>
    <t>41.20</t>
  </si>
  <si>
    <t>32.95</t>
  </si>
  <si>
    <t>4,193,392,618</t>
  </si>
  <si>
    <t>962,459,814</t>
  </si>
  <si>
    <t>347,503,900</t>
  </si>
  <si>
    <t>709,154,400</t>
  </si>
  <si>
    <t>2,646,156,987</t>
  </si>
  <si>
    <t>192,576,537</t>
  </si>
  <si>
    <t>790,795,313</t>
  </si>
  <si>
    <t>276,471,800</t>
  </si>
  <si>
    <t>2613</t>
  </si>
  <si>
    <t>中櫃</t>
  </si>
  <si>
    <t>69.70</t>
  </si>
  <si>
    <t>20.70</t>
  </si>
  <si>
    <t>50.80</t>
  </si>
  <si>
    <t>37.95</t>
  </si>
  <si>
    <t>42.25</t>
  </si>
  <si>
    <t>20.03</t>
  </si>
  <si>
    <t>19.79</t>
  </si>
  <si>
    <t>15.96</t>
  </si>
  <si>
    <t>15.09</t>
  </si>
  <si>
    <t>13.33</t>
  </si>
  <si>
    <t>12.83</t>
  </si>
  <si>
    <t>1,081,519,442</t>
  </si>
  <si>
    <t>922,436,476</t>
  </si>
  <si>
    <t>729,284,800</t>
  </si>
  <si>
    <t>907,946,098</t>
  </si>
  <si>
    <t>520,209,380</t>
  </si>
  <si>
    <t>10,068,597,740</t>
  </si>
  <si>
    <t>378,626,400</t>
  </si>
  <si>
    <t>199,714,000</t>
  </si>
  <si>
    <t>-1,334,000</t>
  </si>
  <si>
    <t>259,000</t>
  </si>
  <si>
    <t>-81,000</t>
  </si>
  <si>
    <t>-3,520,620</t>
  </si>
  <si>
    <t>-596,000</t>
  </si>
  <si>
    <t>-14,023,462</t>
  </si>
  <si>
    <t>168,000</t>
  </si>
  <si>
    <t>未平</t>
  </si>
  <si>
    <t>未平</t>
    <phoneticPr fontId="1" type="noConversion"/>
  </si>
  <si>
    <t>58.00</t>
  </si>
  <si>
    <t>27.58</t>
  </si>
  <si>
    <t>538,981</t>
  </si>
  <si>
    <t>8,320,947,200</t>
  </si>
  <si>
    <t>42.60</t>
  </si>
  <si>
    <t>27.47</t>
  </si>
  <si>
    <t>-388,000</t>
  </si>
  <si>
    <t>457,376,450</t>
  </si>
  <si>
    <t>21.48</t>
  </si>
  <si>
    <t>636,830</t>
  </si>
  <si>
    <t>2,310,721,954</t>
  </si>
  <si>
    <t>72.80</t>
  </si>
  <si>
    <t>-259,000</t>
  </si>
  <si>
    <t>763,654,946</t>
  </si>
  <si>
    <t>17.12</t>
  </si>
  <si>
    <t>129,000</t>
  </si>
  <si>
    <t>1,076,356,130</t>
  </si>
  <si>
    <t>6160</t>
  </si>
  <si>
    <t>欣技</t>
  </si>
  <si>
    <t>23.95</t>
  </si>
  <si>
    <t>17.07</t>
  </si>
  <si>
    <t>-213,759</t>
  </si>
  <si>
    <t>280,464,800</t>
  </si>
  <si>
    <t>28.05</t>
  </si>
  <si>
    <t>15.73</t>
  </si>
  <si>
    <t>331,193,200</t>
  </si>
  <si>
    <t>-580,000</t>
  </si>
  <si>
    <t>930,681,356</t>
  </si>
  <si>
    <t>奇鋐</t>
    <phoneticPr fontId="1" type="noConversion"/>
  </si>
  <si>
    <t>彩晶</t>
    <phoneticPr fontId="1" type="noConversion"/>
  </si>
  <si>
    <t>2608</t>
  </si>
  <si>
    <t>嘉里大榮</t>
  </si>
  <si>
    <t>6015</t>
  </si>
  <si>
    <t>宏遠證</t>
  </si>
  <si>
    <t>-1,174,000</t>
  </si>
  <si>
    <t>15,000</t>
  </si>
  <si>
    <t>-271,026</t>
  </si>
  <si>
    <t>1,384,656</t>
  </si>
  <si>
    <t>4,739,353</t>
  </si>
  <si>
    <t>5,375,124</t>
  </si>
  <si>
    <t>444,000</t>
  </si>
  <si>
    <t>-571,002</t>
  </si>
  <si>
    <t>19.49</t>
  </si>
  <si>
    <t>12.51</t>
  </si>
  <si>
    <t>11.14</t>
  </si>
  <si>
    <t>10.71</t>
  </si>
  <si>
    <t>2,372,342,759</t>
  </si>
  <si>
    <t>114,520,750</t>
  </si>
  <si>
    <t>418,950,400</t>
  </si>
  <si>
    <t>4,208,816,721</t>
  </si>
  <si>
    <t>12,440,627,657</t>
  </si>
  <si>
    <t>3,194,412,500</t>
  </si>
  <si>
    <t>853,942,450</t>
  </si>
  <si>
    <t>319,144,500</t>
  </si>
  <si>
    <t>19.25</t>
  </si>
  <si>
    <t>21.15</t>
  </si>
  <si>
    <t>59.20</t>
  </si>
  <si>
    <t>69.60</t>
  </si>
  <si>
    <t>未平</t>
    <phoneticPr fontId="1" type="noConversion"/>
  </si>
  <si>
    <t>2010</t>
  </si>
  <si>
    <t>春源</t>
  </si>
  <si>
    <t>6165</t>
  </si>
  <si>
    <t>浪凡</t>
  </si>
  <si>
    <t>17,818,697</t>
  </si>
  <si>
    <t>2,783,539</t>
  </si>
  <si>
    <t>1,949,000</t>
  </si>
  <si>
    <t>3,866,248</t>
  </si>
  <si>
    <t>-1,470,260</t>
  </si>
  <si>
    <t>4,632,500</t>
  </si>
  <si>
    <t>-485,166</t>
  </si>
  <si>
    <t>2,023,000</t>
  </si>
  <si>
    <t>24.45</t>
  </si>
  <si>
    <t>25.10</t>
  </si>
  <si>
    <t>24.15</t>
  </si>
  <si>
    <t>39.60</t>
  </si>
  <si>
    <t>52.00</t>
  </si>
  <si>
    <t>18.05</t>
  </si>
  <si>
    <t>16.78</t>
  </si>
  <si>
    <t>16.18</t>
  </si>
  <si>
    <t>11.71</t>
  </si>
  <si>
    <t>9.53</t>
  </si>
  <si>
    <t>8.65</t>
  </si>
  <si>
    <t>8.35</t>
  </si>
  <si>
    <t>13,243,589,042</t>
  </si>
  <si>
    <t>3,531,135,038</t>
  </si>
  <si>
    <t>1,086,772,816</t>
  </si>
  <si>
    <t>1,870,408,956</t>
  </si>
  <si>
    <t>3,307,610,121</t>
  </si>
  <si>
    <t>768,135,766</t>
  </si>
  <si>
    <t>162,021,600</t>
  </si>
  <si>
    <t>173,610,863</t>
  </si>
  <si>
    <t>985,973,112</t>
  </si>
  <si>
    <t>未平</t>
    <phoneticPr fontId="1" type="noConversion"/>
  </si>
  <si>
    <t>代號</t>
  </si>
  <si>
    <t>名稱</t>
  </si>
  <si>
    <t>價位</t>
  </si>
  <si>
    <t xml:space="preserve">  </t>
  </si>
  <si>
    <t>停利</t>
  </si>
  <si>
    <t>停損</t>
  </si>
  <si>
    <t>張數</t>
  </si>
  <si>
    <t>總價</t>
  </si>
  <si>
    <t>周轉</t>
  </si>
  <si>
    <t>成交金額</t>
  </si>
  <si>
    <t>漲停</t>
  </si>
  <si>
    <t>18.91</t>
  </si>
  <si>
    <t>873,368,609</t>
  </si>
  <si>
    <t>1,124,626,039</t>
  </si>
  <si>
    <t>15.58</t>
  </si>
  <si>
    <t>3,595,037,012</t>
  </si>
  <si>
    <t>16.60</t>
  </si>
  <si>
    <t>1,075,712,211</t>
  </si>
  <si>
    <t>738,781,023</t>
  </si>
  <si>
    <t>11.75</t>
  </si>
  <si>
    <t>1,446,640,474</t>
  </si>
  <si>
    <t>3221</t>
  </si>
  <si>
    <t>台嘉碩</t>
  </si>
  <si>
    <t>11.38</t>
  </si>
  <si>
    <t>301,077,750</t>
  </si>
  <si>
    <t>603,133,338</t>
  </si>
  <si>
    <t>禁沖</t>
    <phoneticPr fontId="1" type="noConversion"/>
  </si>
  <si>
    <t>3,672,309,395</t>
  </si>
  <si>
    <t>1,389,931,402</t>
  </si>
  <si>
    <t>5,332,305,773</t>
  </si>
  <si>
    <t>13,822,663,531</t>
  </si>
  <si>
    <t>1,453,576,757</t>
  </si>
  <si>
    <t>1708</t>
  </si>
  <si>
    <t>東鹼</t>
  </si>
  <si>
    <t>1,203,442,928</t>
  </si>
  <si>
    <t>483,585,750</t>
  </si>
  <si>
    <t>1,074,870,203</t>
  </si>
  <si>
    <t>4,432,159,204</t>
  </si>
  <si>
    <t>1,685,853,208</t>
  </si>
  <si>
    <t>1,326,415,051</t>
  </si>
  <si>
    <t>1,946,676,891</t>
  </si>
  <si>
    <t>688,475,250</t>
  </si>
  <si>
    <t>308,966,388</t>
  </si>
  <si>
    <t>12,041,120,679</t>
  </si>
  <si>
    <t>3,942,944,502</t>
  </si>
  <si>
    <t>被鎖</t>
    <phoneticPr fontId="1" type="noConversion"/>
  </si>
  <si>
    <t>日盛壞了</t>
    <phoneticPr fontId="1" type="noConversion"/>
  </si>
  <si>
    <t>2,304,990,708</t>
  </si>
  <si>
    <t>952,947,000</t>
  </si>
  <si>
    <t>14,979,780,075</t>
  </si>
  <si>
    <t>2,383,457,354</t>
  </si>
  <si>
    <t>275,615,350</t>
  </si>
  <si>
    <t>13,302,071,875</t>
  </si>
  <si>
    <t>947,622,277</t>
  </si>
  <si>
    <t>3290</t>
  </si>
  <si>
    <t>東浦</t>
  </si>
  <si>
    <t>192,440,750</t>
  </si>
  <si>
    <t>未平</t>
    <phoneticPr fontId="1" type="noConversion"/>
  </si>
  <si>
    <t>30,033,492,252</t>
  </si>
  <si>
    <t>1,221,711,550</t>
  </si>
  <si>
    <t>2,546,129,361</t>
  </si>
  <si>
    <t>4714</t>
  </si>
  <si>
    <t>永捷</t>
  </si>
  <si>
    <t>293,323,400</t>
  </si>
  <si>
    <t>4,155,624,671</t>
  </si>
  <si>
    <t>833,118,100</t>
  </si>
  <si>
    <t>2,763,753,244</t>
  </si>
  <si>
    <t>1608</t>
  </si>
  <si>
    <t>華榮</t>
  </si>
  <si>
    <t>2,977,032,177</t>
  </si>
  <si>
    <t>790,296,500</t>
  </si>
  <si>
    <t>1,112,999,544</t>
  </si>
  <si>
    <t>1,406,480,700</t>
  </si>
  <si>
    <t>3,625,930,878</t>
  </si>
  <si>
    <t>8034</t>
  </si>
  <si>
    <t>榮群</t>
  </si>
  <si>
    <t>163,471,600</t>
  </si>
  <si>
    <t>6248</t>
  </si>
  <si>
    <t>沛波</t>
  </si>
  <si>
    <t>113,670,650</t>
  </si>
  <si>
    <t>1,090,930,150</t>
  </si>
  <si>
    <t>553,475,000</t>
  </si>
  <si>
    <t>239,231,700</t>
  </si>
  <si>
    <t>3,098,879,445</t>
  </si>
  <si>
    <t>17,867,871,655</t>
  </si>
  <si>
    <t>7,691,725,771</t>
  </si>
  <si>
    <t>4,574,666,519</t>
  </si>
  <si>
    <t>548,382,966</t>
  </si>
  <si>
    <t>1310</t>
  </si>
  <si>
    <t>台苯</t>
  </si>
  <si>
    <t>1,777,055,840</t>
  </si>
  <si>
    <t>5328</t>
  </si>
  <si>
    <t>華容</t>
  </si>
  <si>
    <t>416,804,900</t>
  </si>
  <si>
    <t>1,345,613,500</t>
  </si>
  <si>
    <t>1,112,514,100</t>
  </si>
  <si>
    <t>1,774,360,201</t>
  </si>
  <si>
    <t>5475</t>
  </si>
  <si>
    <t>德宏</t>
  </si>
  <si>
    <t>732,227,500</t>
  </si>
  <si>
    <t>267,844,400</t>
  </si>
  <si>
    <t>1,532,177,659</t>
  </si>
  <si>
    <t>719,391,949</t>
  </si>
  <si>
    <t>11,827,944,435</t>
  </si>
  <si>
    <t>3625</t>
  </si>
  <si>
    <t>西勝</t>
  </si>
  <si>
    <t>567,559,600</t>
  </si>
  <si>
    <t>1,439,464,300</t>
  </si>
  <si>
    <t>1,277,204,100</t>
  </si>
  <si>
    <t>603,434,850</t>
  </si>
  <si>
    <t>1,767,354,391</t>
  </si>
  <si>
    <t>1,057,704,120</t>
  </si>
  <si>
    <t>35,431,500</t>
  </si>
  <si>
    <t>256,214,200</t>
  </si>
  <si>
    <t>1,379,451,602</t>
  </si>
  <si>
    <t>周轉怪怪</t>
    <phoneticPr fontId="1" type="noConversion"/>
  </si>
  <si>
    <t>未平</t>
    <phoneticPr fontId="1" type="noConversion"/>
  </si>
  <si>
    <t>亂空6張 賺變賠</t>
    <phoneticPr fontId="1" type="noConversion"/>
  </si>
  <si>
    <t>2,254,267,571</t>
  </si>
  <si>
    <t>2,288,316,648</t>
  </si>
  <si>
    <t>1,461,134,216</t>
  </si>
  <si>
    <t>170,154,450</t>
  </si>
  <si>
    <t>禁沖</t>
    <phoneticPr fontId="11" type="noConversion"/>
  </si>
  <si>
    <t>3372</t>
  </si>
  <si>
    <t>典範</t>
  </si>
  <si>
    <t>413,049,400</t>
  </si>
  <si>
    <t>262,674,379</t>
  </si>
  <si>
    <t>1526</t>
  </si>
  <si>
    <t>日馳</t>
  </si>
  <si>
    <t>348,325,242</t>
  </si>
  <si>
    <t>2457</t>
  </si>
  <si>
    <t>飛宏</t>
  </si>
  <si>
    <t>1,325,570,707</t>
  </si>
  <si>
    <t>235,948,915</t>
  </si>
  <si>
    <t>673,435,198</t>
  </si>
  <si>
    <t>772,816,850</t>
  </si>
  <si>
    <t>1,619,789,500</t>
  </si>
  <si>
    <t>1,150,273,150</t>
  </si>
  <si>
    <t>3556</t>
  </si>
  <si>
    <t>禾瑞亞</t>
  </si>
  <si>
    <t>590,371,600</t>
  </si>
  <si>
    <t>397,298,400</t>
  </si>
  <si>
    <t>399,606,700</t>
  </si>
  <si>
    <t>753,902,980</t>
  </si>
  <si>
    <t>1,049,151,850</t>
  </si>
  <si>
    <t>384,502,500</t>
  </si>
  <si>
    <t>1,549,465,150</t>
  </si>
  <si>
    <t>2,097,038,687</t>
  </si>
  <si>
    <t>572,513,050</t>
  </si>
  <si>
    <t>307,289,100</t>
  </si>
  <si>
    <t>11,563,236,457</t>
  </si>
  <si>
    <t>776,976,600</t>
  </si>
  <si>
    <t>565,880,650</t>
  </si>
  <si>
    <t>2358</t>
  </si>
  <si>
    <t>廷鑫</t>
  </si>
  <si>
    <t>467,032,047</t>
  </si>
  <si>
    <t>756,939,550</t>
  </si>
  <si>
    <t>193,439,900</t>
  </si>
  <si>
    <t>1,019,462,184</t>
  </si>
  <si>
    <t>463,620,300</t>
  </si>
  <si>
    <t>1,299,444,824</t>
  </si>
  <si>
    <t>1,188,278,868</t>
  </si>
  <si>
    <t>開盤漲停</t>
    <phoneticPr fontId="1" type="noConversion"/>
  </si>
  <si>
    <t>391,692,108</t>
  </si>
  <si>
    <t>647,342,407</t>
  </si>
  <si>
    <t>1,156,560,955</t>
  </si>
  <si>
    <t>635,374,000</t>
  </si>
  <si>
    <t>6174</t>
  </si>
  <si>
    <t>安碁</t>
  </si>
  <si>
    <t>165,457,000</t>
  </si>
  <si>
    <t>224,462,150</t>
  </si>
  <si>
    <t>2,336,508,204</t>
  </si>
  <si>
    <t>326,256,150</t>
  </si>
  <si>
    <t>鎖漲停</t>
    <phoneticPr fontId="1" type="noConversion"/>
  </si>
  <si>
    <t>1,745,733,200</t>
  </si>
  <si>
    <t>1,282,392,800</t>
  </si>
  <si>
    <t>3062</t>
  </si>
  <si>
    <t>建漢</t>
  </si>
  <si>
    <t>1,120,179,701</t>
  </si>
  <si>
    <t>505,002,974</t>
  </si>
  <si>
    <t>1,284,155,700</t>
  </si>
  <si>
    <t>419,520,604</t>
  </si>
  <si>
    <t>457,543,007</t>
  </si>
  <si>
    <t>219,170,650</t>
  </si>
  <si>
    <t>鎖漲停</t>
    <phoneticPr fontId="1" type="noConversion"/>
  </si>
  <si>
    <t>未平</t>
    <phoneticPr fontId="1" type="noConversion"/>
  </si>
  <si>
    <t>778,384,278</t>
  </si>
  <si>
    <t>5351</t>
  </si>
  <si>
    <t>鈺創</t>
  </si>
  <si>
    <t>1,300,529,350</t>
  </si>
  <si>
    <t>165,014,250</t>
  </si>
  <si>
    <t>3,614,186,800</t>
  </si>
  <si>
    <t>945,438,500</t>
  </si>
  <si>
    <t>339,456,146</t>
  </si>
  <si>
    <t>182,045,350</t>
  </si>
  <si>
    <t>1,338,842,930</t>
  </si>
  <si>
    <t>未平</t>
    <phoneticPr fontId="1" type="noConversion"/>
  </si>
  <si>
    <t>617,200,200</t>
  </si>
  <si>
    <t>930,913,900</t>
  </si>
  <si>
    <t>3,052,003,189</t>
  </si>
  <si>
    <t>1,121,119,900</t>
  </si>
  <si>
    <t>2,393,523,238</t>
  </si>
  <si>
    <t>218,169,050</t>
  </si>
  <si>
    <t>2,848,988,661</t>
  </si>
  <si>
    <t>4952</t>
  </si>
  <si>
    <t>凌通</t>
  </si>
  <si>
    <t>889,755,918</t>
  </si>
  <si>
    <t>1,550,291,763</t>
  </si>
  <si>
    <t>3,472,015,378</t>
  </si>
  <si>
    <t>2,377,176,441</t>
  </si>
  <si>
    <t>750,917,200</t>
  </si>
  <si>
    <t>1,175,509,527</t>
  </si>
  <si>
    <t>1,385,198,204</t>
  </si>
  <si>
    <t>1,342,052,800</t>
  </si>
  <si>
    <t>508,497,550</t>
  </si>
  <si>
    <t>666,951,100</t>
  </si>
  <si>
    <t>2482</t>
  </si>
  <si>
    <t>連宇</t>
  </si>
  <si>
    <t>243,455,917</t>
  </si>
  <si>
    <t>498,289,400</t>
  </si>
  <si>
    <t>731,784,700</t>
  </si>
  <si>
    <t>652,195,300</t>
  </si>
  <si>
    <t>956,036,780</t>
  </si>
  <si>
    <t>1,938,648,855</t>
  </si>
  <si>
    <t>196,277,600</t>
  </si>
  <si>
    <t>未平</t>
    <phoneticPr fontId="1" type="noConversion"/>
  </si>
  <si>
    <t>2,156,638,521</t>
  </si>
  <si>
    <t>358,581,150</t>
  </si>
  <si>
    <t>423,131,500</t>
  </si>
  <si>
    <t>1,780,189,550</t>
  </si>
  <si>
    <t>318,612,250</t>
  </si>
  <si>
    <t>445,855,618</t>
  </si>
  <si>
    <t>1,999,540,198</t>
  </si>
  <si>
    <t>374,534,861</t>
  </si>
  <si>
    <t>1,579,806,705</t>
  </si>
  <si>
    <t>637,810,540</t>
  </si>
  <si>
    <t>918,922,433</t>
  </si>
  <si>
    <t>1,761,618,000</t>
  </si>
  <si>
    <t>115,307,250</t>
  </si>
  <si>
    <t>470,239,700</t>
  </si>
  <si>
    <t>287,142,250</t>
  </si>
  <si>
    <t>933,905,900</t>
  </si>
  <si>
    <t>鎖漲停</t>
    <phoneticPr fontId="1" type="noConversion"/>
  </si>
  <si>
    <t>2,057,844,325</t>
  </si>
  <si>
    <t>718,582,550</t>
  </si>
  <si>
    <t>1,151,756,650</t>
  </si>
  <si>
    <t>849,442,243</t>
  </si>
  <si>
    <t>4,261,691,400</t>
  </si>
  <si>
    <t>6168</t>
  </si>
  <si>
    <t>宏齊</t>
  </si>
  <si>
    <t>715,935,534</t>
  </si>
  <si>
    <t>141,648,120</t>
  </si>
  <si>
    <t>640,016,900</t>
  </si>
  <si>
    <t>832,060,990</t>
  </si>
  <si>
    <t>9962</t>
  </si>
  <si>
    <t>有益</t>
  </si>
  <si>
    <t>569,363,250</t>
  </si>
  <si>
    <t>1,562,136,499</t>
  </si>
  <si>
    <t>2,910,219,252</t>
  </si>
  <si>
    <t>1,011,221,150</t>
  </si>
  <si>
    <t>594,622,850</t>
  </si>
  <si>
    <t>926,590,386</t>
  </si>
  <si>
    <t>4,572,712,793</t>
  </si>
  <si>
    <t>1,091,283,434</t>
  </si>
  <si>
    <t>2,786,182,400</t>
  </si>
  <si>
    <t>1,182,076,139</t>
  </si>
  <si>
    <t>1,138,807,349</t>
  </si>
  <si>
    <t>897,449,282</t>
  </si>
  <si>
    <t>365,154,300</t>
  </si>
  <si>
    <t>1,215,667,216</t>
  </si>
  <si>
    <t>558,951,300</t>
  </si>
  <si>
    <t>1,180,150,984</t>
  </si>
  <si>
    <t>189,645,100</t>
  </si>
  <si>
    <t>412,402,670</t>
  </si>
  <si>
    <t>1,862,699,224</t>
  </si>
  <si>
    <t>1,045,820,800</t>
  </si>
  <si>
    <t>1517</t>
  </si>
  <si>
    <t>利奇</t>
  </si>
  <si>
    <t>805,835,934</t>
  </si>
  <si>
    <t>1,087,627,421</t>
  </si>
  <si>
    <t>464,615,150</t>
  </si>
  <si>
    <t>未平</t>
    <phoneticPr fontId="1" type="noConversion"/>
  </si>
  <si>
    <t>1,603,275,500</t>
  </si>
  <si>
    <t>2,592,752,358</t>
  </si>
  <si>
    <t>2,499,771,087</t>
  </si>
  <si>
    <t>2034</t>
  </si>
  <si>
    <t>允強</t>
  </si>
  <si>
    <t>3,267,636,031</t>
  </si>
  <si>
    <t>1,101,605,739</t>
  </si>
  <si>
    <t>1,680,740,600</t>
  </si>
  <si>
    <t>243,627,950</t>
  </si>
  <si>
    <t>720,038,407</t>
  </si>
  <si>
    <t>2,034,335,150</t>
  </si>
  <si>
    <t>3,237,161,026</t>
  </si>
  <si>
    <t>2,561,897,911</t>
  </si>
  <si>
    <t>1,106,868,645</t>
  </si>
  <si>
    <t>5009</t>
  </si>
  <si>
    <t>榮剛</t>
  </si>
  <si>
    <t>2,322,849,400</t>
  </si>
  <si>
    <t>245,927,350</t>
  </si>
  <si>
    <t>2007</t>
  </si>
  <si>
    <t>燁興</t>
  </si>
  <si>
    <t>1,668,963,369</t>
  </si>
  <si>
    <t>479,762,900</t>
  </si>
  <si>
    <t>559,638,400</t>
  </si>
  <si>
    <t>3,483,389,850</t>
  </si>
  <si>
    <t>462,394,443</t>
  </si>
  <si>
    <t>1,243,865,340</t>
  </si>
  <si>
    <t>1,310,221,995</t>
  </si>
  <si>
    <t>344,064,100</t>
  </si>
  <si>
    <t>2,042,046,528</t>
  </si>
  <si>
    <t>1,834,937,315</t>
  </si>
  <si>
    <t>2,579,024,150</t>
  </si>
  <si>
    <t>221,494,400</t>
  </si>
  <si>
    <t>2,437,059,618</t>
  </si>
  <si>
    <t>371,698,550</t>
  </si>
  <si>
    <t>1,681,318,211</t>
  </si>
  <si>
    <t>233,562,800</t>
  </si>
  <si>
    <t>506,946,699</t>
  </si>
  <si>
    <t>364,568,650</t>
  </si>
  <si>
    <t>172,389,750</t>
  </si>
  <si>
    <t>2340</t>
  </si>
  <si>
    <t>光磊</t>
  </si>
  <si>
    <t>2,310,966,296</t>
  </si>
  <si>
    <t>517,933,752</t>
  </si>
  <si>
    <t>844,219,833</t>
  </si>
  <si>
    <t>748,557,500</t>
  </si>
  <si>
    <t>2,771,996,181</t>
  </si>
  <si>
    <t>204,621,329</t>
  </si>
  <si>
    <t>1,451,870,886</t>
  </si>
  <si>
    <t>391,675,300</t>
  </si>
  <si>
    <t>未平</t>
    <phoneticPr fontId="1" type="noConversion"/>
  </si>
  <si>
    <t>1,032,702,600</t>
  </si>
  <si>
    <t>2,942,421,000</t>
  </si>
  <si>
    <t>788,483,300</t>
  </si>
  <si>
    <t>635,634,392</t>
  </si>
  <si>
    <t>2476</t>
  </si>
  <si>
    <t>鉅祥</t>
  </si>
  <si>
    <t>1,188,527,908</t>
  </si>
  <si>
    <t>864,891,102</t>
  </si>
  <si>
    <t>327,853,850</t>
  </si>
  <si>
    <t>16,090,892,816</t>
  </si>
  <si>
    <t>1,768,638,700</t>
  </si>
  <si>
    <t>659,505,000</t>
  </si>
  <si>
    <t>1,056,969,723</t>
  </si>
  <si>
    <t>3511</t>
  </si>
  <si>
    <t>矽瑪</t>
  </si>
  <si>
    <t>787,579,400</t>
  </si>
  <si>
    <t>684,049,383</t>
  </si>
  <si>
    <t>8110</t>
  </si>
  <si>
    <t>華東</t>
  </si>
  <si>
    <t>1,527,457,322</t>
  </si>
  <si>
    <t>6161</t>
  </si>
  <si>
    <t>捷波</t>
  </si>
  <si>
    <t>235,913,650</t>
  </si>
  <si>
    <t>398,081,050</t>
  </si>
  <si>
    <t>未平</t>
    <phoneticPr fontId="1" type="noConversion"/>
  </si>
  <si>
    <t>台聚</t>
    <phoneticPr fontId="1" type="noConversion"/>
  </si>
  <si>
    <t>3,740,361,700</t>
  </si>
  <si>
    <t>4,654,144,687</t>
  </si>
  <si>
    <t>2,595,114,569</t>
  </si>
  <si>
    <t>768,183,250</t>
  </si>
  <si>
    <t>354,451,368</t>
  </si>
  <si>
    <t>788,657,718</t>
  </si>
  <si>
    <t>263,459,900</t>
  </si>
  <si>
    <t>439,127,859</t>
  </si>
  <si>
    <t>2369</t>
  </si>
  <si>
    <t>菱生</t>
  </si>
  <si>
    <t>3,580,974,409</t>
  </si>
  <si>
    <t>799,683,600</t>
  </si>
  <si>
    <t>5452</t>
  </si>
  <si>
    <t>佶優</t>
  </si>
  <si>
    <t>531,329,750</t>
  </si>
  <si>
    <t>2,121,795,365</t>
  </si>
  <si>
    <t>1,353,215,500</t>
  </si>
  <si>
    <t>79,073,400</t>
  </si>
  <si>
    <t>8103</t>
  </si>
  <si>
    <t>瀚荃</t>
  </si>
  <si>
    <t>323,662,556</t>
  </si>
  <si>
    <t>506,226,989</t>
  </si>
  <si>
    <t>未平</t>
    <phoneticPr fontId="1" type="noConversion"/>
  </si>
  <si>
    <t>3,262,996,800</t>
  </si>
  <si>
    <t>1,947,394,750</t>
  </si>
  <si>
    <t>4908</t>
  </si>
  <si>
    <t>前鼎</t>
  </si>
  <si>
    <t>272,978,100</t>
  </si>
  <si>
    <t>228,360,350</t>
  </si>
  <si>
    <t>94,269,450</t>
  </si>
  <si>
    <t>6246</t>
  </si>
  <si>
    <t>臺龍</t>
  </si>
  <si>
    <t>40,974,650</t>
  </si>
  <si>
    <t>8222</t>
  </si>
  <si>
    <t>寶一</t>
  </si>
  <si>
    <t>49,807,204</t>
  </si>
  <si>
    <t>5321</t>
  </si>
  <si>
    <t>友銓</t>
  </si>
  <si>
    <t>96,829,000</t>
  </si>
  <si>
    <t>未平</t>
    <phoneticPr fontId="1" type="noConversion"/>
  </si>
  <si>
    <t>247,486,950</t>
  </si>
  <si>
    <t>2,431,726,746</t>
  </si>
  <si>
    <t>1,110,260,650</t>
  </si>
  <si>
    <t>1,434,680,460</t>
  </si>
  <si>
    <t>153,540,600</t>
  </si>
  <si>
    <t>627,709,582</t>
  </si>
  <si>
    <t>356,979,947</t>
  </si>
  <si>
    <t>671,358,397</t>
  </si>
  <si>
    <t>316,254,021</t>
  </si>
  <si>
    <t>1,604,390,500</t>
  </si>
  <si>
    <t>8150</t>
  </si>
  <si>
    <t>南茂</t>
  </si>
  <si>
    <t>4,256,274,466</t>
  </si>
  <si>
    <t>1,040,808,681</t>
  </si>
  <si>
    <t>153,813,189</t>
  </si>
  <si>
    <t>976,956,200</t>
  </si>
  <si>
    <t>143,754,550</t>
  </si>
  <si>
    <t>8367</t>
  </si>
  <si>
    <t>建新國際</t>
  </si>
  <si>
    <t>366,573,255</t>
  </si>
  <si>
    <t>未平</t>
    <phoneticPr fontId="1" type="noConversion"/>
  </si>
  <si>
    <t>1,381,184,025</t>
  </si>
  <si>
    <t>2008</t>
  </si>
  <si>
    <t>高興昌</t>
  </si>
  <si>
    <t>475,567,572</t>
  </si>
  <si>
    <t>392,815,156</t>
  </si>
  <si>
    <t>2028</t>
  </si>
  <si>
    <t>威致</t>
  </si>
  <si>
    <t>1,011,462,652</t>
  </si>
  <si>
    <t>3354</t>
  </si>
  <si>
    <t>律勝</t>
  </si>
  <si>
    <t>55,104,350</t>
  </si>
  <si>
    <t>252,238,319</t>
  </si>
  <si>
    <t>470,005,902</t>
  </si>
  <si>
    <t>1,077,622,567</t>
  </si>
  <si>
    <t>未平</t>
    <phoneticPr fontId="1" type="noConversion"/>
  </si>
  <si>
    <t>1,239,319,422</t>
  </si>
  <si>
    <t>1,229,111,350</t>
  </si>
  <si>
    <t>1618</t>
  </si>
  <si>
    <t>合機</t>
  </si>
  <si>
    <t>368,667,434</t>
  </si>
  <si>
    <t>438,213,046</t>
  </si>
  <si>
    <t>847,774,698</t>
  </si>
  <si>
    <t>405,819,077</t>
  </si>
  <si>
    <t>1,257,084,304</t>
  </si>
  <si>
    <t>3663</t>
  </si>
  <si>
    <t>鑫科</t>
  </si>
  <si>
    <t>198,800,200</t>
  </si>
  <si>
    <t>510,404,100</t>
  </si>
  <si>
    <t>2024</t>
  </si>
  <si>
    <t>志聯</t>
  </si>
  <si>
    <t>427,795,037</t>
  </si>
  <si>
    <t>480,192,150</t>
  </si>
  <si>
    <t>821,004,126</t>
  </si>
  <si>
    <t>241,230,550</t>
  </si>
  <si>
    <t>66,434,100</t>
  </si>
  <si>
    <t>588,446,620</t>
  </si>
  <si>
    <t>100,595,454</t>
  </si>
  <si>
    <t>154,797,650</t>
  </si>
  <si>
    <t>未平</t>
    <phoneticPr fontId="1" type="noConversion"/>
  </si>
  <si>
    <t>1,213,954,738</t>
  </si>
  <si>
    <t>2,645,483,499</t>
  </si>
  <si>
    <t>1,804,031,729</t>
  </si>
  <si>
    <t>1,161,901,124</t>
  </si>
  <si>
    <t>1,109,300,150</t>
  </si>
  <si>
    <t>1,272,641,250</t>
  </si>
  <si>
    <t>513,826,600</t>
  </si>
  <si>
    <t>261,789,966</t>
  </si>
  <si>
    <t>未平</t>
    <phoneticPr fontId="1" type="noConversion"/>
  </si>
  <si>
    <t>5,578,177,888</t>
  </si>
  <si>
    <t>2,862,595,008</t>
  </si>
  <si>
    <t>8215</t>
  </si>
  <si>
    <t>明基材</t>
  </si>
  <si>
    <t>2,182,390,678</t>
  </si>
  <si>
    <t>728,525,619</t>
  </si>
  <si>
    <t>689,585,191</t>
  </si>
  <si>
    <t>101,664,413</t>
  </si>
  <si>
    <t>31,696,900</t>
  </si>
  <si>
    <t>1456</t>
  </si>
  <si>
    <t>怡華</t>
  </si>
  <si>
    <t>77,243,535</t>
  </si>
  <si>
    <t>4,574,862,108</t>
  </si>
  <si>
    <t>512,866,050</t>
  </si>
  <si>
    <t>1,582,089,000</t>
  </si>
  <si>
    <t>858,578,600</t>
  </si>
  <si>
    <t>298,299,000</t>
  </si>
  <si>
    <t>1,681,725,258</t>
  </si>
  <si>
    <t>692,394,789</t>
  </si>
  <si>
    <t>3551</t>
  </si>
  <si>
    <t>世禾</t>
  </si>
  <si>
    <t>347,880,300</t>
  </si>
  <si>
    <t>2,338,720,300</t>
  </si>
  <si>
    <t>2221</t>
  </si>
  <si>
    <t>大甲</t>
  </si>
  <si>
    <t>252,565,800</t>
  </si>
  <si>
    <t>1,857,991,307</t>
  </si>
  <si>
    <t>954,128,321</t>
  </si>
  <si>
    <t>2,048,053,548</t>
  </si>
  <si>
    <t>550,362,100</t>
  </si>
  <si>
    <t>1,110,034,338</t>
  </si>
  <si>
    <t>842,264,043</t>
  </si>
  <si>
    <t>9,037,807,895</t>
  </si>
  <si>
    <t>4,123,029,400</t>
  </si>
  <si>
    <t>1,834,106,666</t>
  </si>
  <si>
    <t>4,570,507,473</t>
  </si>
  <si>
    <t>4,253,628,101</t>
  </si>
  <si>
    <t>2,047,146,736</t>
  </si>
  <si>
    <t>7,113,788,166</t>
  </si>
  <si>
    <t>1,110,010,007</t>
  </si>
  <si>
    <t>禁沖</t>
    <phoneticPr fontId="1" type="noConversion"/>
  </si>
  <si>
    <t>未平</t>
    <phoneticPr fontId="1" type="noConversion"/>
  </si>
  <si>
    <t>5,808,478,545</t>
  </si>
  <si>
    <t>2,199,487,274</t>
  </si>
  <si>
    <t>267,598,214</t>
  </si>
  <si>
    <t>5,333,620,400</t>
  </si>
  <si>
    <t>177,735,994</t>
  </si>
  <si>
    <t>158,271,600</t>
  </si>
  <si>
    <t>282,968,397</t>
  </si>
  <si>
    <t>113,784,400</t>
  </si>
  <si>
    <t>未平</t>
    <phoneticPr fontId="1" type="noConversion"/>
  </si>
  <si>
    <t>4,024,270,500</t>
  </si>
  <si>
    <t>6,153,100,530</t>
  </si>
  <si>
    <t>439,957,650</t>
  </si>
  <si>
    <t>1,589,392,784</t>
  </si>
  <si>
    <t>2,052,602,354</t>
  </si>
  <si>
    <t>289,753,350</t>
  </si>
  <si>
    <t>1,069,663,153</t>
  </si>
  <si>
    <t>1,452,000,626</t>
  </si>
  <si>
    <t>未平</t>
    <phoneticPr fontId="1" type="noConversion"/>
  </si>
  <si>
    <t>6573</t>
  </si>
  <si>
    <t>虹揚-KY</t>
  </si>
  <si>
    <t>325,069,168</t>
  </si>
  <si>
    <t>354,597,900</t>
  </si>
  <si>
    <t>790,136,343</t>
  </si>
  <si>
    <t>6143</t>
  </si>
  <si>
    <t>振曜</t>
  </si>
  <si>
    <t>314,112,500</t>
  </si>
  <si>
    <t>253,635,400</t>
  </si>
  <si>
    <t>86,655,600</t>
  </si>
  <si>
    <t>928,550,800</t>
  </si>
  <si>
    <t>2,045,664,200</t>
  </si>
  <si>
    <t>7,203,996,275</t>
  </si>
  <si>
    <t>783,351,000</t>
  </si>
  <si>
    <t>553,173,750</t>
  </si>
  <si>
    <t>2,309,206,985</t>
  </si>
  <si>
    <t>177,840,300</t>
  </si>
  <si>
    <t>568,319,550</t>
  </si>
  <si>
    <t>178,410,300</t>
  </si>
  <si>
    <t>86,691,300</t>
  </si>
  <si>
    <t>未平</t>
    <phoneticPr fontId="1" type="noConversion"/>
  </si>
  <si>
    <t>4,988,611,839</t>
  </si>
  <si>
    <t>1,327,716,100</t>
  </si>
  <si>
    <t>729,128,400</t>
  </si>
  <si>
    <t>2,156,474,800</t>
  </si>
  <si>
    <t>1,111,972,053</t>
  </si>
  <si>
    <t>336,760,513</t>
  </si>
  <si>
    <t>2,516,034,665</t>
  </si>
  <si>
    <t>1727</t>
  </si>
  <si>
    <t>中華化</t>
  </si>
  <si>
    <t>257,175,823</t>
  </si>
  <si>
    <t>664,609,700</t>
  </si>
  <si>
    <t>1,436,877,545</t>
  </si>
  <si>
    <t>465,011,000</t>
  </si>
  <si>
    <t>659,262,400</t>
  </si>
  <si>
    <t>252,194,804</t>
  </si>
  <si>
    <t>1,599,988,650</t>
  </si>
  <si>
    <t>489,177,007</t>
  </si>
  <si>
    <t>233,724,950</t>
  </si>
  <si>
    <t>548,669,650</t>
  </si>
  <si>
    <t>2,147,187,328</t>
  </si>
  <si>
    <t>未平</t>
    <phoneticPr fontId="1" type="noConversion"/>
  </si>
  <si>
    <t>1,519,954,900</t>
  </si>
  <si>
    <t>4,339,500,603</t>
  </si>
  <si>
    <t>887,587,150</t>
  </si>
  <si>
    <t>509,638,050</t>
  </si>
  <si>
    <t>1,935,066,472</t>
  </si>
  <si>
    <t>720,143,650</t>
  </si>
  <si>
    <t>128,148,600</t>
  </si>
  <si>
    <t>4702</t>
  </si>
  <si>
    <t>中美實</t>
  </si>
  <si>
    <t>99,598,700</t>
  </si>
  <si>
    <t>708,996,253</t>
  </si>
  <si>
    <t>3,991,827,850</t>
  </si>
  <si>
    <t>990,437,300</t>
  </si>
  <si>
    <t>3689</t>
  </si>
  <si>
    <t>湧德</t>
  </si>
  <si>
    <t>795,715,650</t>
  </si>
  <si>
    <t>3,717,712,230</t>
  </si>
  <si>
    <t>377,861,300</t>
  </si>
  <si>
    <t>561,337,500</t>
  </si>
  <si>
    <t>1,545,396,366</t>
  </si>
  <si>
    <t>132,466,350</t>
  </si>
  <si>
    <t>365,307,340</t>
  </si>
  <si>
    <t>8028</t>
  </si>
  <si>
    <t>昇陽半導體</t>
  </si>
  <si>
    <t>794,384,491</t>
  </si>
  <si>
    <t>未平</t>
    <phoneticPr fontId="1" type="noConversion"/>
  </si>
  <si>
    <t>6,646,434,152</t>
  </si>
  <si>
    <t>722,639,500</t>
  </si>
  <si>
    <t>1,305,445,472</t>
  </si>
  <si>
    <t>170,784,000</t>
  </si>
  <si>
    <t>1,420,454,551</t>
  </si>
  <si>
    <t>9902</t>
  </si>
  <si>
    <t>台火</t>
  </si>
  <si>
    <t>109,269,373</t>
  </si>
  <si>
    <t>226,745,503</t>
  </si>
  <si>
    <t>325,485,311</t>
  </si>
  <si>
    <t>1,692,548,300</t>
  </si>
  <si>
    <t>4,237,082,115</t>
  </si>
  <si>
    <t>690,061,200</t>
  </si>
  <si>
    <t>8201</t>
  </si>
  <si>
    <t>無敵</t>
  </si>
  <si>
    <t>198,647,094</t>
  </si>
  <si>
    <t>5211</t>
  </si>
  <si>
    <t>蒙恬</t>
  </si>
  <si>
    <t>81,267,400</t>
  </si>
  <si>
    <t>93,173,693</t>
  </si>
  <si>
    <t>529,821,537</t>
  </si>
  <si>
    <t>4121</t>
  </si>
  <si>
    <t>優盛</t>
  </si>
  <si>
    <t>194,495,450</t>
  </si>
  <si>
    <t>1,322,134,209</t>
  </si>
  <si>
    <t>891,766,100</t>
  </si>
  <si>
    <t>4927</t>
  </si>
  <si>
    <t>泰鼎-KY</t>
  </si>
  <si>
    <t>1,101,644,653</t>
  </si>
  <si>
    <t>1,179,783,838</t>
  </si>
  <si>
    <t>1,481,485,100</t>
  </si>
  <si>
    <t>3,141,411,960</t>
  </si>
  <si>
    <t>958,357,178</t>
  </si>
  <si>
    <t>156,590,300</t>
  </si>
  <si>
    <t>1,905,273,624</t>
  </si>
  <si>
    <t>847,578,929</t>
  </si>
  <si>
    <t>87,882,100</t>
  </si>
  <si>
    <t>567,762,862</t>
  </si>
  <si>
    <t>927,978,150</t>
  </si>
  <si>
    <t>765,365,314</t>
  </si>
  <si>
    <t>780,116,011</t>
  </si>
  <si>
    <t>269,321,047</t>
  </si>
  <si>
    <t>1,238,066,038</t>
  </si>
  <si>
    <t>744,666,968</t>
  </si>
  <si>
    <t>582,244,091</t>
  </si>
  <si>
    <t>279,859,000</t>
  </si>
  <si>
    <t>1,600,869,627</t>
  </si>
  <si>
    <t>562,218,277</t>
  </si>
  <si>
    <t>175,592,650</t>
  </si>
  <si>
    <t>1,167,655,785</t>
  </si>
  <si>
    <t>1,180,649,200</t>
  </si>
  <si>
    <t>1,458,827,961</t>
  </si>
  <si>
    <t>252,789,850</t>
  </si>
  <si>
    <t>230,048,350</t>
  </si>
  <si>
    <t>440,807,600</t>
  </si>
  <si>
    <t>70,809,050</t>
  </si>
  <si>
    <t>1,163,793,500</t>
  </si>
  <si>
    <t>130,167,450</t>
  </si>
  <si>
    <t>679,273,000</t>
  </si>
  <si>
    <t>653,250,469</t>
  </si>
  <si>
    <t>3033</t>
  </si>
  <si>
    <t>威健</t>
  </si>
  <si>
    <t>596,883,987</t>
  </si>
  <si>
    <t>344,909,436</t>
  </si>
  <si>
    <t>1,881,257,700</t>
  </si>
  <si>
    <t>3,235,835,868</t>
  </si>
  <si>
    <t>780,751,700</t>
  </si>
  <si>
    <t>367,090,000</t>
  </si>
  <si>
    <t>571,533,250</t>
  </si>
  <si>
    <t>3379</t>
  </si>
  <si>
    <t>彬台</t>
  </si>
  <si>
    <t>65,831,550</t>
  </si>
  <si>
    <t>4711</t>
  </si>
  <si>
    <t>永純</t>
  </si>
  <si>
    <t>138,340,050</t>
  </si>
  <si>
    <t>1,574,756,749</t>
  </si>
  <si>
    <t>192,464,300</t>
  </si>
  <si>
    <t>522,230,924</t>
  </si>
  <si>
    <t>3,803,306,500</t>
  </si>
  <si>
    <t>832,314,900</t>
  </si>
  <si>
    <t>449,017,000</t>
  </si>
  <si>
    <t>1,661,852,700</t>
  </si>
  <si>
    <t>112,544,800</t>
  </si>
  <si>
    <t>1570</t>
  </si>
  <si>
    <t>力肯</t>
  </si>
  <si>
    <t>141,229,500</t>
  </si>
  <si>
    <t>278,458,050</t>
  </si>
  <si>
    <t>2,661,408,834</t>
  </si>
  <si>
    <t>129,412,750</t>
  </si>
  <si>
    <t>920,219,550</t>
  </si>
  <si>
    <t>465,241,500</t>
  </si>
  <si>
    <t>340,411,000</t>
  </si>
  <si>
    <t>1,008,171,498</t>
  </si>
  <si>
    <t>1,896,134,347</t>
  </si>
  <si>
    <t>1308</t>
  </si>
  <si>
    <t>亞聚</t>
  </si>
  <si>
    <t>2,558,128,188</t>
  </si>
  <si>
    <t>336,219,300</t>
  </si>
  <si>
    <t>3306</t>
  </si>
  <si>
    <t>鼎天</t>
  </si>
  <si>
    <t>93,414,350</t>
  </si>
  <si>
    <t>1,319,620,847</t>
  </si>
  <si>
    <t>6134</t>
  </si>
  <si>
    <t>萬旭</t>
  </si>
  <si>
    <t>77,211,950</t>
  </si>
  <si>
    <t>5258</t>
  </si>
  <si>
    <t>虹堡</t>
  </si>
  <si>
    <t>155,708,817</t>
  </si>
  <si>
    <t>1,482,480,584</t>
  </si>
  <si>
    <t>2243</t>
  </si>
  <si>
    <t>宏旭-KY</t>
  </si>
  <si>
    <t>284,309,713</t>
  </si>
  <si>
    <t>530,126,800</t>
  </si>
  <si>
    <t>758,972,900</t>
  </si>
  <si>
    <t>615,933,200</t>
  </si>
  <si>
    <t>1,489,672,980</t>
  </si>
  <si>
    <t>1,383,986,650</t>
  </si>
  <si>
    <t>7,969,221,697</t>
  </si>
  <si>
    <t xml:space="preserve"> </t>
    <phoneticPr fontId="1" type="noConversion"/>
  </si>
  <si>
    <t>1,960,762,772</t>
  </si>
  <si>
    <t>171,800,886</t>
  </si>
  <si>
    <t>5,135,711,111</t>
  </si>
  <si>
    <t>1,219,928,007</t>
  </si>
  <si>
    <t>1,435,618,047</t>
  </si>
  <si>
    <t>1,153,745,750</t>
  </si>
  <si>
    <t>843,270,344</t>
  </si>
  <si>
    <t>1,243,685,881</t>
  </si>
  <si>
    <t>1560</t>
  </si>
  <si>
    <t>中砂</t>
  </si>
  <si>
    <t>734,687,420</t>
  </si>
  <si>
    <t>X</t>
    <phoneticPr fontId="1" type="noConversion"/>
  </si>
  <si>
    <t>1711</t>
  </si>
  <si>
    <t>永光</t>
  </si>
  <si>
    <t>5,028,351,355</t>
  </si>
  <si>
    <t>294,545,450</t>
  </si>
  <si>
    <t>1,143,137,900</t>
  </si>
  <si>
    <t>1709</t>
  </si>
  <si>
    <t>和益</t>
  </si>
  <si>
    <t>893,743,459</t>
  </si>
  <si>
    <t>3017</t>
  </si>
  <si>
    <t>奇鋐</t>
  </si>
  <si>
    <t>2,245,705,304</t>
  </si>
  <si>
    <t>6282</t>
  </si>
  <si>
    <t>康舒</t>
  </si>
  <si>
    <t>782,399,840</t>
  </si>
  <si>
    <t>173,358,700</t>
  </si>
  <si>
    <t>6170</t>
  </si>
  <si>
    <t>統振</t>
  </si>
  <si>
    <t>188,803,100</t>
  </si>
  <si>
    <t xml:space="preserve"> </t>
    <phoneticPr fontId="1" type="noConversion"/>
  </si>
  <si>
    <t>X</t>
    <phoneticPr fontId="1" type="noConversion"/>
  </si>
  <si>
    <t>4,329,492,760</t>
  </si>
  <si>
    <t>2,777,430,524</t>
  </si>
  <si>
    <t>492,065,900</t>
  </si>
  <si>
    <t>5,799,626,958</t>
  </si>
  <si>
    <t>1,481,279,300</t>
  </si>
  <si>
    <t>355,411,850</t>
  </si>
  <si>
    <t>1,541,044,483</t>
  </si>
  <si>
    <t>158,467,664</t>
  </si>
  <si>
    <t>810,208,494</t>
  </si>
  <si>
    <t>1,008,466,709</t>
  </si>
  <si>
    <t>5,373,586,887</t>
  </si>
  <si>
    <t>951,190,000</t>
  </si>
  <si>
    <t>2,110,090,346</t>
  </si>
  <si>
    <t>2,319,156,982</t>
  </si>
  <si>
    <t>1,915,093,550</t>
  </si>
  <si>
    <t>3466</t>
  </si>
  <si>
    <t>致振</t>
  </si>
  <si>
    <t>155,983,250</t>
  </si>
  <si>
    <t>544,627,500</t>
  </si>
  <si>
    <t>2461</t>
  </si>
  <si>
    <t>光群雷</t>
  </si>
  <si>
    <t>457,420,864</t>
  </si>
  <si>
    <t>X</t>
    <phoneticPr fontId="1" type="noConversion"/>
  </si>
  <si>
    <t>571,520,850</t>
  </si>
  <si>
    <t>1,863,305,600</t>
  </si>
  <si>
    <t>1,013,373,500</t>
  </si>
  <si>
    <t>6265</t>
  </si>
  <si>
    <t>方土昶</t>
  </si>
  <si>
    <t>232,695,600</t>
  </si>
  <si>
    <t>517,049,750</t>
  </si>
  <si>
    <t>3,599,768,124</t>
  </si>
  <si>
    <t>1,250,267,564</t>
  </si>
  <si>
    <t>276,289,150</t>
  </si>
  <si>
    <t>5,558,689,517</t>
  </si>
  <si>
    <t>847,041,800</t>
  </si>
  <si>
    <t>403,089,050</t>
  </si>
  <si>
    <t>462,012,800</t>
  </si>
  <si>
    <t>1,575,115,750</t>
  </si>
  <si>
    <t>3535</t>
  </si>
  <si>
    <t>晶彩科</t>
  </si>
  <si>
    <t>143,992,822</t>
  </si>
  <si>
    <t>95,466,900</t>
  </si>
  <si>
    <t>595,339,697</t>
  </si>
  <si>
    <t>470,259,500</t>
  </si>
  <si>
    <t>500,821,583</t>
  </si>
  <si>
    <t>3,799,807,329</t>
  </si>
  <si>
    <t>4,519,968,400</t>
  </si>
  <si>
    <t>454,708,100</t>
  </si>
  <si>
    <t>845,555,433</t>
  </si>
  <si>
    <t>475,736,550</t>
  </si>
  <si>
    <t>304,024,900</t>
  </si>
  <si>
    <t>573,972,665</t>
  </si>
  <si>
    <t>1,602,113,881</t>
  </si>
  <si>
    <t>412,222,911</t>
  </si>
  <si>
    <t>4,351,647,370</t>
  </si>
  <si>
    <t>X</t>
    <phoneticPr fontId="1" type="noConversion"/>
  </si>
  <si>
    <t>498,522,066</t>
  </si>
  <si>
    <t>3207</t>
  </si>
  <si>
    <t>耀勝</t>
  </si>
  <si>
    <t>139,944,950</t>
  </si>
  <si>
    <t>1305</t>
  </si>
  <si>
    <t>華夏</t>
  </si>
  <si>
    <t>4,012,338,247</t>
  </si>
  <si>
    <t>1,790,491,937</t>
  </si>
  <si>
    <t>100,500,582</t>
  </si>
  <si>
    <t>628,730,750</t>
  </si>
  <si>
    <t>1,183,005,765</t>
  </si>
  <si>
    <t>341,016,550</t>
  </si>
  <si>
    <t>2,190,123,016</t>
  </si>
  <si>
    <t>665,296,392</t>
  </si>
  <si>
    <t>X</t>
    <phoneticPr fontId="1" type="noConversion"/>
  </si>
  <si>
    <t>650,962,533</t>
  </si>
  <si>
    <t>1,666,688,435</t>
  </si>
  <si>
    <t>271,898,200</t>
  </si>
  <si>
    <t>890,982,834</t>
  </si>
  <si>
    <t>6244</t>
  </si>
  <si>
    <t>茂迪</t>
  </si>
  <si>
    <t>797,535,800</t>
  </si>
  <si>
    <t>1742</t>
  </si>
  <si>
    <t>台蠟</t>
  </si>
  <si>
    <t>85,714,100</t>
  </si>
  <si>
    <t>645,865,789</t>
  </si>
  <si>
    <t>6190</t>
  </si>
  <si>
    <t>萬泰科</t>
  </si>
  <si>
    <t>112,020,750</t>
  </si>
  <si>
    <t>3708</t>
  </si>
  <si>
    <t>上緯投控</t>
  </si>
  <si>
    <t>2,291,775,392</t>
  </si>
  <si>
    <t>436,357,950</t>
  </si>
  <si>
    <t>4503</t>
  </si>
  <si>
    <t>金雨</t>
  </si>
  <si>
    <t>162,283,300</t>
  </si>
  <si>
    <t>1,616,895,738</t>
  </si>
  <si>
    <t>6,376,537,732</t>
  </si>
  <si>
    <t>259,503,900</t>
  </si>
  <si>
    <t>2,053,115,656</t>
  </si>
  <si>
    <t>5905</t>
  </si>
  <si>
    <t>南仁湖</t>
  </si>
  <si>
    <t>301,901,000</t>
  </si>
  <si>
    <t>782,497,400</t>
  </si>
  <si>
    <t>864,772,930</t>
  </si>
  <si>
    <t>258,299,100</t>
  </si>
  <si>
    <t>X</t>
    <phoneticPr fontId="1" type="noConversion"/>
  </si>
  <si>
    <t>643,861,723</t>
  </si>
  <si>
    <t>293,427,300</t>
  </si>
  <si>
    <t>283,741,800</t>
  </si>
  <si>
    <t>1,889,035,231</t>
  </si>
  <si>
    <t>1,993,160,257</t>
  </si>
  <si>
    <t>314,454,900</t>
  </si>
  <si>
    <t>2,842,678,066</t>
  </si>
  <si>
    <t>2,183,896,715</t>
  </si>
  <si>
    <t>3,565,881,748</t>
  </si>
  <si>
    <t>821,371,633</t>
  </si>
  <si>
    <t>1,037,949,000</t>
  </si>
  <si>
    <t>939,920,900</t>
  </si>
  <si>
    <t>837,871,706</t>
  </si>
  <si>
    <t>436,951,052</t>
  </si>
  <si>
    <t>614,784,101</t>
  </si>
  <si>
    <t>1710</t>
  </si>
  <si>
    <t>東聯</t>
  </si>
  <si>
    <t>1,246,597,339</t>
  </si>
  <si>
    <t>584,039,963</t>
  </si>
  <si>
    <t>2371</t>
  </si>
  <si>
    <t>大同</t>
  </si>
  <si>
    <t>4,122,467,721</t>
  </si>
  <si>
    <t>3,111,269,733</t>
  </si>
  <si>
    <t>364,670,200</t>
  </si>
  <si>
    <t>1,875,771,708</t>
  </si>
  <si>
    <t>370,270,150</t>
  </si>
  <si>
    <t>886,637,437</t>
  </si>
  <si>
    <t>428,202,750</t>
  </si>
  <si>
    <t>678,395,000</t>
  </si>
  <si>
    <t>1,099,464,056</t>
  </si>
  <si>
    <t>2,803,911,655</t>
  </si>
  <si>
    <t>2,003,481,536</t>
  </si>
  <si>
    <t>1,573,806,901</t>
  </si>
  <si>
    <t>11,229,694,969</t>
  </si>
  <si>
    <t>1,443,182,300</t>
  </si>
  <si>
    <t>8121</t>
  </si>
  <si>
    <t>越峰</t>
  </si>
  <si>
    <t>870,787,500</t>
  </si>
  <si>
    <t>769,714,620</t>
  </si>
  <si>
    <t>3541</t>
  </si>
  <si>
    <t>西柏</t>
  </si>
  <si>
    <t>429,310,600</t>
  </si>
  <si>
    <t>1,190,583,913</t>
  </si>
  <si>
    <t>1,222,033,315</t>
  </si>
  <si>
    <t>425,995,262</t>
  </si>
  <si>
    <t>753,246,300</t>
  </si>
  <si>
    <t>X</t>
    <phoneticPr fontId="1" type="noConversion"/>
  </si>
  <si>
    <t>2,088,354,037</t>
  </si>
  <si>
    <t>293,244,567</t>
  </si>
  <si>
    <t>1,249,294,400</t>
  </si>
  <si>
    <t>998,904,750</t>
  </si>
  <si>
    <t>1,415,654,534</t>
  </si>
  <si>
    <t>59,656,419</t>
  </si>
  <si>
    <t>1,619,279,751</t>
  </si>
  <si>
    <t>43,256,000</t>
  </si>
  <si>
    <t>861,409,482</t>
  </si>
  <si>
    <t>664,022,100</t>
  </si>
  <si>
    <t>5,580,608,140</t>
  </si>
  <si>
    <t>1,570,016,950</t>
  </si>
  <si>
    <t>443,833,600</t>
  </si>
  <si>
    <t>244,313,600</t>
  </si>
  <si>
    <t>1,210,145,933</t>
  </si>
  <si>
    <t>324,285,726</t>
  </si>
  <si>
    <t>518,431,326</t>
  </si>
  <si>
    <t>4,280,782,315</t>
  </si>
  <si>
    <t>211,487,100</t>
  </si>
  <si>
    <t>336,789,400</t>
  </si>
  <si>
    <t>1,119,143,410</t>
  </si>
  <si>
    <t>315,861,950</t>
  </si>
  <si>
    <t>302,184,492</t>
  </si>
  <si>
    <t>528,109,270</t>
  </si>
  <si>
    <t>1,108,433,648</t>
  </si>
  <si>
    <t>1776</t>
  </si>
  <si>
    <t>展宇</t>
  </si>
  <si>
    <t>119,670,359</t>
  </si>
  <si>
    <t>929,827,061</t>
  </si>
  <si>
    <t>318,677,900</t>
  </si>
  <si>
    <t>8429</t>
  </si>
  <si>
    <t>金麗-KY</t>
  </si>
  <si>
    <t>105,908,191</t>
  </si>
  <si>
    <t>164,518,525</t>
  </si>
  <si>
    <t>2,058,265,125</t>
  </si>
  <si>
    <t>412,360,700</t>
  </si>
  <si>
    <t>412,564,350</t>
  </si>
  <si>
    <t>2,182,627,450</t>
  </si>
  <si>
    <t>774,228,600</t>
  </si>
  <si>
    <t>3,080,235,832</t>
  </si>
  <si>
    <t>896,034,144</t>
  </si>
  <si>
    <t>224,621,500</t>
  </si>
  <si>
    <t>1,046,594,213</t>
  </si>
  <si>
    <t>452,247,047</t>
  </si>
  <si>
    <t>1,494,962,950</t>
  </si>
  <si>
    <t>1,827,453,353</t>
  </si>
  <si>
    <t>1,275,239,412</t>
  </si>
  <si>
    <t>1,271,218,121</t>
  </si>
  <si>
    <t>365,027,500</t>
  </si>
  <si>
    <t>711,902,154</t>
  </si>
  <si>
    <t>3,223,147,361</t>
  </si>
  <si>
    <t>144,995,100</t>
  </si>
  <si>
    <t>5425</t>
  </si>
  <si>
    <t>台半</t>
  </si>
  <si>
    <t>2,916,606,400</t>
  </si>
  <si>
    <t>470,497,898</t>
  </si>
  <si>
    <t>X</t>
    <phoneticPr fontId="1" type="noConversion"/>
  </si>
  <si>
    <t>X</t>
    <phoneticPr fontId="1" type="noConversion"/>
  </si>
  <si>
    <t>3,533,067,000</t>
  </si>
  <si>
    <t>4,900,657,500</t>
  </si>
  <si>
    <t>644,436,200</t>
  </si>
  <si>
    <t>656,100,139</t>
  </si>
  <si>
    <t>731,990,461</t>
  </si>
  <si>
    <t>1,104,815,800</t>
  </si>
  <si>
    <t>155,400,800</t>
  </si>
  <si>
    <t>4513</t>
  </si>
  <si>
    <t>福裕</t>
  </si>
  <si>
    <t>105,734,900</t>
  </si>
  <si>
    <t>577,467,638</t>
  </si>
  <si>
    <t>984,299,150</t>
  </si>
  <si>
    <t>3,264,782,789</t>
  </si>
  <si>
    <t>2,680,374,300</t>
  </si>
  <si>
    <t>2,307,631,500</t>
  </si>
  <si>
    <t>3,399,472,100</t>
  </si>
  <si>
    <t>1,010,189,150</t>
  </si>
  <si>
    <t>817,069,207</t>
  </si>
  <si>
    <t>1,502,839,902</t>
  </si>
  <si>
    <t>1,327,668,640</t>
  </si>
  <si>
    <t>1,014,484,091</t>
  </si>
  <si>
    <t>304,791,950</t>
  </si>
  <si>
    <t>5,678,537,050</t>
  </si>
  <si>
    <t>5,766,435,000</t>
  </si>
  <si>
    <t>954,245,103</t>
  </si>
  <si>
    <t>253,720,203</t>
  </si>
  <si>
    <t>274,125,100</t>
  </si>
  <si>
    <t>1,312,718,395</t>
  </si>
  <si>
    <t>493,829,244</t>
  </si>
  <si>
    <t>262,973,836</t>
  </si>
  <si>
    <t>2,953,059,600</t>
  </si>
  <si>
    <t>343,573,800</t>
  </si>
  <si>
    <t>85,524,850</t>
  </si>
  <si>
    <t>X</t>
    <phoneticPr fontId="1" type="noConversion"/>
  </si>
  <si>
    <t>903,260,900</t>
  </si>
  <si>
    <t>287,759,440</t>
  </si>
  <si>
    <t>724,331,400</t>
  </si>
  <si>
    <t>192,945,700</t>
  </si>
  <si>
    <t>1,542,975,600</t>
  </si>
  <si>
    <t>3434</t>
  </si>
  <si>
    <t>哲固</t>
  </si>
  <si>
    <t>61,539,500</t>
  </si>
  <si>
    <t>439,828,450</t>
  </si>
  <si>
    <t>126,577,650</t>
  </si>
  <si>
    <t>3297</t>
  </si>
  <si>
    <t>杭特</t>
  </si>
  <si>
    <t>49,447,350</t>
  </si>
  <si>
    <t>77,606,400</t>
  </si>
  <si>
    <t>X</t>
    <phoneticPr fontId="1" type="noConversion"/>
  </si>
  <si>
    <t>2,307,133,333</t>
  </si>
  <si>
    <t>3,915,548,900</t>
  </si>
  <si>
    <t>100,919,950</t>
  </si>
  <si>
    <t>1,737,211,682</t>
  </si>
  <si>
    <t>514,743,000</t>
  </si>
  <si>
    <t>2,274,690,500</t>
  </si>
  <si>
    <t>112,551,850</t>
  </si>
  <si>
    <t>1,457,655,384</t>
  </si>
  <si>
    <t>6603</t>
  </si>
  <si>
    <t>富強鑫</t>
  </si>
  <si>
    <t>253,413,950</t>
  </si>
  <si>
    <t>4406</t>
  </si>
  <si>
    <t>新昕纖</t>
  </si>
  <si>
    <t>57,846,850</t>
  </si>
  <si>
    <t>3,693,336,379</t>
  </si>
  <si>
    <t>297,472,200</t>
  </si>
  <si>
    <t>1,126,320,700</t>
  </si>
  <si>
    <t>694,107,900</t>
  </si>
  <si>
    <t>1,402,483,994</t>
  </si>
  <si>
    <t>5309</t>
  </si>
  <si>
    <t>系統電</t>
  </si>
  <si>
    <t>542,381,750</t>
  </si>
  <si>
    <t>629,106,662</t>
  </si>
  <si>
    <t>784,364,733</t>
  </si>
  <si>
    <t>89,183,450</t>
  </si>
  <si>
    <t>193,205,666</t>
  </si>
  <si>
    <t>4,495,182,100</t>
  </si>
  <si>
    <t>1,021,930,400</t>
  </si>
  <si>
    <t>1,297,872,653</t>
  </si>
  <si>
    <t>177,125,850</t>
  </si>
  <si>
    <t>535,367,400</t>
  </si>
  <si>
    <t>811,927,850</t>
  </si>
  <si>
    <t>116,453,277</t>
  </si>
  <si>
    <t>225,424,974</t>
  </si>
  <si>
    <t>2,500,834,100</t>
  </si>
  <si>
    <t>2,123,103,219</t>
  </si>
  <si>
    <t>679,451,400</t>
  </si>
  <si>
    <t>792,580,950</t>
  </si>
  <si>
    <t>375,685,820</t>
  </si>
  <si>
    <t>547,397,313</t>
  </si>
  <si>
    <t>194,543,350</t>
  </si>
  <si>
    <t>X</t>
    <phoneticPr fontId="1" type="noConversion"/>
  </si>
  <si>
    <t>1,136,280,900</t>
  </si>
  <si>
    <t>268,702,589</t>
  </si>
  <si>
    <t>873,658,300</t>
  </si>
  <si>
    <t>2,351,309,950</t>
  </si>
  <si>
    <t>676,356,700</t>
  </si>
  <si>
    <t>273,189,750</t>
  </si>
  <si>
    <t>393,058,980</t>
  </si>
  <si>
    <t>677,475,450</t>
  </si>
  <si>
    <t>358,901,250</t>
  </si>
  <si>
    <t>595,029,623</t>
  </si>
  <si>
    <t>1,168,543,600</t>
  </si>
  <si>
    <t>2,047,114,900</t>
  </si>
  <si>
    <t>3,021,086,360</t>
  </si>
  <si>
    <t>1721</t>
  </si>
  <si>
    <t>三晃</t>
  </si>
  <si>
    <t>654,292,161</t>
  </si>
  <si>
    <t>1,401,757,914</t>
  </si>
  <si>
    <t>782,819,013</t>
  </si>
  <si>
    <t>1,850,880,333</t>
  </si>
  <si>
    <t>1,413,751,872</t>
  </si>
  <si>
    <t>3508</t>
  </si>
  <si>
    <t>位速</t>
  </si>
  <si>
    <t>1,029,975,050</t>
  </si>
  <si>
    <t>2388</t>
  </si>
  <si>
    <t>威盛</t>
  </si>
  <si>
    <t>6,823,083,037</t>
  </si>
  <si>
    <t>6158</t>
  </si>
  <si>
    <t>禾昌</t>
  </si>
  <si>
    <t>271,280,800</t>
  </si>
  <si>
    <t>225,973,150</t>
  </si>
  <si>
    <t>141,121,800</t>
  </si>
  <si>
    <t>112,615,200</t>
  </si>
  <si>
    <t>338,277,500</t>
  </si>
  <si>
    <t>1,078,581,600</t>
  </si>
  <si>
    <t>610,531,763</t>
  </si>
  <si>
    <t>152,485,750</t>
  </si>
  <si>
    <t>864,505,917</t>
  </si>
  <si>
    <t>137,052,900</t>
  </si>
  <si>
    <t>506,409,623</t>
  </si>
  <si>
    <t>4916</t>
  </si>
  <si>
    <t>事欣科</t>
  </si>
  <si>
    <t>204,376,198</t>
  </si>
  <si>
    <t>5,397,162,615</t>
  </si>
  <si>
    <t>185,822,551</t>
  </si>
  <si>
    <t>2,273,652,200</t>
  </si>
  <si>
    <t>2,127,033,075</t>
  </si>
  <si>
    <t>3,924,795,852</t>
  </si>
  <si>
    <t>234,597,250</t>
  </si>
  <si>
    <t>326,213,150</t>
  </si>
  <si>
    <t>701,973,785</t>
  </si>
  <si>
    <t>149,035,650</t>
  </si>
  <si>
    <t>935,671,860</t>
  </si>
  <si>
    <t>884,005,000</t>
  </si>
  <si>
    <t>412,943,100</t>
  </si>
  <si>
    <t>79,082,200</t>
  </si>
  <si>
    <t>3,899,720,600</t>
  </si>
  <si>
    <t>882,296,313</t>
  </si>
  <si>
    <t>278,946,117</t>
  </si>
  <si>
    <t>728,906,000</t>
  </si>
  <si>
    <t>360,287,000</t>
  </si>
  <si>
    <t>240,003,750</t>
  </si>
  <si>
    <t>X</t>
    <phoneticPr fontId="1" type="noConversion"/>
  </si>
  <si>
    <t>435,109,400</t>
  </si>
  <si>
    <t>924,092,000</t>
  </si>
  <si>
    <t>1,676,111,300</t>
  </si>
  <si>
    <t>120,509,750</t>
  </si>
  <si>
    <t>403,859,400</t>
  </si>
  <si>
    <t>420,285,109</t>
  </si>
  <si>
    <t>279,642,000</t>
  </si>
  <si>
    <t>8182</t>
  </si>
  <si>
    <t>加高</t>
  </si>
  <si>
    <t>416,893,150</t>
  </si>
  <si>
    <t>X</t>
    <phoneticPr fontId="1" type="noConversion"/>
  </si>
  <si>
    <t>1,856,965,168</t>
  </si>
  <si>
    <t>1,359,520,995</t>
  </si>
  <si>
    <t>1,560,251,839</t>
  </si>
  <si>
    <t>639,620,201</t>
  </si>
  <si>
    <t>249,885,251</t>
  </si>
  <si>
    <t>404,154,300</t>
  </si>
  <si>
    <t>485,287,200</t>
  </si>
  <si>
    <t>170,777,600</t>
  </si>
  <si>
    <t>X</t>
    <phoneticPr fontId="1" type="noConversion"/>
  </si>
  <si>
    <t>515,388,136</t>
  </si>
  <si>
    <t>359,058,950</t>
  </si>
  <si>
    <t>2,424,035,232</t>
  </si>
  <si>
    <t>1,751,173,557</t>
  </si>
  <si>
    <t>846,256,550</t>
  </si>
  <si>
    <t>2,065,565,023</t>
  </si>
  <si>
    <t>405,953,750</t>
  </si>
  <si>
    <t>2,377,558,799</t>
  </si>
  <si>
    <t>155,532,450</t>
  </si>
  <si>
    <t>X</t>
    <phoneticPr fontId="1" type="noConversion"/>
  </si>
  <si>
    <t>317,897,950</t>
  </si>
  <si>
    <t>2,107,339,760</t>
  </si>
  <si>
    <t>478,450,262</t>
  </si>
  <si>
    <t>194,216,784</t>
  </si>
  <si>
    <t>3,629,236,800</t>
  </si>
  <si>
    <t>125,956,400</t>
  </si>
  <si>
    <t>510,232,253</t>
  </si>
  <si>
    <t>87,491,762</t>
  </si>
  <si>
    <t>213,772,133</t>
  </si>
  <si>
    <t>2,590,473,738</t>
  </si>
  <si>
    <t>838,470,326</t>
  </si>
  <si>
    <t>3,549,876,312</t>
  </si>
  <si>
    <t>1,524,890,800</t>
  </si>
  <si>
    <t>234,097,800</t>
  </si>
  <si>
    <t>1784</t>
  </si>
  <si>
    <t>訊聯</t>
  </si>
  <si>
    <t>207,517,300</t>
  </si>
  <si>
    <t>623,177,200</t>
  </si>
  <si>
    <t>X</t>
    <phoneticPr fontId="1" type="noConversion"/>
  </si>
  <si>
    <t>6,755,667,900</t>
  </si>
  <si>
    <t>443,709,198</t>
  </si>
  <si>
    <t>579,893,087</t>
  </si>
  <si>
    <t>109,183,300</t>
  </si>
  <si>
    <t>616,484,985</t>
  </si>
  <si>
    <t>1,080,908,568</t>
  </si>
  <si>
    <t>795,406,794</t>
  </si>
  <si>
    <t>883,819,129</t>
  </si>
  <si>
    <t>626,565,900</t>
  </si>
  <si>
    <t>244,814,000</t>
  </si>
  <si>
    <t>1,607,211,784</t>
  </si>
  <si>
    <t>2,236,544,363</t>
  </si>
  <si>
    <t>5230</t>
  </si>
  <si>
    <t>雷笛克光學</t>
  </si>
  <si>
    <t>290,601,150</t>
  </si>
  <si>
    <t>2,924,961,902</t>
  </si>
  <si>
    <t>334,588,658</t>
  </si>
  <si>
    <t>2374</t>
  </si>
  <si>
    <t>佳能</t>
  </si>
  <si>
    <t>650,084,888</t>
  </si>
  <si>
    <t>989,438,350</t>
  </si>
  <si>
    <t>1,139,765,000</t>
  </si>
  <si>
    <t>334,025,700</t>
  </si>
  <si>
    <t>4,651,105,900</t>
  </si>
  <si>
    <t>1,379,891,163</t>
  </si>
  <si>
    <t>615,992,700</t>
  </si>
  <si>
    <t>265,102,700</t>
  </si>
  <si>
    <t>680,710,416</t>
  </si>
  <si>
    <t>1,166,030,787</t>
  </si>
  <si>
    <t>2,343,092,687</t>
  </si>
  <si>
    <t>858,180,687</t>
  </si>
  <si>
    <t>386,929,089</t>
  </si>
  <si>
    <t>1,721,062,784</t>
  </si>
  <si>
    <t>3339</t>
  </si>
  <si>
    <t>泰谷</t>
  </si>
  <si>
    <t>99,271,450</t>
  </si>
  <si>
    <t>3031</t>
  </si>
  <si>
    <t>佰鴻</t>
  </si>
  <si>
    <t>373,015,464</t>
  </si>
  <si>
    <t>6140</t>
  </si>
  <si>
    <t>訊達</t>
  </si>
  <si>
    <t>68,416,750</t>
  </si>
  <si>
    <t>8,026,371,238</t>
  </si>
  <si>
    <t>1,331,367,500</t>
  </si>
  <si>
    <t>318,595,742</t>
  </si>
  <si>
    <t>564,555,250</t>
  </si>
  <si>
    <t>387,819,098</t>
  </si>
  <si>
    <t>968,964,650</t>
  </si>
  <si>
    <t>1,534,020,728</t>
  </si>
  <si>
    <t>2,081,182,988</t>
  </si>
  <si>
    <t>839,749,754</t>
  </si>
  <si>
    <t>858,590,800</t>
  </si>
  <si>
    <t>1,309,279,994</t>
  </si>
  <si>
    <t>213,454,700</t>
  </si>
  <si>
    <t>186,458,350</t>
  </si>
  <si>
    <t>111,326,850</t>
  </si>
  <si>
    <t>1,120,761,653</t>
  </si>
  <si>
    <t>2618</t>
  </si>
  <si>
    <t>長榮航</t>
  </si>
  <si>
    <t>11,348,756,840</t>
  </si>
  <si>
    <t>X</t>
    <phoneticPr fontId="1" type="noConversion"/>
  </si>
  <si>
    <t>X</t>
    <phoneticPr fontId="1" type="noConversion"/>
  </si>
  <si>
    <t>1,150,895,250</t>
  </si>
  <si>
    <t>240,490,500</t>
  </si>
  <si>
    <t>37,115,550</t>
  </si>
  <si>
    <t>741,236,200</t>
  </si>
  <si>
    <t>250,917,150</t>
  </si>
  <si>
    <t>89,887,030</t>
  </si>
  <si>
    <t>1,888,551,530</t>
  </si>
  <si>
    <t>165,096,849</t>
  </si>
  <si>
    <t>650,136,979</t>
  </si>
  <si>
    <t>579,034,000</t>
  </si>
  <si>
    <t>4,849,248,253</t>
  </si>
  <si>
    <t>795,412,776</t>
  </si>
  <si>
    <t>256,242,850</t>
  </si>
  <si>
    <t>249,732,800</t>
  </si>
  <si>
    <t>331,525,562</t>
  </si>
  <si>
    <t>2498</t>
  </si>
  <si>
    <t>宏達電</t>
  </si>
  <si>
    <t>6,040,372,055</t>
  </si>
  <si>
    <t>X</t>
    <phoneticPr fontId="1" type="noConversion"/>
  </si>
  <si>
    <t>X</t>
    <phoneticPr fontId="1" type="noConversion"/>
  </si>
  <si>
    <t>1,383,012,184</t>
  </si>
  <si>
    <t>1,166,873,158</t>
  </si>
  <si>
    <t>768,747,218</t>
  </si>
  <si>
    <t>3,482,876,166</t>
  </si>
  <si>
    <t>402,738,937</t>
  </si>
  <si>
    <t>196,734,400</t>
  </si>
  <si>
    <t>1,254,371,685</t>
  </si>
  <si>
    <t>250,443,100</t>
  </si>
  <si>
    <t>2,153,139,500</t>
  </si>
  <si>
    <t>664,511,750</t>
  </si>
  <si>
    <t>1,389,678,527</t>
  </si>
  <si>
    <t>178,137,150</t>
  </si>
  <si>
    <t>843,924,800</t>
  </si>
  <si>
    <t>180,693,853</t>
  </si>
  <si>
    <t>574,227,300</t>
  </si>
  <si>
    <t>3624</t>
  </si>
  <si>
    <t>光頡</t>
  </si>
  <si>
    <t>796,882,700</t>
  </si>
  <si>
    <t>X</t>
    <phoneticPr fontId="1" type="noConversion"/>
  </si>
  <si>
    <t>288,886,926</t>
  </si>
  <si>
    <t>821,994,650</t>
  </si>
  <si>
    <t>752,812,642</t>
  </si>
  <si>
    <t>1,380,447,693</t>
  </si>
  <si>
    <t>367,122,374</t>
  </si>
  <si>
    <t>152,917,350</t>
  </si>
  <si>
    <t>271,140,997</t>
  </si>
  <si>
    <t>154,777,741</t>
  </si>
  <si>
    <t>X</t>
    <phoneticPr fontId="1" type="noConversion"/>
  </si>
  <si>
    <t>3,973,879,312</t>
  </si>
  <si>
    <t>1,033,584,500</t>
  </si>
  <si>
    <t>947,703,150</t>
  </si>
  <si>
    <t>486,381,350</t>
  </si>
  <si>
    <t>1,235,543,970</t>
  </si>
  <si>
    <t>648,436,050</t>
  </si>
  <si>
    <t>683,306,765</t>
  </si>
  <si>
    <t>852,913,400</t>
  </si>
  <si>
    <t>389,275,890</t>
  </si>
  <si>
    <t>1,138,460,971</t>
  </si>
  <si>
    <t>965,249,100</t>
  </si>
  <si>
    <t>785,255,250</t>
  </si>
  <si>
    <t>794,419,400</t>
  </si>
  <si>
    <t>135,415,632</t>
  </si>
  <si>
    <t>6163</t>
  </si>
  <si>
    <t>華電網</t>
  </si>
  <si>
    <t>335,409,850</t>
  </si>
  <si>
    <t>765,142,729</t>
  </si>
  <si>
    <t>451,751,450</t>
  </si>
  <si>
    <t>X</t>
    <phoneticPr fontId="1" type="noConversion"/>
  </si>
  <si>
    <t>359,940,674</t>
  </si>
  <si>
    <t>721,000,163</t>
  </si>
  <si>
    <t>388,161,200</t>
  </si>
  <si>
    <t>814,302,700</t>
  </si>
  <si>
    <t>50,666,350</t>
  </si>
  <si>
    <t>812,996,533</t>
  </si>
  <si>
    <t>415,279,200</t>
  </si>
  <si>
    <t>641,406,000</t>
  </si>
  <si>
    <t>1,184,812,130</t>
  </si>
  <si>
    <t>1,247,610,434</t>
  </si>
  <si>
    <t>294,674,637</t>
  </si>
  <si>
    <t>296,958,350</t>
  </si>
  <si>
    <t>653,254,250</t>
  </si>
  <si>
    <t>653,290,155</t>
  </si>
  <si>
    <t>383,113,800</t>
  </si>
  <si>
    <t>4,650,010,800</t>
  </si>
  <si>
    <t>3,846,907,312</t>
  </si>
  <si>
    <t>648,679,300</t>
  </si>
  <si>
    <t>598,354,696</t>
  </si>
  <si>
    <t>696,161,741</t>
  </si>
  <si>
    <t>160,187,300</t>
  </si>
  <si>
    <t>1,040,475,100</t>
  </si>
  <si>
    <t>532,665,466</t>
  </si>
  <si>
    <t>698,585,453</t>
  </si>
  <si>
    <t>1,563,615,300</t>
  </si>
  <si>
    <t>4,077,105,002</t>
  </si>
  <si>
    <t>3444</t>
  </si>
  <si>
    <t>利機</t>
  </si>
  <si>
    <t>487,708,800</t>
  </si>
  <si>
    <t>520,248,292</t>
  </si>
  <si>
    <t>976,087,500</t>
  </si>
  <si>
    <t>187,010,307</t>
  </si>
  <si>
    <t>754,913,850</t>
  </si>
  <si>
    <t>513,700,763</t>
  </si>
  <si>
    <t>147,006,000</t>
  </si>
  <si>
    <t>607,346,241</t>
  </si>
  <si>
    <t>214,387,253</t>
  </si>
  <si>
    <t>223,627,700</t>
  </si>
  <si>
    <t>425,472,829</t>
  </si>
  <si>
    <t>被鎖</t>
    <phoneticPr fontId="1" type="noConversion"/>
  </si>
  <si>
    <t>X</t>
    <phoneticPr fontId="1" type="noConversion"/>
  </si>
  <si>
    <t>198,213,600</t>
  </si>
  <si>
    <t>121,022,850</t>
  </si>
  <si>
    <t>129,370,700</t>
  </si>
  <si>
    <t>169,488,124</t>
  </si>
  <si>
    <t>5,971,738,029</t>
  </si>
  <si>
    <t>139,743,412</t>
  </si>
  <si>
    <t>236,365,500</t>
  </si>
  <si>
    <t>124,618,250</t>
  </si>
  <si>
    <t>85,453,200</t>
  </si>
  <si>
    <t>151,162,448</t>
  </si>
  <si>
    <t>529,402,686</t>
  </si>
  <si>
    <t>3,801,362,300</t>
  </si>
  <si>
    <t>563,278,548</t>
  </si>
  <si>
    <t>889,554,900</t>
  </si>
  <si>
    <t>4,133,103,635</t>
  </si>
  <si>
    <t>546,849,723</t>
  </si>
  <si>
    <t>1,892,413,347</t>
  </si>
  <si>
    <t>534,158,700</t>
  </si>
  <si>
    <t>226,207,550</t>
  </si>
  <si>
    <t>3,521,017,800</t>
  </si>
  <si>
    <t>2,209,421,300</t>
  </si>
  <si>
    <t>556,098,504</t>
  </si>
  <si>
    <t>815,148,274</t>
  </si>
  <si>
    <t>144,533,100</t>
  </si>
  <si>
    <t>1,818,054,057</t>
  </si>
  <si>
    <t>112,300,440</t>
  </si>
  <si>
    <t>2,044,790,545</t>
  </si>
  <si>
    <t>2,709,272,026</t>
  </si>
  <si>
    <t>4,201,323,996</t>
  </si>
  <si>
    <t>409,472,417</t>
  </si>
  <si>
    <t>1,187,138,800</t>
  </si>
  <si>
    <t>297,096,450</t>
  </si>
  <si>
    <t>88,334,141</t>
  </si>
  <si>
    <t>657,055,344</t>
  </si>
  <si>
    <t>48,584,871</t>
  </si>
  <si>
    <t>1,530,566,158</t>
  </si>
  <si>
    <t>889,040,154</t>
  </si>
  <si>
    <t>290,527,132</t>
  </si>
  <si>
    <t>226,059,745</t>
  </si>
  <si>
    <t>853,853,800</t>
  </si>
  <si>
    <t>1,374,509,391</t>
  </si>
  <si>
    <t>3672</t>
  </si>
  <si>
    <t>康聯訊</t>
  </si>
  <si>
    <t>115,452,200</t>
  </si>
  <si>
    <t>878,326,665</t>
  </si>
  <si>
    <t>2,495,190,309</t>
  </si>
  <si>
    <t>516,834,850</t>
  </si>
  <si>
    <t>3499</t>
  </si>
  <si>
    <t>環天科</t>
  </si>
  <si>
    <t>200,385,800</t>
  </si>
  <si>
    <t>4744</t>
  </si>
  <si>
    <t>皇將</t>
  </si>
  <si>
    <t>234,764,000</t>
  </si>
  <si>
    <t>1,438,649,500</t>
  </si>
  <si>
    <t>1,586,629,175</t>
  </si>
  <si>
    <t>573,381,731</t>
  </si>
  <si>
    <t>152,044,050</t>
  </si>
  <si>
    <t xml:space="preserve"> </t>
    <phoneticPr fontId="1" type="noConversion"/>
  </si>
  <si>
    <t>546,572,900</t>
  </si>
  <si>
    <t>1,124,059,810</t>
  </si>
  <si>
    <t>3,262,644,529</t>
  </si>
  <si>
    <t>690,719,150</t>
  </si>
  <si>
    <t>218,218,650</t>
  </si>
  <si>
    <t>144,407,950</t>
  </si>
  <si>
    <t>530,438,046</t>
  </si>
  <si>
    <t>482,159,240</t>
  </si>
  <si>
    <t>405,877,900</t>
  </si>
  <si>
    <t>250,154,603</t>
  </si>
  <si>
    <t>381,701,967</t>
  </si>
  <si>
    <t>207,858,500</t>
  </si>
  <si>
    <t>2,484,626,586</t>
  </si>
  <si>
    <t>1,005,525,400</t>
  </si>
  <si>
    <t>1,223,927,642</t>
  </si>
  <si>
    <t>174,052,009</t>
  </si>
  <si>
    <t>1,844,713,500</t>
  </si>
  <si>
    <t>131,038,950</t>
  </si>
  <si>
    <t>754,880,433</t>
  </si>
  <si>
    <t>322,077,050</t>
  </si>
  <si>
    <t>1,342,329,954</t>
  </si>
  <si>
    <t>1,776,592,200</t>
  </si>
  <si>
    <t>518,761,700</t>
  </si>
  <si>
    <t>903,950,478</t>
  </si>
  <si>
    <t>736,587,800</t>
  </si>
  <si>
    <t>475,614,900</t>
  </si>
  <si>
    <t>289,289,500</t>
  </si>
  <si>
    <t>134,453,800</t>
  </si>
  <si>
    <t>832,940,131</t>
  </si>
  <si>
    <t>1,581,248,513</t>
  </si>
  <si>
    <t>525,903,500</t>
  </si>
  <si>
    <t>471,778,200</t>
  </si>
  <si>
    <t>781,518,615</t>
  </si>
  <si>
    <t>6698</t>
  </si>
  <si>
    <t>旭暉應材</t>
  </si>
  <si>
    <t>321,172,101</t>
  </si>
  <si>
    <t>551,220,223</t>
  </si>
  <si>
    <t>426,748,300</t>
  </si>
  <si>
    <t>3597</t>
  </si>
  <si>
    <t>映興</t>
  </si>
  <si>
    <t>98,482,500</t>
  </si>
  <si>
    <t>X</t>
    <phoneticPr fontId="1" type="noConversion"/>
  </si>
  <si>
    <t>1,230,034,350</t>
  </si>
  <si>
    <t>370,118,550</t>
  </si>
  <si>
    <t>768,540,697</t>
  </si>
  <si>
    <t>713,412,691</t>
  </si>
  <si>
    <t>109,009,601</t>
  </si>
  <si>
    <t>6235</t>
  </si>
  <si>
    <t>華孚</t>
  </si>
  <si>
    <t>584,510,874</t>
  </si>
  <si>
    <t>1,033,801,700</t>
  </si>
  <si>
    <t>185,807,479</t>
  </si>
  <si>
    <t>X</t>
    <phoneticPr fontId="1" type="noConversion"/>
  </si>
  <si>
    <t>218,758,600</t>
  </si>
  <si>
    <t>1,738,520,800</t>
  </si>
  <si>
    <t>1,273,822,521</t>
  </si>
  <si>
    <t>3550</t>
  </si>
  <si>
    <t>聯穎</t>
  </si>
  <si>
    <t>326,228,552</t>
  </si>
  <si>
    <t>415,009,850</t>
  </si>
  <si>
    <t>220,465,600</t>
  </si>
  <si>
    <t>1,997,166,032</t>
  </si>
  <si>
    <t>606,004,018</t>
  </si>
  <si>
    <t>1,251,871,640</t>
  </si>
  <si>
    <t>6148</t>
  </si>
  <si>
    <t>驊宏資</t>
  </si>
  <si>
    <t>68,827,550</t>
  </si>
  <si>
    <t>57,977,450</t>
  </si>
  <si>
    <t>600,180,617</t>
  </si>
  <si>
    <t>3083</t>
  </si>
  <si>
    <t>網龍</t>
  </si>
  <si>
    <t>457,012,800</t>
  </si>
  <si>
    <t>226,386,850</t>
  </si>
  <si>
    <t>355,160,271</t>
  </si>
  <si>
    <t>241,600,686</t>
  </si>
  <si>
    <t>1,093,323,174</t>
  </si>
  <si>
    <t>3693</t>
  </si>
  <si>
    <t>營邦</t>
  </si>
  <si>
    <t>129,223,400</t>
  </si>
  <si>
    <t>318,281,950</t>
  </si>
  <si>
    <t>208,735,900</t>
  </si>
  <si>
    <t>2495</t>
  </si>
  <si>
    <t>普安</t>
  </si>
  <si>
    <t>975,627,649</t>
  </si>
  <si>
    <t>766,234,000</t>
  </si>
  <si>
    <t>1,624,236,267</t>
  </si>
  <si>
    <t>1,309,738,423</t>
  </si>
  <si>
    <t>34,602,800</t>
  </si>
  <si>
    <t>239,174,150</t>
  </si>
  <si>
    <t>451,821,950</t>
  </si>
  <si>
    <t>166,688,850</t>
  </si>
  <si>
    <t>3322</t>
  </si>
  <si>
    <t>建舜電</t>
  </si>
  <si>
    <t>654,519,050</t>
  </si>
  <si>
    <t>302,509,419</t>
  </si>
  <si>
    <t>6205</t>
  </si>
  <si>
    <t>詮欣</t>
  </si>
  <si>
    <t>750,199,103</t>
  </si>
  <si>
    <t>1,314,302,324</t>
  </si>
  <si>
    <t>370,139,300</t>
  </si>
  <si>
    <t>1,546,357,293</t>
  </si>
  <si>
    <t>5011</t>
  </si>
  <si>
    <t>久陽</t>
  </si>
  <si>
    <t>242,280,050</t>
  </si>
  <si>
    <t>X</t>
    <phoneticPr fontId="1" type="noConversion"/>
  </si>
  <si>
    <t>8011</t>
  </si>
  <si>
    <t>台通</t>
  </si>
  <si>
    <t>463,215,298</t>
  </si>
  <si>
    <t>2,273,607,685</t>
  </si>
  <si>
    <t>975,664,330</t>
  </si>
  <si>
    <t>211,907,370</t>
  </si>
  <si>
    <t>595,717,866</t>
  </si>
  <si>
    <t>78,404,600</t>
  </si>
  <si>
    <t>871,469,979</t>
  </si>
  <si>
    <t>175,900,894</t>
  </si>
  <si>
    <t>X</t>
    <phoneticPr fontId="1" type="noConversion"/>
  </si>
  <si>
    <t>102,030,250</t>
  </si>
  <si>
    <t>2,170,644,610</t>
  </si>
  <si>
    <t>267,732,650</t>
  </si>
  <si>
    <t>3607</t>
  </si>
  <si>
    <t>谷崧</t>
  </si>
  <si>
    <t>453,985,380</t>
  </si>
  <si>
    <t>710,084,900</t>
  </si>
  <si>
    <t>191,280,050</t>
  </si>
  <si>
    <t>395,936,931</t>
  </si>
  <si>
    <t>162,741,750</t>
  </si>
  <si>
    <t>X</t>
    <phoneticPr fontId="1" type="noConversion"/>
  </si>
  <si>
    <t>2,194,749,157</t>
  </si>
  <si>
    <t>794,737,550</t>
  </si>
  <si>
    <t>1,588,487,616</t>
  </si>
  <si>
    <t>2,197,676,583</t>
  </si>
  <si>
    <t>2,052,572,120</t>
  </si>
  <si>
    <t>195,306,340</t>
  </si>
  <si>
    <t>134,178,100</t>
  </si>
  <si>
    <t>81,311,500</t>
  </si>
  <si>
    <t>X</t>
    <phoneticPr fontId="1" type="noConversion"/>
  </si>
  <si>
    <t>X</t>
    <phoneticPr fontId="1" type="noConversion"/>
  </si>
  <si>
    <t>372,463,462</t>
  </si>
  <si>
    <t>65,513,350</t>
  </si>
  <si>
    <t>461,074,831</t>
  </si>
  <si>
    <t>429,176,715</t>
  </si>
  <si>
    <t>2497</t>
  </si>
  <si>
    <t>怡利電</t>
  </si>
  <si>
    <t>604,641,751</t>
  </si>
  <si>
    <t>476,925,367</t>
  </si>
  <si>
    <t>981,652,990</t>
  </si>
  <si>
    <t>台亞</t>
  </si>
  <si>
    <t>1,428,321,725</t>
  </si>
  <si>
    <t>1,172,637,800</t>
  </si>
  <si>
    <t>149,478,250</t>
  </si>
  <si>
    <t>958,398,800</t>
  </si>
  <si>
    <t>47,959,050</t>
  </si>
  <si>
    <t>2,045,816,882</t>
  </si>
  <si>
    <t>3623</t>
  </si>
  <si>
    <t>富晶通</t>
  </si>
  <si>
    <t>52,076,950</t>
  </si>
  <si>
    <t>4720</t>
  </si>
  <si>
    <t>德淵</t>
  </si>
  <si>
    <t>143,927,017</t>
  </si>
  <si>
    <t>137,778,600</t>
  </si>
  <si>
    <t>X</t>
    <phoneticPr fontId="1" type="noConversion"/>
  </si>
  <si>
    <t>2,477,835,400</t>
  </si>
  <si>
    <t>1,126,880,066</t>
  </si>
  <si>
    <t>743,027,051</t>
  </si>
  <si>
    <t>517,325,502</t>
  </si>
  <si>
    <t>312,176,750</t>
  </si>
  <si>
    <t>524,486,750</t>
  </si>
  <si>
    <t>142,839,950</t>
  </si>
  <si>
    <t>901,139,579</t>
  </si>
  <si>
    <t>1,384,583,371</t>
  </si>
  <si>
    <t>6266</t>
  </si>
  <si>
    <t>泰詠</t>
  </si>
  <si>
    <t>786,176,750</t>
  </si>
  <si>
    <t>1,051,590,912</t>
  </si>
  <si>
    <t>588,938,676</t>
  </si>
  <si>
    <t>4939</t>
  </si>
  <si>
    <t>亞電</t>
  </si>
  <si>
    <t>254,207,300</t>
  </si>
  <si>
    <t>127,937,100</t>
  </si>
  <si>
    <t>2,054,499,706</t>
  </si>
  <si>
    <t>8071</t>
  </si>
  <si>
    <t>能率網通</t>
  </si>
  <si>
    <t>65,533,250</t>
  </si>
  <si>
    <t>X</t>
    <phoneticPr fontId="1" type="noConversion"/>
  </si>
  <si>
    <t>X</t>
    <phoneticPr fontId="1" type="noConversion"/>
  </si>
  <si>
    <t>180,393,350</t>
  </si>
  <si>
    <t>1,341,902,500</t>
  </si>
  <si>
    <t>5251</t>
  </si>
  <si>
    <t>天鉞電</t>
  </si>
  <si>
    <t>39,619,700</t>
  </si>
  <si>
    <t>488,532,557</t>
  </si>
  <si>
    <t>1316</t>
  </si>
  <si>
    <t>上曜</t>
  </si>
  <si>
    <t>199,622,734</t>
  </si>
  <si>
    <t>6465</t>
  </si>
  <si>
    <t>威潤</t>
  </si>
  <si>
    <t>45,448,450</t>
  </si>
  <si>
    <t>159,805,600</t>
  </si>
  <si>
    <t>311,328,726</t>
  </si>
  <si>
    <t>788,664,100</t>
  </si>
  <si>
    <t>8450</t>
  </si>
  <si>
    <t>霹靂</t>
  </si>
  <si>
    <t>332,063,250</t>
  </si>
  <si>
    <t>565,635,996</t>
  </si>
  <si>
    <t>519,124,622</t>
  </si>
  <si>
    <t>140,325,600</t>
  </si>
  <si>
    <t>448,708,601</t>
  </si>
  <si>
    <t>1,878,924,185</t>
  </si>
  <si>
    <t>263,745,100</t>
  </si>
  <si>
    <t>X</t>
    <phoneticPr fontId="1" type="noConversion"/>
  </si>
  <si>
    <t>X</t>
    <phoneticPr fontId="1" type="noConversion"/>
  </si>
  <si>
    <t>922,485,800</t>
  </si>
  <si>
    <t>1,403,183,733</t>
  </si>
  <si>
    <t>79,514,600</t>
  </si>
  <si>
    <t>921,136,209</t>
  </si>
  <si>
    <t>176,788,200</t>
  </si>
  <si>
    <t>668,215,219</t>
  </si>
  <si>
    <t>890,720,574</t>
  </si>
  <si>
    <t>500,667,800</t>
  </si>
  <si>
    <t>569,476,400</t>
  </si>
  <si>
    <t>54,956,850</t>
  </si>
  <si>
    <t>433,227,250</t>
  </si>
  <si>
    <t>149,409,850</t>
  </si>
  <si>
    <t>103,583,150</t>
  </si>
  <si>
    <t>157,347,000</t>
  </si>
  <si>
    <t>43,940,400</t>
  </si>
  <si>
    <t>214,929,000</t>
  </si>
  <si>
    <t>370,948,950</t>
  </si>
  <si>
    <t>2323</t>
  </si>
  <si>
    <t>中環</t>
  </si>
  <si>
    <t>2,444,193,612</t>
  </si>
  <si>
    <t>810,869,135</t>
  </si>
  <si>
    <t>1,025,591,819</t>
  </si>
  <si>
    <t>168,028,700</t>
  </si>
  <si>
    <t>723,829,963</t>
  </si>
  <si>
    <t>547,438,750</t>
  </si>
  <si>
    <t>8440</t>
  </si>
  <si>
    <t>綠電</t>
  </si>
  <si>
    <t>85,801,950</t>
  </si>
  <si>
    <t>X</t>
    <phoneticPr fontId="1" type="noConversion"/>
  </si>
  <si>
    <t>1,487,014,184</t>
  </si>
  <si>
    <t>700,098,823</t>
  </si>
  <si>
    <t>274,595,500</t>
  </si>
  <si>
    <t>1529</t>
  </si>
  <si>
    <t>樂士</t>
  </si>
  <si>
    <t>285,804,646</t>
  </si>
  <si>
    <t>322,515,569</t>
  </si>
  <si>
    <t>388,036,210</t>
  </si>
  <si>
    <t>358,118,828</t>
  </si>
  <si>
    <t>969,942,893</t>
  </si>
  <si>
    <t>沒下單</t>
    <phoneticPr fontId="1" type="noConversion"/>
  </si>
  <si>
    <t>337,936,550</t>
  </si>
  <si>
    <t>1,097,293,670</t>
  </si>
  <si>
    <t>1,081,782,182</t>
  </si>
  <si>
    <t>196,708,500</t>
  </si>
  <si>
    <t>356,140,183</t>
  </si>
  <si>
    <t>437,664,176</t>
  </si>
  <si>
    <t>541,771,349</t>
  </si>
  <si>
    <t>622,695,142</t>
  </si>
  <si>
    <t>X</t>
    <phoneticPr fontId="1" type="noConversion"/>
  </si>
  <si>
    <t>287,394,088</t>
  </si>
  <si>
    <t>729,682,850</t>
  </si>
  <si>
    <t>84,480,800</t>
  </si>
  <si>
    <t>323,089,914</t>
  </si>
  <si>
    <t>1,705,092,500</t>
  </si>
  <si>
    <t>89,243,800</t>
  </si>
  <si>
    <t>24,397,850</t>
  </si>
  <si>
    <t>84,106,204</t>
  </si>
  <si>
    <t>715,558,520</t>
  </si>
  <si>
    <t>616,882,350</t>
  </si>
  <si>
    <t>89,092,300</t>
  </si>
  <si>
    <t>605,667,800</t>
  </si>
  <si>
    <t>240,199,550</t>
  </si>
  <si>
    <t>226,696,650</t>
  </si>
  <si>
    <t>74,829,750</t>
  </si>
  <si>
    <t>2,763,514,283</t>
  </si>
  <si>
    <t>674,558,300</t>
  </si>
  <si>
    <t>773,877,550</t>
  </si>
  <si>
    <t>190,235,600</t>
  </si>
  <si>
    <t>93,592,250</t>
  </si>
  <si>
    <t>827,506,477</t>
  </si>
  <si>
    <t>109,020,600</t>
  </si>
  <si>
    <t>3338</t>
  </si>
  <si>
    <t>泰碩</t>
  </si>
  <si>
    <t>483,014,221</t>
  </si>
  <si>
    <t>223,504,050</t>
  </si>
  <si>
    <t>1,394,678,384</t>
  </si>
  <si>
    <t>788,633,600</t>
  </si>
  <si>
    <t>660,920,750</t>
  </si>
  <si>
    <t>390,277,500</t>
  </si>
  <si>
    <t>351,899,531</t>
  </si>
  <si>
    <t>396,522,052</t>
  </si>
  <si>
    <t>1,156,483,865</t>
  </si>
  <si>
    <t>361,875,600</t>
  </si>
  <si>
    <t>6,959,348,725</t>
  </si>
  <si>
    <t>6,828,423,481</t>
  </si>
  <si>
    <t>3,558,947,962</t>
  </si>
  <si>
    <t>2,594,268,529</t>
  </si>
  <si>
    <t>1,705,579,200</t>
  </si>
  <si>
    <t>1,596,996,500</t>
  </si>
  <si>
    <t>1,540,341,200</t>
  </si>
  <si>
    <t>1,253,597,150</t>
  </si>
  <si>
    <t>631,194,400</t>
  </si>
  <si>
    <t>335,047,150</t>
  </si>
  <si>
    <t>478,461,950</t>
  </si>
  <si>
    <t>232,582,437</t>
  </si>
  <si>
    <t>495,451,999</t>
  </si>
  <si>
    <t>3701</t>
  </si>
  <si>
    <t>大眾控</t>
  </si>
  <si>
    <t>1,248,164,458</t>
  </si>
  <si>
    <t>170,774,900</t>
  </si>
  <si>
    <t>1,696,452,013</t>
  </si>
  <si>
    <t>598,920,137</t>
  </si>
  <si>
    <t>417,560,696</t>
  </si>
  <si>
    <t>437,784,650</t>
  </si>
  <si>
    <t>439,248,350</t>
  </si>
  <si>
    <t>3,940,874,800</t>
  </si>
  <si>
    <t>190,579,700</t>
  </si>
  <si>
    <t>598,604,677</t>
  </si>
  <si>
    <t>9,996,638,778</t>
  </si>
  <si>
    <t>100,667,276</t>
  </si>
  <si>
    <t>X</t>
    <phoneticPr fontId="1" type="noConversion"/>
  </si>
  <si>
    <t>2305</t>
  </si>
  <si>
    <t>全友</t>
  </si>
  <si>
    <t>812,268,734</t>
  </si>
  <si>
    <t>2462</t>
  </si>
  <si>
    <t>良得電</t>
  </si>
  <si>
    <t>1,109,527,990</t>
  </si>
  <si>
    <t>207,902,150</t>
  </si>
  <si>
    <t>132,626,250</t>
  </si>
  <si>
    <t>59,665,500</t>
  </si>
  <si>
    <t>3402</t>
  </si>
  <si>
    <t>漢科</t>
  </si>
  <si>
    <t>170,192,100</t>
  </si>
  <si>
    <t>101,072,300</t>
  </si>
  <si>
    <t>572,053,588</t>
  </si>
  <si>
    <t>235,913,350</t>
  </si>
  <si>
    <t>2,718,596,764</t>
  </si>
  <si>
    <t>331,061,229</t>
  </si>
  <si>
    <t>663,344,096</t>
  </si>
  <si>
    <t>14,104,614,437</t>
  </si>
  <si>
    <t>453,313,013</t>
  </si>
  <si>
    <t>67,230,950</t>
  </si>
  <si>
    <t>210,762,343</t>
  </si>
  <si>
    <t>592,096,650</t>
  </si>
  <si>
    <t>650,709,200</t>
  </si>
  <si>
    <t>6418</t>
  </si>
  <si>
    <t>詠昇</t>
  </si>
  <si>
    <t>73,154,100</t>
  </si>
  <si>
    <t>643,816,969</t>
  </si>
  <si>
    <t>357,708,900</t>
  </si>
  <si>
    <t>14,059,232,908</t>
  </si>
  <si>
    <t>540,761,732</t>
  </si>
  <si>
    <t>1,299,957,746</t>
  </si>
  <si>
    <t>534,956,100</t>
  </si>
  <si>
    <t>432,684,192</t>
  </si>
  <si>
    <t>483,578,400</t>
  </si>
  <si>
    <t>249,223,159</t>
  </si>
  <si>
    <t>193,557,050</t>
  </si>
  <si>
    <t>320,915,500</t>
  </si>
  <si>
    <t>78,078,000</t>
  </si>
  <si>
    <t>4906</t>
  </si>
  <si>
    <t>正文</t>
  </si>
  <si>
    <t>637,265,165</t>
  </si>
  <si>
    <t>X</t>
    <phoneticPr fontId="1" type="noConversion"/>
  </si>
  <si>
    <t>X</t>
    <phoneticPr fontId="1" type="noConversion"/>
  </si>
  <si>
    <t>892,531,950</t>
  </si>
  <si>
    <t>1,646,960,398</t>
  </si>
  <si>
    <t>529,026,700</t>
  </si>
  <si>
    <t>355,704,550</t>
  </si>
  <si>
    <t>308,813,061</t>
  </si>
  <si>
    <t>1236</t>
  </si>
  <si>
    <t>宏亞</t>
  </si>
  <si>
    <t>235,036,905</t>
  </si>
  <si>
    <t>228,556,449</t>
  </si>
  <si>
    <t>3537</t>
  </si>
  <si>
    <t>堡達</t>
  </si>
  <si>
    <t>134,999,450</t>
  </si>
  <si>
    <t>161,418,000</t>
  </si>
  <si>
    <t>420,567,060</t>
  </si>
  <si>
    <t>20,003,510</t>
  </si>
  <si>
    <t>131,136,171</t>
  </si>
  <si>
    <t>561,695,863</t>
  </si>
  <si>
    <t>443,562,708</t>
  </si>
  <si>
    <t>137,323,400</t>
  </si>
  <si>
    <t>2,945,407,152</t>
  </si>
  <si>
    <t>604,711,194</t>
  </si>
  <si>
    <t>15,086,464,308</t>
  </si>
  <si>
    <t>312,061,450</t>
  </si>
  <si>
    <t>538,355,700</t>
  </si>
  <si>
    <t>267,087,900</t>
  </si>
  <si>
    <t>229,397,253</t>
  </si>
  <si>
    <t>93,711,550</t>
  </si>
  <si>
    <t>X</t>
    <phoneticPr fontId="1" type="noConversion"/>
  </si>
  <si>
    <t>677,261,550</t>
  </si>
  <si>
    <t>525,494,000</t>
  </si>
  <si>
    <t>251,321,022</t>
  </si>
  <si>
    <t>1,514,943,698</t>
  </si>
  <si>
    <t>726,110,050</t>
  </si>
  <si>
    <t>875,350,909</t>
  </si>
  <si>
    <t>428,138,400</t>
  </si>
  <si>
    <t>10,262,279,845</t>
  </si>
  <si>
    <t>X</t>
    <phoneticPr fontId="1" type="noConversion"/>
  </si>
  <si>
    <t>715,506,850</t>
  </si>
  <si>
    <t>2906</t>
  </si>
  <si>
    <t>高林</t>
  </si>
  <si>
    <t>564,750,552</t>
  </si>
  <si>
    <t>86,245,250</t>
  </si>
  <si>
    <t>303,323,217</t>
  </si>
  <si>
    <t>78,263,950</t>
  </si>
  <si>
    <t>13,484,300</t>
  </si>
  <si>
    <t>30,581,000</t>
  </si>
  <si>
    <t>732,166,450</t>
  </si>
  <si>
    <t>561,252,428</t>
  </si>
  <si>
    <t>2,216,607,116</t>
  </si>
  <si>
    <t>3231</t>
  </si>
  <si>
    <t>緯創</t>
  </si>
  <si>
    <t>8,953,968,562</t>
  </si>
  <si>
    <t>369,664,900</t>
  </si>
  <si>
    <t>356,935,900</t>
  </si>
  <si>
    <t>1,590,750,200</t>
  </si>
  <si>
    <t>632,287,811</t>
  </si>
  <si>
    <t>481,737,280</t>
  </si>
  <si>
    <t>877,785,837</t>
  </si>
  <si>
    <t>374,151,200</t>
  </si>
  <si>
    <t>457,235,348</t>
  </si>
  <si>
    <t>5498</t>
  </si>
  <si>
    <t>凱崴</t>
  </si>
  <si>
    <t>301,700,500</t>
  </si>
  <si>
    <t>431,613,800</t>
  </si>
  <si>
    <t>315,596,000</t>
  </si>
  <si>
    <t>784,436,915</t>
  </si>
  <si>
    <t>561,846,516</t>
  </si>
  <si>
    <t>655,751,750</t>
  </si>
  <si>
    <t>315,938,400</t>
  </si>
  <si>
    <t>701,896,719</t>
  </si>
  <si>
    <t>634,190,000</t>
  </si>
  <si>
    <t>258,679,950</t>
  </si>
  <si>
    <t>208,150,900</t>
  </si>
  <si>
    <t>4,036,062,819</t>
  </si>
  <si>
    <t>1,361,251,129</t>
  </si>
  <si>
    <t>675,028,450</t>
  </si>
  <si>
    <t>276,456,100</t>
  </si>
  <si>
    <t>1,905,949,152</t>
  </si>
  <si>
    <t>844,026,389</t>
  </si>
  <si>
    <t>4931</t>
  </si>
  <si>
    <t>新盛力</t>
  </si>
  <si>
    <t>145,934,700</t>
  </si>
  <si>
    <t>498,170,579</t>
  </si>
  <si>
    <t>10,233,587,966</t>
  </si>
  <si>
    <t>1,741,629,100</t>
  </si>
  <si>
    <t>1,196,933,015</t>
  </si>
  <si>
    <t>800,163,667</t>
  </si>
  <si>
    <t>2359</t>
  </si>
  <si>
    <t>所羅門</t>
  </si>
  <si>
    <t>378,931,698</t>
  </si>
  <si>
    <t>360,084,650</t>
  </si>
  <si>
    <t>3628</t>
  </si>
  <si>
    <t>盈正</t>
  </si>
  <si>
    <t>180,972,450</t>
  </si>
  <si>
    <t>264,314,258</t>
  </si>
  <si>
    <t>185,759,650</t>
  </si>
  <si>
    <t>290,972,050</t>
  </si>
  <si>
    <t>621,077,000</t>
  </si>
  <si>
    <t>2607</t>
  </si>
  <si>
    <t>榮運</t>
  </si>
  <si>
    <t>3,471,470,656</t>
  </si>
  <si>
    <t>24,301,600</t>
  </si>
  <si>
    <t>243,047,721</t>
  </si>
  <si>
    <t>54,727,650</t>
  </si>
  <si>
    <t>8996</t>
  </si>
  <si>
    <t>高力</t>
  </si>
  <si>
    <t>170,050,431</t>
  </si>
  <si>
    <t>1516</t>
  </si>
  <si>
    <t>川飛</t>
  </si>
  <si>
    <t>19,329,186</t>
  </si>
  <si>
    <t>218,912,434</t>
  </si>
  <si>
    <t>319,601,953</t>
  </si>
  <si>
    <t>805,771,841</t>
  </si>
  <si>
    <t>28,151,050</t>
  </si>
  <si>
    <t>302,943,643</t>
  </si>
  <si>
    <t>191,674,300</t>
  </si>
  <si>
    <t>953,223,585</t>
  </si>
  <si>
    <t>1,044,317,660</t>
  </si>
  <si>
    <t>2,529,904,703</t>
  </si>
  <si>
    <t>525,249,835</t>
  </si>
  <si>
    <t>1,236,782,120</t>
  </si>
  <si>
    <t>562,371,819</t>
  </si>
  <si>
    <t>46,023,550</t>
  </si>
  <si>
    <t>385,314,054</t>
  </si>
  <si>
    <t>1,239,052,780</t>
  </si>
  <si>
    <t>499,204,809</t>
  </si>
  <si>
    <t>486,578,587</t>
  </si>
  <si>
    <t>6185</t>
  </si>
  <si>
    <t>幃翔</t>
  </si>
  <si>
    <t>196,540,450</t>
  </si>
  <si>
    <t>1,478,781,018</t>
  </si>
  <si>
    <t>307,781,724</t>
  </si>
  <si>
    <t>409,766,546</t>
  </si>
  <si>
    <t>218,698,450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</si>
</sst>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00B050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b/>
      <sz val="11"/>
      <color theme="1"/>
      <name val="新細明體"/>
      <family val="1"/>
      <charset val="136"/>
      <scheme val="minor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>
      <alignment vertical="center"/>
    </xf>
    <xf numFmtId="0" fontId="8" fillId="0" borderId="0"/>
  </cellStyleXfs>
  <cellXfs count="255">
    <xf numFmtId="0" fontId="0" fillId="0" borderId="0" xfId="0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1" xfId="0" applyFont="1" applyFill="1" applyBorder="1"/>
    <xf numFmtId="0" fontId="0" fillId="4" borderId="1" xfId="0" applyNumberFormat="1" applyFill="1" applyBorder="1"/>
    <xf numFmtId="3" fontId="0" fillId="4" borderId="1" xfId="0" applyNumberFormat="1" applyFill="1" applyBorder="1"/>
    <xf numFmtId="3" fontId="0" fillId="5" borderId="1" xfId="0" applyNumberFormat="1" applyFill="1" applyBorder="1"/>
    <xf numFmtId="0" fontId="0" fillId="2" borderId="1" xfId="0" applyFont="1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2" fillId="6" borderId="1" xfId="0" applyFont="1" applyFill="1" applyBorder="1"/>
    <xf numFmtId="0" fontId="0" fillId="6" borderId="1" xfId="0" applyNumberFormat="1" applyFill="1" applyBorder="1"/>
    <xf numFmtId="3" fontId="0" fillId="6" borderId="1" xfId="0" applyNumberFormat="1" applyFill="1" applyBorder="1"/>
    <xf numFmtId="0" fontId="0" fillId="5" borderId="1" xfId="0" applyFill="1" applyBorder="1"/>
    <xf numFmtId="0" fontId="2" fillId="5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6" fillId="6" borderId="1" xfId="0" applyFont="1" applyFill="1" applyBorder="1"/>
    <xf numFmtId="0" fontId="6" fillId="6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6" fillId="4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6" fillId="5" borderId="1" xfId="0" applyFont="1" applyFill="1" applyBorder="1"/>
    <xf numFmtId="0" fontId="6" fillId="4" borderId="1" xfId="0" applyFont="1" applyFill="1" applyBorder="1"/>
    <xf numFmtId="0" fontId="4" fillId="3" borderId="1" xfId="0" applyFont="1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2" fillId="3" borderId="2" xfId="0" applyFont="1" applyFill="1" applyBorder="1"/>
    <xf numFmtId="0" fontId="0" fillId="2" borderId="2" xfId="0" applyFill="1" applyBorder="1"/>
    <xf numFmtId="0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3" fontId="0" fillId="4" borderId="1" xfId="0" applyNumberFormat="1" applyFill="1" applyBorder="1" applyAlignment="1">
      <alignment horizontal="left"/>
    </xf>
    <xf numFmtId="3" fontId="0" fillId="5" borderId="1" xfId="0" applyNumberFormat="1" applyFill="1" applyBorder="1" applyAlignment="1">
      <alignment horizontal="left"/>
    </xf>
    <xf numFmtId="0" fontId="0" fillId="6" borderId="1" xfId="0" applyNumberFormat="1" applyFill="1" applyBorder="1" applyAlignment="1">
      <alignment horizontal="left"/>
    </xf>
    <xf numFmtId="3" fontId="0" fillId="6" borderId="1" xfId="0" applyNumberFormat="1" applyFill="1" applyBorder="1" applyAlignment="1">
      <alignment horizontal="left"/>
    </xf>
    <xf numFmtId="0" fontId="4" fillId="8" borderId="1" xfId="0" applyFont="1" applyFill="1" applyBorder="1"/>
    <xf numFmtId="0" fontId="0" fillId="5" borderId="1" xfId="0" applyNumberFormat="1" applyFill="1" applyBorder="1"/>
    <xf numFmtId="0" fontId="0" fillId="5" borderId="1" xfId="0" applyNumberFormat="1" applyFill="1" applyBorder="1" applyAlignment="1">
      <alignment horizontal="left"/>
    </xf>
    <xf numFmtId="0" fontId="0" fillId="9" borderId="1" xfId="0" applyFill="1" applyBorder="1"/>
    <xf numFmtId="0" fontId="0" fillId="6" borderId="1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5" borderId="4" xfId="0" applyFill="1" applyBorder="1"/>
    <xf numFmtId="0" fontId="0" fillId="3" borderId="4" xfId="0" applyFill="1" applyBorder="1"/>
    <xf numFmtId="3" fontId="0" fillId="3" borderId="1" xfId="0" applyNumberFormat="1" applyFill="1" applyBorder="1"/>
    <xf numFmtId="0" fontId="4" fillId="3" borderId="4" xfId="0" applyFont="1" applyFill="1" applyBorder="1"/>
    <xf numFmtId="0" fontId="2" fillId="3" borderId="4" xfId="0" applyFont="1" applyFill="1" applyBorder="1"/>
    <xf numFmtId="0" fontId="0" fillId="0" borderId="2" xfId="0" applyBorder="1"/>
    <xf numFmtId="0" fontId="0" fillId="0" borderId="4" xfId="0" applyFill="1" applyBorder="1"/>
    <xf numFmtId="10" fontId="0" fillId="0" borderId="1" xfId="1" applyNumberFormat="1" applyFont="1" applyBorder="1" applyAlignment="1"/>
    <xf numFmtId="10" fontId="0" fillId="0" borderId="1" xfId="0" applyNumberFormat="1" applyBorder="1"/>
    <xf numFmtId="10" fontId="4" fillId="10" borderId="1" xfId="0" applyNumberFormat="1" applyFont="1" applyFill="1" applyBorder="1"/>
    <xf numFmtId="0" fontId="0" fillId="9" borderId="1" xfId="0" applyFill="1" applyBorder="1" applyAlignment="1">
      <alignment wrapText="1"/>
    </xf>
    <xf numFmtId="0" fontId="2" fillId="9" borderId="1" xfId="0" applyFont="1" applyFill="1" applyBorder="1"/>
    <xf numFmtId="9" fontId="0" fillId="0" borderId="1" xfId="1" applyFont="1" applyBorder="1" applyAlignment="1"/>
    <xf numFmtId="0" fontId="0" fillId="0" borderId="4" xfId="0" applyBorder="1"/>
    <xf numFmtId="0" fontId="4" fillId="0" borderId="1" xfId="0" applyFont="1" applyBorder="1"/>
    <xf numFmtId="10" fontId="0" fillId="6" borderId="1" xfId="1" applyNumberFormat="1" applyFont="1" applyFill="1" applyBorder="1" applyAlignment="1"/>
    <xf numFmtId="10" fontId="0" fillId="9" borderId="1" xfId="1" applyNumberFormat="1" applyFont="1" applyFill="1" applyBorder="1" applyAlignment="1"/>
    <xf numFmtId="0" fontId="0" fillId="0" borderId="1" xfId="0" applyFont="1" applyBorder="1"/>
    <xf numFmtId="0" fontId="0" fillId="3" borderId="1" xfId="0" applyFill="1" applyBorder="1" applyAlignment="1">
      <alignment horizontal="right"/>
    </xf>
    <xf numFmtId="0" fontId="0" fillId="5" borderId="0" xfId="0" applyFill="1"/>
    <xf numFmtId="0" fontId="4" fillId="8" borderId="0" xfId="0" applyFont="1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9" fillId="11" borderId="0" xfId="2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0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Normal" xfId="2" xr:uid="{48853C0D-F7D8-4619-80AC-F471BABDA2A4}"/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54" Type="http://schemas.openxmlformats.org/officeDocument/2006/relationships/worksheet" Target="worksheets/sheet254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styles" Target="styles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calcChain" Target="calcChain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zoomScale="130" zoomScaleNormal="130" workbookViewId="0">
      <selection activeCell="C8" sqref="C8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9.5703125" style="6" customWidth="1"/>
    <col min="6" max="6" width="9.5703125" style="1" customWidth="1"/>
    <col min="7" max="7" width="9.140625" style="1"/>
    <col min="8" max="8" width="9" style="6"/>
    <col min="9" max="9" width="9.5703125" style="6" bestFit="1" customWidth="1"/>
    <col min="10" max="10" width="9.5703125" style="6" customWidth="1"/>
    <col min="11" max="11" width="12.140625" style="6" bestFit="1" customWidth="1"/>
    <col min="12" max="12" width="14" style="6" bestFit="1" customWidth="1"/>
    <col min="13" max="13" width="6" style="6" bestFit="1" customWidth="1"/>
    <col min="14" max="14" width="9" style="6"/>
    <col min="15" max="15" width="9.140625" style="6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2" t="s">
        <v>3</v>
      </c>
      <c r="G1" s="2" t="s">
        <v>4</v>
      </c>
      <c r="H1" s="10"/>
      <c r="I1" s="10"/>
      <c r="J1" s="2" t="s">
        <v>6</v>
      </c>
      <c r="K1" s="10" t="s">
        <v>5</v>
      </c>
      <c r="L1" s="12" t="s">
        <v>46</v>
      </c>
      <c r="M1" s="11" t="s">
        <v>48</v>
      </c>
      <c r="N1" s="10" t="s">
        <v>50</v>
      </c>
      <c r="O1" s="6" t="s">
        <v>49</v>
      </c>
      <c r="P1" s="8"/>
      <c r="R1" s="2" t="s">
        <v>370</v>
      </c>
      <c r="T1" s="2"/>
    </row>
    <row r="2" spans="1:20" x14ac:dyDescent="0.25">
      <c r="A2" s="23" t="s">
        <v>9</v>
      </c>
      <c r="B2" s="23" t="s">
        <v>10</v>
      </c>
      <c r="C2" s="23" t="s">
        <v>33</v>
      </c>
      <c r="D2" s="24">
        <f>FLOOR(C2*1.1,LOOKUP(C2*1.1,{0,10,50,100,500},{0.01,0.05,0.1,0.5,1}))</f>
        <v>111.5</v>
      </c>
      <c r="E2" s="24">
        <f>CEILING(C2*0.9,LOOKUP(C2*0.9,{0,10,50,100,500},{0.01,0.05,0.1,0.5,1}))</f>
        <v>91.4</v>
      </c>
      <c r="F2" s="25">
        <f t="shared" ref="F2:F14" si="0">IF(D2&lt;10,D2-0.02,IF(D2&lt;50,D2-0.1,IF(D2&lt;100,D2-0.2,IF(D2&lt;500,D2-1,IF(D2&lt;1000,D2-2,0)))))</f>
        <v>110.5</v>
      </c>
      <c r="G2" s="23">
        <v>1</v>
      </c>
      <c r="H2" s="23">
        <f t="shared" ref="H2:H14" si="1">C2*G2</f>
        <v>101.5</v>
      </c>
      <c r="I2" s="23"/>
      <c r="J2" s="26">
        <v>20.48</v>
      </c>
      <c r="K2" s="27">
        <v>425436</v>
      </c>
      <c r="L2" s="27">
        <v>908538600</v>
      </c>
      <c r="M2" s="22"/>
      <c r="N2" s="6" t="s">
        <v>52</v>
      </c>
      <c r="O2" s="6">
        <v>1</v>
      </c>
      <c r="P2" s="8">
        <f>H15*1000*0.01</f>
        <v>6375</v>
      </c>
      <c r="R2" s="3">
        <f t="shared" ref="R2:R14" si="2">IF(E2&lt;10,E2+0.01,IF(E2&lt;50,E2+0.05,IF(E2&lt;100,E2+0.1,IF(E2&lt;500,E2+0.5,IF(E2&lt;1000,E2+1,0)))))</f>
        <v>91.5</v>
      </c>
      <c r="T2" s="7"/>
    </row>
    <row r="3" spans="1:20" s="9" customFormat="1" x14ac:dyDescent="0.25">
      <c r="A3" s="23" t="s">
        <v>8</v>
      </c>
      <c r="B3" s="23" t="s">
        <v>7</v>
      </c>
      <c r="C3" s="23" t="s">
        <v>34</v>
      </c>
      <c r="D3" s="24">
        <f>FLOOR(C3*1.1,LOOKUP(C3*1.1,{0,10,50,100,500},{0.01,0.05,0.1,0.5,1}))</f>
        <v>68.7</v>
      </c>
      <c r="E3" s="24">
        <f>CEILING(C3*0.9,LOOKUP(C3*0.9,{0,10,50,100,500},{0.01,0.05,0.1,0.5,1}))</f>
        <v>56.300000000000004</v>
      </c>
      <c r="F3" s="25">
        <f t="shared" si="0"/>
        <v>68.5</v>
      </c>
      <c r="G3" s="23">
        <v>2</v>
      </c>
      <c r="H3" s="23">
        <f t="shared" si="1"/>
        <v>125</v>
      </c>
      <c r="I3" s="23"/>
      <c r="J3" s="26">
        <v>18.559999999999999</v>
      </c>
      <c r="K3" s="27">
        <v>-86048</v>
      </c>
      <c r="L3" s="27">
        <v>263013800</v>
      </c>
      <c r="M3" s="22"/>
      <c r="N3" s="6" t="s">
        <v>51</v>
      </c>
      <c r="O3" s="6">
        <v>2</v>
      </c>
      <c r="P3" s="8">
        <f>P2*2</f>
        <v>12750</v>
      </c>
      <c r="Q3" s="1"/>
      <c r="R3" s="3">
        <f t="shared" si="2"/>
        <v>56.400000000000006</v>
      </c>
      <c r="S3" s="1"/>
      <c r="T3" s="7"/>
    </row>
    <row r="4" spans="1:20" x14ac:dyDescent="0.25">
      <c r="A4" s="23" t="s">
        <v>11</v>
      </c>
      <c r="B4" s="23" t="s">
        <v>12</v>
      </c>
      <c r="C4" s="23" t="s">
        <v>35</v>
      </c>
      <c r="D4" s="24">
        <f>FLOOR(C4*1.1,LOOKUP(C4*1.1,{0,10,50,100,500},{0.01,0.05,0.1,0.5,1}))</f>
        <v>17.2</v>
      </c>
      <c r="E4" s="24">
        <f>CEILING(C4*0.9,LOOKUP(C4*0.9,{0,10,50,100,500},{0.01,0.05,0.1,0.5,1}))</f>
        <v>14.100000000000001</v>
      </c>
      <c r="F4" s="25">
        <f t="shared" si="0"/>
        <v>17.099999999999998</v>
      </c>
      <c r="G4" s="23">
        <v>6</v>
      </c>
      <c r="H4" s="23">
        <f t="shared" si="1"/>
        <v>93.9</v>
      </c>
      <c r="I4" s="23"/>
      <c r="J4" s="26">
        <v>12.29</v>
      </c>
      <c r="K4" s="27">
        <v>2715000</v>
      </c>
      <c r="L4" s="27">
        <v>330328303</v>
      </c>
      <c r="M4" s="7"/>
      <c r="N4" s="6">
        <v>-1908</v>
      </c>
      <c r="O4" s="6">
        <v>3</v>
      </c>
      <c r="P4" s="8">
        <f>P2*3</f>
        <v>19125</v>
      </c>
      <c r="Q4" s="1"/>
      <c r="R4" s="3">
        <f t="shared" si="2"/>
        <v>14.150000000000002</v>
      </c>
      <c r="S4" s="1"/>
      <c r="T4" s="7"/>
    </row>
    <row r="5" spans="1:20" s="9" customFormat="1" ht="17.25" customHeight="1" x14ac:dyDescent="0.25">
      <c r="A5" s="23" t="s">
        <v>13</v>
      </c>
      <c r="B5" s="23" t="s">
        <v>14</v>
      </c>
      <c r="C5" s="23" t="s">
        <v>36</v>
      </c>
      <c r="D5" s="24">
        <f>FLOOR(C5*1.1,LOOKUP(C5*1.1,{0,10,50,100,500},{0.01,0.05,0.1,0.5,1}))</f>
        <v>73.400000000000006</v>
      </c>
      <c r="E5" s="24">
        <f>CEILING(C5*0.9,LOOKUP(C5*0.9,{0,10,50,100,500},{0.01,0.05,0.1,0.5,1}))</f>
        <v>60.2</v>
      </c>
      <c r="F5" s="25">
        <f t="shared" si="0"/>
        <v>73.2</v>
      </c>
      <c r="G5" s="23">
        <v>2</v>
      </c>
      <c r="H5" s="23">
        <f t="shared" si="1"/>
        <v>133.6</v>
      </c>
      <c r="I5" s="23"/>
      <c r="J5" s="26">
        <v>11.79</v>
      </c>
      <c r="K5" s="27">
        <v>-655621</v>
      </c>
      <c r="L5" s="27">
        <v>468419300</v>
      </c>
      <c r="M5" s="7"/>
      <c r="N5" s="6" t="s">
        <v>51</v>
      </c>
      <c r="O5" s="6">
        <v>4</v>
      </c>
      <c r="P5" s="8">
        <f>P2*4</f>
        <v>25500</v>
      </c>
      <c r="Q5" s="1"/>
      <c r="R5" s="3">
        <f t="shared" si="2"/>
        <v>60.300000000000004</v>
      </c>
      <c r="S5" s="1"/>
      <c r="T5" s="7"/>
    </row>
    <row r="6" spans="1:20" x14ac:dyDescent="0.25">
      <c r="A6" s="15" t="s">
        <v>15</v>
      </c>
      <c r="B6" s="15" t="s">
        <v>16</v>
      </c>
      <c r="C6" s="15" t="s">
        <v>37</v>
      </c>
      <c r="D6" s="16">
        <f>FLOOR(C6*1.1,LOOKUP(C6*1.1,{0,10,50,100,500},{0.01,0.05,0.1,0.5,1}))</f>
        <v>12.200000000000001</v>
      </c>
      <c r="E6" s="16">
        <f>CEILING(C6*0.9,LOOKUP(C6*0.9,{0,10,50,100,500},{0.01,0.05,0.1,0.5,1}))</f>
        <v>9.99</v>
      </c>
      <c r="F6" s="17">
        <f t="shared" si="0"/>
        <v>12.100000000000001</v>
      </c>
      <c r="G6" s="15">
        <v>0</v>
      </c>
      <c r="H6" s="15">
        <f t="shared" si="1"/>
        <v>0</v>
      </c>
      <c r="I6" s="15"/>
      <c r="J6" s="18">
        <v>11.7</v>
      </c>
      <c r="K6" s="19">
        <v>30997</v>
      </c>
      <c r="L6" s="19">
        <v>261663350</v>
      </c>
      <c r="M6" s="22"/>
      <c r="O6" s="6">
        <v>5</v>
      </c>
      <c r="P6" s="8">
        <f>P2*5</f>
        <v>31875</v>
      </c>
      <c r="Q6" s="1"/>
      <c r="R6" s="3">
        <f t="shared" si="2"/>
        <v>10</v>
      </c>
      <c r="S6" s="1"/>
      <c r="T6" s="7"/>
    </row>
    <row r="7" spans="1:20" s="9" customFormat="1" x14ac:dyDescent="0.25">
      <c r="A7" s="23" t="s">
        <v>17</v>
      </c>
      <c r="B7" s="23" t="s">
        <v>18</v>
      </c>
      <c r="C7" s="23" t="s">
        <v>38</v>
      </c>
      <c r="D7" s="24">
        <f>FLOOR(C7*1.1,LOOKUP(C7*1.1,{0,10,50,100,500},{0.01,0.05,0.1,0.5,1}))</f>
        <v>52.6</v>
      </c>
      <c r="E7" s="24">
        <f>CEILING(C7*0.9,LOOKUP(C7*0.9,{0,10,50,100,500},{0.01,0.05,0.1,0.5,1}))</f>
        <v>43.150000000000006</v>
      </c>
      <c r="F7" s="25">
        <f t="shared" si="0"/>
        <v>52.4</v>
      </c>
      <c r="G7" s="23">
        <v>2</v>
      </c>
      <c r="H7" s="23">
        <f t="shared" si="1"/>
        <v>95.8</v>
      </c>
      <c r="I7" s="23"/>
      <c r="J7" s="26">
        <v>11.26</v>
      </c>
      <c r="K7" s="27">
        <v>9757500</v>
      </c>
      <c r="L7" s="27">
        <v>2389121436</v>
      </c>
      <c r="M7" s="7"/>
      <c r="N7" s="6">
        <v>4081</v>
      </c>
      <c r="O7" s="6">
        <v>6</v>
      </c>
      <c r="P7" s="8">
        <f>P2*6</f>
        <v>38250</v>
      </c>
      <c r="Q7" s="1"/>
      <c r="R7" s="3">
        <f t="shared" si="2"/>
        <v>43.2</v>
      </c>
      <c r="S7" s="1"/>
      <c r="T7" s="7"/>
    </row>
    <row r="8" spans="1:20" s="9" customFormat="1" x14ac:dyDescent="0.25">
      <c r="A8" s="23" t="s">
        <v>19</v>
      </c>
      <c r="B8" s="23" t="s">
        <v>20</v>
      </c>
      <c r="C8" s="23" t="s">
        <v>39</v>
      </c>
      <c r="D8" s="24">
        <f>FLOOR(C8*1.1,LOOKUP(C8*1.1,{0,10,50,100,500},{0.01,0.05,0.1,0.5,1}))</f>
        <v>48.2</v>
      </c>
      <c r="E8" s="24">
        <f>CEILING(C8*0.9,LOOKUP(C8*0.9,{0,10,50,100,500},{0.01,0.05,0.1,0.5,1}))</f>
        <v>39.5</v>
      </c>
      <c r="F8" s="25">
        <f t="shared" si="0"/>
        <v>48.1</v>
      </c>
      <c r="G8" s="23">
        <v>2</v>
      </c>
      <c r="H8" s="23">
        <f t="shared" si="1"/>
        <v>87.7</v>
      </c>
      <c r="I8" s="23"/>
      <c r="J8" s="26">
        <v>9.49</v>
      </c>
      <c r="K8" s="27">
        <v>444000</v>
      </c>
      <c r="L8" s="27">
        <v>273823750</v>
      </c>
      <c r="M8" s="7"/>
      <c r="N8" s="6">
        <v>4227</v>
      </c>
      <c r="O8" s="6">
        <v>7</v>
      </c>
      <c r="P8" s="8">
        <f>P2*7</f>
        <v>44625</v>
      </c>
      <c r="Q8" s="1"/>
      <c r="R8" s="3">
        <f t="shared" si="2"/>
        <v>39.549999999999997</v>
      </c>
      <c r="S8" s="1"/>
      <c r="T8" s="7"/>
    </row>
    <row r="9" spans="1:20" s="13" customFormat="1" x14ac:dyDescent="0.25">
      <c r="A9" s="15" t="s">
        <v>21</v>
      </c>
      <c r="B9" s="15" t="s">
        <v>22</v>
      </c>
      <c r="C9" s="15" t="s">
        <v>40</v>
      </c>
      <c r="D9" s="16">
        <f>FLOOR(C9*1.1,LOOKUP(C9*1.1,{0,10,50,100,500},{0.01,0.05,0.1,0.5,1}))</f>
        <v>40.6</v>
      </c>
      <c r="E9" s="16">
        <f>CEILING(C9*0.9,LOOKUP(C9*0.9,{0,10,50,100,500},{0.01,0.05,0.1,0.5,1}))</f>
        <v>33.300000000000004</v>
      </c>
      <c r="F9" s="17">
        <f t="shared" si="0"/>
        <v>40.5</v>
      </c>
      <c r="G9" s="17">
        <v>0</v>
      </c>
      <c r="H9" s="15">
        <f t="shared" si="1"/>
        <v>0</v>
      </c>
      <c r="I9" s="15"/>
      <c r="J9" s="18">
        <v>9.4</v>
      </c>
      <c r="K9" s="19">
        <v>59000</v>
      </c>
      <c r="L9" s="19">
        <v>279928300</v>
      </c>
      <c r="M9" s="7"/>
      <c r="N9" s="6"/>
      <c r="O9" s="6">
        <v>8</v>
      </c>
      <c r="P9" s="8">
        <f>P2*8</f>
        <v>51000</v>
      </c>
      <c r="Q9" s="1"/>
      <c r="R9" s="3">
        <f t="shared" si="2"/>
        <v>33.35</v>
      </c>
      <c r="S9" s="1"/>
      <c r="T9" s="7"/>
    </row>
    <row r="10" spans="1:20" x14ac:dyDescent="0.25">
      <c r="A10" s="15" t="s">
        <v>23</v>
      </c>
      <c r="B10" s="15" t="s">
        <v>24</v>
      </c>
      <c r="C10" s="15" t="s">
        <v>41</v>
      </c>
      <c r="D10" s="16">
        <f>FLOOR(C10*1.1,LOOKUP(C10*1.1,{0,10,50,100,500},{0.01,0.05,0.1,0.5,1}))</f>
        <v>19.25</v>
      </c>
      <c r="E10" s="16">
        <f>CEILING(C10*0.9,LOOKUP(C10*0.9,{0,10,50,100,500},{0.01,0.05,0.1,0.5,1}))</f>
        <v>15.75</v>
      </c>
      <c r="F10" s="17">
        <f t="shared" si="0"/>
        <v>19.149999999999999</v>
      </c>
      <c r="G10" s="15">
        <v>0</v>
      </c>
      <c r="H10" s="15">
        <f t="shared" si="1"/>
        <v>0</v>
      </c>
      <c r="I10" s="15"/>
      <c r="J10" s="18">
        <v>9.2100000000000009</v>
      </c>
      <c r="K10" s="19">
        <v>152000</v>
      </c>
      <c r="L10" s="20">
        <v>63671800</v>
      </c>
      <c r="M10" s="7"/>
      <c r="O10" s="6">
        <v>9</v>
      </c>
      <c r="P10" s="8">
        <f>P2*9</f>
        <v>57375</v>
      </c>
      <c r="Q10" s="1"/>
      <c r="R10" s="3">
        <f t="shared" si="2"/>
        <v>15.8</v>
      </c>
      <c r="S10" s="1"/>
      <c r="T10" s="7"/>
    </row>
    <row r="11" spans="1:20" s="9" customFormat="1" x14ac:dyDescent="0.25">
      <c r="A11" s="15" t="s">
        <v>25</v>
      </c>
      <c r="B11" s="15" t="s">
        <v>26</v>
      </c>
      <c r="C11" s="15" t="s">
        <v>42</v>
      </c>
      <c r="D11" s="16">
        <f>FLOOR(C11*1.1,LOOKUP(C11*1.1,{0,10,50,100,500},{0.01,0.05,0.1,0.5,1}))</f>
        <v>87.2</v>
      </c>
      <c r="E11" s="16">
        <f>CEILING(C11*0.9,LOOKUP(C11*0.9,{0,10,50,100,500},{0.01,0.05,0.1,0.5,1}))</f>
        <v>71.400000000000006</v>
      </c>
      <c r="F11" s="17">
        <f t="shared" si="0"/>
        <v>87</v>
      </c>
      <c r="G11" s="15">
        <v>0</v>
      </c>
      <c r="H11" s="15">
        <f t="shared" si="1"/>
        <v>0</v>
      </c>
      <c r="I11" s="15"/>
      <c r="J11" s="18">
        <v>7.2</v>
      </c>
      <c r="K11" s="19">
        <v>106000</v>
      </c>
      <c r="L11" s="19">
        <v>408460332</v>
      </c>
      <c r="M11" s="7"/>
      <c r="N11" s="6"/>
      <c r="O11" s="6">
        <v>10</v>
      </c>
      <c r="P11" s="8">
        <f>P2*10</f>
        <v>63750</v>
      </c>
      <c r="Q11" s="1"/>
      <c r="R11" s="3">
        <f t="shared" si="2"/>
        <v>71.5</v>
      </c>
      <c r="S11" s="1"/>
      <c r="T11" s="7"/>
    </row>
    <row r="12" spans="1:20" x14ac:dyDescent="0.25">
      <c r="A12" s="15" t="s">
        <v>27</v>
      </c>
      <c r="B12" s="15" t="s">
        <v>28</v>
      </c>
      <c r="C12" s="15" t="s">
        <v>43</v>
      </c>
      <c r="D12" s="16">
        <f>FLOOR(C12*1.1,LOOKUP(C12*1.1,{0,10,50,100,500},{0.01,0.05,0.1,0.5,1}))</f>
        <v>27.75</v>
      </c>
      <c r="E12" s="16">
        <f>CEILING(C12*0.9,LOOKUP(C12*0.9,{0,10,50,100,500},{0.01,0.05,0.1,0.5,1}))</f>
        <v>22.75</v>
      </c>
      <c r="F12" s="17">
        <f t="shared" si="0"/>
        <v>27.65</v>
      </c>
      <c r="G12" s="15">
        <v>0</v>
      </c>
      <c r="H12" s="15">
        <f t="shared" si="1"/>
        <v>0</v>
      </c>
      <c r="I12" s="15"/>
      <c r="J12" s="18">
        <v>6.43</v>
      </c>
      <c r="K12" s="19">
        <v>37000</v>
      </c>
      <c r="L12" s="19">
        <v>142158476</v>
      </c>
      <c r="M12" s="7"/>
      <c r="P12" s="1"/>
      <c r="Q12" s="1"/>
      <c r="R12" s="3">
        <f t="shared" si="2"/>
        <v>22.8</v>
      </c>
      <c r="S12" s="1"/>
      <c r="T12" s="7"/>
    </row>
    <row r="13" spans="1:20" s="9" customFormat="1" x14ac:dyDescent="0.25">
      <c r="A13" s="15" t="s">
        <v>29</v>
      </c>
      <c r="B13" s="15" t="s">
        <v>30</v>
      </c>
      <c r="C13" s="15" t="s">
        <v>44</v>
      </c>
      <c r="D13" s="16">
        <f>FLOOR(C13*1.1,LOOKUP(C13*1.1,{0,10,50,100,500},{0.01,0.05,0.1,0.5,1}))</f>
        <v>38.1</v>
      </c>
      <c r="E13" s="16">
        <f>CEILING(C13*0.9,LOOKUP(C13*0.9,{0,10,50,100,500},{0.01,0.05,0.1,0.5,1}))</f>
        <v>31.200000000000003</v>
      </c>
      <c r="F13" s="17">
        <f t="shared" si="0"/>
        <v>38</v>
      </c>
      <c r="G13" s="15">
        <v>0</v>
      </c>
      <c r="H13" s="15">
        <f t="shared" si="1"/>
        <v>0</v>
      </c>
      <c r="I13" s="15"/>
      <c r="J13" s="18">
        <v>5.34</v>
      </c>
      <c r="K13" s="19">
        <v>-376000</v>
      </c>
      <c r="L13" s="19">
        <v>308194595</v>
      </c>
      <c r="M13" s="7"/>
      <c r="N13" s="6"/>
      <c r="O13" s="6"/>
      <c r="P13" s="1"/>
      <c r="Q13" s="1"/>
      <c r="R13" s="3">
        <f t="shared" si="2"/>
        <v>31.250000000000004</v>
      </c>
      <c r="S13" s="1"/>
      <c r="T13" s="7"/>
    </row>
    <row r="14" spans="1:20" x14ac:dyDescent="0.25">
      <c r="A14" s="15" t="s">
        <v>31</v>
      </c>
      <c r="B14" s="15" t="s">
        <v>32</v>
      </c>
      <c r="C14" s="15" t="s">
        <v>45</v>
      </c>
      <c r="D14" s="16">
        <f>FLOOR(C14*1.1,LOOKUP(C14*1.1,{0,10,50,100,500},{0.01,0.05,0.1,0.5,1}))</f>
        <v>16.2</v>
      </c>
      <c r="E14" s="16">
        <f>CEILING(C14*0.9,LOOKUP(C14*0.9,{0,10,50,100,500},{0.01,0.05,0.1,0.5,1}))</f>
        <v>13.3</v>
      </c>
      <c r="F14" s="17">
        <f t="shared" si="0"/>
        <v>16.099999999999998</v>
      </c>
      <c r="G14" s="15">
        <v>0</v>
      </c>
      <c r="H14" s="15">
        <f t="shared" si="1"/>
        <v>0</v>
      </c>
      <c r="I14" s="15"/>
      <c r="J14" s="18">
        <v>5.3</v>
      </c>
      <c r="K14" s="19">
        <v>116460072</v>
      </c>
      <c r="L14" s="19">
        <v>7691678936</v>
      </c>
      <c r="M14" s="7"/>
      <c r="P14" s="1"/>
      <c r="Q14" s="1"/>
      <c r="R14" s="3">
        <f t="shared" si="2"/>
        <v>13.350000000000001</v>
      </c>
      <c r="T14" s="7"/>
    </row>
    <row r="15" spans="1:20" s="9" customFormat="1" x14ac:dyDescent="0.25">
      <c r="A15" s="6"/>
      <c r="B15" s="6"/>
      <c r="C15" s="6"/>
      <c r="D15" s="4"/>
      <c r="E15" s="4"/>
      <c r="F15" s="3"/>
      <c r="G15" s="5"/>
      <c r="H15" s="21">
        <f>SUM(H2:H14)</f>
        <v>637.5</v>
      </c>
      <c r="I15" s="5"/>
      <c r="J15" s="6"/>
      <c r="K15" s="8"/>
      <c r="L15" s="6"/>
      <c r="M15" s="7"/>
      <c r="N15" s="30">
        <v>6400</v>
      </c>
      <c r="O15" s="6"/>
      <c r="P15" s="1"/>
      <c r="Q15" s="1"/>
      <c r="R15" s="1"/>
      <c r="S15" s="1"/>
      <c r="T15" s="7"/>
    </row>
    <row r="16" spans="1:20" x14ac:dyDescent="0.25">
      <c r="C16" s="6"/>
      <c r="D16" s="4"/>
      <c r="E16" s="4"/>
      <c r="F16" s="3"/>
      <c r="G16" s="3"/>
      <c r="H16" s="5"/>
      <c r="I16" s="5"/>
      <c r="J16" s="5"/>
      <c r="P16" s="1"/>
      <c r="Q16" s="1"/>
      <c r="R16" s="1"/>
      <c r="S16" s="1"/>
      <c r="T16" s="7"/>
    </row>
    <row r="17" spans="1:15" x14ac:dyDescent="0.25">
      <c r="C17" s="6"/>
      <c r="D17" s="4"/>
      <c r="E17" s="4"/>
      <c r="F17" s="3"/>
      <c r="G17" s="3"/>
      <c r="H17" s="5"/>
      <c r="I17" s="5"/>
      <c r="J17" s="5"/>
      <c r="N17" s="7"/>
      <c r="O17" s="7"/>
    </row>
    <row r="18" spans="1:15" x14ac:dyDescent="0.25">
      <c r="A18" s="7"/>
      <c r="B18" s="7"/>
      <c r="C18" s="7"/>
      <c r="D18" s="4"/>
      <c r="E18" s="4"/>
      <c r="F18" s="3"/>
      <c r="G18" s="3"/>
      <c r="H18" s="5"/>
      <c r="I18" s="5"/>
      <c r="N18" s="7"/>
      <c r="O18" s="7"/>
    </row>
    <row r="19" spans="1:15" x14ac:dyDescent="0.25">
      <c r="A19" s="7"/>
      <c r="B19" s="7"/>
      <c r="C19" s="7"/>
      <c r="D19" s="4"/>
      <c r="E19" s="4"/>
      <c r="F19" s="3"/>
      <c r="G19" s="3"/>
      <c r="H19" s="5"/>
      <c r="I19" s="5"/>
      <c r="N19" s="7"/>
      <c r="O19" s="7"/>
    </row>
    <row r="20" spans="1:15" x14ac:dyDescent="0.25">
      <c r="A20" s="7"/>
      <c r="B20" s="7"/>
      <c r="C20" s="7"/>
      <c r="D20" s="4"/>
      <c r="E20" s="4"/>
      <c r="F20" s="3"/>
      <c r="G20" s="3"/>
      <c r="H20" s="5"/>
      <c r="I20" s="5"/>
      <c r="N20" s="7"/>
      <c r="O20" s="7"/>
    </row>
    <row r="21" spans="1:15" x14ac:dyDescent="0.25">
      <c r="A21" s="7"/>
      <c r="B21" s="7"/>
      <c r="C21" s="7"/>
      <c r="N21" s="7"/>
      <c r="O21" s="7"/>
    </row>
    <row r="22" spans="1:15" x14ac:dyDescent="0.25">
      <c r="A22" s="7"/>
      <c r="B22" s="7"/>
      <c r="C22" s="7"/>
      <c r="N22" s="7"/>
      <c r="O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FE23-7DA7-43C6-B16A-911DC7D2C097}">
  <dimension ref="A1:T24"/>
  <sheetViews>
    <sheetView zoomScale="130" zoomScaleNormal="130" workbookViewId="0">
      <selection activeCell="K25" sqref="K25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4" width="9" style="6"/>
    <col min="15" max="15" width="9.140625" style="6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646</v>
      </c>
      <c r="B2" s="23" t="s">
        <v>647</v>
      </c>
      <c r="C2" s="23" t="s">
        <v>648</v>
      </c>
      <c r="D2" s="24">
        <f>FLOOR(C2*1.1,LOOKUP(C2*1.1,{0,10,50,100,500},{0.01,0.05,0.1,0.5,1}))</f>
        <v>57.400000000000006</v>
      </c>
      <c r="E2" s="24">
        <f>CEILING(C2*0.9,LOOKUP(C2*0.9,{0,10,50,100,500},{0.01,0.05,0.1,0.5,1}))</f>
        <v>47</v>
      </c>
      <c r="F2" s="25">
        <f t="shared" ref="F2:F16" si="0">IF(D2&lt;10,D2-0.02,IF(D2&lt;50,D2-0.1,IF(D2&lt;100,D2-0.2,IF(D2&lt;500,D2-1,IF(D2&lt;1000,D2-2,0)))))</f>
        <v>57.2</v>
      </c>
      <c r="G2" s="23">
        <v>1</v>
      </c>
      <c r="H2" s="23">
        <f t="shared" ref="H2:H16" si="1">C2*G2</f>
        <v>52.2</v>
      </c>
      <c r="I2" s="23"/>
      <c r="J2" s="23" t="s">
        <v>649</v>
      </c>
      <c r="K2" s="23" t="s">
        <v>650</v>
      </c>
      <c r="L2" s="23" t="s">
        <v>651</v>
      </c>
      <c r="N2" s="6">
        <v>-426</v>
      </c>
      <c r="R2" s="3">
        <f t="shared" ref="R2:R11" si="2">IF(E2&lt;10,E2+0.01,IF(E2&lt;50,E2+0.05,IF(E2&lt;100,E2+0.1,IF(E2&lt;500,E2+0.5,IF(E2&lt;1000,E2+1,0)))))</f>
        <v>47.05</v>
      </c>
      <c r="S2" s="6">
        <v>1</v>
      </c>
      <c r="T2" s="8">
        <f>H17*1000*0.01</f>
        <v>4721.5000000000009</v>
      </c>
    </row>
    <row r="3" spans="1:20" s="9" customFormat="1" x14ac:dyDescent="0.25">
      <c r="A3" s="23" t="s">
        <v>277</v>
      </c>
      <c r="B3" s="23" t="s">
        <v>278</v>
      </c>
      <c r="C3" s="23" t="s">
        <v>652</v>
      </c>
      <c r="D3" s="23">
        <f>FLOOR(C3*1.1,LOOKUP(C3*1.1,{0,10,50,100,500},{0.01,0.05,0.1,0.5,1}))</f>
        <v>82.800000000000011</v>
      </c>
      <c r="E3" s="23">
        <f>CEILING(C3*0.9,LOOKUP(C3*0.9,{0,10,50,100,500},{0.01,0.05,0.1,0.5,1}))</f>
        <v>67.8</v>
      </c>
      <c r="F3" s="23">
        <f t="shared" si="0"/>
        <v>82.600000000000009</v>
      </c>
      <c r="G3" s="23">
        <v>1</v>
      </c>
      <c r="H3" s="23">
        <f t="shared" si="1"/>
        <v>75.3</v>
      </c>
      <c r="I3" s="23"/>
      <c r="J3" s="23" t="s">
        <v>653</v>
      </c>
      <c r="K3" s="23" t="s">
        <v>654</v>
      </c>
      <c r="L3" s="23" t="s">
        <v>655</v>
      </c>
      <c r="M3" s="28"/>
      <c r="N3" s="6">
        <v>-4532</v>
      </c>
      <c r="O3" s="6"/>
      <c r="P3" s="6"/>
      <c r="Q3" s="6"/>
      <c r="R3" s="3">
        <f t="shared" si="2"/>
        <v>67.899999999999991</v>
      </c>
      <c r="S3" s="6">
        <v>2</v>
      </c>
      <c r="T3" s="8">
        <f>T2*2</f>
        <v>9443.0000000000018</v>
      </c>
    </row>
    <row r="4" spans="1:20" x14ac:dyDescent="0.25">
      <c r="A4" s="23" t="s">
        <v>656</v>
      </c>
      <c r="B4" s="23" t="s">
        <v>657</v>
      </c>
      <c r="C4" s="23" t="s">
        <v>658</v>
      </c>
      <c r="D4" s="24">
        <f>FLOOR(C4*1.1,LOOKUP(C4*1.1,{0,10,50,100,500},{0.01,0.05,0.1,0.5,1}))</f>
        <v>42.400000000000006</v>
      </c>
      <c r="E4" s="24">
        <f>CEILING(C4*0.9,LOOKUP(C4*0.9,{0,10,50,100,500},{0.01,0.05,0.1,0.5,1}))</f>
        <v>34.700000000000003</v>
      </c>
      <c r="F4" s="25">
        <f t="shared" si="0"/>
        <v>42.300000000000004</v>
      </c>
      <c r="G4" s="23">
        <v>2</v>
      </c>
      <c r="H4" s="23">
        <f t="shared" si="1"/>
        <v>77.099999999999994</v>
      </c>
      <c r="I4" s="23"/>
      <c r="J4" s="23" t="s">
        <v>659</v>
      </c>
      <c r="K4" s="23" t="s">
        <v>660</v>
      </c>
      <c r="L4" s="23" t="s">
        <v>661</v>
      </c>
      <c r="N4" s="6" t="s">
        <v>722</v>
      </c>
      <c r="R4" s="3">
        <f t="shared" si="2"/>
        <v>34.75</v>
      </c>
      <c r="S4" s="6">
        <v>3</v>
      </c>
      <c r="T4" s="8">
        <f>T2*3</f>
        <v>14164.500000000004</v>
      </c>
    </row>
    <row r="5" spans="1:20" s="9" customFormat="1" ht="17.25" customHeight="1" x14ac:dyDescent="0.25">
      <c r="A5" s="23" t="s">
        <v>150</v>
      </c>
      <c r="B5" s="23" t="s">
        <v>151</v>
      </c>
      <c r="C5" s="23" t="s">
        <v>662</v>
      </c>
      <c r="D5" s="24">
        <f>FLOOR(C5*1.1,LOOKUP(C5*1.1,{0,10,50,100,500},{0.01,0.05,0.1,0.5,1}))</f>
        <v>47.1</v>
      </c>
      <c r="E5" s="24">
        <f>CEILING(C5*0.9,LOOKUP(C5*0.9,{0,10,50,100,500},{0.01,0.05,0.1,0.5,1}))</f>
        <v>38.6</v>
      </c>
      <c r="F5" s="25">
        <f t="shared" si="0"/>
        <v>47</v>
      </c>
      <c r="G5" s="23">
        <v>1</v>
      </c>
      <c r="H5" s="23">
        <f t="shared" si="1"/>
        <v>42.85</v>
      </c>
      <c r="I5" s="23"/>
      <c r="J5" s="23" t="s">
        <v>663</v>
      </c>
      <c r="K5" s="23" t="s">
        <v>664</v>
      </c>
      <c r="L5" s="23" t="s">
        <v>665</v>
      </c>
      <c r="M5" s="6"/>
      <c r="N5" s="6">
        <v>866</v>
      </c>
      <c r="O5" s="6"/>
      <c r="P5" s="6"/>
      <c r="Q5" s="6"/>
      <c r="R5" s="3">
        <f t="shared" si="2"/>
        <v>38.65</v>
      </c>
      <c r="S5" s="6">
        <v>4</v>
      </c>
      <c r="T5" s="8">
        <f>T2*4</f>
        <v>18886.000000000004</v>
      </c>
    </row>
    <row r="6" spans="1:20" x14ac:dyDescent="0.25">
      <c r="A6" s="23" t="s">
        <v>300</v>
      </c>
      <c r="B6" s="23" t="s">
        <v>301</v>
      </c>
      <c r="C6" s="23" t="s">
        <v>666</v>
      </c>
      <c r="D6" s="24">
        <f>FLOOR(C6*1.1,LOOKUP(C6*1.1,{0,10,50,100,500},{0.01,0.05,0.1,0.5,1}))</f>
        <v>59.900000000000006</v>
      </c>
      <c r="E6" s="24">
        <f>CEILING(C6*0.9,LOOKUP(C6*0.9,{0,10,50,100,500},{0.01,0.05,0.1,0.5,1}))</f>
        <v>49.050000000000004</v>
      </c>
      <c r="F6" s="25">
        <f t="shared" si="0"/>
        <v>59.7</v>
      </c>
      <c r="G6" s="23">
        <v>1</v>
      </c>
      <c r="H6" s="23">
        <f t="shared" si="1"/>
        <v>54.5</v>
      </c>
      <c r="I6" s="23"/>
      <c r="J6" s="23" t="s">
        <v>667</v>
      </c>
      <c r="K6" s="23" t="s">
        <v>668</v>
      </c>
      <c r="L6" s="23" t="s">
        <v>669</v>
      </c>
      <c r="N6" s="6">
        <v>-2839</v>
      </c>
      <c r="R6" s="3">
        <f t="shared" si="2"/>
        <v>49.1</v>
      </c>
      <c r="S6" s="6">
        <v>5</v>
      </c>
      <c r="T6" s="8">
        <f>T2*5</f>
        <v>23607.500000000004</v>
      </c>
    </row>
    <row r="7" spans="1:20" s="9" customFormat="1" x14ac:dyDescent="0.25">
      <c r="A7" s="23" t="s">
        <v>138</v>
      </c>
      <c r="B7" s="23" t="s">
        <v>139</v>
      </c>
      <c r="C7" s="23" t="s">
        <v>670</v>
      </c>
      <c r="D7" s="24">
        <f>FLOOR(C7*1.1,LOOKUP(C7*1.1,{0,10,50,100,500},{0.01,0.05,0.1,0.5,1}))</f>
        <v>34.15</v>
      </c>
      <c r="E7" s="24">
        <f>CEILING(C7*0.9,LOOKUP(C7*0.9,{0,10,50,100,500},{0.01,0.05,0.1,0.5,1}))</f>
        <v>27.950000000000003</v>
      </c>
      <c r="F7" s="25">
        <f t="shared" si="0"/>
        <v>34.049999999999997</v>
      </c>
      <c r="G7" s="23">
        <v>2</v>
      </c>
      <c r="H7" s="23">
        <f t="shared" si="1"/>
        <v>62.1</v>
      </c>
      <c r="I7" s="23"/>
      <c r="J7" s="23" t="s">
        <v>671</v>
      </c>
      <c r="K7" s="23" t="s">
        <v>672</v>
      </c>
      <c r="L7" s="23" t="s">
        <v>673</v>
      </c>
      <c r="M7" s="28"/>
      <c r="N7" s="6" t="s">
        <v>721</v>
      </c>
      <c r="O7" s="6"/>
      <c r="P7" s="6"/>
      <c r="Q7" s="6"/>
      <c r="R7" s="3">
        <f t="shared" si="2"/>
        <v>28.000000000000004</v>
      </c>
      <c r="S7" s="6">
        <v>6</v>
      </c>
      <c r="T7" s="8">
        <f>T2*6</f>
        <v>28329.000000000007</v>
      </c>
    </row>
    <row r="8" spans="1:20" s="13" customFormat="1" x14ac:dyDescent="0.25">
      <c r="A8" s="15" t="s">
        <v>205</v>
      </c>
      <c r="B8" s="15" t="s">
        <v>206</v>
      </c>
      <c r="C8" s="15" t="s">
        <v>674</v>
      </c>
      <c r="D8" s="16">
        <f>FLOOR(C8*1.1,LOOKUP(C8*1.1,{0,10,50,100,500},{0.01,0.05,0.1,0.5,1}))</f>
        <v>142</v>
      </c>
      <c r="E8" s="16">
        <f>CEILING(C8*0.9,LOOKUP(C8*0.9,{0,10,50,100,500},{0.01,0.05,0.1,0.5,1}))</f>
        <v>117</v>
      </c>
      <c r="F8" s="17">
        <f t="shared" si="0"/>
        <v>141</v>
      </c>
      <c r="G8" s="17">
        <v>0</v>
      </c>
      <c r="H8" s="15">
        <f t="shared" si="1"/>
        <v>0</v>
      </c>
      <c r="I8" s="15"/>
      <c r="J8" s="15" t="s">
        <v>675</v>
      </c>
      <c r="K8" s="15" t="s">
        <v>676</v>
      </c>
      <c r="L8" s="15" t="s">
        <v>677</v>
      </c>
      <c r="M8" s="6"/>
      <c r="N8" s="6"/>
      <c r="O8" s="6"/>
      <c r="P8" s="6"/>
      <c r="Q8" s="6"/>
      <c r="R8" s="3">
        <f t="shared" si="2"/>
        <v>117.5</v>
      </c>
      <c r="S8" s="6">
        <v>7</v>
      </c>
      <c r="T8" s="8">
        <f>T2*7</f>
        <v>33050.500000000007</v>
      </c>
    </row>
    <row r="9" spans="1:20" s="13" customFormat="1" x14ac:dyDescent="0.25">
      <c r="A9" s="23" t="s">
        <v>184</v>
      </c>
      <c r="B9" s="23" t="s">
        <v>185</v>
      </c>
      <c r="C9" s="23" t="s">
        <v>678</v>
      </c>
      <c r="D9" s="24">
        <f>FLOOR(C9*1.1,LOOKUP(C9*1.1,{0,10,50,100,500},{0.01,0.05,0.1,0.5,1}))</f>
        <v>30.950000000000003</v>
      </c>
      <c r="E9" s="24">
        <f>CEILING(C9*0.9,LOOKUP(C9*0.9,{0,10,50,100,500},{0.01,0.05,0.1,0.5,1}))</f>
        <v>25.35</v>
      </c>
      <c r="F9" s="25">
        <f t="shared" si="0"/>
        <v>30.85</v>
      </c>
      <c r="G9" s="25">
        <v>2</v>
      </c>
      <c r="H9" s="23">
        <f t="shared" si="1"/>
        <v>56.3</v>
      </c>
      <c r="I9" s="23"/>
      <c r="J9" s="23" t="s">
        <v>623</v>
      </c>
      <c r="K9" s="23" t="s">
        <v>679</v>
      </c>
      <c r="L9" s="23" t="s">
        <v>680</v>
      </c>
      <c r="M9" s="28"/>
      <c r="N9" s="6">
        <v>-744</v>
      </c>
      <c r="O9" s="6"/>
      <c r="P9" s="6"/>
      <c r="Q9" s="6"/>
      <c r="R9" s="3">
        <f t="shared" si="2"/>
        <v>25.400000000000002</v>
      </c>
      <c r="S9" s="6">
        <v>8</v>
      </c>
      <c r="T9" s="8">
        <f>T2*8</f>
        <v>37772.000000000007</v>
      </c>
    </row>
    <row r="10" spans="1:20" x14ac:dyDescent="0.25">
      <c r="A10" s="15" t="s">
        <v>681</v>
      </c>
      <c r="B10" s="15" t="s">
        <v>682</v>
      </c>
      <c r="C10" s="15" t="s">
        <v>683</v>
      </c>
      <c r="D10" s="16">
        <f>FLOOR(C10*1.1,LOOKUP(C10*1.1,{0,10,50,100,500},{0.01,0.05,0.1,0.5,1}))</f>
        <v>143</v>
      </c>
      <c r="E10" s="16">
        <f>CEILING(C10*0.9,LOOKUP(C10*0.9,{0,10,50,100,500},{0.01,0.05,0.1,0.5,1}))</f>
        <v>117</v>
      </c>
      <c r="F10" s="17">
        <f t="shared" si="0"/>
        <v>142</v>
      </c>
      <c r="G10" s="17">
        <v>0</v>
      </c>
      <c r="H10" s="15">
        <f t="shared" si="1"/>
        <v>0</v>
      </c>
      <c r="I10" s="17"/>
      <c r="J10" s="15" t="s">
        <v>684</v>
      </c>
      <c r="K10" s="15" t="s">
        <v>685</v>
      </c>
      <c r="L10" s="15" t="s">
        <v>686</v>
      </c>
      <c r="M10" s="3"/>
      <c r="R10" s="3">
        <f t="shared" si="2"/>
        <v>117.5</v>
      </c>
      <c r="S10" s="6">
        <v>9</v>
      </c>
      <c r="T10" s="8">
        <f>T2*9</f>
        <v>42493.500000000007</v>
      </c>
    </row>
    <row r="11" spans="1:20" s="9" customFormat="1" x14ac:dyDescent="0.25">
      <c r="A11" s="23" t="s">
        <v>687</v>
      </c>
      <c r="B11" s="23" t="s">
        <v>688</v>
      </c>
      <c r="C11" s="23" t="s">
        <v>689</v>
      </c>
      <c r="D11" s="24">
        <f>FLOOR(C11*1.1,LOOKUP(C11*1.1,{0,10,50,100,500},{0.01,0.05,0.1,0.5,1}))</f>
        <v>56.900000000000006</v>
      </c>
      <c r="E11" s="24">
        <f>CEILING(C11*0.9,LOOKUP(C11*0.9,{0,10,50,100,500},{0.01,0.05,0.1,0.5,1}))</f>
        <v>46.650000000000006</v>
      </c>
      <c r="F11" s="25">
        <f t="shared" si="0"/>
        <v>56.7</v>
      </c>
      <c r="G11" s="25">
        <v>1</v>
      </c>
      <c r="H11" s="23">
        <f t="shared" si="1"/>
        <v>51.8</v>
      </c>
      <c r="I11" s="25"/>
      <c r="J11" s="23" t="s">
        <v>690</v>
      </c>
      <c r="K11" s="23" t="s">
        <v>691</v>
      </c>
      <c r="L11" s="23" t="s">
        <v>692</v>
      </c>
      <c r="M11" s="3"/>
      <c r="N11" s="6">
        <v>-123</v>
      </c>
      <c r="O11" s="6"/>
      <c r="P11" s="6"/>
      <c r="Q11" s="6"/>
      <c r="R11" s="3">
        <f t="shared" si="2"/>
        <v>46.7</v>
      </c>
      <c r="S11" s="6">
        <v>10</v>
      </c>
      <c r="T11" s="8">
        <f>T2*10</f>
        <v>47215.000000000007</v>
      </c>
    </row>
    <row r="12" spans="1:20" x14ac:dyDescent="0.25">
      <c r="A12" s="15" t="s">
        <v>194</v>
      </c>
      <c r="B12" s="15" t="s">
        <v>195</v>
      </c>
      <c r="C12" s="15" t="s">
        <v>693</v>
      </c>
      <c r="D12" s="16">
        <f>FLOOR(C12*1.1,LOOKUP(C12*1.1,{0,10,50,100,500},{0.01,0.05,0.1,0.5,1}))</f>
        <v>43.300000000000004</v>
      </c>
      <c r="E12" s="16">
        <f>CEILING(C12*0.9,LOOKUP(C12*0.9,{0,10,50,100,500},{0.01,0.05,0.1,0.5,1}))</f>
        <v>35.5</v>
      </c>
      <c r="F12" s="17">
        <f t="shared" si="0"/>
        <v>43.2</v>
      </c>
      <c r="G12" s="17">
        <v>0</v>
      </c>
      <c r="H12" s="15">
        <f t="shared" si="1"/>
        <v>0</v>
      </c>
      <c r="I12" s="17"/>
      <c r="J12" s="15" t="s">
        <v>694</v>
      </c>
      <c r="K12" s="15" t="s">
        <v>695</v>
      </c>
      <c r="L12" s="15" t="s">
        <v>696</v>
      </c>
      <c r="M12" s="3"/>
      <c r="P12" s="14"/>
      <c r="R12" s="3"/>
      <c r="T12" s="7"/>
    </row>
    <row r="13" spans="1:20" s="9" customFormat="1" x14ac:dyDescent="0.25">
      <c r="A13" s="15" t="s">
        <v>697</v>
      </c>
      <c r="B13" s="15" t="s">
        <v>698</v>
      </c>
      <c r="C13" s="15" t="s">
        <v>699</v>
      </c>
      <c r="D13" s="16">
        <f>FLOOR(C13*1.1,LOOKUP(C13*1.1,{0,10,50,100,500},{0.01,0.05,0.1,0.5,1}))</f>
        <v>21</v>
      </c>
      <c r="E13" s="16">
        <f>CEILING(C13*0.9,LOOKUP(C13*0.9,{0,10,50,100,500},{0.01,0.05,0.1,0.5,1}))</f>
        <v>17.2</v>
      </c>
      <c r="F13" s="17">
        <f t="shared" si="0"/>
        <v>20.9</v>
      </c>
      <c r="G13" s="17">
        <v>0</v>
      </c>
      <c r="H13" s="15">
        <f t="shared" si="1"/>
        <v>0</v>
      </c>
      <c r="I13" s="17"/>
      <c r="J13" s="15" t="s">
        <v>700</v>
      </c>
      <c r="K13" s="15" t="s">
        <v>701</v>
      </c>
      <c r="L13" s="15" t="s">
        <v>702</v>
      </c>
      <c r="M13" s="3"/>
      <c r="N13" s="6"/>
      <c r="O13" s="6"/>
      <c r="P13" s="14"/>
      <c r="Q13" s="6"/>
      <c r="R13" s="3"/>
      <c r="S13" s="6"/>
      <c r="T13" s="7"/>
    </row>
    <row r="14" spans="1:20" x14ac:dyDescent="0.25">
      <c r="A14" s="15" t="s">
        <v>703</v>
      </c>
      <c r="B14" s="15" t="s">
        <v>704</v>
      </c>
      <c r="C14" s="15" t="s">
        <v>705</v>
      </c>
      <c r="D14" s="16">
        <f>FLOOR(C14*1.1,LOOKUP(C14*1.1,{0,10,50,100,500},{0.01,0.05,0.1,0.5,1}))</f>
        <v>74.2</v>
      </c>
      <c r="E14" s="16">
        <f>CEILING(C14*0.9,LOOKUP(C14*0.9,{0,10,50,100,500},{0.01,0.05,0.1,0.5,1}))</f>
        <v>60.800000000000004</v>
      </c>
      <c r="F14" s="17">
        <f t="shared" si="0"/>
        <v>74</v>
      </c>
      <c r="G14" s="17">
        <v>0</v>
      </c>
      <c r="H14" s="15">
        <f t="shared" si="1"/>
        <v>0</v>
      </c>
      <c r="I14" s="17"/>
      <c r="J14" s="15" t="s">
        <v>706</v>
      </c>
      <c r="K14" s="15" t="s">
        <v>707</v>
      </c>
      <c r="L14" s="15" t="s">
        <v>708</v>
      </c>
      <c r="M14" s="3"/>
      <c r="P14" s="14"/>
      <c r="R14" s="3"/>
      <c r="T14" s="7"/>
    </row>
    <row r="15" spans="1:20" s="9" customFormat="1" x14ac:dyDescent="0.25">
      <c r="A15" s="15" t="s">
        <v>709</v>
      </c>
      <c r="B15" s="15" t="s">
        <v>710</v>
      </c>
      <c r="C15" s="15" t="s">
        <v>711</v>
      </c>
      <c r="D15" s="16">
        <f>FLOOR(C15*1.1,LOOKUP(C15*1.1,{0,10,50,100,500},{0.01,0.05,0.1,0.5,1}))</f>
        <v>166</v>
      </c>
      <c r="E15" s="16">
        <f>CEILING(C15*0.9,LOOKUP(C15*0.9,{0,10,50,100,500},{0.01,0.05,0.1,0.5,1}))</f>
        <v>136</v>
      </c>
      <c r="F15" s="17">
        <f t="shared" si="0"/>
        <v>165</v>
      </c>
      <c r="G15" s="17">
        <v>0</v>
      </c>
      <c r="H15" s="15">
        <f t="shared" si="1"/>
        <v>0</v>
      </c>
      <c r="I15" s="17"/>
      <c r="J15" s="15" t="s">
        <v>712</v>
      </c>
      <c r="K15" s="15" t="s">
        <v>713</v>
      </c>
      <c r="L15" s="15" t="s">
        <v>714</v>
      </c>
      <c r="M15" s="3"/>
      <c r="N15" s="6"/>
      <c r="O15" s="6"/>
      <c r="P15" s="14"/>
      <c r="Q15" s="6"/>
      <c r="R15" s="14"/>
      <c r="S15" s="14"/>
      <c r="T15" s="7"/>
    </row>
    <row r="16" spans="1:20" x14ac:dyDescent="0.25">
      <c r="A16" s="15" t="s">
        <v>715</v>
      </c>
      <c r="B16" s="15" t="s">
        <v>716</v>
      </c>
      <c r="C16" s="15" t="s">
        <v>717</v>
      </c>
      <c r="D16" s="16">
        <f>FLOOR(C16*1.1,LOOKUP(C16*1.1,{0,10,50,100,500},{0.01,0.05,0.1,0.5,1}))</f>
        <v>138</v>
      </c>
      <c r="E16" s="16">
        <f>CEILING(C16*0.9,LOOKUP(C16*0.9,{0,10,50,100,500},{0.01,0.05,0.1,0.5,1}))</f>
        <v>113</v>
      </c>
      <c r="F16" s="17">
        <f t="shared" si="0"/>
        <v>137</v>
      </c>
      <c r="G16" s="17">
        <v>0</v>
      </c>
      <c r="H16" s="15">
        <f t="shared" si="1"/>
        <v>0</v>
      </c>
      <c r="I16" s="17"/>
      <c r="J16" s="15" t="s">
        <v>718</v>
      </c>
      <c r="K16" s="15" t="s">
        <v>719</v>
      </c>
      <c r="L16" s="15" t="s">
        <v>720</v>
      </c>
      <c r="M16" s="3"/>
      <c r="P16" s="14"/>
      <c r="R16" s="14"/>
      <c r="S16" s="14"/>
      <c r="T16" s="7"/>
    </row>
    <row r="17" spans="1:15" x14ac:dyDescent="0.25">
      <c r="C17" s="6"/>
      <c r="D17" s="4"/>
      <c r="E17" s="4"/>
      <c r="F17" s="3"/>
      <c r="G17" s="3"/>
      <c r="H17" s="9">
        <f>SUM(H2:H16)</f>
        <v>472.15000000000003</v>
      </c>
      <c r="I17" s="5"/>
      <c r="J17" s="5"/>
      <c r="L17" s="8"/>
      <c r="N17" s="31">
        <f>SUM(N2:N16)</f>
        <v>-7798</v>
      </c>
      <c r="O17" s="7"/>
    </row>
    <row r="18" spans="1:15" x14ac:dyDescent="0.25">
      <c r="A18" s="7"/>
      <c r="B18" s="7"/>
      <c r="C18" s="7"/>
      <c r="D18" s="4"/>
      <c r="E18" s="4"/>
      <c r="F18" s="3"/>
      <c r="G18" s="3"/>
      <c r="H18" s="5"/>
      <c r="I18" s="5"/>
      <c r="N18" s="7"/>
      <c r="O18" s="7"/>
    </row>
    <row r="19" spans="1:15" x14ac:dyDescent="0.25">
      <c r="A19" s="7"/>
      <c r="B19" s="7"/>
      <c r="C19" s="7"/>
      <c r="D19" s="4"/>
      <c r="E19" s="4"/>
      <c r="F19" s="3"/>
      <c r="G19" s="3"/>
      <c r="H19" s="5"/>
      <c r="I19" s="5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N20" s="7"/>
      <c r="O20" s="7"/>
    </row>
    <row r="21" spans="1:15" x14ac:dyDescent="0.25">
      <c r="A21" s="7"/>
      <c r="B21" s="7"/>
      <c r="C21" s="7"/>
      <c r="O21" s="7"/>
    </row>
    <row r="22" spans="1:15" x14ac:dyDescent="0.25">
      <c r="A22" s="7"/>
      <c r="B22" s="7"/>
      <c r="C22" s="7"/>
      <c r="N22" s="7"/>
      <c r="O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F11F-EB8F-4540-9D81-729D57B5B8B0}">
  <dimension ref="A1:Q11"/>
  <sheetViews>
    <sheetView zoomScale="130" zoomScaleNormal="130" workbookViewId="0">
      <selection activeCell="K18" sqref="K18"/>
    </sheetView>
  </sheetViews>
  <sheetFormatPr defaultColWidth="9.28515625" defaultRowHeight="15.75" x14ac:dyDescent="0.25"/>
  <cols>
    <col min="1" max="3" width="9.28515625" style="91"/>
    <col min="4" max="4" width="9.28515625" style="91" hidden="1" customWidth="1"/>
    <col min="5" max="10" width="9.28515625" style="91"/>
    <col min="11" max="11" width="15.7109375" style="91" customWidth="1"/>
    <col min="12" max="16384" width="9.28515625" style="91"/>
  </cols>
  <sheetData>
    <row r="1" spans="1:17" x14ac:dyDescent="0.25">
      <c r="A1" s="91" t="s">
        <v>3587</v>
      </c>
      <c r="B1" s="91" t="s">
        <v>3588</v>
      </c>
      <c r="C1" s="91" t="s">
        <v>3589</v>
      </c>
      <c r="D1" s="91" t="s">
        <v>3590</v>
      </c>
      <c r="E1" s="91" t="s">
        <v>3591</v>
      </c>
      <c r="F1" s="91" t="s">
        <v>3592</v>
      </c>
      <c r="G1" s="91" t="s">
        <v>3593</v>
      </c>
      <c r="H1" s="91" t="s">
        <v>3594</v>
      </c>
      <c r="I1" s="91" t="s">
        <v>3590</v>
      </c>
      <c r="J1" s="91" t="s">
        <v>3595</v>
      </c>
      <c r="K1" s="91" t="s">
        <v>3596</v>
      </c>
      <c r="L1" s="91" t="s">
        <v>3597</v>
      </c>
      <c r="P1" s="10" t="s">
        <v>49</v>
      </c>
      <c r="Q1" s="85"/>
    </row>
    <row r="2" spans="1:17" x14ac:dyDescent="0.25">
      <c r="A2" s="84" t="s">
        <v>23</v>
      </c>
      <c r="B2" s="84" t="s">
        <v>24</v>
      </c>
      <c r="C2" s="84">
        <v>43.3</v>
      </c>
      <c r="D2" s="84">
        <f>FLOOR(C2*1.1,LOOKUP(C2*1.1,{0,10,50,100,500},{0.01,0.05,0.1,0.5,1}))</f>
        <v>47.6</v>
      </c>
      <c r="E2" s="84">
        <f>CEILING(C2*0.9,LOOKUP(C2*0.9,{0,10,50,100,500},{0.01,0.05,0.1,0.5,1}))</f>
        <v>39</v>
      </c>
      <c r="F2" s="84">
        <f t="shared" ref="F2:F9" si="0">IF(D2&lt;10,D2-0.05,IF(D2&lt;50,D2-0.25,IF(D2&lt;100,D2-0.5,IF(D2&lt;500,D2-2.5,IF(D2&lt;1000,D2-5,0)))))</f>
        <v>47.35</v>
      </c>
      <c r="G2" s="84">
        <v>0</v>
      </c>
      <c r="H2" s="84">
        <f t="shared" ref="H2:H9" si="1">C2*G2</f>
        <v>0</v>
      </c>
      <c r="I2" s="84" t="s">
        <v>3590</v>
      </c>
      <c r="J2" s="84">
        <v>34.909999999999997</v>
      </c>
      <c r="K2" s="84" t="s">
        <v>3739</v>
      </c>
      <c r="L2" s="82"/>
      <c r="M2" s="91" t="s">
        <v>3749</v>
      </c>
      <c r="P2" s="10">
        <v>1</v>
      </c>
      <c r="Q2" s="85">
        <f>H10*1000*0.01</f>
        <v>3977.5</v>
      </c>
    </row>
    <row r="3" spans="1:17" x14ac:dyDescent="0.25">
      <c r="A3" s="84" t="s">
        <v>3740</v>
      </c>
      <c r="B3" s="84" t="s">
        <v>3741</v>
      </c>
      <c r="C3" s="84">
        <v>18.899999999999999</v>
      </c>
      <c r="D3" s="84">
        <f>FLOOR(C3*1.1,LOOKUP(C3*1.1,{0,10,50,100,500},{0.01,0.05,0.1,0.5,1}))</f>
        <v>20.75</v>
      </c>
      <c r="E3" s="84">
        <f>CEILING(C3*0.9,LOOKUP(C3*0.9,{0,10,50,100,500},{0.01,0.05,0.1,0.5,1}))</f>
        <v>17.05</v>
      </c>
      <c r="F3" s="84">
        <f t="shared" si="0"/>
        <v>20.5</v>
      </c>
      <c r="G3" s="84">
        <v>3</v>
      </c>
      <c r="H3" s="84">
        <f t="shared" si="1"/>
        <v>56.699999999999996</v>
      </c>
      <c r="I3" s="84"/>
      <c r="J3" s="84">
        <v>31.72</v>
      </c>
      <c r="K3" s="84" t="s">
        <v>3742</v>
      </c>
      <c r="L3" s="82"/>
      <c r="M3" s="91">
        <v>-1412</v>
      </c>
      <c r="P3" s="10">
        <v>2</v>
      </c>
      <c r="Q3" s="85">
        <f>Q2*2</f>
        <v>7955</v>
      </c>
    </row>
    <row r="4" spans="1:17" x14ac:dyDescent="0.25">
      <c r="A4" s="84" t="s">
        <v>21</v>
      </c>
      <c r="B4" s="84" t="s">
        <v>22</v>
      </c>
      <c r="C4" s="84">
        <v>43.95</v>
      </c>
      <c r="D4" s="84">
        <f>FLOOR(C4*1.1,LOOKUP(C4*1.1,{0,10,50,100,500},{0.01,0.05,0.1,0.5,1}))</f>
        <v>48.300000000000004</v>
      </c>
      <c r="E4" s="84">
        <f>CEILING(C4*0.9,LOOKUP(C4*0.9,{0,10,50,100,500},{0.01,0.05,0.1,0.5,1}))</f>
        <v>39.6</v>
      </c>
      <c r="F4" s="84">
        <f t="shared" si="0"/>
        <v>48.050000000000004</v>
      </c>
      <c r="G4" s="84">
        <v>1</v>
      </c>
      <c r="H4" s="84">
        <f t="shared" si="1"/>
        <v>43.95</v>
      </c>
      <c r="I4" s="84" t="s">
        <v>3590</v>
      </c>
      <c r="J4" s="84">
        <v>21.74</v>
      </c>
      <c r="K4" s="84" t="s">
        <v>3743</v>
      </c>
      <c r="M4" s="91">
        <v>-1647</v>
      </c>
      <c r="P4" s="10">
        <v>3</v>
      </c>
      <c r="Q4" s="85">
        <f>Q2*3</f>
        <v>11932.5</v>
      </c>
    </row>
    <row r="5" spans="1:17" x14ac:dyDescent="0.25">
      <c r="A5" s="84" t="s">
        <v>1009</v>
      </c>
      <c r="B5" s="84" t="s">
        <v>1010</v>
      </c>
      <c r="C5" s="84">
        <v>27</v>
      </c>
      <c r="D5" s="84">
        <f>FLOOR(C5*1.1,LOOKUP(C5*1.1,{0,10,50,100,500},{0.01,0.05,0.1,0.5,1}))</f>
        <v>29.700000000000003</v>
      </c>
      <c r="E5" s="84">
        <f>CEILING(C5*0.9,LOOKUP(C5*0.9,{0,10,50,100,500},{0.01,0.05,0.1,0.5,1}))</f>
        <v>24.3</v>
      </c>
      <c r="F5" s="84">
        <f t="shared" si="0"/>
        <v>29.450000000000003</v>
      </c>
      <c r="G5" s="84">
        <v>2</v>
      </c>
      <c r="H5" s="84">
        <f t="shared" si="1"/>
        <v>54</v>
      </c>
      <c r="I5" s="84" t="s">
        <v>3590</v>
      </c>
      <c r="J5" s="84">
        <v>16.190000000000001</v>
      </c>
      <c r="K5" s="84" t="s">
        <v>3744</v>
      </c>
      <c r="L5" s="82"/>
      <c r="M5" s="91">
        <v>-3345</v>
      </c>
      <c r="P5" s="10">
        <v>4</v>
      </c>
      <c r="Q5" s="85">
        <f>Q2*4</f>
        <v>15910</v>
      </c>
    </row>
    <row r="6" spans="1:17" x14ac:dyDescent="0.25">
      <c r="A6" s="84" t="s">
        <v>796</v>
      </c>
      <c r="B6" s="84" t="s">
        <v>797</v>
      </c>
      <c r="C6" s="84">
        <v>47.2</v>
      </c>
      <c r="D6" s="84">
        <f>FLOOR(C6*1.1,LOOKUP(C6*1.1,{0,10,50,100,500},{0.01,0.05,0.1,0.5,1}))</f>
        <v>51.900000000000006</v>
      </c>
      <c r="E6" s="84">
        <f>CEILING(C6*0.9,LOOKUP(C6*0.9,{0,10,50,100,500},{0.01,0.05,0.1,0.5,1}))</f>
        <v>42.5</v>
      </c>
      <c r="F6" s="84">
        <f t="shared" si="0"/>
        <v>51.400000000000006</v>
      </c>
      <c r="G6" s="84">
        <v>2</v>
      </c>
      <c r="H6" s="84">
        <f t="shared" si="1"/>
        <v>94.4</v>
      </c>
      <c r="I6" s="84" t="s">
        <v>3590</v>
      </c>
      <c r="J6" s="84">
        <v>13.99</v>
      </c>
      <c r="K6" s="84" t="s">
        <v>3745</v>
      </c>
      <c r="M6" s="91">
        <v>-5730</v>
      </c>
      <c r="P6" s="10">
        <v>5</v>
      </c>
      <c r="Q6" s="85">
        <f>Q2*5</f>
        <v>19887.5</v>
      </c>
    </row>
    <row r="7" spans="1:17" x14ac:dyDescent="0.25">
      <c r="A7" s="84" t="s">
        <v>2097</v>
      </c>
      <c r="B7" s="84" t="s">
        <v>2098</v>
      </c>
      <c r="C7" s="84">
        <v>65.099999999999994</v>
      </c>
      <c r="D7" s="84">
        <f>FLOOR(C7*1.1,LOOKUP(C7*1.1,{0,10,50,100,500},{0.01,0.05,0.1,0.5,1}))</f>
        <v>71.600000000000009</v>
      </c>
      <c r="E7" s="84">
        <f>CEILING(C7*0.9,LOOKUP(C7*0.9,{0,10,50,100,500},{0.01,0.05,0.1,0.5,1}))</f>
        <v>58.6</v>
      </c>
      <c r="F7" s="84">
        <f t="shared" si="0"/>
        <v>71.100000000000009</v>
      </c>
      <c r="G7" s="84">
        <v>1</v>
      </c>
      <c r="H7" s="84">
        <f t="shared" si="1"/>
        <v>65.099999999999994</v>
      </c>
      <c r="I7" s="84"/>
      <c r="J7" s="84">
        <v>12.36</v>
      </c>
      <c r="K7" s="84" t="s">
        <v>3746</v>
      </c>
      <c r="M7" s="91">
        <v>511</v>
      </c>
      <c r="P7" s="10">
        <v>6</v>
      </c>
      <c r="Q7" s="85">
        <f>Q2*6</f>
        <v>23865</v>
      </c>
    </row>
    <row r="8" spans="1:17" x14ac:dyDescent="0.25">
      <c r="A8" s="84" t="s">
        <v>2419</v>
      </c>
      <c r="B8" s="84" t="s">
        <v>2420</v>
      </c>
      <c r="C8" s="84">
        <v>50.5</v>
      </c>
      <c r="D8" s="84">
        <f>FLOOR(C8*1.1,LOOKUP(C8*1.1,{0,10,50,100,500},{0.01,0.05,0.1,0.5,1}))</f>
        <v>55.5</v>
      </c>
      <c r="E8" s="84">
        <f>CEILING(C8*0.9,LOOKUP(C8*0.9,{0,10,50,100,500},{0.01,0.05,0.1,0.5,1}))</f>
        <v>45.45</v>
      </c>
      <c r="F8" s="84">
        <f t="shared" si="0"/>
        <v>55</v>
      </c>
      <c r="G8" s="84">
        <v>1</v>
      </c>
      <c r="H8" s="84">
        <f t="shared" si="1"/>
        <v>50.5</v>
      </c>
      <c r="I8" s="84" t="s">
        <v>3590</v>
      </c>
      <c r="J8" s="84">
        <v>11.18</v>
      </c>
      <c r="K8" s="84" t="s">
        <v>3747</v>
      </c>
      <c r="M8" s="91">
        <v>372</v>
      </c>
      <c r="P8" s="10">
        <v>7</v>
      </c>
      <c r="Q8" s="85">
        <f>Q2*7</f>
        <v>27842.5</v>
      </c>
    </row>
    <row r="9" spans="1:17" x14ac:dyDescent="0.25">
      <c r="A9" s="84" t="s">
        <v>1207</v>
      </c>
      <c r="B9" s="84" t="s">
        <v>1208</v>
      </c>
      <c r="C9" s="84">
        <v>33.1</v>
      </c>
      <c r="D9" s="84">
        <f>FLOOR(C9*1.1,LOOKUP(C9*1.1,{0,10,50,100,500},{0.01,0.05,0.1,0.5,1}))</f>
        <v>36.4</v>
      </c>
      <c r="E9" s="84">
        <f>CEILING(C9*0.9,LOOKUP(C9*0.9,{0,10,50,100,500},{0.01,0.05,0.1,0.5,1}))</f>
        <v>29.8</v>
      </c>
      <c r="F9" s="84">
        <f t="shared" si="0"/>
        <v>36.15</v>
      </c>
      <c r="G9" s="84">
        <v>1</v>
      </c>
      <c r="H9" s="84">
        <f t="shared" si="1"/>
        <v>33.1</v>
      </c>
      <c r="I9" s="84"/>
      <c r="J9" s="84">
        <v>10.33</v>
      </c>
      <c r="K9" s="84" t="s">
        <v>3748</v>
      </c>
      <c r="M9" s="91">
        <v>-1352</v>
      </c>
      <c r="P9" s="10">
        <v>8</v>
      </c>
      <c r="Q9" s="85">
        <f>Q2*8</f>
        <v>31820</v>
      </c>
    </row>
    <row r="10" spans="1:17" x14ac:dyDescent="0.25">
      <c r="H10" s="83">
        <f>SUM(H2:H9)</f>
        <v>397.75</v>
      </c>
      <c r="M10" s="83">
        <f>SUM(M2:M9)</f>
        <v>-12603</v>
      </c>
      <c r="P10" s="10">
        <v>9</v>
      </c>
      <c r="Q10" s="85">
        <f>Q2*9</f>
        <v>35797.5</v>
      </c>
    </row>
    <row r="11" spans="1:17" x14ac:dyDescent="0.25">
      <c r="P11" s="10">
        <v>10</v>
      </c>
      <c r="Q11" s="85">
        <f>Q2*10</f>
        <v>39775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1492-21A8-4A91-8B80-C71DA91D852B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92"/>
    <col min="4" max="4" width="9.28515625" style="92" hidden="1" customWidth="1"/>
    <col min="5" max="10" width="9.28515625" style="92"/>
    <col min="11" max="11" width="15.7109375" style="92" customWidth="1"/>
    <col min="12" max="16384" width="9.28515625" style="92"/>
  </cols>
  <sheetData>
    <row r="1" spans="1:17" x14ac:dyDescent="0.25">
      <c r="A1" s="92" t="s">
        <v>3587</v>
      </c>
      <c r="B1" s="92" t="s">
        <v>3588</v>
      </c>
      <c r="C1" s="92" t="s">
        <v>3589</v>
      </c>
      <c r="D1" s="92" t="s">
        <v>3590</v>
      </c>
      <c r="E1" s="92" t="s">
        <v>3591</v>
      </c>
      <c r="F1" s="92" t="s">
        <v>3592</v>
      </c>
      <c r="G1" s="92" t="s">
        <v>3593</v>
      </c>
      <c r="H1" s="92" t="s">
        <v>3594</v>
      </c>
      <c r="I1" s="92" t="s">
        <v>3590</v>
      </c>
      <c r="J1" s="92" t="s">
        <v>3595</v>
      </c>
      <c r="K1" s="92" t="s">
        <v>3596</v>
      </c>
      <c r="L1" s="92" t="s">
        <v>3597</v>
      </c>
      <c r="P1" s="10" t="s">
        <v>49</v>
      </c>
      <c r="Q1" s="85"/>
    </row>
    <row r="2" spans="1:17" x14ac:dyDescent="0.25">
      <c r="A2" s="84" t="s">
        <v>1339</v>
      </c>
      <c r="B2" s="84" t="s">
        <v>1340</v>
      </c>
      <c r="C2" s="84">
        <v>27.95</v>
      </c>
      <c r="D2" s="84">
        <f>FLOOR(C2*1.1,LOOKUP(C2*1.1,{0,10,50,100,500},{0.01,0.05,0.1,0.5,1}))</f>
        <v>30.700000000000003</v>
      </c>
      <c r="E2" s="84">
        <f>CEILING(C2*0.9,LOOKUP(C2*0.9,{0,10,50,100,500},{0.01,0.05,0.1,0.5,1}))</f>
        <v>25.200000000000003</v>
      </c>
      <c r="F2" s="84">
        <f t="shared" ref="F2:F9" si="0">IF(D2&lt;10,D2-0.05,IF(D2&lt;50,D2-0.25,IF(D2&lt;100,D2-0.5,IF(D2&lt;500,D2-2.5,IF(D2&lt;1000,D2-5,0)))))</f>
        <v>30.450000000000003</v>
      </c>
      <c r="G2" s="84">
        <v>2</v>
      </c>
      <c r="H2" s="84">
        <f t="shared" ref="H2:H9" si="1">C2*G2</f>
        <v>55.9</v>
      </c>
      <c r="I2" s="84" t="s">
        <v>3590</v>
      </c>
      <c r="J2" s="84">
        <v>23.55</v>
      </c>
      <c r="K2" s="84" t="s">
        <v>3751</v>
      </c>
      <c r="M2" s="92">
        <v>1862</v>
      </c>
      <c r="P2" s="10">
        <v>1</v>
      </c>
      <c r="Q2" s="85">
        <f>H10*1000*0.01</f>
        <v>3025.5</v>
      </c>
    </row>
    <row r="3" spans="1:17" x14ac:dyDescent="0.25">
      <c r="A3" s="81" t="s">
        <v>300</v>
      </c>
      <c r="B3" s="81" t="s">
        <v>301</v>
      </c>
      <c r="C3" s="81">
        <v>74.099999999999994</v>
      </c>
      <c r="D3" s="81">
        <f>FLOOR(C3*1.1,LOOKUP(C3*1.1,{0,10,50,100,500},{0.01,0.05,0.1,0.5,1}))</f>
        <v>81.5</v>
      </c>
      <c r="E3" s="81">
        <f>CEILING(C3*0.9,LOOKUP(C3*0.9,{0,10,50,100,500},{0.01,0.05,0.1,0.5,1}))</f>
        <v>66.7</v>
      </c>
      <c r="F3" s="81">
        <f t="shared" si="0"/>
        <v>81</v>
      </c>
      <c r="G3" s="81">
        <v>0</v>
      </c>
      <c r="H3" s="81">
        <f t="shared" si="1"/>
        <v>0</v>
      </c>
      <c r="I3" s="81" t="s">
        <v>3590</v>
      </c>
      <c r="J3" s="81">
        <v>21.55</v>
      </c>
      <c r="K3" s="81" t="s">
        <v>3752</v>
      </c>
      <c r="P3" s="10">
        <v>2</v>
      </c>
      <c r="Q3" s="85">
        <f>Q2*2</f>
        <v>6051</v>
      </c>
    </row>
    <row r="4" spans="1:17" x14ac:dyDescent="0.25">
      <c r="A4" s="84" t="s">
        <v>329</v>
      </c>
      <c r="B4" s="84" t="s">
        <v>330</v>
      </c>
      <c r="C4" s="84">
        <v>52.7</v>
      </c>
      <c r="D4" s="84">
        <f>FLOOR(C4*1.1,LOOKUP(C4*1.1,{0,10,50,100,500},{0.01,0.05,0.1,0.5,1}))</f>
        <v>57.900000000000006</v>
      </c>
      <c r="E4" s="84">
        <f>CEILING(C4*0.9,LOOKUP(C4*0.9,{0,10,50,100,500},{0.01,0.05,0.1,0.5,1}))</f>
        <v>47.45</v>
      </c>
      <c r="F4" s="84">
        <f t="shared" si="0"/>
        <v>57.400000000000006</v>
      </c>
      <c r="G4" s="84">
        <v>0</v>
      </c>
      <c r="H4" s="84">
        <f t="shared" si="1"/>
        <v>0</v>
      </c>
      <c r="I4" s="84" t="s">
        <v>3590</v>
      </c>
      <c r="J4" s="84">
        <v>17.760000000000002</v>
      </c>
      <c r="K4" s="84" t="s">
        <v>3753</v>
      </c>
      <c r="L4" s="82"/>
      <c r="M4" s="92" t="s">
        <v>3760</v>
      </c>
      <c r="P4" s="10">
        <v>3</v>
      </c>
      <c r="Q4" s="85">
        <f>Q2*3</f>
        <v>9076.5</v>
      </c>
    </row>
    <row r="5" spans="1:17" x14ac:dyDescent="0.25">
      <c r="A5" s="84" t="s">
        <v>3754</v>
      </c>
      <c r="B5" s="84" t="s">
        <v>3755</v>
      </c>
      <c r="C5" s="84">
        <v>19.5</v>
      </c>
      <c r="D5" s="84">
        <f>FLOOR(C5*1.1,LOOKUP(C5*1.1,{0,10,50,100,500},{0.01,0.05,0.1,0.5,1}))</f>
        <v>21.450000000000003</v>
      </c>
      <c r="E5" s="84">
        <f>CEILING(C5*0.9,LOOKUP(C5*0.9,{0,10,50,100,500},{0.01,0.05,0.1,0.5,1}))</f>
        <v>17.55</v>
      </c>
      <c r="F5" s="84">
        <f t="shared" si="0"/>
        <v>21.200000000000003</v>
      </c>
      <c r="G5" s="84">
        <v>3</v>
      </c>
      <c r="H5" s="84">
        <f t="shared" si="1"/>
        <v>58.5</v>
      </c>
      <c r="I5" s="84" t="s">
        <v>3590</v>
      </c>
      <c r="J5" s="84">
        <v>17.18</v>
      </c>
      <c r="K5" s="84" t="s">
        <v>3756</v>
      </c>
      <c r="M5" s="92">
        <v>2302</v>
      </c>
      <c r="P5" s="10">
        <v>4</v>
      </c>
      <c r="Q5" s="85">
        <f>Q2*4</f>
        <v>12102</v>
      </c>
    </row>
    <row r="6" spans="1:17" x14ac:dyDescent="0.25">
      <c r="A6" s="84" t="s">
        <v>1009</v>
      </c>
      <c r="B6" s="84" t="s">
        <v>1010</v>
      </c>
      <c r="C6" s="84">
        <v>29.7</v>
      </c>
      <c r="D6" s="84">
        <f>FLOOR(C6*1.1,LOOKUP(C6*1.1,{0,10,50,100,500},{0.01,0.05,0.1,0.5,1}))</f>
        <v>32.65</v>
      </c>
      <c r="E6" s="84">
        <f>CEILING(C6*0.9,LOOKUP(C6*0.9,{0,10,50,100,500},{0.01,0.05,0.1,0.5,1}))</f>
        <v>26.75</v>
      </c>
      <c r="F6" s="84">
        <f t="shared" si="0"/>
        <v>32.4</v>
      </c>
      <c r="G6" s="84">
        <v>2</v>
      </c>
      <c r="H6" s="84">
        <f t="shared" si="1"/>
        <v>59.4</v>
      </c>
      <c r="I6" s="84" t="s">
        <v>3590</v>
      </c>
      <c r="J6" s="84">
        <v>17.149999999999999</v>
      </c>
      <c r="K6" s="84" t="s">
        <v>3757</v>
      </c>
      <c r="L6" s="82"/>
      <c r="M6" s="92">
        <v>-2773</v>
      </c>
      <c r="P6" s="10">
        <v>5</v>
      </c>
      <c r="Q6" s="85">
        <f>Q2*5</f>
        <v>15127.5</v>
      </c>
    </row>
    <row r="7" spans="1:17" x14ac:dyDescent="0.25">
      <c r="A7" s="84" t="s">
        <v>3717</v>
      </c>
      <c r="B7" s="84" t="s">
        <v>3718</v>
      </c>
      <c r="C7" s="84">
        <v>43.15</v>
      </c>
      <c r="D7" s="84">
        <f>FLOOR(C7*1.1,LOOKUP(C7*1.1,{0,10,50,100,500},{0.01,0.05,0.1,0.5,1}))</f>
        <v>47.45</v>
      </c>
      <c r="E7" s="84">
        <f>CEILING(C7*0.9,LOOKUP(C7*0.9,{0,10,50,100,500},{0.01,0.05,0.1,0.5,1}))</f>
        <v>38.85</v>
      </c>
      <c r="F7" s="84">
        <f t="shared" si="0"/>
        <v>47.2</v>
      </c>
      <c r="G7" s="84">
        <v>1</v>
      </c>
      <c r="H7" s="84">
        <f t="shared" si="1"/>
        <v>43.15</v>
      </c>
      <c r="I7" s="84" t="s">
        <v>3590</v>
      </c>
      <c r="J7" s="84">
        <v>16.190000000000001</v>
      </c>
      <c r="K7" s="84" t="s">
        <v>3758</v>
      </c>
      <c r="M7" s="92">
        <v>2165</v>
      </c>
      <c r="P7" s="10">
        <v>6</v>
      </c>
      <c r="Q7" s="85">
        <f>Q2*6</f>
        <v>18153</v>
      </c>
    </row>
    <row r="8" spans="1:17" x14ac:dyDescent="0.25">
      <c r="A8" s="84" t="s">
        <v>1933</v>
      </c>
      <c r="B8" s="84" t="s">
        <v>1934</v>
      </c>
      <c r="C8" s="84">
        <v>14.7</v>
      </c>
      <c r="D8" s="84">
        <f>FLOOR(C8*1.1,LOOKUP(C8*1.1,{0,10,50,100,500},{0.01,0.05,0.1,0.5,1}))</f>
        <v>16.150000000000002</v>
      </c>
      <c r="E8" s="84">
        <f>CEILING(C8*0.9,LOOKUP(C8*0.9,{0,10,50,100,500},{0.01,0.05,0.1,0.5,1}))</f>
        <v>13.25</v>
      </c>
      <c r="F8" s="84">
        <f t="shared" si="0"/>
        <v>15.900000000000002</v>
      </c>
      <c r="G8" s="84">
        <v>3</v>
      </c>
      <c r="H8" s="84">
        <f t="shared" si="1"/>
        <v>44.099999999999994</v>
      </c>
      <c r="I8" s="84" t="s">
        <v>3590</v>
      </c>
      <c r="J8" s="84">
        <v>15.4</v>
      </c>
      <c r="K8" s="84" t="s">
        <v>3759</v>
      </c>
      <c r="M8" s="92">
        <v>1312</v>
      </c>
      <c r="P8" s="10">
        <v>7</v>
      </c>
      <c r="Q8" s="85">
        <f>Q2*7</f>
        <v>21178.5</v>
      </c>
    </row>
    <row r="9" spans="1:17" x14ac:dyDescent="0.25">
      <c r="A9" s="84" t="s">
        <v>3740</v>
      </c>
      <c r="B9" s="84" t="s">
        <v>3741</v>
      </c>
      <c r="C9" s="84">
        <v>20.75</v>
      </c>
      <c r="D9" s="84">
        <f>FLOOR(C9*1.1,LOOKUP(C9*1.1,{0,10,50,100,500},{0.01,0.05,0.1,0.5,1}))</f>
        <v>22.8</v>
      </c>
      <c r="E9" s="84">
        <f>CEILING(C9*0.9,LOOKUP(C9*0.9,{0,10,50,100,500},{0.01,0.05,0.1,0.5,1}))</f>
        <v>18.7</v>
      </c>
      <c r="F9" s="84">
        <f t="shared" si="0"/>
        <v>22.55</v>
      </c>
      <c r="G9" s="84">
        <v>2</v>
      </c>
      <c r="H9" s="84">
        <f t="shared" si="1"/>
        <v>41.5</v>
      </c>
      <c r="I9" s="84" t="s">
        <v>3590</v>
      </c>
      <c r="J9" s="84">
        <v>24.04</v>
      </c>
      <c r="K9" s="84" t="s">
        <v>3750</v>
      </c>
      <c r="L9" s="82"/>
      <c r="M9" s="92">
        <v>4225</v>
      </c>
      <c r="P9" s="10">
        <v>8</v>
      </c>
      <c r="Q9" s="85">
        <f>Q2*8</f>
        <v>24204</v>
      </c>
    </row>
    <row r="10" spans="1:17" x14ac:dyDescent="0.25">
      <c r="H10" s="83">
        <f>SUM(H2:H9)</f>
        <v>302.55</v>
      </c>
      <c r="M10" s="83">
        <f>SUM(M2:M9)</f>
        <v>9093</v>
      </c>
      <c r="P10" s="10">
        <v>9</v>
      </c>
      <c r="Q10" s="85">
        <f>Q2*9</f>
        <v>27229.5</v>
      </c>
    </row>
    <row r="11" spans="1:17" x14ac:dyDescent="0.25">
      <c r="P11" s="10">
        <v>10</v>
      </c>
      <c r="Q11" s="85">
        <f>Q2*10</f>
        <v>30255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FDC5-804C-4BDC-86FE-7CD8C995DDA3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93"/>
    <col min="4" max="4" width="9.28515625" style="93" hidden="1" customWidth="1"/>
    <col min="5" max="10" width="9.28515625" style="93"/>
    <col min="11" max="11" width="15.7109375" style="93" customWidth="1"/>
    <col min="12" max="16384" width="9.28515625" style="93"/>
  </cols>
  <sheetData>
    <row r="1" spans="1:17" x14ac:dyDescent="0.25">
      <c r="A1" s="93" t="s">
        <v>3587</v>
      </c>
      <c r="B1" s="93" t="s">
        <v>3588</v>
      </c>
      <c r="C1" s="93" t="s">
        <v>3589</v>
      </c>
      <c r="D1" s="93" t="s">
        <v>3590</v>
      </c>
      <c r="E1" s="93" t="s">
        <v>3591</v>
      </c>
      <c r="F1" s="93" t="s">
        <v>3592</v>
      </c>
      <c r="G1" s="93" t="s">
        <v>3593</v>
      </c>
      <c r="H1" s="93" t="s">
        <v>3594</v>
      </c>
      <c r="I1" s="93" t="s">
        <v>3590</v>
      </c>
      <c r="J1" s="93" t="s">
        <v>3595</v>
      </c>
      <c r="K1" s="93" t="s">
        <v>3596</v>
      </c>
      <c r="L1" s="93" t="s">
        <v>3597</v>
      </c>
      <c r="P1" s="10" t="s">
        <v>49</v>
      </c>
      <c r="Q1" s="85"/>
    </row>
    <row r="2" spans="1:17" x14ac:dyDescent="0.25">
      <c r="A2" s="84" t="s">
        <v>982</v>
      </c>
      <c r="B2" s="84" t="s">
        <v>983</v>
      </c>
      <c r="C2" s="84">
        <v>41.85</v>
      </c>
      <c r="D2" s="84">
        <f>FLOOR(C2*1.1,LOOKUP(C2*1.1,{0,10,50,100,500},{0.01,0.05,0.1,0.5,1}))</f>
        <v>46</v>
      </c>
      <c r="E2" s="84">
        <f>CEILING(C2*0.9,LOOKUP(C2*0.9,{0,10,50,100,500},{0.01,0.05,0.1,0.5,1}))</f>
        <v>37.700000000000003</v>
      </c>
      <c r="F2" s="84">
        <f t="shared" ref="F2:F9" si="0">IF(D2&lt;10,D2-0.05,IF(D2&lt;50,D2-0.25,IF(D2&lt;100,D2-0.5,IF(D2&lt;500,D2-2.5,IF(D2&lt;1000,D2-5,0)))))</f>
        <v>45.75</v>
      </c>
      <c r="G2" s="84">
        <v>2</v>
      </c>
      <c r="H2" s="84">
        <f t="shared" ref="H2:H9" si="1">C2*G2</f>
        <v>83.7</v>
      </c>
      <c r="I2" s="84" t="s">
        <v>3590</v>
      </c>
      <c r="J2" s="84">
        <v>22.51</v>
      </c>
      <c r="K2" s="84" t="s">
        <v>3761</v>
      </c>
      <c r="M2" s="93">
        <v>5129</v>
      </c>
      <c r="P2" s="10">
        <v>1</v>
      </c>
      <c r="Q2" s="85">
        <f>H10*1000*0.01</f>
        <v>3809.0000000000005</v>
      </c>
    </row>
    <row r="3" spans="1:17" x14ac:dyDescent="0.25">
      <c r="A3" s="84" t="s">
        <v>748</v>
      </c>
      <c r="B3" s="84" t="s">
        <v>749</v>
      </c>
      <c r="C3" s="84">
        <v>76.7</v>
      </c>
      <c r="D3" s="84">
        <f>FLOOR(C3*1.1,LOOKUP(C3*1.1,{0,10,50,100,500},{0.01,0.05,0.1,0.5,1}))</f>
        <v>84.300000000000011</v>
      </c>
      <c r="E3" s="84">
        <f>CEILING(C3*0.9,LOOKUP(C3*0.9,{0,10,50,100,500},{0.01,0.05,0.1,0.5,1}))</f>
        <v>69.100000000000009</v>
      </c>
      <c r="F3" s="84">
        <f t="shared" si="0"/>
        <v>83.800000000000011</v>
      </c>
      <c r="G3" s="84">
        <v>0</v>
      </c>
      <c r="H3" s="84">
        <f t="shared" si="1"/>
        <v>0</v>
      </c>
      <c r="I3" s="84" t="s">
        <v>3590</v>
      </c>
      <c r="J3" s="84">
        <v>18.32</v>
      </c>
      <c r="K3" s="84" t="s">
        <v>3762</v>
      </c>
      <c r="M3" s="93" t="s">
        <v>3771</v>
      </c>
      <c r="P3" s="10">
        <v>2</v>
      </c>
      <c r="Q3" s="85">
        <f>Q2*2</f>
        <v>7618.0000000000009</v>
      </c>
    </row>
    <row r="4" spans="1:17" x14ac:dyDescent="0.25">
      <c r="A4" s="84" t="s">
        <v>3763</v>
      </c>
      <c r="B4" s="84" t="s">
        <v>3764</v>
      </c>
      <c r="C4" s="84">
        <v>20.9</v>
      </c>
      <c r="D4" s="84">
        <f>FLOOR(C4*1.1,LOOKUP(C4*1.1,{0,10,50,100,500},{0.01,0.05,0.1,0.5,1}))</f>
        <v>22.950000000000003</v>
      </c>
      <c r="E4" s="84">
        <f>CEILING(C4*0.9,LOOKUP(C4*0.9,{0,10,50,100,500},{0.01,0.05,0.1,0.5,1}))</f>
        <v>18.850000000000001</v>
      </c>
      <c r="F4" s="84">
        <f t="shared" si="0"/>
        <v>22.700000000000003</v>
      </c>
      <c r="G4" s="84">
        <v>0</v>
      </c>
      <c r="H4" s="84">
        <f t="shared" si="1"/>
        <v>0</v>
      </c>
      <c r="I4" s="84" t="s">
        <v>3590</v>
      </c>
      <c r="J4" s="84">
        <v>16.46</v>
      </c>
      <c r="K4" s="84" t="s">
        <v>3765</v>
      </c>
      <c r="M4" s="93" t="s">
        <v>3772</v>
      </c>
      <c r="P4" s="10">
        <v>3</v>
      </c>
      <c r="Q4" s="85">
        <f>Q2*3</f>
        <v>11427.000000000002</v>
      </c>
    </row>
    <row r="5" spans="1:17" x14ac:dyDescent="0.25">
      <c r="A5" s="84" t="s">
        <v>27</v>
      </c>
      <c r="B5" s="84" t="s">
        <v>28</v>
      </c>
      <c r="C5" s="84">
        <v>36.5</v>
      </c>
      <c r="D5" s="84">
        <f>FLOOR(C5*1.1,LOOKUP(C5*1.1,{0,10,50,100,500},{0.01,0.05,0.1,0.5,1}))</f>
        <v>40.150000000000006</v>
      </c>
      <c r="E5" s="84">
        <f>CEILING(C5*0.9,LOOKUP(C5*0.9,{0,10,50,100,500},{0.01,0.05,0.1,0.5,1}))</f>
        <v>32.85</v>
      </c>
      <c r="F5" s="84">
        <f t="shared" si="0"/>
        <v>39.900000000000006</v>
      </c>
      <c r="G5" s="84">
        <v>2</v>
      </c>
      <c r="H5" s="84">
        <f t="shared" si="1"/>
        <v>73</v>
      </c>
      <c r="I5" s="84" t="s">
        <v>3590</v>
      </c>
      <c r="J5" s="84">
        <v>15.92</v>
      </c>
      <c r="K5" s="84" t="s">
        <v>3766</v>
      </c>
      <c r="M5" s="93">
        <v>-2920</v>
      </c>
      <c r="P5" s="10">
        <v>4</v>
      </c>
      <c r="Q5" s="85">
        <f>Q2*4</f>
        <v>15236.000000000002</v>
      </c>
    </row>
    <row r="6" spans="1:17" x14ac:dyDescent="0.25">
      <c r="A6" s="84" t="s">
        <v>2636</v>
      </c>
      <c r="B6" s="84" t="s">
        <v>2637</v>
      </c>
      <c r="C6" s="84">
        <v>20.3</v>
      </c>
      <c r="D6" s="84">
        <f>FLOOR(C6*1.1,LOOKUP(C6*1.1,{0,10,50,100,500},{0.01,0.05,0.1,0.5,1}))</f>
        <v>22.3</v>
      </c>
      <c r="E6" s="84">
        <f>CEILING(C6*0.9,LOOKUP(C6*0.9,{0,10,50,100,500},{0.01,0.05,0.1,0.5,1}))</f>
        <v>18.3</v>
      </c>
      <c r="F6" s="84">
        <f t="shared" si="0"/>
        <v>22.05</v>
      </c>
      <c r="G6" s="84">
        <v>3</v>
      </c>
      <c r="H6" s="84">
        <f t="shared" si="1"/>
        <v>60.900000000000006</v>
      </c>
      <c r="I6" s="84" t="s">
        <v>3590</v>
      </c>
      <c r="J6" s="84">
        <v>15.24</v>
      </c>
      <c r="K6" s="84" t="s">
        <v>3767</v>
      </c>
      <c r="M6" s="93">
        <v>1080</v>
      </c>
      <c r="P6" s="10">
        <v>5</v>
      </c>
      <c r="Q6" s="85">
        <f>Q2*5</f>
        <v>19045.000000000004</v>
      </c>
    </row>
    <row r="7" spans="1:17" x14ac:dyDescent="0.25">
      <c r="A7" s="84" t="s">
        <v>1339</v>
      </c>
      <c r="B7" s="84" t="s">
        <v>1340</v>
      </c>
      <c r="C7" s="84">
        <v>28.25</v>
      </c>
      <c r="D7" s="84">
        <f>FLOOR(C7*1.1,LOOKUP(C7*1.1,{0,10,50,100,500},{0.01,0.05,0.1,0.5,1}))</f>
        <v>31.05</v>
      </c>
      <c r="E7" s="84">
        <f>CEILING(C7*0.9,LOOKUP(C7*0.9,{0,10,50,100,500},{0.01,0.05,0.1,0.5,1}))</f>
        <v>25.450000000000003</v>
      </c>
      <c r="F7" s="84">
        <f t="shared" si="0"/>
        <v>30.8</v>
      </c>
      <c r="G7" s="84">
        <v>2</v>
      </c>
      <c r="H7" s="84">
        <f t="shared" si="1"/>
        <v>56.5</v>
      </c>
      <c r="I7" s="84" t="s">
        <v>3590</v>
      </c>
      <c r="J7" s="84">
        <v>14.99</v>
      </c>
      <c r="K7" s="84" t="s">
        <v>3768</v>
      </c>
      <c r="M7" s="93">
        <v>1859</v>
      </c>
      <c r="P7" s="10">
        <v>6</v>
      </c>
      <c r="Q7" s="85">
        <f>Q2*6</f>
        <v>22854.000000000004</v>
      </c>
    </row>
    <row r="8" spans="1:17" x14ac:dyDescent="0.25">
      <c r="A8" s="84" t="s">
        <v>1057</v>
      </c>
      <c r="B8" s="84" t="s">
        <v>1058</v>
      </c>
      <c r="C8" s="84">
        <v>18.899999999999999</v>
      </c>
      <c r="D8" s="84">
        <f>FLOOR(C8*1.1,LOOKUP(C8*1.1,{0,10,50,100,500},{0.01,0.05,0.1,0.5,1}))</f>
        <v>20.75</v>
      </c>
      <c r="E8" s="84">
        <f>CEILING(C8*0.9,LOOKUP(C8*0.9,{0,10,50,100,500},{0.01,0.05,0.1,0.5,1}))</f>
        <v>17.05</v>
      </c>
      <c r="F8" s="84">
        <f t="shared" si="0"/>
        <v>20.5</v>
      </c>
      <c r="G8" s="84">
        <v>3</v>
      </c>
      <c r="H8" s="84">
        <f t="shared" si="1"/>
        <v>56.699999999999996</v>
      </c>
      <c r="I8" s="84" t="s">
        <v>3590</v>
      </c>
      <c r="J8" s="84">
        <v>14.68</v>
      </c>
      <c r="K8" s="84" t="s">
        <v>3769</v>
      </c>
      <c r="M8" s="93">
        <v>1108</v>
      </c>
      <c r="P8" s="10">
        <v>7</v>
      </c>
      <c r="Q8" s="85">
        <f>Q2*7</f>
        <v>26663.000000000004</v>
      </c>
    </row>
    <row r="9" spans="1:17" x14ac:dyDescent="0.25">
      <c r="A9" s="84" t="s">
        <v>3511</v>
      </c>
      <c r="B9" s="84" t="s">
        <v>3512</v>
      </c>
      <c r="C9" s="84">
        <v>25.05</v>
      </c>
      <c r="D9" s="84">
        <f>FLOOR(C9*1.1,LOOKUP(C9*1.1,{0,10,50,100,500},{0.01,0.05,0.1,0.5,1}))</f>
        <v>27.55</v>
      </c>
      <c r="E9" s="84">
        <f>CEILING(C9*0.9,LOOKUP(C9*0.9,{0,10,50,100,500},{0.01,0.05,0.1,0.5,1}))</f>
        <v>22.55</v>
      </c>
      <c r="F9" s="84">
        <f t="shared" si="0"/>
        <v>27.3</v>
      </c>
      <c r="G9" s="84">
        <v>2</v>
      </c>
      <c r="H9" s="84">
        <f t="shared" si="1"/>
        <v>50.1</v>
      </c>
      <c r="I9" s="84" t="s">
        <v>3590</v>
      </c>
      <c r="J9" s="84">
        <v>12.6</v>
      </c>
      <c r="K9" s="84" t="s">
        <v>3770</v>
      </c>
      <c r="M9" s="93">
        <v>1476</v>
      </c>
      <c r="P9" s="10">
        <v>8</v>
      </c>
      <c r="Q9" s="85">
        <f>Q2*8</f>
        <v>30472.000000000004</v>
      </c>
    </row>
    <row r="10" spans="1:17" x14ac:dyDescent="0.25">
      <c r="H10" s="83">
        <f>SUM(H2:H9)</f>
        <v>380.90000000000003</v>
      </c>
      <c r="M10" s="83">
        <f>SUM(M2:M9)</f>
        <v>7732</v>
      </c>
      <c r="P10" s="10">
        <v>9</v>
      </c>
      <c r="Q10" s="85">
        <f>Q2*9</f>
        <v>34281.000000000007</v>
      </c>
    </row>
    <row r="11" spans="1:17" x14ac:dyDescent="0.25">
      <c r="P11" s="10">
        <v>10</v>
      </c>
      <c r="Q11" s="85">
        <f>Q2*10</f>
        <v>38090.000000000007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4A01-5E28-4B7B-83A4-EFC54341211D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94"/>
    <col min="4" max="4" width="9.28515625" style="94" hidden="1" customWidth="1"/>
    <col min="5" max="10" width="9.28515625" style="94"/>
    <col min="11" max="11" width="15.7109375" style="94" customWidth="1"/>
    <col min="12" max="16384" width="9.28515625" style="94"/>
  </cols>
  <sheetData>
    <row r="1" spans="1:17" x14ac:dyDescent="0.25">
      <c r="A1" s="94" t="s">
        <v>3587</v>
      </c>
      <c r="B1" s="94" t="s">
        <v>3588</v>
      </c>
      <c r="C1" s="94" t="s">
        <v>3589</v>
      </c>
      <c r="D1" s="94" t="s">
        <v>3590</v>
      </c>
      <c r="E1" s="94" t="s">
        <v>3591</v>
      </c>
      <c r="F1" s="94" t="s">
        <v>3592</v>
      </c>
      <c r="G1" s="94" t="s">
        <v>3593</v>
      </c>
      <c r="H1" s="94" t="s">
        <v>3594</v>
      </c>
      <c r="I1" s="94" t="s">
        <v>3590</v>
      </c>
      <c r="J1" s="94" t="s">
        <v>3595</v>
      </c>
      <c r="K1" s="94" t="s">
        <v>3596</v>
      </c>
      <c r="L1" s="94" t="s">
        <v>3597</v>
      </c>
      <c r="P1" s="10" t="s">
        <v>49</v>
      </c>
      <c r="Q1" s="85"/>
    </row>
    <row r="2" spans="1:17" x14ac:dyDescent="0.25">
      <c r="A2" s="84" t="s">
        <v>300</v>
      </c>
      <c r="B2" s="84" t="s">
        <v>301</v>
      </c>
      <c r="C2" s="84">
        <v>72.8</v>
      </c>
      <c r="D2" s="84">
        <f>FLOOR(C2*1.1,LOOKUP(C2*1.1,{0,10,50,100,500},{0.01,0.05,0.1,0.5,1}))</f>
        <v>80</v>
      </c>
      <c r="E2" s="84">
        <f>CEILING(C2*0.9,LOOKUP(C2*0.9,{0,10,50,100,500},{0.01,0.05,0.1,0.5,1}))</f>
        <v>65.600000000000009</v>
      </c>
      <c r="F2" s="84">
        <f t="shared" ref="F2:F9" si="0">IF(D2&lt;10,D2-0.05,IF(D2&lt;50,D2-0.25,IF(D2&lt;100,D2-0.5,IF(D2&lt;500,D2-2.5,IF(D2&lt;1000,D2-5,0)))))</f>
        <v>79.5</v>
      </c>
      <c r="G2" s="84">
        <v>1</v>
      </c>
      <c r="H2" s="84">
        <f t="shared" ref="H2:H9" si="1">C2*G2</f>
        <v>72.8</v>
      </c>
      <c r="I2" s="84" t="s">
        <v>3590</v>
      </c>
      <c r="J2" s="84">
        <v>14.62</v>
      </c>
      <c r="K2" s="84" t="s">
        <v>3773</v>
      </c>
      <c r="M2" s="94">
        <v>-414</v>
      </c>
      <c r="P2" s="10">
        <v>1</v>
      </c>
      <c r="Q2" s="85">
        <f>H10*1000*0.01</f>
        <v>5875</v>
      </c>
    </row>
    <row r="3" spans="1:17" x14ac:dyDescent="0.25">
      <c r="A3" s="84" t="s">
        <v>3774</v>
      </c>
      <c r="B3" s="84" t="s">
        <v>3775</v>
      </c>
      <c r="C3" s="84">
        <v>35.75</v>
      </c>
      <c r="D3" s="84">
        <f>FLOOR(C3*1.1,LOOKUP(C3*1.1,{0,10,50,100,500},{0.01,0.05,0.1,0.5,1}))</f>
        <v>39.300000000000004</v>
      </c>
      <c r="E3" s="84">
        <f>CEILING(C3*0.9,LOOKUP(C3*0.9,{0,10,50,100,500},{0.01,0.05,0.1,0.5,1}))</f>
        <v>32.200000000000003</v>
      </c>
      <c r="F3" s="84">
        <f t="shared" si="0"/>
        <v>39.050000000000004</v>
      </c>
      <c r="G3" s="84">
        <v>2</v>
      </c>
      <c r="H3" s="84">
        <f t="shared" si="1"/>
        <v>71.5</v>
      </c>
      <c r="I3" s="84" t="s">
        <v>3590</v>
      </c>
      <c r="J3" s="84">
        <v>14.16</v>
      </c>
      <c r="K3" s="84" t="s">
        <v>3776</v>
      </c>
      <c r="L3" s="82"/>
      <c r="M3" s="94">
        <v>-4518</v>
      </c>
      <c r="P3" s="10">
        <v>2</v>
      </c>
      <c r="Q3" s="85">
        <f>Q2*2</f>
        <v>11750</v>
      </c>
    </row>
    <row r="4" spans="1:17" x14ac:dyDescent="0.25">
      <c r="A4" s="84" t="s">
        <v>1009</v>
      </c>
      <c r="B4" s="84" t="s">
        <v>1010</v>
      </c>
      <c r="C4" s="84">
        <v>30.85</v>
      </c>
      <c r="D4" s="84">
        <f>FLOOR(C4*1.1,LOOKUP(C4*1.1,{0,10,50,100,500},{0.01,0.05,0.1,0.5,1}))</f>
        <v>33.9</v>
      </c>
      <c r="E4" s="84">
        <f>CEILING(C4*0.9,LOOKUP(C4*0.9,{0,10,50,100,500},{0.01,0.05,0.1,0.5,1}))</f>
        <v>27.8</v>
      </c>
      <c r="F4" s="84">
        <f t="shared" si="0"/>
        <v>33.65</v>
      </c>
      <c r="G4" s="84">
        <v>2</v>
      </c>
      <c r="H4" s="84">
        <f t="shared" si="1"/>
        <v>61.7</v>
      </c>
      <c r="I4" s="84" t="s">
        <v>3590</v>
      </c>
      <c r="J4" s="84">
        <v>12.69</v>
      </c>
      <c r="K4" s="84" t="s">
        <v>3777</v>
      </c>
      <c r="M4" s="94">
        <v>1036</v>
      </c>
      <c r="P4" s="10">
        <v>3</v>
      </c>
      <c r="Q4" s="85">
        <f>Q2*3</f>
        <v>17625</v>
      </c>
    </row>
    <row r="5" spans="1:17" x14ac:dyDescent="0.25">
      <c r="A5" s="84" t="s">
        <v>2353</v>
      </c>
      <c r="B5" s="84" t="s">
        <v>2354</v>
      </c>
      <c r="C5" s="84">
        <v>52.1</v>
      </c>
      <c r="D5" s="84">
        <f>FLOOR(C5*1.1,LOOKUP(C5*1.1,{0,10,50,100,500},{0.01,0.05,0.1,0.5,1}))</f>
        <v>57.300000000000004</v>
      </c>
      <c r="E5" s="84">
        <f>CEILING(C5*0.9,LOOKUP(C5*0.9,{0,10,50,100,500},{0.01,0.05,0.1,0.5,1}))</f>
        <v>46.900000000000006</v>
      </c>
      <c r="F5" s="84">
        <f t="shared" si="0"/>
        <v>56.800000000000004</v>
      </c>
      <c r="G5" s="84">
        <v>2</v>
      </c>
      <c r="H5" s="84">
        <f t="shared" si="1"/>
        <v>104.2</v>
      </c>
      <c r="I5" s="84" t="s">
        <v>3590</v>
      </c>
      <c r="J5" s="84">
        <v>11.89</v>
      </c>
      <c r="K5" s="84" t="s">
        <v>3778</v>
      </c>
      <c r="M5" s="94">
        <v>-252</v>
      </c>
      <c r="P5" s="10">
        <v>4</v>
      </c>
      <c r="Q5" s="85">
        <f>Q2*4</f>
        <v>23500</v>
      </c>
    </row>
    <row r="6" spans="1:17" x14ac:dyDescent="0.25">
      <c r="A6" s="84" t="s">
        <v>2636</v>
      </c>
      <c r="B6" s="84" t="s">
        <v>2637</v>
      </c>
      <c r="C6" s="84">
        <v>20.5</v>
      </c>
      <c r="D6" s="84">
        <f>FLOOR(C6*1.1,LOOKUP(C6*1.1,{0,10,50,100,500},{0.01,0.05,0.1,0.5,1}))</f>
        <v>22.55</v>
      </c>
      <c r="E6" s="84">
        <f>CEILING(C6*0.9,LOOKUP(C6*0.9,{0,10,50,100,500},{0.01,0.05,0.1,0.5,1}))</f>
        <v>18.45</v>
      </c>
      <c r="F6" s="84">
        <f t="shared" si="0"/>
        <v>22.3</v>
      </c>
      <c r="G6" s="84">
        <v>3</v>
      </c>
      <c r="H6" s="84">
        <f t="shared" si="1"/>
        <v>61.5</v>
      </c>
      <c r="I6" s="84" t="s">
        <v>3590</v>
      </c>
      <c r="J6" s="84">
        <v>10.99</v>
      </c>
      <c r="K6" s="84" t="s">
        <v>3779</v>
      </c>
      <c r="M6" s="94">
        <v>1834</v>
      </c>
      <c r="P6" s="10">
        <v>5</v>
      </c>
      <c r="Q6" s="85">
        <f>Q2*5</f>
        <v>29375</v>
      </c>
    </row>
    <row r="7" spans="1:17" x14ac:dyDescent="0.25">
      <c r="A7" s="84" t="s">
        <v>27</v>
      </c>
      <c r="B7" s="84" t="s">
        <v>28</v>
      </c>
      <c r="C7" s="84">
        <v>38</v>
      </c>
      <c r="D7" s="84">
        <f>FLOOR(C7*1.1,LOOKUP(C7*1.1,{0,10,50,100,500},{0.01,0.05,0.1,0.5,1}))</f>
        <v>41.800000000000004</v>
      </c>
      <c r="E7" s="84">
        <f>CEILING(C7*0.9,LOOKUP(C7*0.9,{0,10,50,100,500},{0.01,0.05,0.1,0.5,1}))</f>
        <v>34.200000000000003</v>
      </c>
      <c r="F7" s="84">
        <f t="shared" si="0"/>
        <v>41.550000000000004</v>
      </c>
      <c r="G7" s="84">
        <v>2</v>
      </c>
      <c r="H7" s="84">
        <f t="shared" si="1"/>
        <v>76</v>
      </c>
      <c r="I7" s="84" t="s">
        <v>3590</v>
      </c>
      <c r="J7" s="84">
        <v>10.62</v>
      </c>
      <c r="K7" s="84" t="s">
        <v>3780</v>
      </c>
      <c r="M7" s="94">
        <v>22</v>
      </c>
      <c r="P7" s="10">
        <v>6</v>
      </c>
      <c r="Q7" s="85">
        <f>Q2*6</f>
        <v>35250</v>
      </c>
    </row>
    <row r="8" spans="1:17" x14ac:dyDescent="0.25">
      <c r="A8" s="84" t="s">
        <v>3511</v>
      </c>
      <c r="B8" s="84" t="s">
        <v>3512</v>
      </c>
      <c r="C8" s="84">
        <v>25.2</v>
      </c>
      <c r="D8" s="84">
        <f>FLOOR(C8*1.1,LOOKUP(C8*1.1,{0,10,50,100,500},{0.01,0.05,0.1,0.5,1}))</f>
        <v>27.700000000000003</v>
      </c>
      <c r="E8" s="84">
        <f>CEILING(C8*0.9,LOOKUP(C8*0.9,{0,10,50,100,500},{0.01,0.05,0.1,0.5,1}))</f>
        <v>22.700000000000003</v>
      </c>
      <c r="F8" s="84">
        <f t="shared" si="0"/>
        <v>27.450000000000003</v>
      </c>
      <c r="G8" s="84">
        <v>0</v>
      </c>
      <c r="H8" s="84">
        <f t="shared" si="1"/>
        <v>0</v>
      </c>
      <c r="I8" s="84" t="s">
        <v>3590</v>
      </c>
      <c r="J8" s="84">
        <v>10.32</v>
      </c>
      <c r="K8" s="84" t="s">
        <v>3781</v>
      </c>
      <c r="M8" s="94" t="s">
        <v>3783</v>
      </c>
      <c r="P8" s="10">
        <v>7</v>
      </c>
      <c r="Q8" s="85">
        <f>Q2*7</f>
        <v>41125</v>
      </c>
    </row>
    <row r="9" spans="1:17" x14ac:dyDescent="0.25">
      <c r="A9" s="84" t="s">
        <v>2383</v>
      </c>
      <c r="B9" s="84" t="s">
        <v>2384</v>
      </c>
      <c r="C9" s="84">
        <v>69.900000000000006</v>
      </c>
      <c r="D9" s="84">
        <f>FLOOR(C9*1.1,LOOKUP(C9*1.1,{0,10,50,100,500},{0.01,0.05,0.1,0.5,1}))</f>
        <v>76.800000000000011</v>
      </c>
      <c r="E9" s="84">
        <f>CEILING(C9*0.9,LOOKUP(C9*0.9,{0,10,50,100,500},{0.01,0.05,0.1,0.5,1}))</f>
        <v>63</v>
      </c>
      <c r="F9" s="84">
        <f t="shared" si="0"/>
        <v>76.300000000000011</v>
      </c>
      <c r="G9" s="84">
        <v>2</v>
      </c>
      <c r="H9" s="84">
        <f t="shared" si="1"/>
        <v>139.80000000000001</v>
      </c>
      <c r="I9" s="84" t="s">
        <v>3590</v>
      </c>
      <c r="J9" s="84">
        <v>10.26</v>
      </c>
      <c r="K9" s="84" t="s">
        <v>3782</v>
      </c>
      <c r="L9" s="82"/>
      <c r="M9" s="94">
        <v>-3950</v>
      </c>
      <c r="P9" s="10">
        <v>8</v>
      </c>
      <c r="Q9" s="85">
        <f>Q2*8</f>
        <v>47000</v>
      </c>
    </row>
    <row r="10" spans="1:17" x14ac:dyDescent="0.25">
      <c r="H10" s="83">
        <f>SUM(H2:H9)</f>
        <v>587.5</v>
      </c>
      <c r="M10" s="83">
        <f>SUM(M2:M9)</f>
        <v>-6242</v>
      </c>
      <c r="P10" s="10">
        <v>9</v>
      </c>
      <c r="Q10" s="85">
        <f>Q2*9</f>
        <v>52875</v>
      </c>
    </row>
    <row r="11" spans="1:17" x14ac:dyDescent="0.25">
      <c r="P11" s="10">
        <v>10</v>
      </c>
      <c r="Q11" s="85">
        <f>Q2*10</f>
        <v>58750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6377-2C92-41AE-B488-B848ADBA0DD8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95"/>
    <col min="4" max="4" width="9.28515625" style="95" hidden="1" customWidth="1"/>
    <col min="5" max="10" width="9.28515625" style="95"/>
    <col min="11" max="11" width="15.7109375" style="95" customWidth="1"/>
    <col min="12" max="16384" width="9.28515625" style="95"/>
  </cols>
  <sheetData>
    <row r="1" spans="1:17" x14ac:dyDescent="0.25">
      <c r="A1" s="95" t="s">
        <v>3587</v>
      </c>
      <c r="B1" s="95" t="s">
        <v>3588</v>
      </c>
      <c r="C1" s="95" t="s">
        <v>3589</v>
      </c>
      <c r="D1" s="95" t="s">
        <v>3590</v>
      </c>
      <c r="E1" s="95" t="s">
        <v>3591</v>
      </c>
      <c r="F1" s="95" t="s">
        <v>3592</v>
      </c>
      <c r="G1" s="95" t="s">
        <v>3593</v>
      </c>
      <c r="H1" s="95" t="s">
        <v>3594</v>
      </c>
      <c r="I1" s="95" t="s">
        <v>3590</v>
      </c>
      <c r="J1" s="95" t="s">
        <v>3595</v>
      </c>
      <c r="K1" s="95" t="s">
        <v>3596</v>
      </c>
      <c r="L1" s="95" t="s">
        <v>3597</v>
      </c>
      <c r="P1" s="10" t="s">
        <v>49</v>
      </c>
      <c r="Q1" s="85"/>
    </row>
    <row r="2" spans="1:17" x14ac:dyDescent="0.25">
      <c r="A2" s="84" t="s">
        <v>23</v>
      </c>
      <c r="B2" s="84" t="s">
        <v>24</v>
      </c>
      <c r="C2" s="84">
        <v>51.5</v>
      </c>
      <c r="D2" s="84">
        <f>FLOOR(C2*1.1,LOOKUP(C2*1.1,{0,10,50,100,500},{0.01,0.05,0.1,0.5,1}))</f>
        <v>56.6</v>
      </c>
      <c r="E2" s="84">
        <f>CEILING(C2*0.9,LOOKUP(C2*0.9,{0,10,50,100,500},{0.01,0.05,0.1,0.5,1}))</f>
        <v>46.35</v>
      </c>
      <c r="F2" s="84">
        <f t="shared" ref="F2:F9" si="0">IF(D2&lt;10,D2-0.05,IF(D2&lt;50,D2-0.25,IF(D2&lt;100,D2-0.5,IF(D2&lt;500,D2-2.5,IF(D2&lt;1000,D2-5,0)))))</f>
        <v>56.1</v>
      </c>
      <c r="G2" s="84">
        <v>1</v>
      </c>
      <c r="H2" s="84">
        <f t="shared" ref="H2:H9" si="1">C2*G2</f>
        <v>51.5</v>
      </c>
      <c r="I2" s="84" t="s">
        <v>3590</v>
      </c>
      <c r="J2" s="84">
        <v>32.94</v>
      </c>
      <c r="K2" s="84" t="s">
        <v>3784</v>
      </c>
      <c r="M2" s="95">
        <v>-5229</v>
      </c>
      <c r="P2" s="10">
        <v>1</v>
      </c>
      <c r="Q2" s="85">
        <f>H10*1000*0.01</f>
        <v>2981.5</v>
      </c>
    </row>
    <row r="3" spans="1:17" x14ac:dyDescent="0.25">
      <c r="A3" s="84" t="s">
        <v>329</v>
      </c>
      <c r="B3" s="84" t="s">
        <v>330</v>
      </c>
      <c r="C3" s="84">
        <v>53.9</v>
      </c>
      <c r="D3" s="84">
        <f>FLOOR(C3*1.1,LOOKUP(C3*1.1,{0,10,50,100,500},{0.01,0.05,0.1,0.5,1}))</f>
        <v>59.2</v>
      </c>
      <c r="E3" s="84">
        <f>CEILING(C3*0.9,LOOKUP(C3*0.9,{0,10,50,100,500},{0.01,0.05,0.1,0.5,1}))</f>
        <v>48.550000000000004</v>
      </c>
      <c r="F3" s="84">
        <f t="shared" si="0"/>
        <v>58.7</v>
      </c>
      <c r="G3" s="84">
        <v>1</v>
      </c>
      <c r="H3" s="84">
        <f t="shared" si="1"/>
        <v>53.9</v>
      </c>
      <c r="I3" s="84" t="s">
        <v>3590</v>
      </c>
      <c r="J3" s="84">
        <v>24.76</v>
      </c>
      <c r="K3" s="84" t="s">
        <v>3785</v>
      </c>
      <c r="M3" s="95">
        <v>-933</v>
      </c>
      <c r="P3" s="10">
        <v>2</v>
      </c>
      <c r="Q3" s="85">
        <f>Q2*2</f>
        <v>5963</v>
      </c>
    </row>
    <row r="4" spans="1:17" x14ac:dyDescent="0.25">
      <c r="A4" s="84" t="s">
        <v>1608</v>
      </c>
      <c r="B4" s="84" t="s">
        <v>1609</v>
      </c>
      <c r="C4" s="84">
        <v>55.9</v>
      </c>
      <c r="D4" s="84">
        <f>FLOOR(C4*1.1,LOOKUP(C4*1.1,{0,10,50,100,500},{0.01,0.05,0.1,0.5,1}))</f>
        <v>61.400000000000006</v>
      </c>
      <c r="E4" s="84">
        <f>CEILING(C4*0.9,LOOKUP(C4*0.9,{0,10,50,100,500},{0.01,0.05,0.1,0.5,1}))</f>
        <v>50.400000000000006</v>
      </c>
      <c r="F4" s="84">
        <f t="shared" si="0"/>
        <v>60.900000000000006</v>
      </c>
      <c r="G4" s="84">
        <v>1</v>
      </c>
      <c r="H4" s="84">
        <f t="shared" si="1"/>
        <v>55.9</v>
      </c>
      <c r="I4" s="84" t="s">
        <v>3590</v>
      </c>
      <c r="J4" s="84">
        <v>20.059999999999999</v>
      </c>
      <c r="K4" s="84" t="s">
        <v>3786</v>
      </c>
      <c r="L4" s="82"/>
      <c r="M4" s="95">
        <v>860</v>
      </c>
      <c r="P4" s="10">
        <v>3</v>
      </c>
      <c r="Q4" s="85">
        <f>Q2*3</f>
        <v>8944.5</v>
      </c>
    </row>
    <row r="5" spans="1:17" x14ac:dyDescent="0.25">
      <c r="A5" s="84" t="s">
        <v>559</v>
      </c>
      <c r="B5" s="84" t="s">
        <v>560</v>
      </c>
      <c r="C5" s="84">
        <v>35.25</v>
      </c>
      <c r="D5" s="84">
        <f>FLOOR(C5*1.1,LOOKUP(C5*1.1,{0,10,50,100,500},{0.01,0.05,0.1,0.5,1}))</f>
        <v>38.75</v>
      </c>
      <c r="E5" s="84">
        <f>CEILING(C5*0.9,LOOKUP(C5*0.9,{0,10,50,100,500},{0.01,0.05,0.1,0.5,1}))</f>
        <v>31.75</v>
      </c>
      <c r="F5" s="84">
        <f t="shared" si="0"/>
        <v>38.5</v>
      </c>
      <c r="G5" s="84">
        <v>1</v>
      </c>
      <c r="H5" s="84">
        <f t="shared" si="1"/>
        <v>35.25</v>
      </c>
      <c r="I5" s="84" t="s">
        <v>3590</v>
      </c>
      <c r="J5" s="84">
        <v>17.059999999999999</v>
      </c>
      <c r="K5" s="84" t="s">
        <v>3787</v>
      </c>
      <c r="L5" s="82"/>
      <c r="M5" s="95">
        <v>199</v>
      </c>
      <c r="P5" s="10">
        <v>4</v>
      </c>
      <c r="Q5" s="85">
        <f>Q2*4</f>
        <v>11926</v>
      </c>
    </row>
    <row r="6" spans="1:17" x14ac:dyDescent="0.25">
      <c r="A6" s="81" t="s">
        <v>2383</v>
      </c>
      <c r="B6" s="81" t="s">
        <v>2384</v>
      </c>
      <c r="C6" s="81">
        <v>76.8</v>
      </c>
      <c r="D6" s="81">
        <f>FLOOR(C6*1.1,LOOKUP(C6*1.1,{0,10,50,100,500},{0.01,0.05,0.1,0.5,1}))</f>
        <v>84.4</v>
      </c>
      <c r="E6" s="81">
        <f>CEILING(C6*0.9,LOOKUP(C6*0.9,{0,10,50,100,500},{0.01,0.05,0.1,0.5,1}))</f>
        <v>69.2</v>
      </c>
      <c r="F6" s="81">
        <f t="shared" si="0"/>
        <v>83.9</v>
      </c>
      <c r="G6" s="81">
        <v>0</v>
      </c>
      <c r="H6" s="81">
        <f t="shared" si="1"/>
        <v>0</v>
      </c>
      <c r="I6" s="81" t="s">
        <v>3590</v>
      </c>
      <c r="J6" s="81">
        <v>16.21</v>
      </c>
      <c r="K6" s="81" t="s">
        <v>3788</v>
      </c>
      <c r="L6" s="82"/>
      <c r="P6" s="10">
        <v>5</v>
      </c>
      <c r="Q6" s="85">
        <f>Q2*5</f>
        <v>14907.5</v>
      </c>
    </row>
    <row r="7" spans="1:17" x14ac:dyDescent="0.25">
      <c r="A7" s="84" t="s">
        <v>1602</v>
      </c>
      <c r="B7" s="84" t="s">
        <v>1603</v>
      </c>
      <c r="C7" s="84">
        <v>42.1</v>
      </c>
      <c r="D7" s="84">
        <f>FLOOR(C7*1.1,LOOKUP(C7*1.1,{0,10,50,100,500},{0.01,0.05,0.1,0.5,1}))</f>
        <v>46.300000000000004</v>
      </c>
      <c r="E7" s="84">
        <f>CEILING(C7*0.9,LOOKUP(C7*0.9,{0,10,50,100,500},{0.01,0.05,0.1,0.5,1}))</f>
        <v>37.9</v>
      </c>
      <c r="F7" s="84">
        <f t="shared" si="0"/>
        <v>46.050000000000004</v>
      </c>
      <c r="G7" s="84">
        <v>1</v>
      </c>
      <c r="H7" s="84">
        <f t="shared" si="1"/>
        <v>42.1</v>
      </c>
      <c r="I7" s="84" t="s">
        <v>3590</v>
      </c>
      <c r="J7" s="84">
        <v>15.07</v>
      </c>
      <c r="K7" s="84" t="s">
        <v>3789</v>
      </c>
      <c r="L7" s="82"/>
      <c r="M7" s="95">
        <v>-2791</v>
      </c>
      <c r="P7" s="10">
        <v>6</v>
      </c>
      <c r="Q7" s="85">
        <f>Q2*6</f>
        <v>17889</v>
      </c>
    </row>
    <row r="8" spans="1:17" x14ac:dyDescent="0.25">
      <c r="A8" s="84" t="s">
        <v>2551</v>
      </c>
      <c r="B8" s="84" t="s">
        <v>2552</v>
      </c>
      <c r="C8" s="84">
        <v>59.5</v>
      </c>
      <c r="D8" s="84">
        <f>FLOOR(C8*1.1,LOOKUP(C8*1.1,{0,10,50,100,500},{0.01,0.05,0.1,0.5,1}))</f>
        <v>65.400000000000006</v>
      </c>
      <c r="E8" s="84">
        <f>CEILING(C8*0.9,LOOKUP(C8*0.9,{0,10,50,100,500},{0.01,0.05,0.1,0.5,1}))</f>
        <v>53.6</v>
      </c>
      <c r="F8" s="84">
        <f t="shared" si="0"/>
        <v>64.900000000000006</v>
      </c>
      <c r="G8" s="84">
        <v>1</v>
      </c>
      <c r="H8" s="84">
        <f t="shared" si="1"/>
        <v>59.5</v>
      </c>
      <c r="I8" s="84" t="s">
        <v>3590</v>
      </c>
      <c r="J8" s="84">
        <v>11.82</v>
      </c>
      <c r="K8" s="84" t="s">
        <v>3790</v>
      </c>
      <c r="L8" s="82"/>
      <c r="M8" s="95">
        <v>2545</v>
      </c>
      <c r="P8" s="10">
        <v>7</v>
      </c>
      <c r="Q8" s="85">
        <f>Q2*7</f>
        <v>20870.5</v>
      </c>
    </row>
    <row r="9" spans="1:17" x14ac:dyDescent="0.25">
      <c r="A9" s="81" t="s">
        <v>3791</v>
      </c>
      <c r="B9" s="81" t="s">
        <v>3792</v>
      </c>
      <c r="C9" s="81">
        <v>71.400000000000006</v>
      </c>
      <c r="D9" s="81">
        <f>FLOOR(C9*1.1,LOOKUP(C9*1.1,{0,10,50,100,500},{0.01,0.05,0.1,0.5,1}))</f>
        <v>78.5</v>
      </c>
      <c r="E9" s="81">
        <f>CEILING(C9*0.9,LOOKUP(C9*0.9,{0,10,50,100,500},{0.01,0.05,0.1,0.5,1}))</f>
        <v>64.3</v>
      </c>
      <c r="F9" s="81">
        <f t="shared" si="0"/>
        <v>78</v>
      </c>
      <c r="G9" s="81">
        <v>0</v>
      </c>
      <c r="H9" s="81">
        <f t="shared" si="1"/>
        <v>0</v>
      </c>
      <c r="I9" s="81" t="s">
        <v>3590</v>
      </c>
      <c r="J9" s="81">
        <v>11.45</v>
      </c>
      <c r="K9" s="81" t="s">
        <v>3793</v>
      </c>
      <c r="P9" s="10">
        <v>8</v>
      </c>
      <c r="Q9" s="85">
        <f>Q2*8</f>
        <v>23852</v>
      </c>
    </row>
    <row r="10" spans="1:17" x14ac:dyDescent="0.25">
      <c r="H10" s="83">
        <f>SUM(H2:H9)</f>
        <v>298.14999999999998</v>
      </c>
      <c r="M10" s="83">
        <f>SUM(M2:M9)</f>
        <v>-5349</v>
      </c>
      <c r="P10" s="10">
        <v>9</v>
      </c>
      <c r="Q10" s="85">
        <f>Q2*9</f>
        <v>26833.5</v>
      </c>
    </row>
    <row r="11" spans="1:17" x14ac:dyDescent="0.25">
      <c r="P11" s="10">
        <v>10</v>
      </c>
      <c r="Q11" s="85">
        <f>Q2*10</f>
        <v>29815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05F-289F-47E1-B801-4AA1A8C303F7}">
  <dimension ref="A1:Q11"/>
  <sheetViews>
    <sheetView zoomScale="145" zoomScaleNormal="145" workbookViewId="0">
      <selection activeCell="P1" sqref="P1:Q11"/>
    </sheetView>
  </sheetViews>
  <sheetFormatPr defaultColWidth="9.28515625" defaultRowHeight="15.75" x14ac:dyDescent="0.25"/>
  <cols>
    <col min="1" max="3" width="9.28515625" style="96"/>
    <col min="4" max="4" width="9.28515625" style="96" hidden="1" customWidth="1"/>
    <col min="5" max="10" width="9.28515625" style="96"/>
    <col min="11" max="11" width="15.7109375" style="96" customWidth="1"/>
    <col min="12" max="16384" width="9.28515625" style="96"/>
  </cols>
  <sheetData>
    <row r="1" spans="1:17" x14ac:dyDescent="0.25">
      <c r="A1" s="96" t="s">
        <v>3587</v>
      </c>
      <c r="B1" s="96" t="s">
        <v>3588</v>
      </c>
      <c r="C1" s="96" t="s">
        <v>3589</v>
      </c>
      <c r="D1" s="96" t="s">
        <v>3590</v>
      </c>
      <c r="E1" s="96" t="s">
        <v>3591</v>
      </c>
      <c r="F1" s="96" t="s">
        <v>3592</v>
      </c>
      <c r="G1" s="96" t="s">
        <v>3593</v>
      </c>
      <c r="H1" s="96" t="s">
        <v>3594</v>
      </c>
      <c r="I1" s="96" t="s">
        <v>3590</v>
      </c>
      <c r="J1" s="96" t="s">
        <v>3595</v>
      </c>
      <c r="K1" s="96" t="s">
        <v>3596</v>
      </c>
      <c r="L1" s="96" t="s">
        <v>3597</v>
      </c>
      <c r="P1" s="10" t="s">
        <v>49</v>
      </c>
      <c r="Q1" s="85"/>
    </row>
    <row r="2" spans="1:17" x14ac:dyDescent="0.25">
      <c r="A2" s="84" t="s">
        <v>1716</v>
      </c>
      <c r="B2" s="84" t="s">
        <v>1717</v>
      </c>
      <c r="C2" s="84">
        <v>35.35</v>
      </c>
      <c r="D2" s="84">
        <f>FLOOR(C2*1.1,LOOKUP(C2*1.1,{0,10,50,100,500},{0.01,0.05,0.1,0.5,1}))</f>
        <v>38.85</v>
      </c>
      <c r="E2" s="84">
        <f>CEILING(C2*0.9,LOOKUP(C2*0.9,{0,10,50,100,500},{0.01,0.05,0.1,0.5,1}))</f>
        <v>31.85</v>
      </c>
      <c r="F2" s="84">
        <f t="shared" ref="F2:F9" si="0">IF(D2&lt;10,D2-0.05,IF(D2&lt;50,D2-0.25,IF(D2&lt;100,D2-0.5,IF(D2&lt;500,D2-2.5,IF(D2&lt;1000,D2-5,0)))))</f>
        <v>38.6</v>
      </c>
      <c r="G2" s="84">
        <v>2</v>
      </c>
      <c r="H2" s="84">
        <f t="shared" ref="H2:H9" si="1">C2*G2</f>
        <v>70.7</v>
      </c>
      <c r="I2" s="84" t="s">
        <v>3590</v>
      </c>
      <c r="J2" s="84">
        <v>25.26</v>
      </c>
      <c r="K2" s="84" t="s">
        <v>3794</v>
      </c>
      <c r="M2" s="96">
        <v>2093</v>
      </c>
      <c r="P2" s="10">
        <v>1</v>
      </c>
      <c r="Q2" s="85">
        <f>H10*1000*0.01</f>
        <v>4414.5000000000009</v>
      </c>
    </row>
    <row r="3" spans="1:17" x14ac:dyDescent="0.25">
      <c r="A3" s="84" t="s">
        <v>2351</v>
      </c>
      <c r="B3" s="84" t="s">
        <v>2352</v>
      </c>
      <c r="C3" s="84">
        <v>20.7</v>
      </c>
      <c r="D3" s="84">
        <f>FLOOR(C3*1.1,LOOKUP(C3*1.1,{0,10,50,100,500},{0.01,0.05,0.1,0.5,1}))</f>
        <v>22.75</v>
      </c>
      <c r="E3" s="84">
        <f>CEILING(C3*0.9,LOOKUP(C3*0.9,{0,10,50,100,500},{0.01,0.05,0.1,0.5,1}))</f>
        <v>18.650000000000002</v>
      </c>
      <c r="F3" s="84">
        <f t="shared" si="0"/>
        <v>22.5</v>
      </c>
      <c r="G3" s="84">
        <v>3</v>
      </c>
      <c r="H3" s="84">
        <f t="shared" si="1"/>
        <v>62.099999999999994</v>
      </c>
      <c r="I3" s="84" t="s">
        <v>3590</v>
      </c>
      <c r="J3" s="84">
        <v>23.74</v>
      </c>
      <c r="K3" s="84" t="s">
        <v>3795</v>
      </c>
      <c r="M3" s="96">
        <v>1235</v>
      </c>
      <c r="P3" s="10">
        <v>2</v>
      </c>
      <c r="Q3" s="85">
        <f>Q2*2</f>
        <v>8829.0000000000018</v>
      </c>
    </row>
    <row r="4" spans="1:17" x14ac:dyDescent="0.25">
      <c r="A4" s="84" t="s">
        <v>2456</v>
      </c>
      <c r="B4" s="84" t="s">
        <v>2457</v>
      </c>
      <c r="C4" s="84">
        <v>40.549999999999997</v>
      </c>
      <c r="D4" s="84">
        <f>FLOOR(C4*1.1,LOOKUP(C4*1.1,{0,10,50,100,500},{0.01,0.05,0.1,0.5,1}))</f>
        <v>44.6</v>
      </c>
      <c r="E4" s="84">
        <f>CEILING(C4*0.9,LOOKUP(C4*0.9,{0,10,50,100,500},{0.01,0.05,0.1,0.5,1}))</f>
        <v>36.5</v>
      </c>
      <c r="F4" s="84">
        <f t="shared" si="0"/>
        <v>44.35</v>
      </c>
      <c r="G4" s="84">
        <v>1</v>
      </c>
      <c r="H4" s="84">
        <f t="shared" si="1"/>
        <v>40.549999999999997</v>
      </c>
      <c r="I4" s="84" t="s">
        <v>3590</v>
      </c>
      <c r="J4" s="84">
        <v>20.73</v>
      </c>
      <c r="K4" s="84" t="s">
        <v>3796</v>
      </c>
      <c r="M4" s="96">
        <v>-2186</v>
      </c>
      <c r="P4" s="10">
        <v>3</v>
      </c>
      <c r="Q4" s="85">
        <f>Q2*3</f>
        <v>13243.500000000004</v>
      </c>
    </row>
    <row r="5" spans="1:17" x14ac:dyDescent="0.25">
      <c r="A5" s="84" t="s">
        <v>329</v>
      </c>
      <c r="B5" s="84" t="s">
        <v>330</v>
      </c>
      <c r="C5" s="84">
        <v>54.3</v>
      </c>
      <c r="D5" s="84">
        <f>FLOOR(C5*1.1,LOOKUP(C5*1.1,{0,10,50,100,500},{0.01,0.05,0.1,0.5,1}))</f>
        <v>59.7</v>
      </c>
      <c r="E5" s="84">
        <f>CEILING(C5*0.9,LOOKUP(C5*0.9,{0,10,50,100,500},{0.01,0.05,0.1,0.5,1}))</f>
        <v>48.900000000000006</v>
      </c>
      <c r="F5" s="84">
        <f t="shared" si="0"/>
        <v>59.2</v>
      </c>
      <c r="G5" s="84">
        <v>1</v>
      </c>
      <c r="H5" s="84">
        <f t="shared" si="1"/>
        <v>54.3</v>
      </c>
      <c r="I5" s="84" t="s">
        <v>3590</v>
      </c>
      <c r="J5" s="84">
        <v>19.420000000000002</v>
      </c>
      <c r="K5" s="84" t="s">
        <v>3797</v>
      </c>
      <c r="M5" s="96">
        <v>-1437</v>
      </c>
      <c r="P5" s="10">
        <v>4</v>
      </c>
      <c r="Q5" s="85">
        <f>Q2*4</f>
        <v>17658.000000000004</v>
      </c>
    </row>
    <row r="6" spans="1:17" x14ac:dyDescent="0.25">
      <c r="A6" s="84" t="s">
        <v>805</v>
      </c>
      <c r="B6" s="84" t="s">
        <v>806</v>
      </c>
      <c r="C6" s="84">
        <v>23.9</v>
      </c>
      <c r="D6" s="84">
        <f>FLOOR(C6*1.1,LOOKUP(C6*1.1,{0,10,50,100,500},{0.01,0.05,0.1,0.5,1}))</f>
        <v>26.25</v>
      </c>
      <c r="E6" s="84">
        <f>CEILING(C6*0.9,LOOKUP(C6*0.9,{0,10,50,100,500},{0.01,0.05,0.1,0.5,1}))</f>
        <v>21.55</v>
      </c>
      <c r="F6" s="84">
        <f t="shared" si="0"/>
        <v>26</v>
      </c>
      <c r="G6" s="84">
        <v>3</v>
      </c>
      <c r="H6" s="84">
        <f t="shared" si="1"/>
        <v>71.699999999999989</v>
      </c>
      <c r="I6" s="84" t="s">
        <v>3590</v>
      </c>
      <c r="J6" s="84">
        <v>17.18</v>
      </c>
      <c r="K6" s="84" t="s">
        <v>3798</v>
      </c>
      <c r="M6" s="96">
        <v>-4975</v>
      </c>
      <c r="P6" s="10">
        <v>5</v>
      </c>
      <c r="Q6" s="85">
        <f>Q2*5</f>
        <v>22072.500000000004</v>
      </c>
    </row>
    <row r="7" spans="1:17" x14ac:dyDescent="0.25">
      <c r="A7" s="84" t="s">
        <v>3791</v>
      </c>
      <c r="B7" s="84" t="s">
        <v>3792</v>
      </c>
      <c r="C7" s="84">
        <v>78.5</v>
      </c>
      <c r="D7" s="84">
        <f>FLOOR(C7*1.1,LOOKUP(C7*1.1,{0,10,50,100,500},{0.01,0.05,0.1,0.5,1}))</f>
        <v>86.300000000000011</v>
      </c>
      <c r="E7" s="84">
        <f>CEILING(C7*0.9,LOOKUP(C7*0.9,{0,10,50,100,500},{0.01,0.05,0.1,0.5,1}))</f>
        <v>70.7</v>
      </c>
      <c r="F7" s="84">
        <f t="shared" si="0"/>
        <v>85.800000000000011</v>
      </c>
      <c r="G7" s="84">
        <v>1</v>
      </c>
      <c r="H7" s="84">
        <f t="shared" si="1"/>
        <v>78.5</v>
      </c>
      <c r="I7" s="84" t="s">
        <v>3590</v>
      </c>
      <c r="J7" s="84">
        <v>16.63</v>
      </c>
      <c r="K7" s="84" t="s">
        <v>3799</v>
      </c>
      <c r="L7" s="82"/>
      <c r="M7" s="96">
        <v>-5856</v>
      </c>
      <c r="P7" s="10">
        <v>6</v>
      </c>
      <c r="Q7" s="85">
        <f>Q2*6</f>
        <v>26487.000000000007</v>
      </c>
    </row>
    <row r="8" spans="1:17" x14ac:dyDescent="0.25">
      <c r="A8" s="84" t="s">
        <v>2636</v>
      </c>
      <c r="B8" s="84" t="s">
        <v>2637</v>
      </c>
      <c r="C8" s="84">
        <v>21.2</v>
      </c>
      <c r="D8" s="84">
        <f>FLOOR(C8*1.1,LOOKUP(C8*1.1,{0,10,50,100,500},{0.01,0.05,0.1,0.5,1}))</f>
        <v>23.3</v>
      </c>
      <c r="E8" s="84">
        <f>CEILING(C8*0.9,LOOKUP(C8*0.9,{0,10,50,100,500},{0.01,0.05,0.1,0.5,1}))</f>
        <v>19.100000000000001</v>
      </c>
      <c r="F8" s="84">
        <f t="shared" si="0"/>
        <v>23.05</v>
      </c>
      <c r="G8" s="84">
        <v>3</v>
      </c>
      <c r="H8" s="84">
        <f t="shared" si="1"/>
        <v>63.599999999999994</v>
      </c>
      <c r="I8" s="84" t="s">
        <v>3590</v>
      </c>
      <c r="J8" s="84">
        <v>15.36</v>
      </c>
      <c r="K8" s="84" t="s">
        <v>3800</v>
      </c>
      <c r="M8" s="96">
        <v>-729</v>
      </c>
      <c r="P8" s="10">
        <v>7</v>
      </c>
      <c r="Q8" s="85">
        <f>Q2*7</f>
        <v>30901.500000000007</v>
      </c>
    </row>
    <row r="9" spans="1:17" x14ac:dyDescent="0.25">
      <c r="A9" s="81" t="s">
        <v>21</v>
      </c>
      <c r="B9" s="81" t="s">
        <v>22</v>
      </c>
      <c r="C9" s="81">
        <v>47.6</v>
      </c>
      <c r="D9" s="81">
        <f>FLOOR(C9*1.1,LOOKUP(C9*1.1,{0,10,50,100,500},{0.01,0.05,0.1,0.5,1}))</f>
        <v>52.300000000000004</v>
      </c>
      <c r="E9" s="81">
        <f>CEILING(C9*0.9,LOOKUP(C9*0.9,{0,10,50,100,500},{0.01,0.05,0.1,0.5,1}))</f>
        <v>42.85</v>
      </c>
      <c r="F9" s="81">
        <f t="shared" si="0"/>
        <v>51.800000000000004</v>
      </c>
      <c r="G9" s="81">
        <v>0</v>
      </c>
      <c r="H9" s="81">
        <f t="shared" si="1"/>
        <v>0</v>
      </c>
      <c r="I9" s="81" t="s">
        <v>3590</v>
      </c>
      <c r="J9" s="81">
        <v>13.95</v>
      </c>
      <c r="K9" s="81" t="s">
        <v>3801</v>
      </c>
      <c r="L9" s="82"/>
      <c r="P9" s="10">
        <v>8</v>
      </c>
      <c r="Q9" s="85">
        <f>Q2*8</f>
        <v>35316.000000000007</v>
      </c>
    </row>
    <row r="10" spans="1:17" x14ac:dyDescent="0.25">
      <c r="H10" s="83">
        <f>SUM(H2:H9)</f>
        <v>441.45000000000005</v>
      </c>
      <c r="M10" s="83">
        <f>SUM(M2:M9)</f>
        <v>-11855</v>
      </c>
      <c r="P10" s="10">
        <v>9</v>
      </c>
      <c r="Q10" s="85">
        <f>Q2*9</f>
        <v>39730.500000000007</v>
      </c>
    </row>
    <row r="11" spans="1:17" x14ac:dyDescent="0.25">
      <c r="P11" s="10">
        <v>10</v>
      </c>
      <c r="Q11" s="85">
        <f>Q2*10</f>
        <v>44145.000000000007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CBDA-C4A6-4BB7-BA60-0C52CA131266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97"/>
    <col min="4" max="4" width="9.28515625" style="97" hidden="1" customWidth="1"/>
    <col min="5" max="10" width="9.28515625" style="97"/>
    <col min="11" max="11" width="15.7109375" style="97" customWidth="1"/>
    <col min="12" max="16384" width="9.28515625" style="97"/>
  </cols>
  <sheetData>
    <row r="1" spans="1:17" x14ac:dyDescent="0.25">
      <c r="A1" s="97" t="s">
        <v>3587</v>
      </c>
      <c r="B1" s="97" t="s">
        <v>3588</v>
      </c>
      <c r="C1" s="97" t="s">
        <v>3589</v>
      </c>
      <c r="D1" s="97" t="s">
        <v>3590</v>
      </c>
      <c r="E1" s="97" t="s">
        <v>3591</v>
      </c>
      <c r="F1" s="97" t="s">
        <v>3592</v>
      </c>
      <c r="G1" s="97" t="s">
        <v>3593</v>
      </c>
      <c r="H1" s="97" t="s">
        <v>3594</v>
      </c>
      <c r="I1" s="97" t="s">
        <v>3590</v>
      </c>
      <c r="J1" s="97" t="s">
        <v>3595</v>
      </c>
      <c r="K1" s="97" t="s">
        <v>3596</v>
      </c>
      <c r="L1" s="97" t="s">
        <v>3597</v>
      </c>
      <c r="P1" s="10" t="s">
        <v>49</v>
      </c>
      <c r="Q1" s="85"/>
    </row>
    <row r="2" spans="1:17" x14ac:dyDescent="0.25">
      <c r="A2" s="84" t="s">
        <v>23</v>
      </c>
      <c r="B2" s="84" t="s">
        <v>24</v>
      </c>
      <c r="C2" s="84">
        <v>52.6</v>
      </c>
      <c r="D2" s="84">
        <f>FLOOR(C2*1.1,LOOKUP(C2*1.1,{0,10,50,100,500},{0.01,0.05,0.1,0.5,1}))</f>
        <v>57.800000000000004</v>
      </c>
      <c r="E2" s="84">
        <f>CEILING(C2*0.9,LOOKUP(C2*0.9,{0,10,50,100,500},{0.01,0.05,0.1,0.5,1}))</f>
        <v>47.35</v>
      </c>
      <c r="F2" s="84">
        <f t="shared" ref="F2:F9" si="0">IF(D2&lt;10,D2-0.05,IF(D2&lt;50,D2-0.25,IF(D2&lt;100,D2-0.5,IF(D2&lt;500,D2-2.5,IF(D2&lt;1000,D2-5,0)))))</f>
        <v>57.300000000000004</v>
      </c>
      <c r="G2" s="84">
        <v>2</v>
      </c>
      <c r="H2" s="84">
        <f t="shared" ref="H2:H9" si="1">C2*G2</f>
        <v>105.2</v>
      </c>
      <c r="I2" s="84" t="s">
        <v>3590</v>
      </c>
      <c r="J2" s="84">
        <v>32.950000000000003</v>
      </c>
      <c r="K2" s="84" t="s">
        <v>3802</v>
      </c>
      <c r="M2" s="97">
        <v>-6178</v>
      </c>
      <c r="P2" s="10">
        <v>1</v>
      </c>
      <c r="Q2" s="85">
        <f>H10*1000*0.01</f>
        <v>4218.5</v>
      </c>
    </row>
    <row r="3" spans="1:17" x14ac:dyDescent="0.25">
      <c r="A3" s="84" t="s">
        <v>3803</v>
      </c>
      <c r="B3" s="84" t="s">
        <v>3804</v>
      </c>
      <c r="C3" s="84">
        <v>14.35</v>
      </c>
      <c r="D3" s="84">
        <f>FLOOR(C3*1.1,LOOKUP(C3*1.1,{0,10,50,100,500},{0.01,0.05,0.1,0.5,1}))</f>
        <v>15.75</v>
      </c>
      <c r="E3" s="84">
        <f>CEILING(C3*0.9,LOOKUP(C3*0.9,{0,10,50,100,500},{0.01,0.05,0.1,0.5,1}))</f>
        <v>12.950000000000001</v>
      </c>
      <c r="F3" s="84">
        <f t="shared" si="0"/>
        <v>15.5</v>
      </c>
      <c r="G3" s="84">
        <v>4</v>
      </c>
      <c r="H3" s="84">
        <f t="shared" si="1"/>
        <v>57.4</v>
      </c>
      <c r="I3" s="84" t="s">
        <v>3590</v>
      </c>
      <c r="J3" s="84">
        <v>27.63</v>
      </c>
      <c r="K3" s="84" t="s">
        <v>3805</v>
      </c>
      <c r="M3" s="97">
        <v>1256</v>
      </c>
      <c r="P3" s="10">
        <v>2</v>
      </c>
      <c r="Q3" s="85">
        <f>Q2*2</f>
        <v>8437</v>
      </c>
    </row>
    <row r="4" spans="1:17" x14ac:dyDescent="0.25">
      <c r="A4" s="84" t="s">
        <v>484</v>
      </c>
      <c r="B4" s="84" t="s">
        <v>485</v>
      </c>
      <c r="C4" s="84">
        <v>30.85</v>
      </c>
      <c r="D4" s="84">
        <f>FLOOR(C4*1.1,LOOKUP(C4*1.1,{0,10,50,100,500},{0.01,0.05,0.1,0.5,1}))</f>
        <v>33.9</v>
      </c>
      <c r="E4" s="84">
        <f>CEILING(C4*0.9,LOOKUP(C4*0.9,{0,10,50,100,500},{0.01,0.05,0.1,0.5,1}))</f>
        <v>27.8</v>
      </c>
      <c r="F4" s="84">
        <f t="shared" si="0"/>
        <v>33.65</v>
      </c>
      <c r="G4" s="84">
        <v>2</v>
      </c>
      <c r="H4" s="84">
        <f t="shared" si="1"/>
        <v>61.7</v>
      </c>
      <c r="I4" s="84" t="s">
        <v>3590</v>
      </c>
      <c r="J4" s="84">
        <v>25.06</v>
      </c>
      <c r="K4" s="84" t="s">
        <v>3806</v>
      </c>
      <c r="M4" s="97">
        <v>435</v>
      </c>
      <c r="P4" s="10">
        <v>3</v>
      </c>
      <c r="Q4" s="85">
        <f>Q2*3</f>
        <v>12655.5</v>
      </c>
    </row>
    <row r="5" spans="1:17" x14ac:dyDescent="0.25">
      <c r="A5" s="84" t="s">
        <v>329</v>
      </c>
      <c r="B5" s="84" t="s">
        <v>330</v>
      </c>
      <c r="C5" s="84">
        <v>55.5</v>
      </c>
      <c r="D5" s="84">
        <f>FLOOR(C5*1.1,LOOKUP(C5*1.1,{0,10,50,100,500},{0.01,0.05,0.1,0.5,1}))</f>
        <v>61</v>
      </c>
      <c r="E5" s="84">
        <f>CEILING(C5*0.9,LOOKUP(C5*0.9,{0,10,50,100,500},{0.01,0.05,0.1,0.5,1}))</f>
        <v>49.95</v>
      </c>
      <c r="F5" s="84">
        <f t="shared" si="0"/>
        <v>60.5</v>
      </c>
      <c r="G5" s="84">
        <v>1</v>
      </c>
      <c r="H5" s="84">
        <f t="shared" si="1"/>
        <v>55.5</v>
      </c>
      <c r="I5" s="84" t="s">
        <v>3590</v>
      </c>
      <c r="J5" s="84">
        <v>18.510000000000002</v>
      </c>
      <c r="K5" s="84" t="s">
        <v>3807</v>
      </c>
      <c r="M5" s="97">
        <v>-1060</v>
      </c>
      <c r="P5" s="10">
        <v>4</v>
      </c>
      <c r="Q5" s="85">
        <f>Q2*4</f>
        <v>16874</v>
      </c>
    </row>
    <row r="6" spans="1:17" x14ac:dyDescent="0.25">
      <c r="A6" s="84" t="s">
        <v>1968</v>
      </c>
      <c r="B6" s="84" t="s">
        <v>1969</v>
      </c>
      <c r="C6" s="84">
        <v>28.95</v>
      </c>
      <c r="D6" s="84">
        <f>FLOOR(C6*1.1,LOOKUP(C6*1.1,{0,10,50,100,500},{0.01,0.05,0.1,0.5,1}))</f>
        <v>31.8</v>
      </c>
      <c r="E6" s="84">
        <f>CEILING(C6*0.9,LOOKUP(C6*0.9,{0,10,50,100,500},{0.01,0.05,0.1,0.5,1}))</f>
        <v>26.1</v>
      </c>
      <c r="F6" s="84">
        <f t="shared" si="0"/>
        <v>31.55</v>
      </c>
      <c r="G6" s="84">
        <v>2</v>
      </c>
      <c r="H6" s="84">
        <f t="shared" si="1"/>
        <v>57.9</v>
      </c>
      <c r="I6" s="84" t="s">
        <v>3590</v>
      </c>
      <c r="J6" s="84">
        <v>13.82</v>
      </c>
      <c r="K6" s="84" t="s">
        <v>3808</v>
      </c>
      <c r="L6" s="82"/>
      <c r="M6" s="97">
        <v>1152</v>
      </c>
      <c r="P6" s="10">
        <v>5</v>
      </c>
      <c r="Q6" s="85">
        <f>Q2*5</f>
        <v>21092.5</v>
      </c>
    </row>
    <row r="7" spans="1:17" x14ac:dyDescent="0.25">
      <c r="A7" s="84" t="s">
        <v>796</v>
      </c>
      <c r="B7" s="84" t="s">
        <v>797</v>
      </c>
      <c r="C7" s="84">
        <v>49.3</v>
      </c>
      <c r="D7" s="84">
        <f>FLOOR(C7*1.1,LOOKUP(C7*1.1,{0,10,50,100,500},{0.01,0.05,0.1,0.5,1}))</f>
        <v>54.2</v>
      </c>
      <c r="E7" s="84">
        <f>CEILING(C7*0.9,LOOKUP(C7*0.9,{0,10,50,100,500},{0.01,0.05,0.1,0.5,1}))</f>
        <v>44.400000000000006</v>
      </c>
      <c r="F7" s="84">
        <f t="shared" si="0"/>
        <v>53.7</v>
      </c>
      <c r="G7" s="84">
        <v>1</v>
      </c>
      <c r="H7" s="84">
        <f t="shared" si="1"/>
        <v>49.3</v>
      </c>
      <c r="I7" s="84" t="s">
        <v>3590</v>
      </c>
      <c r="J7" s="84">
        <v>12.62</v>
      </c>
      <c r="K7" s="84" t="s">
        <v>3809</v>
      </c>
      <c r="M7" s="97">
        <v>-62</v>
      </c>
      <c r="P7" s="10">
        <v>6</v>
      </c>
      <c r="Q7" s="85">
        <f>Q2*6</f>
        <v>25311</v>
      </c>
    </row>
    <row r="8" spans="1:17" x14ac:dyDescent="0.25">
      <c r="A8" s="84" t="s">
        <v>1542</v>
      </c>
      <c r="B8" s="84" t="s">
        <v>1543</v>
      </c>
      <c r="C8" s="84">
        <v>34.85</v>
      </c>
      <c r="D8" s="84">
        <f>FLOOR(C8*1.1,LOOKUP(C8*1.1,{0,10,50,100,500},{0.01,0.05,0.1,0.5,1}))</f>
        <v>38.300000000000004</v>
      </c>
      <c r="E8" s="84">
        <f>CEILING(C8*0.9,LOOKUP(C8*0.9,{0,10,50,100,500},{0.01,0.05,0.1,0.5,1}))</f>
        <v>31.400000000000002</v>
      </c>
      <c r="F8" s="84">
        <f t="shared" si="0"/>
        <v>38.050000000000004</v>
      </c>
      <c r="G8" s="84">
        <v>1</v>
      </c>
      <c r="H8" s="84">
        <f t="shared" si="1"/>
        <v>34.85</v>
      </c>
      <c r="I8" s="84" t="s">
        <v>3590</v>
      </c>
      <c r="J8" s="84">
        <v>12.51</v>
      </c>
      <c r="K8" s="84" t="s">
        <v>3810</v>
      </c>
      <c r="M8" s="97">
        <v>751</v>
      </c>
      <c r="P8" s="10">
        <v>7</v>
      </c>
      <c r="Q8" s="85">
        <f>Q2*7</f>
        <v>29529.5</v>
      </c>
    </row>
    <row r="9" spans="1:17" x14ac:dyDescent="0.25">
      <c r="A9" s="84" t="s">
        <v>3511</v>
      </c>
      <c r="B9" s="84" t="s">
        <v>3512</v>
      </c>
      <c r="C9" s="84">
        <v>23.3</v>
      </c>
      <c r="D9" s="84">
        <f>FLOOR(C9*1.1,LOOKUP(C9*1.1,{0,10,50,100,500},{0.01,0.05,0.1,0.5,1}))</f>
        <v>25.6</v>
      </c>
      <c r="E9" s="84">
        <f>CEILING(C9*0.9,LOOKUP(C9*0.9,{0,10,50,100,500},{0.01,0.05,0.1,0.5,1}))</f>
        <v>21</v>
      </c>
      <c r="F9" s="84">
        <f t="shared" si="0"/>
        <v>25.35</v>
      </c>
      <c r="G9" s="84">
        <v>0</v>
      </c>
      <c r="H9" s="84">
        <f t="shared" si="1"/>
        <v>0</v>
      </c>
      <c r="I9" s="84" t="s">
        <v>3590</v>
      </c>
      <c r="J9" s="84">
        <v>12.04</v>
      </c>
      <c r="K9" s="84" t="s">
        <v>3811</v>
      </c>
      <c r="M9" s="97" t="s">
        <v>3812</v>
      </c>
      <c r="P9" s="10">
        <v>8</v>
      </c>
      <c r="Q9" s="85">
        <f>Q2*8</f>
        <v>33748</v>
      </c>
    </row>
    <row r="10" spans="1:17" x14ac:dyDescent="0.25">
      <c r="H10" s="83">
        <f>SUM(H2:H9)</f>
        <v>421.85</v>
      </c>
      <c r="M10" s="83">
        <f>SUM(M2:M9)</f>
        <v>-3706</v>
      </c>
      <c r="P10" s="10">
        <v>9</v>
      </c>
      <c r="Q10" s="85">
        <f>Q2*9</f>
        <v>37966.5</v>
      </c>
    </row>
    <row r="11" spans="1:17" x14ac:dyDescent="0.25">
      <c r="P11" s="10">
        <v>10</v>
      </c>
      <c r="Q11" s="85">
        <f>Q2*10</f>
        <v>42185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32DA-FF25-4D8E-8C56-0C3C72A78C3D}">
  <dimension ref="A1:Q11"/>
  <sheetViews>
    <sheetView topLeftCell="A2" zoomScale="130" zoomScaleNormal="130" workbookViewId="0">
      <selection activeCell="I29" sqref="I28:I29"/>
    </sheetView>
  </sheetViews>
  <sheetFormatPr defaultColWidth="9.28515625" defaultRowHeight="15.75" x14ac:dyDescent="0.25"/>
  <cols>
    <col min="1" max="3" width="9.28515625" style="98"/>
    <col min="4" max="4" width="9.28515625" style="98" hidden="1" customWidth="1"/>
    <col min="5" max="10" width="9.28515625" style="98"/>
    <col min="11" max="11" width="15.7109375" style="98" customWidth="1"/>
    <col min="12" max="16384" width="9.28515625" style="98"/>
  </cols>
  <sheetData>
    <row r="1" spans="1:17" x14ac:dyDescent="0.25">
      <c r="A1" s="98" t="s">
        <v>3587</v>
      </c>
      <c r="B1" s="98" t="s">
        <v>3588</v>
      </c>
      <c r="C1" s="98" t="s">
        <v>3589</v>
      </c>
      <c r="D1" s="98" t="s">
        <v>3590</v>
      </c>
      <c r="E1" s="98" t="s">
        <v>3591</v>
      </c>
      <c r="F1" s="98" t="s">
        <v>3592</v>
      </c>
      <c r="G1" s="98" t="s">
        <v>3593</v>
      </c>
      <c r="H1" s="98" t="s">
        <v>3594</v>
      </c>
      <c r="I1" s="98" t="s">
        <v>3590</v>
      </c>
      <c r="J1" s="98" t="s">
        <v>3595</v>
      </c>
      <c r="K1" s="98" t="s">
        <v>3596</v>
      </c>
      <c r="L1" s="98" t="s">
        <v>3597</v>
      </c>
      <c r="P1" s="10" t="s">
        <v>49</v>
      </c>
      <c r="Q1" s="85"/>
    </row>
    <row r="2" spans="1:17" x14ac:dyDescent="0.25">
      <c r="A2" s="84" t="s">
        <v>2625</v>
      </c>
      <c r="B2" s="84" t="s">
        <v>2626</v>
      </c>
      <c r="C2" s="84">
        <v>45.1</v>
      </c>
      <c r="D2" s="84">
        <f>FLOOR(C2*1.1,LOOKUP(C2*1.1,{0,10,50,100,500},{0.01,0.05,0.1,0.5,1}))</f>
        <v>49.6</v>
      </c>
      <c r="E2" s="84">
        <f>CEILING(C2*0.9,LOOKUP(C2*0.9,{0,10,50,100,500},{0.01,0.05,0.1,0.5,1}))</f>
        <v>40.6</v>
      </c>
      <c r="F2" s="84">
        <f t="shared" ref="F2:F9" si="0">IF(D2&lt;10,D2-0.05,IF(D2&lt;50,D2-0.25,IF(D2&lt;100,D2-0.5,IF(D2&lt;500,D2-2.5,IF(D2&lt;1000,D2-5,0)))))</f>
        <v>49.35</v>
      </c>
      <c r="G2" s="84">
        <v>2</v>
      </c>
      <c r="H2" s="84">
        <f t="shared" ref="H2:H9" si="1">C2*G2</f>
        <v>90.2</v>
      </c>
      <c r="I2" s="84" t="s">
        <v>3590</v>
      </c>
      <c r="J2" s="84">
        <v>30.45</v>
      </c>
      <c r="K2" s="84" t="s">
        <v>3813</v>
      </c>
      <c r="M2" s="98">
        <v>6404</v>
      </c>
      <c r="P2" s="10">
        <v>1</v>
      </c>
      <c r="Q2" s="85">
        <f>H10*1000*0.01</f>
        <v>3680</v>
      </c>
    </row>
    <row r="3" spans="1:17" x14ac:dyDescent="0.25">
      <c r="A3" s="84" t="s">
        <v>1009</v>
      </c>
      <c r="B3" s="84" t="s">
        <v>1010</v>
      </c>
      <c r="C3" s="84">
        <v>35</v>
      </c>
      <c r="D3" s="84">
        <f>FLOOR(C3*1.1,LOOKUP(C3*1.1,{0,10,50,100,500},{0.01,0.05,0.1,0.5,1}))</f>
        <v>38.5</v>
      </c>
      <c r="E3" s="84">
        <f>CEILING(C3*0.9,LOOKUP(C3*0.9,{0,10,50,100,500},{0.01,0.05,0.1,0.5,1}))</f>
        <v>31.5</v>
      </c>
      <c r="F3" s="84">
        <f t="shared" si="0"/>
        <v>38.25</v>
      </c>
      <c r="G3" s="84">
        <v>2</v>
      </c>
      <c r="H3" s="84">
        <f t="shared" si="1"/>
        <v>70</v>
      </c>
      <c r="I3" s="84" t="s">
        <v>3590</v>
      </c>
      <c r="J3" s="84">
        <v>23.11</v>
      </c>
      <c r="K3" s="84" t="s">
        <v>3814</v>
      </c>
      <c r="M3" s="98">
        <v>1546</v>
      </c>
      <c r="P3" s="10">
        <v>2</v>
      </c>
      <c r="Q3" s="85">
        <f>Q2*2</f>
        <v>7360</v>
      </c>
    </row>
    <row r="4" spans="1:17" x14ac:dyDescent="0.25">
      <c r="A4" s="84" t="s">
        <v>1864</v>
      </c>
      <c r="B4" s="84" t="s">
        <v>1865</v>
      </c>
      <c r="C4" s="84">
        <v>38.5</v>
      </c>
      <c r="D4" s="84">
        <f>FLOOR(C4*1.1,LOOKUP(C4*1.1,{0,10,50,100,500},{0.01,0.05,0.1,0.5,1}))</f>
        <v>42.35</v>
      </c>
      <c r="E4" s="84">
        <f>CEILING(C4*0.9,LOOKUP(C4*0.9,{0,10,50,100,500},{0.01,0.05,0.1,0.5,1}))</f>
        <v>34.65</v>
      </c>
      <c r="F4" s="84">
        <f t="shared" si="0"/>
        <v>42.1</v>
      </c>
      <c r="G4" s="84">
        <v>2</v>
      </c>
      <c r="H4" s="84">
        <f t="shared" si="1"/>
        <v>77</v>
      </c>
      <c r="I4" s="84" t="s">
        <v>3590</v>
      </c>
      <c r="J4" s="84">
        <v>19.3</v>
      </c>
      <c r="K4" s="84" t="s">
        <v>3815</v>
      </c>
      <c r="M4" s="98">
        <v>4765</v>
      </c>
      <c r="P4" s="10">
        <v>3</v>
      </c>
      <c r="Q4" s="85">
        <f>Q2*3</f>
        <v>11040</v>
      </c>
    </row>
    <row r="5" spans="1:17" x14ac:dyDescent="0.25">
      <c r="A5" s="84" t="s">
        <v>3774</v>
      </c>
      <c r="B5" s="84" t="s">
        <v>3775</v>
      </c>
      <c r="C5" s="84">
        <v>37.950000000000003</v>
      </c>
      <c r="D5" s="84">
        <f>FLOOR(C5*1.1,LOOKUP(C5*1.1,{0,10,50,100,500},{0.01,0.05,0.1,0.5,1}))</f>
        <v>41.7</v>
      </c>
      <c r="E5" s="84">
        <f>CEILING(C5*0.9,LOOKUP(C5*0.9,{0,10,50,100,500},{0.01,0.05,0.1,0.5,1}))</f>
        <v>34.200000000000003</v>
      </c>
      <c r="F5" s="84">
        <f t="shared" si="0"/>
        <v>41.45</v>
      </c>
      <c r="G5" s="84">
        <v>2</v>
      </c>
      <c r="H5" s="84">
        <f t="shared" si="1"/>
        <v>75.900000000000006</v>
      </c>
      <c r="I5" s="84" t="s">
        <v>3590</v>
      </c>
      <c r="J5" s="84">
        <v>17.3</v>
      </c>
      <c r="K5" s="84" t="s">
        <v>3816</v>
      </c>
      <c r="M5" s="98">
        <v>-3450</v>
      </c>
      <c r="P5" s="10">
        <v>4</v>
      </c>
      <c r="Q5" s="85">
        <f>Q2*4</f>
        <v>14720</v>
      </c>
    </row>
    <row r="6" spans="1:17" x14ac:dyDescent="0.25">
      <c r="A6" s="84" t="s">
        <v>1610</v>
      </c>
      <c r="B6" s="84" t="s">
        <v>1611</v>
      </c>
      <c r="C6" s="84">
        <v>27.45</v>
      </c>
      <c r="D6" s="84">
        <f>FLOOR(C6*1.1,LOOKUP(C6*1.1,{0,10,50,100,500},{0.01,0.05,0.1,0.5,1}))</f>
        <v>30.150000000000002</v>
      </c>
      <c r="E6" s="84">
        <f>CEILING(C6*0.9,LOOKUP(C6*0.9,{0,10,50,100,500},{0.01,0.05,0.1,0.5,1}))</f>
        <v>24.75</v>
      </c>
      <c r="F6" s="84">
        <f t="shared" si="0"/>
        <v>29.900000000000002</v>
      </c>
      <c r="G6" s="84">
        <v>2</v>
      </c>
      <c r="H6" s="84">
        <f t="shared" si="1"/>
        <v>54.9</v>
      </c>
      <c r="I6" s="84" t="s">
        <v>3590</v>
      </c>
      <c r="J6" s="84">
        <v>14.84</v>
      </c>
      <c r="K6" s="84" t="s">
        <v>3817</v>
      </c>
      <c r="M6" s="98">
        <v>4065</v>
      </c>
      <c r="P6" s="10">
        <v>5</v>
      </c>
      <c r="Q6" s="85">
        <f>Q2*5</f>
        <v>18400</v>
      </c>
    </row>
    <row r="7" spans="1:17" x14ac:dyDescent="0.25">
      <c r="A7" s="81" t="s">
        <v>27</v>
      </c>
      <c r="B7" s="81" t="s">
        <v>28</v>
      </c>
      <c r="C7" s="81">
        <v>39.950000000000003</v>
      </c>
      <c r="D7" s="81">
        <f>FLOOR(C7*1.1,LOOKUP(C7*1.1,{0,10,50,100,500},{0.01,0.05,0.1,0.5,1}))</f>
        <v>43.900000000000006</v>
      </c>
      <c r="E7" s="81">
        <f>CEILING(C7*0.9,LOOKUP(C7*0.9,{0,10,50,100,500},{0.01,0.05,0.1,0.5,1}))</f>
        <v>36</v>
      </c>
      <c r="F7" s="81">
        <f t="shared" si="0"/>
        <v>43.650000000000006</v>
      </c>
      <c r="G7" s="81">
        <v>0</v>
      </c>
      <c r="H7" s="81">
        <f t="shared" si="1"/>
        <v>0</v>
      </c>
      <c r="I7" s="81" t="s">
        <v>3590</v>
      </c>
      <c r="J7" s="81">
        <v>13.35</v>
      </c>
      <c r="K7" s="81" t="s">
        <v>3818</v>
      </c>
      <c r="P7" s="10">
        <v>6</v>
      </c>
      <c r="Q7" s="85">
        <f>Q2*6</f>
        <v>22080</v>
      </c>
    </row>
    <row r="8" spans="1:17" x14ac:dyDescent="0.25">
      <c r="A8" s="81" t="s">
        <v>1608</v>
      </c>
      <c r="B8" s="81" t="s">
        <v>1609</v>
      </c>
      <c r="C8" s="81">
        <v>56.4</v>
      </c>
      <c r="D8" s="81">
        <f>FLOOR(C8*1.1,LOOKUP(C8*1.1,{0,10,50,100,500},{0.01,0.05,0.1,0.5,1}))</f>
        <v>62</v>
      </c>
      <c r="E8" s="81">
        <f>CEILING(C8*0.9,LOOKUP(C8*0.9,{0,10,50,100,500},{0.01,0.05,0.1,0.5,1}))</f>
        <v>50.800000000000004</v>
      </c>
      <c r="F8" s="81">
        <f t="shared" si="0"/>
        <v>61.5</v>
      </c>
      <c r="G8" s="81">
        <v>0</v>
      </c>
      <c r="H8" s="81">
        <f t="shared" si="1"/>
        <v>0</v>
      </c>
      <c r="I8" s="81" t="s">
        <v>3590</v>
      </c>
      <c r="J8" s="81">
        <v>13.09</v>
      </c>
      <c r="K8" s="81" t="s">
        <v>3819</v>
      </c>
      <c r="P8" s="10">
        <v>7</v>
      </c>
      <c r="Q8" s="85">
        <f>Q2*7</f>
        <v>25760</v>
      </c>
    </row>
    <row r="9" spans="1:17" x14ac:dyDescent="0.25">
      <c r="A9" s="81" t="s">
        <v>2225</v>
      </c>
      <c r="B9" s="81" t="s">
        <v>2226</v>
      </c>
      <c r="C9" s="81">
        <v>36</v>
      </c>
      <c r="D9" s="81">
        <f>FLOOR(C9*1.1,LOOKUP(C9*1.1,{0,10,50,100,500},{0.01,0.05,0.1,0.5,1}))</f>
        <v>39.6</v>
      </c>
      <c r="E9" s="81">
        <f>CEILING(C9*0.9,LOOKUP(C9*0.9,{0,10,50,100,500},{0.01,0.05,0.1,0.5,1}))</f>
        <v>32.4</v>
      </c>
      <c r="F9" s="81">
        <f t="shared" si="0"/>
        <v>39.35</v>
      </c>
      <c r="G9" s="81">
        <v>0</v>
      </c>
      <c r="H9" s="81">
        <f t="shared" si="1"/>
        <v>0</v>
      </c>
      <c r="I9" s="81" t="s">
        <v>3590</v>
      </c>
      <c r="J9" s="81">
        <v>12.33</v>
      </c>
      <c r="K9" s="81" t="s">
        <v>3820</v>
      </c>
      <c r="P9" s="10">
        <v>8</v>
      </c>
      <c r="Q9" s="85">
        <f>Q2*8</f>
        <v>29440</v>
      </c>
    </row>
    <row r="10" spans="1:17" x14ac:dyDescent="0.25">
      <c r="H10" s="83">
        <f>SUM(H2:H9)</f>
        <v>368</v>
      </c>
      <c r="M10" s="83">
        <f>SUM(M2:M9)</f>
        <v>13330</v>
      </c>
      <c r="P10" s="10">
        <v>9</v>
      </c>
      <c r="Q10" s="85">
        <f>Q2*9</f>
        <v>33120</v>
      </c>
    </row>
    <row r="11" spans="1:17" x14ac:dyDescent="0.25">
      <c r="P11" s="10">
        <v>10</v>
      </c>
      <c r="Q11" s="85">
        <f>Q2*10</f>
        <v>36800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CC81-13A0-4EC8-BA00-6D193D431F8F}">
  <dimension ref="A1:Q11"/>
  <sheetViews>
    <sheetView zoomScale="145" zoomScaleNormal="145" workbookViewId="0">
      <selection activeCell="P1" sqref="P1:Q11"/>
    </sheetView>
  </sheetViews>
  <sheetFormatPr defaultColWidth="9.28515625" defaultRowHeight="15.75" x14ac:dyDescent="0.25"/>
  <cols>
    <col min="1" max="3" width="9.28515625" style="99"/>
    <col min="4" max="4" width="9.28515625" style="99" hidden="1" customWidth="1"/>
    <col min="5" max="10" width="9.28515625" style="99"/>
    <col min="11" max="11" width="15.7109375" style="99" customWidth="1"/>
    <col min="12" max="16384" width="9.28515625" style="99"/>
  </cols>
  <sheetData>
    <row r="1" spans="1:17" x14ac:dyDescent="0.25">
      <c r="A1" s="99" t="s">
        <v>3587</v>
      </c>
      <c r="B1" s="99" t="s">
        <v>3588</v>
      </c>
      <c r="C1" s="99" t="s">
        <v>3589</v>
      </c>
      <c r="D1" s="99" t="s">
        <v>3590</v>
      </c>
      <c r="E1" s="99" t="s">
        <v>3591</v>
      </c>
      <c r="F1" s="99" t="s">
        <v>3592</v>
      </c>
      <c r="G1" s="99" t="s">
        <v>3593</v>
      </c>
      <c r="H1" s="99" t="s">
        <v>3594</v>
      </c>
      <c r="I1" s="99" t="s">
        <v>3590</v>
      </c>
      <c r="J1" s="99" t="s">
        <v>3595</v>
      </c>
      <c r="K1" s="99" t="s">
        <v>3596</v>
      </c>
      <c r="L1" s="99" t="s">
        <v>3597</v>
      </c>
      <c r="P1" s="10" t="s">
        <v>49</v>
      </c>
      <c r="Q1" s="85"/>
    </row>
    <row r="2" spans="1:17" x14ac:dyDescent="0.25">
      <c r="A2" s="84" t="s">
        <v>796</v>
      </c>
      <c r="B2" s="84" t="s">
        <v>797</v>
      </c>
      <c r="C2" s="84">
        <v>50.6</v>
      </c>
      <c r="D2" s="84">
        <f>FLOOR(C2*1.1,LOOKUP(C2*1.1,{0,10,50,100,500},{0.01,0.05,0.1,0.5,1}))</f>
        <v>55.6</v>
      </c>
      <c r="E2" s="84">
        <f>CEILING(C2*0.9,LOOKUP(C2*0.9,{0,10,50,100,500},{0.01,0.05,0.1,0.5,1}))</f>
        <v>45.550000000000004</v>
      </c>
      <c r="F2" s="84">
        <f t="shared" ref="F2:F9" si="0">IF(D2&lt;10,D2-0.05,IF(D2&lt;50,D2-0.25,IF(D2&lt;100,D2-0.5,IF(D2&lt;500,D2-2.5,IF(D2&lt;1000,D2-5,0)))))</f>
        <v>55.1</v>
      </c>
      <c r="G2" s="84">
        <v>1</v>
      </c>
      <c r="H2" s="84">
        <f t="shared" ref="H2:H9" si="1">C2*G2</f>
        <v>50.6</v>
      </c>
      <c r="I2" s="84" t="s">
        <v>3590</v>
      </c>
      <c r="J2" s="84">
        <v>19.93</v>
      </c>
      <c r="K2" s="84" t="s">
        <v>3821</v>
      </c>
      <c r="M2" s="99">
        <v>1232</v>
      </c>
      <c r="P2" s="10">
        <v>1</v>
      </c>
      <c r="Q2" s="85">
        <f>H10*1000*0.01</f>
        <v>4417.5</v>
      </c>
    </row>
    <row r="3" spans="1:17" x14ac:dyDescent="0.25">
      <c r="A3" s="84" t="s">
        <v>27</v>
      </c>
      <c r="B3" s="84" t="s">
        <v>28</v>
      </c>
      <c r="C3" s="84">
        <v>41.05</v>
      </c>
      <c r="D3" s="84">
        <f>FLOOR(C3*1.1,LOOKUP(C3*1.1,{0,10,50,100,500},{0.01,0.05,0.1,0.5,1}))</f>
        <v>45.150000000000006</v>
      </c>
      <c r="E3" s="84">
        <f>CEILING(C3*0.9,LOOKUP(C3*0.9,{0,10,50,100,500},{0.01,0.05,0.1,0.5,1}))</f>
        <v>36.950000000000003</v>
      </c>
      <c r="F3" s="84">
        <f t="shared" si="0"/>
        <v>44.900000000000006</v>
      </c>
      <c r="G3" s="84">
        <v>1</v>
      </c>
      <c r="H3" s="84">
        <f t="shared" si="1"/>
        <v>41.05</v>
      </c>
      <c r="I3" s="84" t="s">
        <v>3590</v>
      </c>
      <c r="J3" s="84">
        <v>18.75</v>
      </c>
      <c r="K3" s="84" t="s">
        <v>3822</v>
      </c>
      <c r="M3" s="99">
        <v>1572</v>
      </c>
      <c r="P3" s="10">
        <v>2</v>
      </c>
      <c r="Q3" s="85">
        <f>Q2*2</f>
        <v>8835</v>
      </c>
    </row>
    <row r="4" spans="1:17" x14ac:dyDescent="0.25">
      <c r="A4" s="84" t="s">
        <v>300</v>
      </c>
      <c r="B4" s="84" t="s">
        <v>301</v>
      </c>
      <c r="C4" s="84">
        <v>72.3</v>
      </c>
      <c r="D4" s="84">
        <f>FLOOR(C4*1.1,LOOKUP(C4*1.1,{0,10,50,100,500},{0.01,0.05,0.1,0.5,1}))</f>
        <v>79.5</v>
      </c>
      <c r="E4" s="84">
        <f>CEILING(C4*0.9,LOOKUP(C4*0.9,{0,10,50,100,500},{0.01,0.05,0.1,0.5,1}))</f>
        <v>65.100000000000009</v>
      </c>
      <c r="F4" s="84">
        <f t="shared" si="0"/>
        <v>79</v>
      </c>
      <c r="G4" s="84">
        <v>1</v>
      </c>
      <c r="H4" s="84">
        <f t="shared" si="1"/>
        <v>72.3</v>
      </c>
      <c r="I4" s="84" t="s">
        <v>3590</v>
      </c>
      <c r="J4" s="84">
        <v>17.16</v>
      </c>
      <c r="K4" s="84" t="s">
        <v>3823</v>
      </c>
      <c r="M4" s="99">
        <v>-619</v>
      </c>
      <c r="P4" s="10">
        <v>3</v>
      </c>
      <c r="Q4" s="85">
        <f>Q2*3</f>
        <v>13252.5</v>
      </c>
    </row>
    <row r="5" spans="1:17" x14ac:dyDescent="0.25">
      <c r="A5" s="84" t="s">
        <v>2385</v>
      </c>
      <c r="B5" s="84" t="s">
        <v>2386</v>
      </c>
      <c r="C5" s="84">
        <v>72.2</v>
      </c>
      <c r="D5" s="84">
        <f>FLOOR(C5*1.1,LOOKUP(C5*1.1,{0,10,50,100,500},{0.01,0.05,0.1,0.5,1}))</f>
        <v>79.400000000000006</v>
      </c>
      <c r="E5" s="84">
        <f>CEILING(C5*0.9,LOOKUP(C5*0.9,{0,10,50,100,500},{0.01,0.05,0.1,0.5,1}))</f>
        <v>65</v>
      </c>
      <c r="F5" s="84">
        <f t="shared" si="0"/>
        <v>78.900000000000006</v>
      </c>
      <c r="G5" s="84">
        <v>1</v>
      </c>
      <c r="H5" s="84">
        <f t="shared" si="1"/>
        <v>72.2</v>
      </c>
      <c r="I5" s="84" t="s">
        <v>3590</v>
      </c>
      <c r="J5" s="84">
        <v>16.96</v>
      </c>
      <c r="K5" s="84" t="s">
        <v>3824</v>
      </c>
      <c r="L5" s="82"/>
      <c r="M5" s="99">
        <v>-2922</v>
      </c>
      <c r="P5" s="10">
        <v>4</v>
      </c>
      <c r="Q5" s="85">
        <f>Q2*4</f>
        <v>17670</v>
      </c>
    </row>
    <row r="6" spans="1:17" x14ac:dyDescent="0.25">
      <c r="A6" s="84" t="s">
        <v>2584</v>
      </c>
      <c r="B6" s="84" t="s">
        <v>2585</v>
      </c>
      <c r="C6" s="84">
        <v>21.5</v>
      </c>
      <c r="D6" s="84">
        <f>FLOOR(C6*1.1,LOOKUP(C6*1.1,{0,10,50,100,500},{0.01,0.05,0.1,0.5,1}))</f>
        <v>23.650000000000002</v>
      </c>
      <c r="E6" s="84">
        <f>CEILING(C6*0.9,LOOKUP(C6*0.9,{0,10,50,100,500},{0.01,0.05,0.1,0.5,1}))</f>
        <v>19.350000000000001</v>
      </c>
      <c r="F6" s="84">
        <f t="shared" si="0"/>
        <v>23.400000000000002</v>
      </c>
      <c r="G6" s="84">
        <v>3</v>
      </c>
      <c r="H6" s="84">
        <f t="shared" si="1"/>
        <v>64.5</v>
      </c>
      <c r="I6" s="84" t="s">
        <v>3590</v>
      </c>
      <c r="J6" s="84">
        <v>14.35</v>
      </c>
      <c r="K6" s="84" t="s">
        <v>3825</v>
      </c>
      <c r="M6" s="99">
        <v>1775</v>
      </c>
      <c r="P6" s="10">
        <v>5</v>
      </c>
      <c r="Q6" s="85">
        <f>Q2*5</f>
        <v>22087.5</v>
      </c>
    </row>
    <row r="7" spans="1:17" x14ac:dyDescent="0.25">
      <c r="A7" s="84" t="s">
        <v>640</v>
      </c>
      <c r="B7" s="84" t="s">
        <v>641</v>
      </c>
      <c r="C7" s="84">
        <v>78.099999999999994</v>
      </c>
      <c r="D7" s="84">
        <f>FLOOR(C7*1.1,LOOKUP(C7*1.1,{0,10,50,100,500},{0.01,0.05,0.1,0.5,1}))</f>
        <v>85.9</v>
      </c>
      <c r="E7" s="84">
        <f>CEILING(C7*0.9,LOOKUP(C7*0.9,{0,10,50,100,500},{0.01,0.05,0.1,0.5,1}))</f>
        <v>70.3</v>
      </c>
      <c r="F7" s="84">
        <f t="shared" si="0"/>
        <v>85.4</v>
      </c>
      <c r="G7" s="84">
        <v>1</v>
      </c>
      <c r="H7" s="84">
        <f t="shared" si="1"/>
        <v>78.099999999999994</v>
      </c>
      <c r="I7" s="84" t="s">
        <v>3590</v>
      </c>
      <c r="J7" s="84">
        <v>13.74</v>
      </c>
      <c r="K7" s="84" t="s">
        <v>3826</v>
      </c>
      <c r="L7" s="82"/>
      <c r="M7" s="99">
        <v>1245</v>
      </c>
      <c r="P7" s="10">
        <v>6</v>
      </c>
      <c r="Q7" s="85">
        <f>Q2*6</f>
        <v>26505</v>
      </c>
    </row>
    <row r="8" spans="1:17" x14ac:dyDescent="0.25">
      <c r="A8" s="84" t="s">
        <v>1933</v>
      </c>
      <c r="B8" s="84" t="s">
        <v>1934</v>
      </c>
      <c r="C8" s="84">
        <v>15.75</v>
      </c>
      <c r="D8" s="84">
        <f>FLOOR(C8*1.1,LOOKUP(C8*1.1,{0,10,50,100,500},{0.01,0.05,0.1,0.5,1}))</f>
        <v>17.3</v>
      </c>
      <c r="E8" s="84">
        <f>CEILING(C8*0.9,LOOKUP(C8*0.9,{0,10,50,100,500},{0.01,0.05,0.1,0.5,1}))</f>
        <v>14.200000000000001</v>
      </c>
      <c r="F8" s="84">
        <f t="shared" si="0"/>
        <v>17.05</v>
      </c>
      <c r="G8" s="84">
        <v>4</v>
      </c>
      <c r="H8" s="84">
        <f t="shared" si="1"/>
        <v>63</v>
      </c>
      <c r="I8" s="84" t="s">
        <v>3590</v>
      </c>
      <c r="J8" s="84">
        <v>13.15</v>
      </c>
      <c r="K8" s="84" t="s">
        <v>3827</v>
      </c>
      <c r="L8" s="82"/>
      <c r="M8" s="99">
        <v>2526</v>
      </c>
      <c r="P8" s="10">
        <v>7</v>
      </c>
      <c r="Q8" s="85">
        <f>Q2*7</f>
        <v>30922.5</v>
      </c>
    </row>
    <row r="9" spans="1:17" x14ac:dyDescent="0.25">
      <c r="A9" s="84" t="s">
        <v>743</v>
      </c>
      <c r="B9" s="84" t="s">
        <v>744</v>
      </c>
      <c r="C9" s="84">
        <v>53</v>
      </c>
      <c r="D9" s="84">
        <f>FLOOR(C9*1.1,LOOKUP(C9*1.1,{0,10,50,100,500},{0.01,0.05,0.1,0.5,1}))</f>
        <v>58.300000000000004</v>
      </c>
      <c r="E9" s="84">
        <f>CEILING(C9*0.9,LOOKUP(C9*0.9,{0,10,50,100,500},{0.01,0.05,0.1,0.5,1}))</f>
        <v>47.7</v>
      </c>
      <c r="F9" s="84">
        <f t="shared" si="0"/>
        <v>57.800000000000004</v>
      </c>
      <c r="G9" s="84">
        <v>0</v>
      </c>
      <c r="H9" s="84">
        <f t="shared" si="1"/>
        <v>0</v>
      </c>
      <c r="I9" s="84" t="s">
        <v>3590</v>
      </c>
      <c r="J9" s="84">
        <v>12.45</v>
      </c>
      <c r="K9" s="84" t="s">
        <v>3828</v>
      </c>
      <c r="L9" s="82"/>
      <c r="M9" s="99" t="s">
        <v>3829</v>
      </c>
      <c r="P9" s="10">
        <v>8</v>
      </c>
      <c r="Q9" s="85">
        <f>Q2*8</f>
        <v>35340</v>
      </c>
    </row>
    <row r="10" spans="1:17" x14ac:dyDescent="0.25">
      <c r="H10" s="83">
        <f>SUM(H2:H9)</f>
        <v>441.75</v>
      </c>
      <c r="M10" s="83">
        <f>SUM(M2:M9)</f>
        <v>4809</v>
      </c>
      <c r="P10" s="10">
        <v>9</v>
      </c>
      <c r="Q10" s="85">
        <f>Q2*9</f>
        <v>39757.5</v>
      </c>
    </row>
    <row r="11" spans="1:17" x14ac:dyDescent="0.25">
      <c r="P11" s="10">
        <v>10</v>
      </c>
      <c r="Q11" s="85">
        <f>Q2*10</f>
        <v>44175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84F3-D064-49E2-AB0A-EACBEDAD42E6}">
  <dimension ref="A1:Q11"/>
  <sheetViews>
    <sheetView zoomScale="130" zoomScaleNormal="130" workbookViewId="0">
      <selection activeCell="L23" sqref="L23"/>
    </sheetView>
  </sheetViews>
  <sheetFormatPr defaultColWidth="9.28515625" defaultRowHeight="15.75" x14ac:dyDescent="0.25"/>
  <cols>
    <col min="1" max="3" width="9.28515625" style="100"/>
    <col min="4" max="4" width="9.28515625" style="100" hidden="1" customWidth="1"/>
    <col min="5" max="10" width="9.28515625" style="100"/>
    <col min="11" max="11" width="15.7109375" style="100" customWidth="1"/>
    <col min="12" max="16384" width="9.28515625" style="100"/>
  </cols>
  <sheetData>
    <row r="1" spans="1:17" x14ac:dyDescent="0.25">
      <c r="A1" s="100" t="s">
        <v>3587</v>
      </c>
      <c r="B1" s="100" t="s">
        <v>3588</v>
      </c>
      <c r="C1" s="100" t="s">
        <v>3589</v>
      </c>
      <c r="D1" s="100" t="s">
        <v>3590</v>
      </c>
      <c r="E1" s="100" t="s">
        <v>3591</v>
      </c>
      <c r="F1" s="100" t="s">
        <v>3592</v>
      </c>
      <c r="G1" s="100" t="s">
        <v>3593</v>
      </c>
      <c r="H1" s="100" t="s">
        <v>3594</v>
      </c>
      <c r="I1" s="100" t="s">
        <v>3590</v>
      </c>
      <c r="J1" s="100" t="s">
        <v>3595</v>
      </c>
      <c r="K1" s="100" t="s">
        <v>3596</v>
      </c>
      <c r="L1" s="100" t="s">
        <v>3597</v>
      </c>
      <c r="P1" s="10" t="s">
        <v>49</v>
      </c>
      <c r="Q1" s="85"/>
    </row>
    <row r="2" spans="1:17" x14ac:dyDescent="0.25">
      <c r="A2" s="84" t="s">
        <v>300</v>
      </c>
      <c r="B2" s="84" t="s">
        <v>301</v>
      </c>
      <c r="C2" s="84">
        <v>73.900000000000006</v>
      </c>
      <c r="D2" s="84">
        <f>FLOOR(C2*1.1,LOOKUP(C2*1.1,{0,10,50,100,500},{0.01,0.05,0.1,0.5,1}))</f>
        <v>81.2</v>
      </c>
      <c r="E2" s="84">
        <f>CEILING(C2*0.9,LOOKUP(C2*0.9,{0,10,50,100,500},{0.01,0.05,0.1,0.5,1}))</f>
        <v>66.600000000000009</v>
      </c>
      <c r="F2" s="84">
        <f t="shared" ref="F2:F6" si="0">IF(D2&lt;10,D2-0.05,IF(D2&lt;50,D2-0.25,IF(D2&lt;100,D2-0.5,IF(D2&lt;500,D2-2.5,IF(D2&lt;1000,D2-5,0)))))</f>
        <v>80.7</v>
      </c>
      <c r="G2" s="84">
        <v>1</v>
      </c>
      <c r="H2" s="84">
        <f t="shared" ref="H2:H6" si="1">C2*G2</f>
        <v>73.900000000000006</v>
      </c>
      <c r="I2" s="84" t="s">
        <v>3590</v>
      </c>
      <c r="J2" s="84">
        <v>37.33</v>
      </c>
      <c r="K2" s="84" t="s">
        <v>3830</v>
      </c>
      <c r="M2" s="100">
        <v>-723</v>
      </c>
      <c r="P2" s="10">
        <v>1</v>
      </c>
      <c r="Q2" s="85">
        <f>H10*1000*0.01</f>
        <v>4646</v>
      </c>
    </row>
    <row r="3" spans="1:17" x14ac:dyDescent="0.25">
      <c r="A3" s="84" t="s">
        <v>21</v>
      </c>
      <c r="B3" s="84" t="s">
        <v>22</v>
      </c>
      <c r="C3" s="84">
        <v>50.9</v>
      </c>
      <c r="D3" s="84">
        <f>FLOOR(C3*1.1,LOOKUP(C3*1.1,{0,10,50,100,500},{0.01,0.05,0.1,0.5,1}))</f>
        <v>55.900000000000006</v>
      </c>
      <c r="E3" s="84">
        <f>CEILING(C3*0.9,LOOKUP(C3*0.9,{0,10,50,100,500},{0.01,0.05,0.1,0.5,1}))</f>
        <v>45.85</v>
      </c>
      <c r="F3" s="84">
        <f t="shared" si="0"/>
        <v>55.400000000000006</v>
      </c>
      <c r="G3" s="84">
        <v>1</v>
      </c>
      <c r="H3" s="84">
        <f t="shared" si="1"/>
        <v>50.9</v>
      </c>
      <c r="I3" s="84" t="s">
        <v>3590</v>
      </c>
      <c r="J3" s="84">
        <v>17.77</v>
      </c>
      <c r="K3" s="84" t="s">
        <v>3831</v>
      </c>
      <c r="M3" s="100">
        <v>776</v>
      </c>
      <c r="P3" s="10">
        <v>2</v>
      </c>
      <c r="Q3" s="85">
        <f>Q2*2</f>
        <v>9292</v>
      </c>
    </row>
    <row r="4" spans="1:17" x14ac:dyDescent="0.25">
      <c r="A4" s="84" t="s">
        <v>982</v>
      </c>
      <c r="B4" s="84" t="s">
        <v>983</v>
      </c>
      <c r="C4" s="84">
        <v>41.9</v>
      </c>
      <c r="D4" s="84">
        <f>FLOOR(C4*1.1,LOOKUP(C4*1.1,{0,10,50,100,500},{0.01,0.05,0.1,0.5,1}))</f>
        <v>46.050000000000004</v>
      </c>
      <c r="E4" s="84">
        <f>CEILING(C4*0.9,LOOKUP(C4*0.9,{0,10,50,100,500},{0.01,0.05,0.1,0.5,1}))</f>
        <v>37.75</v>
      </c>
      <c r="F4" s="84">
        <f t="shared" si="0"/>
        <v>45.800000000000004</v>
      </c>
      <c r="G4" s="84">
        <v>1</v>
      </c>
      <c r="H4" s="84">
        <f t="shared" si="1"/>
        <v>41.9</v>
      </c>
      <c r="I4" s="84" t="s">
        <v>3590</v>
      </c>
      <c r="J4" s="84">
        <v>15.71</v>
      </c>
      <c r="K4" s="84" t="s">
        <v>3832</v>
      </c>
      <c r="L4" s="82"/>
      <c r="M4" s="100">
        <v>1770</v>
      </c>
      <c r="P4" s="10">
        <v>3</v>
      </c>
      <c r="Q4" s="85">
        <f>Q2*3</f>
        <v>13938</v>
      </c>
    </row>
    <row r="5" spans="1:17" x14ac:dyDescent="0.25">
      <c r="A5" s="84" t="s">
        <v>1203</v>
      </c>
      <c r="B5" s="84" t="s">
        <v>1204</v>
      </c>
      <c r="C5" s="84">
        <v>32.15</v>
      </c>
      <c r="D5" s="84">
        <f>FLOOR(C5*1.1,LOOKUP(C5*1.1,{0,10,50,100,500},{0.01,0.05,0.1,0.5,1}))</f>
        <v>35.35</v>
      </c>
      <c r="E5" s="84">
        <f>CEILING(C5*0.9,LOOKUP(C5*0.9,{0,10,50,100,500},{0.01,0.05,0.1,0.5,1}))</f>
        <v>28.950000000000003</v>
      </c>
      <c r="F5" s="84">
        <f t="shared" si="0"/>
        <v>35.1</v>
      </c>
      <c r="G5" s="84">
        <v>2</v>
      </c>
      <c r="H5" s="84">
        <f t="shared" si="1"/>
        <v>64.3</v>
      </c>
      <c r="I5" s="84" t="s">
        <v>3590</v>
      </c>
      <c r="J5" s="84">
        <v>13.99</v>
      </c>
      <c r="K5" s="84" t="s">
        <v>3833</v>
      </c>
      <c r="M5" s="100">
        <v>-879</v>
      </c>
      <c r="P5" s="10">
        <v>4</v>
      </c>
      <c r="Q5" s="85">
        <f>Q2*4</f>
        <v>18584</v>
      </c>
    </row>
    <row r="6" spans="1:17" x14ac:dyDescent="0.25">
      <c r="A6" s="84" t="s">
        <v>865</v>
      </c>
      <c r="B6" s="84" t="s">
        <v>866</v>
      </c>
      <c r="C6" s="84">
        <v>69.3</v>
      </c>
      <c r="D6" s="84">
        <f>FLOOR(C6*1.1,LOOKUP(C6*1.1,{0,10,50,100,500},{0.01,0.05,0.1,0.5,1}))</f>
        <v>76.2</v>
      </c>
      <c r="E6" s="84">
        <f>CEILING(C6*0.9,LOOKUP(C6*0.9,{0,10,50,100,500},{0.01,0.05,0.1,0.5,1}))</f>
        <v>62.400000000000006</v>
      </c>
      <c r="F6" s="84">
        <f t="shared" si="0"/>
        <v>75.7</v>
      </c>
      <c r="G6" s="84">
        <v>1</v>
      </c>
      <c r="H6" s="84">
        <f t="shared" si="1"/>
        <v>69.3</v>
      </c>
      <c r="I6" s="84" t="s">
        <v>3590</v>
      </c>
      <c r="J6" s="84">
        <v>12.04</v>
      </c>
      <c r="K6" s="84" t="s">
        <v>3834</v>
      </c>
      <c r="M6" s="100">
        <v>1901</v>
      </c>
      <c r="P6" s="10">
        <v>5</v>
      </c>
      <c r="Q6" s="85">
        <f>Q2*5</f>
        <v>23230</v>
      </c>
    </row>
    <row r="7" spans="1:17" x14ac:dyDescent="0.25">
      <c r="A7" s="84" t="s">
        <v>3835</v>
      </c>
      <c r="B7" s="84" t="s">
        <v>3836</v>
      </c>
      <c r="C7" s="84">
        <v>29.15</v>
      </c>
      <c r="D7" s="84">
        <f>FLOOR(C7*1.1,LOOKUP(C7*1.1,{0,10,50,100,500},{0.01,0.05,0.1,0.5,1}))</f>
        <v>32.050000000000004</v>
      </c>
      <c r="E7" s="84">
        <f>CEILING(C7*0.9,LOOKUP(C7*0.9,{0,10,50,100,500},{0.01,0.05,0.1,0.5,1}))</f>
        <v>26.25</v>
      </c>
      <c r="F7" s="84">
        <f>IF(D7&lt;10,D7-0.05,IF(D7&lt;50,D7-0.25,IF(D7&lt;100,D7-0.5,IF(D7&lt;500,D7-2.5,IF(D7&lt;1000,D7-5,0)))))</f>
        <v>31.800000000000004</v>
      </c>
      <c r="G7" s="84">
        <v>2</v>
      </c>
      <c r="H7" s="84">
        <f>C7*G7</f>
        <v>58.3</v>
      </c>
      <c r="I7" s="84" t="s">
        <v>3590</v>
      </c>
      <c r="J7" s="84">
        <v>11.3</v>
      </c>
      <c r="K7" s="84" t="s">
        <v>3837</v>
      </c>
      <c r="M7" s="100">
        <v>-4263</v>
      </c>
      <c r="P7" s="10">
        <v>6</v>
      </c>
      <c r="Q7" s="85">
        <f>Q2*6</f>
        <v>27876</v>
      </c>
    </row>
    <row r="8" spans="1:17" x14ac:dyDescent="0.25">
      <c r="A8" s="84" t="s">
        <v>511</v>
      </c>
      <c r="B8" s="84" t="s">
        <v>512</v>
      </c>
      <c r="C8" s="84">
        <v>13.2</v>
      </c>
      <c r="D8" s="84">
        <f>FLOOR(C8*1.1,LOOKUP(C8*1.1,{0,10,50,100,500},{0.01,0.05,0.1,0.5,1}))</f>
        <v>14.5</v>
      </c>
      <c r="E8" s="84">
        <f>CEILING(C8*0.9,LOOKUP(C8*0.9,{0,10,50,100,500},{0.01,0.05,0.1,0.5,1}))</f>
        <v>11.9</v>
      </c>
      <c r="F8" s="84">
        <f>IF(D8&lt;10,D8-0.05,IF(D8&lt;50,D8-0.25,IF(D8&lt;100,D8-0.5,IF(D8&lt;500,D8-2.5,IF(D8&lt;1000,D8-5,0)))))</f>
        <v>14.25</v>
      </c>
      <c r="G8" s="84">
        <v>4</v>
      </c>
      <c r="H8" s="84">
        <f>C8*G8</f>
        <v>52.8</v>
      </c>
      <c r="I8" s="84" t="s">
        <v>3590</v>
      </c>
      <c r="J8" s="84">
        <v>10.82</v>
      </c>
      <c r="K8" s="84" t="s">
        <v>3838</v>
      </c>
      <c r="L8" s="82"/>
      <c r="M8" s="100">
        <v>-1244</v>
      </c>
      <c r="P8" s="10">
        <v>7</v>
      </c>
      <c r="Q8" s="85">
        <f>Q2*7</f>
        <v>32522</v>
      </c>
    </row>
    <row r="9" spans="1:17" x14ac:dyDescent="0.25">
      <c r="A9" s="84" t="s">
        <v>293</v>
      </c>
      <c r="B9" s="84" t="s">
        <v>294</v>
      </c>
      <c r="C9" s="84">
        <v>53.2</v>
      </c>
      <c r="D9" s="84">
        <f>FLOOR(C9*1.1,LOOKUP(C9*1.1,{0,10,50,100,500},{0.01,0.05,0.1,0.5,1}))</f>
        <v>58.5</v>
      </c>
      <c r="E9" s="84">
        <f>CEILING(C9*0.9,LOOKUP(C9*0.9,{0,10,50,100,500},{0.01,0.05,0.1,0.5,1}))</f>
        <v>47.900000000000006</v>
      </c>
      <c r="F9" s="84">
        <f>IF(D9&lt;10,D9-0.05,IF(D9&lt;50,D9-0.25,IF(D9&lt;100,D9-0.5,IF(D9&lt;500,D9-2.5,IF(D9&lt;1000,D9-5,0)))))</f>
        <v>58</v>
      </c>
      <c r="G9" s="84">
        <v>1</v>
      </c>
      <c r="H9" s="84">
        <f>C9*G9</f>
        <v>53.2</v>
      </c>
      <c r="I9" s="84" t="s">
        <v>3590</v>
      </c>
      <c r="J9" s="84">
        <v>9.99</v>
      </c>
      <c r="K9" s="84" t="s">
        <v>3839</v>
      </c>
      <c r="M9" s="100">
        <v>1167</v>
      </c>
      <c r="P9" s="10">
        <v>8</v>
      </c>
      <c r="Q9" s="85">
        <f>Q2*8</f>
        <v>37168</v>
      </c>
    </row>
    <row r="10" spans="1:17" x14ac:dyDescent="0.25">
      <c r="H10" s="83">
        <f>SUM(H2:H9)</f>
        <v>464.6</v>
      </c>
      <c r="M10" s="83">
        <f>SUM(M2:M9)</f>
        <v>-1495</v>
      </c>
      <c r="P10" s="10">
        <v>9</v>
      </c>
      <c r="Q10" s="85">
        <f>Q2*9</f>
        <v>41814</v>
      </c>
    </row>
    <row r="11" spans="1:17" x14ac:dyDescent="0.25">
      <c r="P11" s="10">
        <v>10</v>
      </c>
      <c r="Q11" s="85">
        <f>Q2*10</f>
        <v>46460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71B5-EEFA-43F4-8159-439FE59D49F9}">
  <dimension ref="A1:T24"/>
  <sheetViews>
    <sheetView zoomScale="145" zoomScaleNormal="145" workbookViewId="0">
      <selection activeCell="J22" sqref="J22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4" width="9" style="6"/>
    <col min="15" max="15" width="9.140625" style="6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184</v>
      </c>
      <c r="B2" s="23" t="s">
        <v>185</v>
      </c>
      <c r="C2" s="23" t="s">
        <v>599</v>
      </c>
      <c r="D2" s="24">
        <f>FLOOR(C2*1.1,LOOKUP(C2*1.1,{0,10,50,100,500},{0.01,0.05,0.1,0.5,1}))</f>
        <v>31.05</v>
      </c>
      <c r="E2" s="24">
        <f>CEILING(C2*0.9,LOOKUP(C2*0.9,{0,10,50,100,500},{0.01,0.05,0.1,0.5,1}))</f>
        <v>25.450000000000003</v>
      </c>
      <c r="F2" s="25">
        <f t="shared" ref="F2:F16" si="0">IF(D2&lt;10,D2-0.02,IF(D2&lt;50,D2-0.1,IF(D2&lt;100,D2-0.2,IF(D2&lt;500,D2-1,IF(D2&lt;1000,D2-2,0)))))</f>
        <v>30.95</v>
      </c>
      <c r="G2" s="23">
        <v>2</v>
      </c>
      <c r="H2" s="23">
        <f t="shared" ref="H2:H16" si="1">C2*G2</f>
        <v>56.5</v>
      </c>
      <c r="I2" s="23"/>
      <c r="J2" s="23" t="s">
        <v>723</v>
      </c>
      <c r="K2" s="23" t="s">
        <v>724</v>
      </c>
      <c r="L2" s="23" t="s">
        <v>725</v>
      </c>
      <c r="M2" s="5"/>
      <c r="N2" s="6">
        <v>1252</v>
      </c>
      <c r="R2" s="3">
        <f t="shared" ref="R2:R11" si="2">IF(E2&lt;10,E2+0.01,IF(E2&lt;50,E2+0.05,IF(E2&lt;100,E2+0.1,IF(E2&lt;500,E2+0.5,IF(E2&lt;1000,E2+1,0)))))</f>
        <v>25.500000000000004</v>
      </c>
      <c r="S2" s="6">
        <v>1</v>
      </c>
      <c r="T2" s="8">
        <f>H17*1000*0.01</f>
        <v>4052.5</v>
      </c>
    </row>
    <row r="3" spans="1:20" s="9" customFormat="1" x14ac:dyDescent="0.25">
      <c r="A3" s="15" t="s">
        <v>200</v>
      </c>
      <c r="B3" s="15" t="s">
        <v>201</v>
      </c>
      <c r="C3" s="15" t="s">
        <v>726</v>
      </c>
      <c r="D3" s="15">
        <f>FLOOR(C3*1.1,LOOKUP(C3*1.1,{0,10,50,100,500},{0.01,0.05,0.1,0.5,1}))</f>
        <v>79.900000000000006</v>
      </c>
      <c r="E3" s="15">
        <f>CEILING(C3*0.9,LOOKUP(C3*0.9,{0,10,50,100,500},{0.01,0.05,0.1,0.5,1}))</f>
        <v>65.5</v>
      </c>
      <c r="F3" s="15">
        <f t="shared" si="0"/>
        <v>79.7</v>
      </c>
      <c r="G3" s="15">
        <v>0</v>
      </c>
      <c r="H3" s="15">
        <f t="shared" si="1"/>
        <v>0</v>
      </c>
      <c r="I3" s="15"/>
      <c r="J3" s="15" t="s">
        <v>727</v>
      </c>
      <c r="K3" s="15" t="s">
        <v>728</v>
      </c>
      <c r="L3" s="15" t="s">
        <v>729</v>
      </c>
      <c r="M3" s="28"/>
      <c r="N3" s="5"/>
      <c r="O3" s="6"/>
      <c r="P3" s="6"/>
      <c r="Q3" s="6"/>
      <c r="R3" s="3">
        <f t="shared" si="2"/>
        <v>65.599999999999994</v>
      </c>
      <c r="S3" s="6">
        <v>2</v>
      </c>
      <c r="T3" s="8">
        <f>T2*2</f>
        <v>8105</v>
      </c>
    </row>
    <row r="4" spans="1:20" x14ac:dyDescent="0.25">
      <c r="A4" s="15" t="s">
        <v>404</v>
      </c>
      <c r="B4" s="15" t="s">
        <v>405</v>
      </c>
      <c r="C4" s="15" t="s">
        <v>577</v>
      </c>
      <c r="D4" s="16">
        <f>FLOOR(C4*1.1,LOOKUP(C4*1.1,{0,10,50,100,500},{0.01,0.05,0.1,0.5,1}))</f>
        <v>124.5</v>
      </c>
      <c r="E4" s="16">
        <f>CEILING(C4*0.9,LOOKUP(C4*0.9,{0,10,50,100,500},{0.01,0.05,0.1,0.5,1}))</f>
        <v>102.5</v>
      </c>
      <c r="F4" s="17">
        <f t="shared" si="0"/>
        <v>123.5</v>
      </c>
      <c r="G4" s="15">
        <v>0</v>
      </c>
      <c r="H4" s="15">
        <f t="shared" si="1"/>
        <v>0</v>
      </c>
      <c r="I4" s="15"/>
      <c r="J4" s="15" t="s">
        <v>730</v>
      </c>
      <c r="K4" s="15" t="s">
        <v>731</v>
      </c>
      <c r="L4" s="15" t="s">
        <v>732</v>
      </c>
      <c r="M4" s="5"/>
      <c r="N4" s="5"/>
      <c r="R4" s="3">
        <f t="shared" si="2"/>
        <v>103</v>
      </c>
      <c r="S4" s="6">
        <v>3</v>
      </c>
      <c r="T4" s="8">
        <f>T2*3</f>
        <v>12157.5</v>
      </c>
    </row>
    <row r="5" spans="1:20" s="9" customFormat="1" ht="17.25" customHeight="1" x14ac:dyDescent="0.25">
      <c r="A5" s="23" t="s">
        <v>563</v>
      </c>
      <c r="B5" s="23" t="s">
        <v>564</v>
      </c>
      <c r="C5" s="23" t="s">
        <v>733</v>
      </c>
      <c r="D5" s="24">
        <f>FLOOR(C5*1.1,LOOKUP(C5*1.1,{0,10,50,100,500},{0.01,0.05,0.1,0.5,1}))</f>
        <v>24.3</v>
      </c>
      <c r="E5" s="24">
        <f>CEILING(C5*0.9,LOOKUP(C5*0.9,{0,10,50,100,500},{0.01,0.05,0.1,0.5,1}))</f>
        <v>19.900000000000002</v>
      </c>
      <c r="F5" s="25">
        <f t="shared" si="0"/>
        <v>24.2</v>
      </c>
      <c r="G5" s="23">
        <v>2</v>
      </c>
      <c r="H5" s="23">
        <f t="shared" si="1"/>
        <v>44.2</v>
      </c>
      <c r="I5" s="23"/>
      <c r="J5" s="23" t="s">
        <v>734</v>
      </c>
      <c r="K5" s="23" t="s">
        <v>735</v>
      </c>
      <c r="L5" s="23" t="s">
        <v>736</v>
      </c>
      <c r="M5" s="5"/>
      <c r="N5" s="5">
        <v>-891</v>
      </c>
      <c r="O5" s="6"/>
      <c r="P5" s="6"/>
      <c r="Q5" s="6"/>
      <c r="R5" s="3">
        <f t="shared" si="2"/>
        <v>19.950000000000003</v>
      </c>
      <c r="S5" s="6">
        <v>4</v>
      </c>
      <c r="T5" s="8">
        <f>T2*4</f>
        <v>16210</v>
      </c>
    </row>
    <row r="6" spans="1:20" x14ac:dyDescent="0.25">
      <c r="A6" s="23" t="s">
        <v>737</v>
      </c>
      <c r="B6" s="23" t="s">
        <v>738</v>
      </c>
      <c r="C6" s="23" t="s">
        <v>739</v>
      </c>
      <c r="D6" s="24">
        <f>FLOOR(C6*1.1,LOOKUP(C6*1.1,{0,10,50,100,500},{0.01,0.05,0.1,0.5,1}))</f>
        <v>17.350000000000001</v>
      </c>
      <c r="E6" s="24">
        <f>CEILING(C6*0.9,LOOKUP(C6*0.9,{0,10,50,100,500},{0.01,0.05,0.1,0.5,1}))</f>
        <v>14.25</v>
      </c>
      <c r="F6" s="25">
        <f t="shared" si="0"/>
        <v>17.25</v>
      </c>
      <c r="G6" s="23">
        <v>3</v>
      </c>
      <c r="H6" s="23">
        <f t="shared" si="1"/>
        <v>47.400000000000006</v>
      </c>
      <c r="I6" s="23"/>
      <c r="J6" s="23" t="s">
        <v>740</v>
      </c>
      <c r="K6" s="23" t="s">
        <v>741</v>
      </c>
      <c r="L6" s="23" t="s">
        <v>742</v>
      </c>
      <c r="M6" s="5"/>
      <c r="N6" s="5" t="s">
        <v>802</v>
      </c>
      <c r="R6" s="3">
        <f t="shared" si="2"/>
        <v>14.3</v>
      </c>
      <c r="S6" s="6">
        <v>5</v>
      </c>
      <c r="T6" s="8">
        <f>T2*5</f>
        <v>20262.5</v>
      </c>
    </row>
    <row r="7" spans="1:20" s="9" customFormat="1" x14ac:dyDescent="0.25">
      <c r="A7" s="23" t="s">
        <v>743</v>
      </c>
      <c r="B7" s="23" t="s">
        <v>744</v>
      </c>
      <c r="C7" s="23" t="s">
        <v>745</v>
      </c>
      <c r="D7" s="24">
        <f>FLOOR(C7*1.1,LOOKUP(C7*1.1,{0,10,50,100,500},{0.01,0.05,0.1,0.5,1}))</f>
        <v>44.35</v>
      </c>
      <c r="E7" s="24">
        <f>CEILING(C7*0.9,LOOKUP(C7*0.9,{0,10,50,100,500},{0.01,0.05,0.1,0.5,1}))</f>
        <v>36.35</v>
      </c>
      <c r="F7" s="25">
        <f t="shared" si="0"/>
        <v>44.25</v>
      </c>
      <c r="G7" s="23">
        <v>1</v>
      </c>
      <c r="H7" s="23">
        <f t="shared" si="1"/>
        <v>40.35</v>
      </c>
      <c r="I7" s="23"/>
      <c r="J7" s="23" t="s">
        <v>332</v>
      </c>
      <c r="K7" s="23" t="s">
        <v>746</v>
      </c>
      <c r="L7" s="23" t="s">
        <v>747</v>
      </c>
      <c r="M7" s="5"/>
      <c r="N7" s="5">
        <v>1128</v>
      </c>
      <c r="O7" s="6"/>
      <c r="P7" s="6"/>
      <c r="Q7" s="6"/>
      <c r="R7" s="3">
        <f t="shared" si="2"/>
        <v>36.4</v>
      </c>
      <c r="S7" s="6">
        <v>6</v>
      </c>
      <c r="T7" s="8">
        <f>T2*6</f>
        <v>24315</v>
      </c>
    </row>
    <row r="8" spans="1:20" s="13" customFormat="1" x14ac:dyDescent="0.25">
      <c r="A8" s="15" t="s">
        <v>748</v>
      </c>
      <c r="B8" s="15" t="s">
        <v>749</v>
      </c>
      <c r="C8" s="15" t="s">
        <v>750</v>
      </c>
      <c r="D8" s="16">
        <f>FLOOR(C8*1.1,LOOKUP(C8*1.1,{0,10,50,100,500},{0.01,0.05,0.1,0.5,1}))</f>
        <v>82.300000000000011</v>
      </c>
      <c r="E8" s="16">
        <f>CEILING(C8*0.9,LOOKUP(C8*0.9,{0,10,50,100,500},{0.01,0.05,0.1,0.5,1}))</f>
        <v>67.5</v>
      </c>
      <c r="F8" s="17">
        <f t="shared" si="0"/>
        <v>82.100000000000009</v>
      </c>
      <c r="G8" s="17">
        <v>0</v>
      </c>
      <c r="H8" s="15">
        <f t="shared" si="1"/>
        <v>0</v>
      </c>
      <c r="I8" s="15"/>
      <c r="J8" s="15" t="s">
        <v>751</v>
      </c>
      <c r="K8" s="15" t="s">
        <v>752</v>
      </c>
      <c r="L8" s="15" t="s">
        <v>753</v>
      </c>
      <c r="M8" s="5"/>
      <c r="N8" s="5"/>
      <c r="O8" s="6"/>
      <c r="P8" s="6"/>
      <c r="Q8" s="6"/>
      <c r="R8" s="3">
        <f t="shared" si="2"/>
        <v>67.599999999999994</v>
      </c>
      <c r="S8" s="6">
        <v>7</v>
      </c>
      <c r="T8" s="8">
        <f>T2*7</f>
        <v>28367.5</v>
      </c>
    </row>
    <row r="9" spans="1:20" s="13" customFormat="1" x14ac:dyDescent="0.25">
      <c r="A9" s="23" t="s">
        <v>754</v>
      </c>
      <c r="B9" s="23" t="s">
        <v>755</v>
      </c>
      <c r="C9" s="23" t="s">
        <v>756</v>
      </c>
      <c r="D9" s="24">
        <f>FLOOR(C9*1.1,LOOKUP(C9*1.1,{0,10,50,100,500},{0.01,0.05,0.1,0.5,1}))</f>
        <v>31.200000000000003</v>
      </c>
      <c r="E9" s="24">
        <f>CEILING(C9*0.9,LOOKUP(C9*0.9,{0,10,50,100,500},{0.01,0.05,0.1,0.5,1}))</f>
        <v>25.6</v>
      </c>
      <c r="F9" s="25">
        <f t="shared" si="0"/>
        <v>31.1</v>
      </c>
      <c r="G9" s="25">
        <v>2</v>
      </c>
      <c r="H9" s="23">
        <f t="shared" si="1"/>
        <v>56.8</v>
      </c>
      <c r="I9" s="23"/>
      <c r="J9" s="23" t="s">
        <v>757</v>
      </c>
      <c r="K9" s="23" t="s">
        <v>758</v>
      </c>
      <c r="L9" s="23" t="s">
        <v>759</v>
      </c>
      <c r="M9" s="5"/>
      <c r="N9" s="5">
        <v>-145</v>
      </c>
      <c r="O9" s="6"/>
      <c r="P9" s="6"/>
      <c r="Q9" s="6"/>
      <c r="R9" s="3">
        <f t="shared" si="2"/>
        <v>25.650000000000002</v>
      </c>
      <c r="S9" s="6">
        <v>8</v>
      </c>
      <c r="T9" s="8">
        <f>T2*8</f>
        <v>32420</v>
      </c>
    </row>
    <row r="10" spans="1:20" x14ac:dyDescent="0.25">
      <c r="A10" s="15" t="s">
        <v>760</v>
      </c>
      <c r="B10" s="15" t="s">
        <v>761</v>
      </c>
      <c r="C10" s="15" t="s">
        <v>762</v>
      </c>
      <c r="D10" s="16">
        <f>FLOOR(C10*1.1,LOOKUP(C10*1.1,{0,10,50,100,500},{0.01,0.05,0.1,0.5,1}))</f>
        <v>109.5</v>
      </c>
      <c r="E10" s="16">
        <f>CEILING(C10*0.9,LOOKUP(C10*0.9,{0,10,50,100,500},{0.01,0.05,0.1,0.5,1}))</f>
        <v>89.7</v>
      </c>
      <c r="F10" s="17">
        <f t="shared" si="0"/>
        <v>108.5</v>
      </c>
      <c r="G10" s="17">
        <v>0</v>
      </c>
      <c r="H10" s="15">
        <f t="shared" si="1"/>
        <v>0</v>
      </c>
      <c r="I10" s="17"/>
      <c r="J10" s="15" t="s">
        <v>763</v>
      </c>
      <c r="K10" s="15" t="s">
        <v>764</v>
      </c>
      <c r="L10" s="15" t="s">
        <v>765</v>
      </c>
      <c r="M10" s="5"/>
      <c r="N10" s="5"/>
      <c r="R10" s="3">
        <f t="shared" si="2"/>
        <v>89.8</v>
      </c>
      <c r="S10" s="6">
        <v>9</v>
      </c>
      <c r="T10" s="8">
        <f>T2*9</f>
        <v>36472.5</v>
      </c>
    </row>
    <row r="11" spans="1:20" s="9" customFormat="1" x14ac:dyDescent="0.25">
      <c r="A11" s="23" t="s">
        <v>766</v>
      </c>
      <c r="B11" s="23" t="s">
        <v>767</v>
      </c>
      <c r="C11" s="23" t="s">
        <v>768</v>
      </c>
      <c r="D11" s="24">
        <f>FLOOR(C11*1.1,LOOKUP(C11*1.1,{0,10,50,100,500},{0.01,0.05,0.1,0.5,1}))</f>
        <v>24.200000000000003</v>
      </c>
      <c r="E11" s="24">
        <f>CEILING(C11*0.9,LOOKUP(C11*0.9,{0,10,50,100,500},{0.01,0.05,0.1,0.5,1}))</f>
        <v>19.8</v>
      </c>
      <c r="F11" s="25">
        <f t="shared" si="0"/>
        <v>24.1</v>
      </c>
      <c r="G11" s="25">
        <v>2</v>
      </c>
      <c r="H11" s="23">
        <f t="shared" si="1"/>
        <v>44</v>
      </c>
      <c r="I11" s="25"/>
      <c r="J11" s="23" t="s">
        <v>769</v>
      </c>
      <c r="K11" s="23" t="s">
        <v>770</v>
      </c>
      <c r="L11" s="23" t="s">
        <v>771</v>
      </c>
      <c r="M11" s="5"/>
      <c r="N11" s="5">
        <v>1209</v>
      </c>
      <c r="O11" s="6"/>
      <c r="P11" s="6"/>
      <c r="Q11" s="6"/>
      <c r="R11" s="3">
        <f t="shared" si="2"/>
        <v>19.850000000000001</v>
      </c>
      <c r="S11" s="6">
        <v>10</v>
      </c>
      <c r="T11" s="8">
        <f>T2*10</f>
        <v>40525</v>
      </c>
    </row>
    <row r="12" spans="1:20" x14ac:dyDescent="0.25">
      <c r="A12" s="28" t="s">
        <v>772</v>
      </c>
      <c r="B12" s="28" t="s">
        <v>773</v>
      </c>
      <c r="C12" s="28" t="s">
        <v>774</v>
      </c>
      <c r="D12" s="22">
        <f>FLOOR(C12*1.1,LOOKUP(C12*1.1,{0,10,50,100,500},{0.01,0.05,0.1,0.5,1}))</f>
        <v>113</v>
      </c>
      <c r="E12" s="22">
        <f>CEILING(C12*0.9,LOOKUP(C12*0.9,{0,10,50,100,500},{0.01,0.05,0.1,0.5,1}))</f>
        <v>92.7</v>
      </c>
      <c r="F12" s="29">
        <f t="shared" si="0"/>
        <v>112</v>
      </c>
      <c r="G12" s="29">
        <v>0</v>
      </c>
      <c r="H12" s="28">
        <f t="shared" si="1"/>
        <v>0</v>
      </c>
      <c r="I12" s="29"/>
      <c r="J12" s="28" t="s">
        <v>775</v>
      </c>
      <c r="K12" s="28" t="s">
        <v>776</v>
      </c>
      <c r="L12" s="28" t="s">
        <v>777</v>
      </c>
      <c r="M12" s="5"/>
      <c r="N12" s="5"/>
      <c r="P12" s="14"/>
      <c r="R12" s="3"/>
      <c r="T12" s="7"/>
    </row>
    <row r="13" spans="1:20" s="9" customFormat="1" x14ac:dyDescent="0.25">
      <c r="A13" s="23" t="s">
        <v>778</v>
      </c>
      <c r="B13" s="23" t="s">
        <v>779</v>
      </c>
      <c r="C13" s="23" t="s">
        <v>780</v>
      </c>
      <c r="D13" s="24">
        <f>FLOOR(C13*1.1,LOOKUP(C13*1.1,{0,10,50,100,500},{0.01,0.05,0.1,0.5,1}))</f>
        <v>35.4</v>
      </c>
      <c r="E13" s="24">
        <f>CEILING(C13*0.9,LOOKUP(C13*0.9,{0,10,50,100,500},{0.01,0.05,0.1,0.5,1}))</f>
        <v>29</v>
      </c>
      <c r="F13" s="25">
        <f t="shared" si="0"/>
        <v>35.299999999999997</v>
      </c>
      <c r="G13" s="25">
        <v>2</v>
      </c>
      <c r="H13" s="23">
        <f t="shared" si="1"/>
        <v>64.400000000000006</v>
      </c>
      <c r="I13" s="25"/>
      <c r="J13" s="23" t="s">
        <v>781</v>
      </c>
      <c r="K13" s="23" t="s">
        <v>782</v>
      </c>
      <c r="L13" s="23" t="s">
        <v>783</v>
      </c>
      <c r="M13" s="3"/>
      <c r="N13" s="6">
        <v>1672</v>
      </c>
      <c r="O13" s="6"/>
      <c r="P13" s="14"/>
      <c r="Q13" s="6"/>
      <c r="R13" s="3"/>
      <c r="S13" s="6"/>
      <c r="T13" s="7"/>
    </row>
    <row r="14" spans="1:20" x14ac:dyDescent="0.25">
      <c r="A14" s="23" t="s">
        <v>784</v>
      </c>
      <c r="B14" s="23" t="s">
        <v>785</v>
      </c>
      <c r="C14" s="23" t="s">
        <v>786</v>
      </c>
      <c r="D14" s="24">
        <f>FLOOR(C14*1.1,LOOKUP(C14*1.1,{0,10,50,100,500},{0.01,0.05,0.1,0.5,1}))</f>
        <v>18.900000000000002</v>
      </c>
      <c r="E14" s="24">
        <f>CEILING(C14*0.9,LOOKUP(C14*0.9,{0,10,50,100,500},{0.01,0.05,0.1,0.5,1}))</f>
        <v>15.5</v>
      </c>
      <c r="F14" s="25">
        <f t="shared" si="0"/>
        <v>18.8</v>
      </c>
      <c r="G14" s="25">
        <v>3</v>
      </c>
      <c r="H14" s="23">
        <f t="shared" si="1"/>
        <v>51.599999999999994</v>
      </c>
      <c r="I14" s="25"/>
      <c r="J14" s="23" t="s">
        <v>787</v>
      </c>
      <c r="K14" s="23" t="s">
        <v>788</v>
      </c>
      <c r="L14" s="23" t="s">
        <v>789</v>
      </c>
      <c r="M14" s="29"/>
      <c r="N14" s="6">
        <v>2778</v>
      </c>
      <c r="P14" s="14"/>
      <c r="R14" s="3"/>
      <c r="T14" s="7"/>
    </row>
    <row r="15" spans="1:20" s="9" customFormat="1" x14ac:dyDescent="0.25">
      <c r="A15" s="15" t="s">
        <v>790</v>
      </c>
      <c r="B15" s="15" t="s">
        <v>791</v>
      </c>
      <c r="C15" s="15" t="s">
        <v>792</v>
      </c>
      <c r="D15" s="16">
        <f>FLOOR(C15*1.1,LOOKUP(C15*1.1,{0,10,50,100,500},{0.01,0.05,0.1,0.5,1}))</f>
        <v>17.100000000000001</v>
      </c>
      <c r="E15" s="16">
        <f>CEILING(C15*0.9,LOOKUP(C15*0.9,{0,10,50,100,500},{0.01,0.05,0.1,0.5,1}))</f>
        <v>14</v>
      </c>
      <c r="F15" s="17">
        <f t="shared" si="0"/>
        <v>17</v>
      </c>
      <c r="G15" s="17">
        <v>0</v>
      </c>
      <c r="H15" s="15">
        <f t="shared" si="1"/>
        <v>0</v>
      </c>
      <c r="I15" s="17"/>
      <c r="J15" s="15" t="s">
        <v>793</v>
      </c>
      <c r="K15" s="15" t="s">
        <v>794</v>
      </c>
      <c r="L15" s="15" t="s">
        <v>795</v>
      </c>
      <c r="M15" s="29"/>
      <c r="N15" s="6"/>
      <c r="O15" s="6"/>
      <c r="P15" s="14"/>
      <c r="Q15" s="6"/>
      <c r="R15" s="14"/>
      <c r="S15" s="14"/>
      <c r="T15" s="7"/>
    </row>
    <row r="16" spans="1:20" x14ac:dyDescent="0.25">
      <c r="A16" s="15" t="s">
        <v>796</v>
      </c>
      <c r="B16" s="15" t="s">
        <v>797</v>
      </c>
      <c r="C16" s="15" t="s">
        <v>798</v>
      </c>
      <c r="D16" s="16">
        <f>FLOOR(C16*1.1,LOOKUP(C16*1.1,{0,10,50,100,500},{0.01,0.05,0.1,0.5,1}))</f>
        <v>42.050000000000004</v>
      </c>
      <c r="E16" s="16">
        <f>CEILING(C16*0.9,LOOKUP(C16*0.9,{0,10,50,100,500},{0.01,0.05,0.1,0.5,1}))</f>
        <v>34.450000000000003</v>
      </c>
      <c r="F16" s="17">
        <f t="shared" si="0"/>
        <v>41.95</v>
      </c>
      <c r="G16" s="17">
        <v>0</v>
      </c>
      <c r="H16" s="15">
        <f t="shared" si="1"/>
        <v>0</v>
      </c>
      <c r="I16" s="17"/>
      <c r="J16" s="15" t="s">
        <v>799</v>
      </c>
      <c r="K16" s="15" t="s">
        <v>800</v>
      </c>
      <c r="L16" s="15" t="s">
        <v>801</v>
      </c>
      <c r="M16" s="3"/>
      <c r="P16" s="14"/>
      <c r="R16" s="14"/>
      <c r="S16" s="14"/>
      <c r="T16" s="7"/>
    </row>
    <row r="17" spans="1:15" x14ac:dyDescent="0.25">
      <c r="C17" s="6"/>
      <c r="D17" s="4"/>
      <c r="E17" s="4"/>
      <c r="F17" s="3"/>
      <c r="G17" s="3"/>
      <c r="H17" s="9">
        <f>SUM(H2:H16)</f>
        <v>405.25</v>
      </c>
      <c r="I17" s="5"/>
      <c r="J17" s="5"/>
      <c r="L17" s="8"/>
      <c r="N17" s="30">
        <f>SUM(N2:N16)</f>
        <v>7003</v>
      </c>
      <c r="O17" s="7"/>
    </row>
    <row r="18" spans="1:15" x14ac:dyDescent="0.25">
      <c r="A18" s="7"/>
      <c r="B18" s="7"/>
      <c r="C18" s="7"/>
      <c r="D18" s="4"/>
      <c r="E18" s="4"/>
      <c r="F18" s="3"/>
      <c r="G18" s="3"/>
      <c r="H18" s="5"/>
      <c r="I18" s="5"/>
      <c r="N18" s="7"/>
      <c r="O18" s="7"/>
    </row>
    <row r="19" spans="1:15" x14ac:dyDescent="0.25">
      <c r="A19" s="7"/>
      <c r="B19" s="7"/>
      <c r="C19" s="7"/>
      <c r="D19" s="4"/>
      <c r="E19" s="4"/>
      <c r="F19" s="3"/>
      <c r="G19" s="3"/>
      <c r="H19" s="5"/>
      <c r="I19" s="5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N20" s="7"/>
      <c r="O20" s="7"/>
    </row>
    <row r="21" spans="1:15" x14ac:dyDescent="0.25">
      <c r="A21" s="7"/>
      <c r="B21" s="7"/>
      <c r="C21" s="7"/>
      <c r="O21" s="7"/>
    </row>
    <row r="22" spans="1:15" x14ac:dyDescent="0.25">
      <c r="A22" s="7"/>
      <c r="B22" s="7"/>
      <c r="C22" s="7"/>
      <c r="N22" s="7"/>
      <c r="O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CB5F8-247C-4485-871A-B1033D038583}">
  <dimension ref="A1:Q11"/>
  <sheetViews>
    <sheetView zoomScale="145" zoomScaleNormal="145" workbookViewId="0">
      <selection activeCell="O18" sqref="O18"/>
    </sheetView>
  </sheetViews>
  <sheetFormatPr defaultColWidth="9.28515625" defaultRowHeight="15.75" x14ac:dyDescent="0.25"/>
  <cols>
    <col min="1" max="3" width="9.28515625" style="101"/>
    <col min="4" max="4" width="9.28515625" style="101" hidden="1" customWidth="1"/>
    <col min="5" max="10" width="9.28515625" style="101"/>
    <col min="11" max="11" width="15.7109375" style="101" customWidth="1"/>
    <col min="12" max="16384" width="9.28515625" style="101"/>
  </cols>
  <sheetData>
    <row r="1" spans="1:17" x14ac:dyDescent="0.25">
      <c r="A1" s="101" t="s">
        <v>3587</v>
      </c>
      <c r="B1" s="101" t="s">
        <v>3588</v>
      </c>
      <c r="C1" s="101" t="s">
        <v>3589</v>
      </c>
      <c r="D1" s="101" t="s">
        <v>3590</v>
      </c>
      <c r="E1" s="101" t="s">
        <v>3591</v>
      </c>
      <c r="F1" s="101" t="s">
        <v>3592</v>
      </c>
      <c r="G1" s="101" t="s">
        <v>3593</v>
      </c>
      <c r="H1" s="101" t="s">
        <v>3594</v>
      </c>
      <c r="I1" s="101" t="s">
        <v>3590</v>
      </c>
      <c r="J1" s="101" t="s">
        <v>3595</v>
      </c>
      <c r="K1" s="101" t="s">
        <v>3596</v>
      </c>
      <c r="L1" s="101" t="s">
        <v>3597</v>
      </c>
      <c r="P1" s="10" t="s">
        <v>49</v>
      </c>
      <c r="Q1" s="85"/>
    </row>
    <row r="2" spans="1:17" x14ac:dyDescent="0.25">
      <c r="A2" s="84" t="s">
        <v>2225</v>
      </c>
      <c r="B2" s="84" t="s">
        <v>2226</v>
      </c>
      <c r="C2" s="84">
        <v>39.25</v>
      </c>
      <c r="D2" s="84">
        <f>FLOOR(C2*1.1,LOOKUP(C2*1.1,{0,10,50,100,500},{0.01,0.05,0.1,0.5,1}))</f>
        <v>43.150000000000006</v>
      </c>
      <c r="E2" s="84">
        <f>CEILING(C2*0.9,LOOKUP(C2*0.9,{0,10,50,100,500},{0.01,0.05,0.1,0.5,1}))</f>
        <v>35.35</v>
      </c>
      <c r="F2" s="84">
        <f t="shared" ref="F2:F9" si="0">IF(D2&lt;10,D2-0.05,IF(D2&lt;50,D2-0.25,IF(D2&lt;100,D2-0.5,IF(D2&lt;500,D2-2.5,IF(D2&lt;1000,D2-5,0)))))</f>
        <v>42.900000000000006</v>
      </c>
      <c r="G2" s="84">
        <v>2</v>
      </c>
      <c r="H2" s="84">
        <f t="shared" ref="H2:H9" si="1">C2*G2</f>
        <v>78.5</v>
      </c>
      <c r="I2" s="84" t="s">
        <v>3590</v>
      </c>
      <c r="J2" s="84">
        <v>25.95</v>
      </c>
      <c r="K2" s="84" t="s">
        <v>3840</v>
      </c>
      <c r="L2" s="82"/>
      <c r="M2" s="101">
        <v>4118</v>
      </c>
      <c r="P2" s="10">
        <v>1</v>
      </c>
      <c r="Q2" s="85">
        <f>H10*1000*0.01</f>
        <v>4664.5</v>
      </c>
    </row>
    <row r="3" spans="1:17" x14ac:dyDescent="0.25">
      <c r="A3" s="81" t="s">
        <v>3841</v>
      </c>
      <c r="B3" s="81" t="s">
        <v>3842</v>
      </c>
      <c r="C3" s="81">
        <v>25.6</v>
      </c>
      <c r="D3" s="81">
        <f>FLOOR(C3*1.1,LOOKUP(C3*1.1,{0,10,50,100,500},{0.01,0.05,0.1,0.5,1}))</f>
        <v>28.150000000000002</v>
      </c>
      <c r="E3" s="81">
        <f>CEILING(C3*0.9,LOOKUP(C3*0.9,{0,10,50,100,500},{0.01,0.05,0.1,0.5,1}))</f>
        <v>23.05</v>
      </c>
      <c r="F3" s="81">
        <f t="shared" si="0"/>
        <v>27.900000000000002</v>
      </c>
      <c r="G3" s="81">
        <v>0</v>
      </c>
      <c r="H3" s="81">
        <f t="shared" si="1"/>
        <v>0</v>
      </c>
      <c r="I3" s="81" t="s">
        <v>3590</v>
      </c>
      <c r="J3" s="81">
        <v>25.23</v>
      </c>
      <c r="K3" s="81" t="s">
        <v>3843</v>
      </c>
      <c r="L3" s="82"/>
      <c r="M3" s="101" t="s">
        <v>89</v>
      </c>
      <c r="P3" s="10">
        <v>2</v>
      </c>
      <c r="Q3" s="85">
        <f>Q2*2</f>
        <v>9329</v>
      </c>
    </row>
    <row r="4" spans="1:17" x14ac:dyDescent="0.25">
      <c r="A4" s="84" t="s">
        <v>3835</v>
      </c>
      <c r="B4" s="84" t="s">
        <v>3836</v>
      </c>
      <c r="C4" s="84">
        <v>32.049999999999997</v>
      </c>
      <c r="D4" s="84">
        <f>FLOOR(C4*1.1,LOOKUP(C4*1.1,{0,10,50,100,500},{0.01,0.05,0.1,0.5,1}))</f>
        <v>35.25</v>
      </c>
      <c r="E4" s="84">
        <f>CEILING(C4*0.9,LOOKUP(C4*0.9,{0,10,50,100,500},{0.01,0.05,0.1,0.5,1}))</f>
        <v>28.85</v>
      </c>
      <c r="F4" s="84">
        <f t="shared" si="0"/>
        <v>35</v>
      </c>
      <c r="G4" s="84">
        <v>3</v>
      </c>
      <c r="H4" s="84">
        <f t="shared" si="1"/>
        <v>96.149999999999991</v>
      </c>
      <c r="I4" s="84" t="s">
        <v>3590</v>
      </c>
      <c r="J4" s="84">
        <v>24.02</v>
      </c>
      <c r="K4" s="84" t="s">
        <v>3844</v>
      </c>
      <c r="L4" s="82"/>
      <c r="M4" s="101">
        <v>-4742</v>
      </c>
      <c r="P4" s="10">
        <v>3</v>
      </c>
      <c r="Q4" s="85">
        <f>Q2*3</f>
        <v>13993.5</v>
      </c>
    </row>
    <row r="5" spans="1:17" x14ac:dyDescent="0.25">
      <c r="A5" s="84" t="s">
        <v>2456</v>
      </c>
      <c r="B5" s="84" t="s">
        <v>2457</v>
      </c>
      <c r="C5" s="84">
        <v>44.5</v>
      </c>
      <c r="D5" s="84">
        <f>FLOOR(C5*1.1,LOOKUP(C5*1.1,{0,10,50,100,500},{0.01,0.05,0.1,0.5,1}))</f>
        <v>48.95</v>
      </c>
      <c r="E5" s="84">
        <f>CEILING(C5*0.9,LOOKUP(C5*0.9,{0,10,50,100,500},{0.01,0.05,0.1,0.5,1}))</f>
        <v>40.050000000000004</v>
      </c>
      <c r="F5" s="84">
        <f t="shared" si="0"/>
        <v>48.7</v>
      </c>
      <c r="G5" s="84">
        <v>1</v>
      </c>
      <c r="H5" s="84">
        <f t="shared" si="1"/>
        <v>44.5</v>
      </c>
      <c r="I5" s="84" t="s">
        <v>3590</v>
      </c>
      <c r="J5" s="84">
        <v>23.44</v>
      </c>
      <c r="K5" s="84" t="s">
        <v>3845</v>
      </c>
      <c r="M5" s="101">
        <v>2456</v>
      </c>
      <c r="P5" s="10">
        <v>4</v>
      </c>
      <c r="Q5" s="85">
        <f>Q2*4</f>
        <v>18658</v>
      </c>
    </row>
    <row r="6" spans="1:17" x14ac:dyDescent="0.25">
      <c r="A6" s="84" t="s">
        <v>559</v>
      </c>
      <c r="B6" s="84" t="s">
        <v>560</v>
      </c>
      <c r="C6" s="84">
        <v>31.9</v>
      </c>
      <c r="D6" s="84">
        <f>FLOOR(C6*1.1,LOOKUP(C6*1.1,{0,10,50,100,500},{0.01,0.05,0.1,0.5,1}))</f>
        <v>35.050000000000004</v>
      </c>
      <c r="E6" s="84">
        <f>CEILING(C6*0.9,LOOKUP(C6*0.9,{0,10,50,100,500},{0.01,0.05,0.1,0.5,1}))</f>
        <v>28.75</v>
      </c>
      <c r="F6" s="84">
        <f t="shared" si="0"/>
        <v>34.800000000000004</v>
      </c>
      <c r="G6" s="84">
        <v>2</v>
      </c>
      <c r="H6" s="84">
        <f t="shared" si="1"/>
        <v>63.8</v>
      </c>
      <c r="I6" s="84" t="s">
        <v>3590</v>
      </c>
      <c r="J6" s="84">
        <v>17.28</v>
      </c>
      <c r="K6" s="84" t="s">
        <v>3846</v>
      </c>
      <c r="L6" s="82"/>
      <c r="M6" s="101">
        <v>3327</v>
      </c>
      <c r="P6" s="10">
        <v>5</v>
      </c>
      <c r="Q6" s="85">
        <f>Q2*5</f>
        <v>23322.5</v>
      </c>
    </row>
    <row r="7" spans="1:17" x14ac:dyDescent="0.25">
      <c r="A7" s="84" t="s">
        <v>2387</v>
      </c>
      <c r="B7" s="84" t="s">
        <v>2388</v>
      </c>
      <c r="C7" s="84">
        <v>21.3</v>
      </c>
      <c r="D7" s="84">
        <f>FLOOR(C7*1.1,LOOKUP(C7*1.1,{0,10,50,100,500},{0.01,0.05,0.1,0.5,1}))</f>
        <v>23.400000000000002</v>
      </c>
      <c r="E7" s="84">
        <f>CEILING(C7*0.9,LOOKUP(C7*0.9,{0,10,50,100,500},{0.01,0.05,0.1,0.5,1}))</f>
        <v>19.200000000000003</v>
      </c>
      <c r="F7" s="84">
        <f t="shared" si="0"/>
        <v>23.150000000000002</v>
      </c>
      <c r="G7" s="84">
        <v>3</v>
      </c>
      <c r="H7" s="84">
        <f t="shared" si="1"/>
        <v>63.900000000000006</v>
      </c>
      <c r="I7" s="84" t="s">
        <v>3590</v>
      </c>
      <c r="J7" s="84">
        <v>17.14</v>
      </c>
      <c r="K7" s="84" t="s">
        <v>3847</v>
      </c>
      <c r="L7" s="82"/>
      <c r="M7" s="101">
        <v>-3085</v>
      </c>
      <c r="P7" s="10">
        <v>6</v>
      </c>
      <c r="Q7" s="85">
        <f>Q2*6</f>
        <v>27987</v>
      </c>
    </row>
    <row r="8" spans="1:17" x14ac:dyDescent="0.25">
      <c r="A8" s="84" t="s">
        <v>300</v>
      </c>
      <c r="B8" s="84" t="s">
        <v>301</v>
      </c>
      <c r="C8" s="84">
        <v>74.7</v>
      </c>
      <c r="D8" s="84">
        <f>FLOOR(C8*1.1,LOOKUP(C8*1.1,{0,10,50,100,500},{0.01,0.05,0.1,0.5,1}))</f>
        <v>82.100000000000009</v>
      </c>
      <c r="E8" s="84">
        <f>CEILING(C8*0.9,LOOKUP(C8*0.9,{0,10,50,100,500},{0.01,0.05,0.1,0.5,1}))</f>
        <v>67.3</v>
      </c>
      <c r="F8" s="84">
        <f t="shared" si="0"/>
        <v>81.600000000000009</v>
      </c>
      <c r="G8" s="84">
        <v>1</v>
      </c>
      <c r="H8" s="84">
        <f t="shared" si="1"/>
        <v>74.7</v>
      </c>
      <c r="I8" s="84" t="s">
        <v>3590</v>
      </c>
      <c r="J8" s="84">
        <v>17.010000000000002</v>
      </c>
      <c r="K8" s="84" t="s">
        <v>3848</v>
      </c>
      <c r="M8" s="101">
        <v>-1429</v>
      </c>
      <c r="P8" s="10">
        <v>7</v>
      </c>
      <c r="Q8" s="85">
        <f>Q2*7</f>
        <v>32651.5</v>
      </c>
    </row>
    <row r="9" spans="1:17" x14ac:dyDescent="0.25">
      <c r="A9" s="84" t="s">
        <v>2198</v>
      </c>
      <c r="B9" s="84" t="s">
        <v>2199</v>
      </c>
      <c r="C9" s="84">
        <v>44.9</v>
      </c>
      <c r="D9" s="84">
        <f>FLOOR(C9*1.1,LOOKUP(C9*1.1,{0,10,50,100,500},{0.01,0.05,0.1,0.5,1}))</f>
        <v>49.35</v>
      </c>
      <c r="E9" s="84">
        <f>CEILING(C9*0.9,LOOKUP(C9*0.9,{0,10,50,100,500},{0.01,0.05,0.1,0.5,1}))</f>
        <v>40.450000000000003</v>
      </c>
      <c r="F9" s="84">
        <f t="shared" si="0"/>
        <v>49.1</v>
      </c>
      <c r="G9" s="84">
        <v>1</v>
      </c>
      <c r="H9" s="84">
        <f t="shared" si="1"/>
        <v>44.9</v>
      </c>
      <c r="I9" s="84" t="s">
        <v>3590</v>
      </c>
      <c r="J9" s="84">
        <v>16.850000000000001</v>
      </c>
      <c r="K9" s="84" t="s">
        <v>3849</v>
      </c>
      <c r="M9" s="101">
        <v>-49</v>
      </c>
      <c r="P9" s="10">
        <v>8</v>
      </c>
      <c r="Q9" s="85">
        <f>Q2*8</f>
        <v>37316</v>
      </c>
    </row>
    <row r="10" spans="1:17" x14ac:dyDescent="0.25">
      <c r="H10" s="83">
        <f>SUM(H2:H9)</f>
        <v>466.45</v>
      </c>
      <c r="M10" s="83">
        <f>SUM(M2:M9)</f>
        <v>596</v>
      </c>
      <c r="P10" s="10">
        <v>9</v>
      </c>
      <c r="Q10" s="85">
        <f>Q2*9</f>
        <v>41980.5</v>
      </c>
    </row>
    <row r="11" spans="1:17" x14ac:dyDescent="0.25">
      <c r="P11" s="10">
        <v>10</v>
      </c>
      <c r="Q11" s="85">
        <f>Q2*10</f>
        <v>46645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9C25-0FBB-4055-B2E2-ECBBCA681CF7}">
  <dimension ref="A1:Q11"/>
  <sheetViews>
    <sheetView zoomScale="130" zoomScaleNormal="130" workbookViewId="0">
      <selection activeCell="M10" sqref="M10"/>
    </sheetView>
  </sheetViews>
  <sheetFormatPr defaultColWidth="9.28515625" defaultRowHeight="15.75" x14ac:dyDescent="0.25"/>
  <cols>
    <col min="1" max="3" width="9.28515625" style="102"/>
    <col min="4" max="4" width="9.28515625" style="102" hidden="1" customWidth="1"/>
    <col min="5" max="10" width="9.28515625" style="102"/>
    <col min="11" max="11" width="15.7109375" style="102" customWidth="1"/>
    <col min="12" max="16384" width="9.28515625" style="102"/>
  </cols>
  <sheetData>
    <row r="1" spans="1:17" x14ac:dyDescent="0.25">
      <c r="A1" s="102" t="s">
        <v>3587</v>
      </c>
      <c r="B1" s="102" t="s">
        <v>3588</v>
      </c>
      <c r="C1" s="102" t="s">
        <v>3589</v>
      </c>
      <c r="D1" s="102" t="s">
        <v>3590</v>
      </c>
      <c r="E1" s="102" t="s">
        <v>3591</v>
      </c>
      <c r="F1" s="102" t="s">
        <v>3592</v>
      </c>
      <c r="G1" s="102" t="s">
        <v>3593</v>
      </c>
      <c r="H1" s="102" t="s">
        <v>3594</v>
      </c>
      <c r="I1" s="102" t="s">
        <v>3590</v>
      </c>
      <c r="J1" s="102" t="s">
        <v>3595</v>
      </c>
      <c r="K1" s="102" t="s">
        <v>3596</v>
      </c>
      <c r="L1" s="102" t="s">
        <v>3597</v>
      </c>
      <c r="P1" s="10" t="s">
        <v>49</v>
      </c>
      <c r="Q1" s="85"/>
    </row>
    <row r="2" spans="1:17" x14ac:dyDescent="0.25">
      <c r="A2" s="84" t="s">
        <v>393</v>
      </c>
      <c r="B2" s="84" t="s">
        <v>394</v>
      </c>
      <c r="C2" s="84">
        <v>55.4</v>
      </c>
      <c r="D2" s="84">
        <f>FLOOR(C2*1.1,LOOKUP(C2*1.1,{0,10,50,100,500},{0.01,0.05,0.1,0.5,1}))</f>
        <v>60.900000000000006</v>
      </c>
      <c r="E2" s="84">
        <f>CEILING(C2*0.9,LOOKUP(C2*0.9,{0,10,50,100,500},{0.01,0.05,0.1,0.5,1}))</f>
        <v>49.900000000000006</v>
      </c>
      <c r="F2" s="84">
        <f t="shared" ref="F2:F6" si="0">IF(D2&lt;10,D2-0.05,IF(D2&lt;50,D2-0.25,IF(D2&lt;100,D2-0.5,IF(D2&lt;500,D2-2.5,IF(D2&lt;1000,D2-5,0)))))</f>
        <v>60.400000000000006</v>
      </c>
      <c r="G2" s="84">
        <v>1</v>
      </c>
      <c r="H2" s="84">
        <f t="shared" ref="H2:H6" si="1">C2*G2</f>
        <v>55.4</v>
      </c>
      <c r="I2" s="84" t="s">
        <v>3590</v>
      </c>
      <c r="J2" s="84">
        <v>25.18</v>
      </c>
      <c r="K2" s="84" t="s">
        <v>3850</v>
      </c>
      <c r="M2" s="102">
        <v>2966</v>
      </c>
      <c r="P2" s="10">
        <v>1</v>
      </c>
      <c r="Q2" s="85">
        <f>H10*1000*0.01</f>
        <v>5013</v>
      </c>
    </row>
    <row r="3" spans="1:17" x14ac:dyDescent="0.25">
      <c r="A3" s="84" t="s">
        <v>3774</v>
      </c>
      <c r="B3" s="84" t="s">
        <v>3775</v>
      </c>
      <c r="C3" s="84">
        <v>48.9</v>
      </c>
      <c r="D3" s="84">
        <f>FLOOR(C3*1.1,LOOKUP(C3*1.1,{0,10,50,100,500},{0.01,0.05,0.1,0.5,1}))</f>
        <v>53.7</v>
      </c>
      <c r="E3" s="84">
        <f>CEILING(C3*0.9,LOOKUP(C3*0.9,{0,10,50,100,500},{0.01,0.05,0.1,0.5,1}))</f>
        <v>44.050000000000004</v>
      </c>
      <c r="F3" s="84">
        <f t="shared" si="0"/>
        <v>53.2</v>
      </c>
      <c r="G3" s="84">
        <v>1</v>
      </c>
      <c r="H3" s="84">
        <f t="shared" si="1"/>
        <v>48.9</v>
      </c>
      <c r="I3" s="84" t="s">
        <v>3590</v>
      </c>
      <c r="J3" s="84">
        <v>21.75</v>
      </c>
      <c r="K3" s="84" t="s">
        <v>3851</v>
      </c>
      <c r="M3" s="102">
        <v>-1925</v>
      </c>
      <c r="P3" s="10">
        <v>2</v>
      </c>
      <c r="Q3" s="85">
        <f>Q2*2</f>
        <v>10026</v>
      </c>
    </row>
    <row r="4" spans="1:17" x14ac:dyDescent="0.25">
      <c r="A4" s="84" t="s">
        <v>300</v>
      </c>
      <c r="B4" s="84" t="s">
        <v>301</v>
      </c>
      <c r="C4" s="84">
        <v>76.7</v>
      </c>
      <c r="D4" s="84">
        <f>FLOOR(C4*1.1,LOOKUP(C4*1.1,{0,10,50,100,500},{0.01,0.05,0.1,0.5,1}))</f>
        <v>84.300000000000011</v>
      </c>
      <c r="E4" s="84">
        <f>CEILING(C4*0.9,LOOKUP(C4*0.9,{0,10,50,100,500},{0.01,0.05,0.1,0.5,1}))</f>
        <v>69.100000000000009</v>
      </c>
      <c r="F4" s="84">
        <f t="shared" si="0"/>
        <v>83.800000000000011</v>
      </c>
      <c r="G4" s="84">
        <v>1</v>
      </c>
      <c r="H4" s="84">
        <f t="shared" si="1"/>
        <v>76.7</v>
      </c>
      <c r="I4" s="84" t="s">
        <v>3590</v>
      </c>
      <c r="J4" s="84">
        <v>21.11</v>
      </c>
      <c r="K4" s="84" t="s">
        <v>3852</v>
      </c>
      <c r="M4" s="102">
        <v>2265</v>
      </c>
      <c r="P4" s="10">
        <v>3</v>
      </c>
      <c r="Q4" s="85">
        <f>Q2*3</f>
        <v>15039</v>
      </c>
    </row>
    <row r="5" spans="1:17" x14ac:dyDescent="0.25">
      <c r="A5" s="84" t="s">
        <v>1716</v>
      </c>
      <c r="B5" s="84" t="s">
        <v>1717</v>
      </c>
      <c r="C5" s="84">
        <v>33.299999999999997</v>
      </c>
      <c r="D5" s="84">
        <f>FLOOR(C5*1.1,LOOKUP(C5*1.1,{0,10,50,100,500},{0.01,0.05,0.1,0.5,1}))</f>
        <v>36.6</v>
      </c>
      <c r="E5" s="84">
        <f>CEILING(C5*0.9,LOOKUP(C5*0.9,{0,10,50,100,500},{0.01,0.05,0.1,0.5,1}))</f>
        <v>30</v>
      </c>
      <c r="F5" s="84">
        <f t="shared" si="0"/>
        <v>36.35</v>
      </c>
      <c r="G5" s="84">
        <v>2</v>
      </c>
      <c r="H5" s="84">
        <f t="shared" si="1"/>
        <v>66.599999999999994</v>
      </c>
      <c r="I5" s="84" t="s">
        <v>3590</v>
      </c>
      <c r="J5" s="84">
        <v>19.649999999999999</v>
      </c>
      <c r="K5" s="84" t="s">
        <v>3853</v>
      </c>
      <c r="M5" s="102">
        <v>3118</v>
      </c>
      <c r="P5" s="10">
        <v>4</v>
      </c>
      <c r="Q5" s="85">
        <f>Q2*4</f>
        <v>20052</v>
      </c>
    </row>
    <row r="6" spans="1:17" x14ac:dyDescent="0.25">
      <c r="A6" s="84" t="s">
        <v>1106</v>
      </c>
      <c r="B6" s="84" t="s">
        <v>1107</v>
      </c>
      <c r="C6" s="84">
        <v>33.35</v>
      </c>
      <c r="D6" s="84">
        <f>FLOOR(C6*1.1,LOOKUP(C6*1.1,{0,10,50,100,500},{0.01,0.05,0.1,0.5,1}))</f>
        <v>36.65</v>
      </c>
      <c r="E6" s="84">
        <f>CEILING(C6*0.9,LOOKUP(C6*0.9,{0,10,50,100,500},{0.01,0.05,0.1,0.5,1}))</f>
        <v>30.05</v>
      </c>
      <c r="F6" s="84">
        <f t="shared" si="0"/>
        <v>36.4</v>
      </c>
      <c r="G6" s="84">
        <v>2</v>
      </c>
      <c r="H6" s="84">
        <f t="shared" si="1"/>
        <v>66.7</v>
      </c>
      <c r="I6" s="84" t="s">
        <v>3590</v>
      </c>
      <c r="J6" s="84">
        <v>19.14</v>
      </c>
      <c r="K6" s="84" t="s">
        <v>3854</v>
      </c>
      <c r="L6" s="82"/>
      <c r="M6" s="102">
        <v>3718</v>
      </c>
      <c r="P6" s="10">
        <v>5</v>
      </c>
      <c r="Q6" s="85">
        <f>Q2*5</f>
        <v>25065</v>
      </c>
    </row>
    <row r="7" spans="1:17" x14ac:dyDescent="0.25">
      <c r="A7" s="84" t="s">
        <v>23</v>
      </c>
      <c r="B7" s="84" t="s">
        <v>24</v>
      </c>
      <c r="C7" s="84">
        <v>55.1</v>
      </c>
      <c r="D7" s="84">
        <f>FLOOR(C7*1.1,LOOKUP(C7*1.1,{0,10,50,100,500},{0.01,0.05,0.1,0.5,1}))</f>
        <v>60.6</v>
      </c>
      <c r="E7" s="84">
        <f>CEILING(C7*0.9,LOOKUP(C7*0.9,{0,10,50,100,500},{0.01,0.05,0.1,0.5,1}))</f>
        <v>49.6</v>
      </c>
      <c r="F7" s="84">
        <f>IF(D7&lt;10,D7-0.05,IF(D7&lt;50,D7-0.25,IF(D7&lt;100,D7-0.5,IF(D7&lt;500,D7-2.5,IF(D7&lt;1000,D7-5,0)))))</f>
        <v>60.1</v>
      </c>
      <c r="G7" s="84">
        <v>1</v>
      </c>
      <c r="H7" s="84">
        <f>C7*G7</f>
        <v>55.1</v>
      </c>
      <c r="I7" s="84" t="s">
        <v>3590</v>
      </c>
      <c r="J7" s="84">
        <v>17.21</v>
      </c>
      <c r="K7" s="84" t="s">
        <v>3855</v>
      </c>
      <c r="M7" s="102">
        <v>3567</v>
      </c>
      <c r="P7" s="10">
        <v>6</v>
      </c>
      <c r="Q7" s="85">
        <f>Q2*6</f>
        <v>30078</v>
      </c>
    </row>
    <row r="8" spans="1:17" x14ac:dyDescent="0.25">
      <c r="A8" s="84" t="s">
        <v>3334</v>
      </c>
      <c r="B8" s="84" t="s">
        <v>3335</v>
      </c>
      <c r="C8" s="84">
        <v>59.7</v>
      </c>
      <c r="D8" s="84">
        <f>FLOOR(C8*1.1,LOOKUP(C8*1.1,{0,10,50,100,500},{0.01,0.05,0.1,0.5,1}))</f>
        <v>65.600000000000009</v>
      </c>
      <c r="E8" s="84">
        <f>CEILING(C8*0.9,LOOKUP(C8*0.9,{0,10,50,100,500},{0.01,0.05,0.1,0.5,1}))</f>
        <v>53.800000000000004</v>
      </c>
      <c r="F8" s="84">
        <f>IF(D8&lt;10,D8-0.05,IF(D8&lt;50,D8-0.25,IF(D8&lt;100,D8-0.5,IF(D8&lt;500,D8-2.5,IF(D8&lt;1000,D8-5,0)))))</f>
        <v>65.100000000000009</v>
      </c>
      <c r="G8" s="84">
        <v>1</v>
      </c>
      <c r="H8" s="84">
        <f>C8*G8</f>
        <v>59.7</v>
      </c>
      <c r="I8" s="84" t="s">
        <v>3590</v>
      </c>
      <c r="J8" s="84">
        <v>16.93</v>
      </c>
      <c r="K8" s="84" t="s">
        <v>3856</v>
      </c>
      <c r="M8" s="102">
        <v>2245</v>
      </c>
      <c r="P8" s="10">
        <v>7</v>
      </c>
      <c r="Q8" s="85">
        <f>Q2*7</f>
        <v>35091</v>
      </c>
    </row>
    <row r="9" spans="1:17" x14ac:dyDescent="0.25">
      <c r="A9" s="84" t="s">
        <v>807</v>
      </c>
      <c r="B9" s="84" t="s">
        <v>808</v>
      </c>
      <c r="C9" s="84">
        <v>36.1</v>
      </c>
      <c r="D9" s="84">
        <f>FLOOR(C9*1.1,LOOKUP(C9*1.1,{0,10,50,100,500},{0.01,0.05,0.1,0.5,1}))</f>
        <v>39.700000000000003</v>
      </c>
      <c r="E9" s="84">
        <f>CEILING(C9*0.9,LOOKUP(C9*0.9,{0,10,50,100,500},{0.01,0.05,0.1,0.5,1}))</f>
        <v>32.5</v>
      </c>
      <c r="F9" s="84">
        <f>IF(D9&lt;10,D9-0.05,IF(D9&lt;50,D9-0.25,IF(D9&lt;100,D9-0.5,IF(D9&lt;500,D9-2.5,IF(D9&lt;1000,D9-5,0)))))</f>
        <v>39.450000000000003</v>
      </c>
      <c r="G9" s="84">
        <v>2</v>
      </c>
      <c r="H9" s="84">
        <f>C9*G9</f>
        <v>72.2</v>
      </c>
      <c r="I9" s="84" t="s">
        <v>3590</v>
      </c>
      <c r="J9" s="84">
        <v>15.21</v>
      </c>
      <c r="K9" s="84" t="s">
        <v>3857</v>
      </c>
      <c r="M9" s="102">
        <v>4895</v>
      </c>
      <c r="P9" s="10">
        <v>8</v>
      </c>
      <c r="Q9" s="85">
        <f>Q2*8</f>
        <v>40104</v>
      </c>
    </row>
    <row r="10" spans="1:17" x14ac:dyDescent="0.25">
      <c r="H10" s="83">
        <f>SUM(H2:H9)</f>
        <v>501.3</v>
      </c>
      <c r="M10" s="83">
        <f>SUM(M2:M9)</f>
        <v>20849</v>
      </c>
      <c r="P10" s="10">
        <v>9</v>
      </c>
      <c r="Q10" s="85">
        <f>Q2*9</f>
        <v>45117</v>
      </c>
    </row>
    <row r="11" spans="1:17" x14ac:dyDescent="0.25">
      <c r="P11" s="10">
        <v>10</v>
      </c>
      <c r="Q11" s="85">
        <f>Q2*10</f>
        <v>50130</v>
      </c>
    </row>
  </sheetData>
  <phoneticPr fontId="1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9441-3DCD-4C60-BB76-7BEDAF23A728}">
  <dimension ref="A1:Q11"/>
  <sheetViews>
    <sheetView zoomScale="145" zoomScaleNormal="145" workbookViewId="0">
      <selection activeCell="J17" sqref="J17"/>
    </sheetView>
  </sheetViews>
  <sheetFormatPr defaultColWidth="9.28515625" defaultRowHeight="15.75" x14ac:dyDescent="0.25"/>
  <cols>
    <col min="1" max="3" width="9.28515625" style="103"/>
    <col min="4" max="4" width="9.28515625" style="103" hidden="1" customWidth="1"/>
    <col min="5" max="10" width="9.28515625" style="103"/>
    <col min="11" max="11" width="15.7109375" style="103" customWidth="1"/>
    <col min="12" max="16384" width="9.28515625" style="103"/>
  </cols>
  <sheetData>
    <row r="1" spans="1:17" x14ac:dyDescent="0.25">
      <c r="A1" s="103" t="s">
        <v>3587</v>
      </c>
      <c r="B1" s="103" t="s">
        <v>3588</v>
      </c>
      <c r="C1" s="103" t="s">
        <v>3589</v>
      </c>
      <c r="D1" s="103" t="s">
        <v>3590</v>
      </c>
      <c r="E1" s="103" t="s">
        <v>3591</v>
      </c>
      <c r="F1" s="103" t="s">
        <v>3592</v>
      </c>
      <c r="G1" s="103" t="s">
        <v>3593</v>
      </c>
      <c r="H1" s="103" t="s">
        <v>3594</v>
      </c>
      <c r="I1" s="103" t="s">
        <v>3590</v>
      </c>
      <c r="J1" s="103" t="s">
        <v>3595</v>
      </c>
      <c r="K1" s="103" t="s">
        <v>3596</v>
      </c>
      <c r="L1" s="103" t="s">
        <v>3597</v>
      </c>
      <c r="P1" s="10" t="s">
        <v>49</v>
      </c>
      <c r="Q1" s="85"/>
    </row>
    <row r="2" spans="1:17" x14ac:dyDescent="0.25">
      <c r="A2" s="84" t="s">
        <v>11</v>
      </c>
      <c r="B2" s="84" t="s">
        <v>12</v>
      </c>
      <c r="C2" s="84">
        <v>26.3</v>
      </c>
      <c r="D2" s="84">
        <f>FLOOR(C2*1.1,LOOKUP(C2*1.1,{0,10,50,100,500},{0.01,0.05,0.1,0.5,1}))</f>
        <v>28.900000000000002</v>
      </c>
      <c r="E2" s="84">
        <f>CEILING(C2*0.9,LOOKUP(C2*0.9,{0,10,50,100,500},{0.01,0.05,0.1,0.5,1}))</f>
        <v>23.700000000000003</v>
      </c>
      <c r="F2" s="84">
        <f t="shared" ref="F2:F6" si="0">IF(D2&lt;10,D2-0.05,IF(D2&lt;50,D2-0.25,IF(D2&lt;100,D2-0.5,IF(D2&lt;500,D2-2.5,IF(D2&lt;1000,D2-5,0)))))</f>
        <v>28.650000000000002</v>
      </c>
      <c r="G2" s="84">
        <v>0</v>
      </c>
      <c r="H2" s="84">
        <f t="shared" ref="H2:H6" si="1">C2*G2</f>
        <v>0</v>
      </c>
      <c r="I2" s="84" t="s">
        <v>3590</v>
      </c>
      <c r="J2" s="84">
        <v>24.09</v>
      </c>
      <c r="K2" s="84" t="s">
        <v>3858</v>
      </c>
      <c r="M2" s="103" t="s">
        <v>3868</v>
      </c>
      <c r="P2" s="10">
        <v>1</v>
      </c>
      <c r="Q2" s="85">
        <f>H10*1000*0.01</f>
        <v>2596.4999999999995</v>
      </c>
    </row>
    <row r="3" spans="1:17" x14ac:dyDescent="0.25">
      <c r="A3" s="84" t="s">
        <v>8</v>
      </c>
      <c r="B3" s="84" t="s">
        <v>7</v>
      </c>
      <c r="C3" s="84">
        <v>50.5</v>
      </c>
      <c r="D3" s="84">
        <f>FLOOR(C3*1.1,LOOKUP(C3*1.1,{0,10,50,100,500},{0.01,0.05,0.1,0.5,1}))</f>
        <v>55.5</v>
      </c>
      <c r="E3" s="84">
        <f>CEILING(C3*0.9,LOOKUP(C3*0.9,{0,10,50,100,500},{0.01,0.05,0.1,0.5,1}))</f>
        <v>45.45</v>
      </c>
      <c r="F3" s="84">
        <f t="shared" si="0"/>
        <v>55</v>
      </c>
      <c r="G3" s="84">
        <v>1</v>
      </c>
      <c r="H3" s="84">
        <f t="shared" si="1"/>
        <v>50.5</v>
      </c>
      <c r="I3" s="84" t="s">
        <v>3590</v>
      </c>
      <c r="J3" s="84">
        <v>15.26</v>
      </c>
      <c r="K3" s="84" t="s">
        <v>3859</v>
      </c>
      <c r="M3" s="103">
        <v>3889</v>
      </c>
      <c r="P3" s="10">
        <v>2</v>
      </c>
      <c r="Q3" s="85">
        <f>Q2*2</f>
        <v>5192.9999999999991</v>
      </c>
    </row>
    <row r="4" spans="1:17" x14ac:dyDescent="0.25">
      <c r="A4" s="84" t="s">
        <v>2553</v>
      </c>
      <c r="B4" s="84" t="s">
        <v>2554</v>
      </c>
      <c r="C4" s="84">
        <v>26.85</v>
      </c>
      <c r="D4" s="84">
        <f>FLOOR(C4*1.1,LOOKUP(C4*1.1,{0,10,50,100,500},{0.01,0.05,0.1,0.5,1}))</f>
        <v>29.5</v>
      </c>
      <c r="E4" s="84">
        <f>CEILING(C4*0.9,LOOKUP(C4*0.9,{0,10,50,100,500},{0.01,0.05,0.1,0.5,1}))</f>
        <v>24.200000000000003</v>
      </c>
      <c r="F4" s="84">
        <f t="shared" si="0"/>
        <v>29.25</v>
      </c>
      <c r="G4" s="84">
        <v>0</v>
      </c>
      <c r="H4" s="84">
        <f t="shared" si="1"/>
        <v>0</v>
      </c>
      <c r="I4" s="84" t="s">
        <v>3590</v>
      </c>
      <c r="J4" s="84">
        <v>14.68</v>
      </c>
      <c r="K4" s="84" t="s">
        <v>3860</v>
      </c>
      <c r="M4" s="104" t="s">
        <v>3868</v>
      </c>
      <c r="P4" s="10">
        <v>3</v>
      </c>
      <c r="Q4" s="85">
        <f>Q2*3</f>
        <v>7789.4999999999982</v>
      </c>
    </row>
    <row r="5" spans="1:17" x14ac:dyDescent="0.25">
      <c r="A5" s="84" t="s">
        <v>2383</v>
      </c>
      <c r="B5" s="84" t="s">
        <v>2384</v>
      </c>
      <c r="C5" s="84">
        <v>64.599999999999994</v>
      </c>
      <c r="D5" s="84">
        <f>FLOOR(C5*1.1,LOOKUP(C5*1.1,{0,10,50,100,500},{0.01,0.05,0.1,0.5,1}))</f>
        <v>71</v>
      </c>
      <c r="E5" s="84">
        <f>CEILING(C5*0.9,LOOKUP(C5*0.9,{0,10,50,100,500},{0.01,0.05,0.1,0.5,1}))</f>
        <v>58.2</v>
      </c>
      <c r="F5" s="84">
        <f t="shared" si="0"/>
        <v>70.5</v>
      </c>
      <c r="G5" s="84">
        <v>1</v>
      </c>
      <c r="H5" s="84">
        <f t="shared" si="1"/>
        <v>64.599999999999994</v>
      </c>
      <c r="I5" s="84" t="s">
        <v>3590</v>
      </c>
      <c r="J5" s="84">
        <v>14.2</v>
      </c>
      <c r="K5" s="84" t="s">
        <v>3861</v>
      </c>
      <c r="M5" s="103">
        <v>3627</v>
      </c>
      <c r="P5" s="10">
        <v>4</v>
      </c>
      <c r="Q5" s="85">
        <f>Q2*4</f>
        <v>10385.999999999998</v>
      </c>
    </row>
    <row r="6" spans="1:17" x14ac:dyDescent="0.25">
      <c r="A6" s="84" t="s">
        <v>982</v>
      </c>
      <c r="B6" s="84" t="s">
        <v>983</v>
      </c>
      <c r="C6" s="84">
        <v>40.549999999999997</v>
      </c>
      <c r="D6" s="84">
        <f>FLOOR(C6*1.1,LOOKUP(C6*1.1,{0,10,50,100,500},{0.01,0.05,0.1,0.5,1}))</f>
        <v>44.6</v>
      </c>
      <c r="E6" s="84">
        <f>CEILING(C6*0.9,LOOKUP(C6*0.9,{0,10,50,100,500},{0.01,0.05,0.1,0.5,1}))</f>
        <v>36.5</v>
      </c>
      <c r="F6" s="84">
        <f t="shared" si="0"/>
        <v>44.35</v>
      </c>
      <c r="G6" s="84">
        <v>1</v>
      </c>
      <c r="H6" s="84">
        <f t="shared" si="1"/>
        <v>40.549999999999997</v>
      </c>
      <c r="I6" s="84" t="s">
        <v>3590</v>
      </c>
      <c r="J6" s="84">
        <v>13.87</v>
      </c>
      <c r="K6" s="84" t="s">
        <v>3862</v>
      </c>
      <c r="M6" s="103">
        <v>3731</v>
      </c>
      <c r="P6" s="10">
        <v>5</v>
      </c>
      <c r="Q6" s="85">
        <f>Q2*5</f>
        <v>12982.499999999998</v>
      </c>
    </row>
    <row r="7" spans="1:17" x14ac:dyDescent="0.25">
      <c r="A7" s="84" t="s">
        <v>3863</v>
      </c>
      <c r="B7" s="84" t="s">
        <v>3864</v>
      </c>
      <c r="C7" s="84">
        <v>31</v>
      </c>
      <c r="D7" s="84">
        <f>FLOOR(C7*1.1,LOOKUP(C7*1.1,{0,10,50,100,500},{0.01,0.05,0.1,0.5,1}))</f>
        <v>34.1</v>
      </c>
      <c r="E7" s="84">
        <f>CEILING(C7*0.9,LOOKUP(C7*0.9,{0,10,50,100,500},{0.01,0.05,0.1,0.5,1}))</f>
        <v>27.900000000000002</v>
      </c>
      <c r="F7" s="84">
        <f>IF(D7&lt;10,D7-0.05,IF(D7&lt;50,D7-0.25,IF(D7&lt;100,D7-0.5,IF(D7&lt;500,D7-2.5,IF(D7&lt;1000,D7-5,0)))))</f>
        <v>33.85</v>
      </c>
      <c r="G7" s="84">
        <v>2</v>
      </c>
      <c r="H7" s="84">
        <f>C7*G7</f>
        <v>62</v>
      </c>
      <c r="I7" s="84" t="s">
        <v>3590</v>
      </c>
      <c r="J7" s="84">
        <v>11.38</v>
      </c>
      <c r="K7" s="84" t="s">
        <v>3865</v>
      </c>
      <c r="M7" s="103">
        <v>1134</v>
      </c>
      <c r="P7" s="10">
        <v>6</v>
      </c>
      <c r="Q7" s="85">
        <f>Q2*6</f>
        <v>15578.999999999996</v>
      </c>
    </row>
    <row r="8" spans="1:17" x14ac:dyDescent="0.25">
      <c r="A8" s="84" t="s">
        <v>656</v>
      </c>
      <c r="B8" s="84" t="s">
        <v>657</v>
      </c>
      <c r="C8" s="84">
        <v>42.45</v>
      </c>
      <c r="D8" s="84">
        <f>FLOOR(C8*1.1,LOOKUP(C8*1.1,{0,10,50,100,500},{0.01,0.05,0.1,0.5,1}))</f>
        <v>46.650000000000006</v>
      </c>
      <c r="E8" s="84">
        <f>CEILING(C8*0.9,LOOKUP(C8*0.9,{0,10,50,100,500},{0.01,0.05,0.1,0.5,1}))</f>
        <v>38.25</v>
      </c>
      <c r="F8" s="84">
        <f>IF(D8&lt;10,D8-0.05,IF(D8&lt;50,D8-0.25,IF(D8&lt;100,D8-0.5,IF(D8&lt;500,D8-2.5,IF(D8&lt;1000,D8-5,0)))))</f>
        <v>46.400000000000006</v>
      </c>
      <c r="G8" s="84">
        <v>0</v>
      </c>
      <c r="H8" s="84">
        <f>C8*G8</f>
        <v>0</v>
      </c>
      <c r="I8" s="84" t="s">
        <v>3590</v>
      </c>
      <c r="J8" s="84">
        <v>9.39</v>
      </c>
      <c r="K8" s="84" t="s">
        <v>3866</v>
      </c>
      <c r="M8" s="104" t="s">
        <v>3868</v>
      </c>
      <c r="P8" s="10">
        <v>7</v>
      </c>
      <c r="Q8" s="85">
        <f>Q2*7</f>
        <v>18175.499999999996</v>
      </c>
    </row>
    <row r="9" spans="1:17" x14ac:dyDescent="0.25">
      <c r="A9" s="84" t="s">
        <v>3684</v>
      </c>
      <c r="B9" s="84" t="s">
        <v>3685</v>
      </c>
      <c r="C9" s="84">
        <v>42</v>
      </c>
      <c r="D9" s="84">
        <f>FLOOR(C9*1.1,LOOKUP(C9*1.1,{0,10,50,100,500},{0.01,0.05,0.1,0.5,1}))</f>
        <v>46.2</v>
      </c>
      <c r="E9" s="84">
        <f>CEILING(C9*0.9,LOOKUP(C9*0.9,{0,10,50,100,500},{0.01,0.05,0.1,0.5,1}))</f>
        <v>37.800000000000004</v>
      </c>
      <c r="F9" s="84">
        <f>IF(D9&lt;10,D9-0.05,IF(D9&lt;50,D9-0.25,IF(D9&lt;100,D9-0.5,IF(D9&lt;500,D9-2.5,IF(D9&lt;1000,D9-5,0)))))</f>
        <v>45.95</v>
      </c>
      <c r="G9" s="84">
        <v>1</v>
      </c>
      <c r="H9" s="84">
        <f>C9*G9</f>
        <v>42</v>
      </c>
      <c r="I9" s="84" t="s">
        <v>3590</v>
      </c>
      <c r="J9" s="84">
        <v>8.5299999999999994</v>
      </c>
      <c r="K9" s="84" t="s">
        <v>3867</v>
      </c>
      <c r="M9" s="103">
        <v>3973</v>
      </c>
      <c r="P9" s="10">
        <v>8</v>
      </c>
      <c r="Q9" s="85">
        <f>Q2*8</f>
        <v>20771.999999999996</v>
      </c>
    </row>
    <row r="10" spans="1:17" x14ac:dyDescent="0.25">
      <c r="H10" s="83">
        <f>SUM(H2:H9)</f>
        <v>259.64999999999998</v>
      </c>
      <c r="M10" s="83">
        <f>SUM(M2:M9)</f>
        <v>16354</v>
      </c>
      <c r="P10" s="10">
        <v>9</v>
      </c>
      <c r="Q10" s="85">
        <f>Q2*9</f>
        <v>23368.499999999996</v>
      </c>
    </row>
    <row r="11" spans="1:17" x14ac:dyDescent="0.25">
      <c r="P11" s="10">
        <v>10</v>
      </c>
      <c r="Q11" s="85">
        <f>Q2*10</f>
        <v>25964.999999999996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6DCF-D65D-40D4-8E83-A4997636923C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104"/>
    <col min="4" max="4" width="9.28515625" style="104" hidden="1" customWidth="1"/>
    <col min="5" max="10" width="9.28515625" style="104"/>
    <col min="11" max="11" width="15.7109375" style="104" customWidth="1"/>
    <col min="12" max="16384" width="9.28515625" style="104"/>
  </cols>
  <sheetData>
    <row r="1" spans="1:17" x14ac:dyDescent="0.25">
      <c r="A1" s="104" t="s">
        <v>3587</v>
      </c>
      <c r="B1" s="104" t="s">
        <v>3588</v>
      </c>
      <c r="C1" s="104" t="s">
        <v>3589</v>
      </c>
      <c r="D1" s="104" t="s">
        <v>3590</v>
      </c>
      <c r="E1" s="104" t="s">
        <v>3591</v>
      </c>
      <c r="F1" s="104" t="s">
        <v>3592</v>
      </c>
      <c r="G1" s="104" t="s">
        <v>3593</v>
      </c>
      <c r="H1" s="104" t="s">
        <v>3594</v>
      </c>
      <c r="I1" s="104" t="s">
        <v>3590</v>
      </c>
      <c r="J1" s="104" t="s">
        <v>3595</v>
      </c>
      <c r="K1" s="104" t="s">
        <v>3596</v>
      </c>
      <c r="L1" s="104" t="s">
        <v>3597</v>
      </c>
      <c r="P1" s="10" t="s">
        <v>49</v>
      </c>
      <c r="Q1" s="85"/>
    </row>
    <row r="2" spans="1:17" x14ac:dyDescent="0.25">
      <c r="A2" s="84" t="s">
        <v>559</v>
      </c>
      <c r="B2" s="84" t="s">
        <v>560</v>
      </c>
      <c r="C2" s="84">
        <v>31.35</v>
      </c>
      <c r="D2" s="84">
        <f>FLOOR(C2*1.1,LOOKUP(C2*1.1,{0,10,50,100,500},{0.01,0.05,0.1,0.5,1}))</f>
        <v>34.450000000000003</v>
      </c>
      <c r="E2" s="84">
        <f>CEILING(C2*0.9,LOOKUP(C2*0.9,{0,10,50,100,500},{0.01,0.05,0.1,0.5,1}))</f>
        <v>28.25</v>
      </c>
      <c r="F2" s="84">
        <f t="shared" ref="F2:F9" si="0">IF(D2&lt;10,D2-0.05,IF(D2&lt;50,D2-0.25,IF(D2&lt;100,D2-0.5,IF(D2&lt;500,D2-2.5,IF(D2&lt;1000,D2-5,0)))))</f>
        <v>34.200000000000003</v>
      </c>
      <c r="G2" s="84">
        <v>2</v>
      </c>
      <c r="H2" s="84">
        <f t="shared" ref="H2:H9" si="1">C2*G2</f>
        <v>62.7</v>
      </c>
      <c r="I2" s="84" t="s">
        <v>3590</v>
      </c>
      <c r="J2" s="84">
        <v>27.75</v>
      </c>
      <c r="K2" s="84" t="s">
        <v>3869</v>
      </c>
      <c r="L2" s="82"/>
      <c r="M2" s="104">
        <v>-2976</v>
      </c>
      <c r="P2" s="10">
        <v>1</v>
      </c>
      <c r="Q2" s="85">
        <f>H10*1000*0.01</f>
        <v>5164.5000000000009</v>
      </c>
    </row>
    <row r="3" spans="1:17" x14ac:dyDescent="0.25">
      <c r="A3" s="84" t="s">
        <v>2456</v>
      </c>
      <c r="B3" s="84" t="s">
        <v>2457</v>
      </c>
      <c r="C3" s="84">
        <v>42.6</v>
      </c>
      <c r="D3" s="84">
        <f>FLOOR(C3*1.1,LOOKUP(C3*1.1,{0,10,50,100,500},{0.01,0.05,0.1,0.5,1}))</f>
        <v>46.85</v>
      </c>
      <c r="E3" s="84">
        <f>CEILING(C3*0.9,LOOKUP(C3*0.9,{0,10,50,100,500},{0.01,0.05,0.1,0.5,1}))</f>
        <v>38.35</v>
      </c>
      <c r="F3" s="84">
        <f t="shared" si="0"/>
        <v>46.6</v>
      </c>
      <c r="G3" s="84">
        <v>2</v>
      </c>
      <c r="H3" s="84">
        <f t="shared" si="1"/>
        <v>85.2</v>
      </c>
      <c r="I3" s="84" t="s">
        <v>3590</v>
      </c>
      <c r="J3" s="84">
        <v>21.66</v>
      </c>
      <c r="K3" s="84" t="s">
        <v>3870</v>
      </c>
      <c r="M3" s="104">
        <v>-2675</v>
      </c>
      <c r="P3" s="10">
        <v>2</v>
      </c>
      <c r="Q3" s="85">
        <f>Q2*2</f>
        <v>10329.000000000002</v>
      </c>
    </row>
    <row r="4" spans="1:17" x14ac:dyDescent="0.25">
      <c r="A4" s="84" t="s">
        <v>1608</v>
      </c>
      <c r="B4" s="84" t="s">
        <v>1609</v>
      </c>
      <c r="C4" s="84">
        <v>49.5</v>
      </c>
      <c r="D4" s="84">
        <f>FLOOR(C4*1.1,LOOKUP(C4*1.1,{0,10,50,100,500},{0.01,0.05,0.1,0.5,1}))</f>
        <v>54.400000000000006</v>
      </c>
      <c r="E4" s="84">
        <f>CEILING(C4*0.9,LOOKUP(C4*0.9,{0,10,50,100,500},{0.01,0.05,0.1,0.5,1}))</f>
        <v>44.550000000000004</v>
      </c>
      <c r="F4" s="84">
        <f t="shared" si="0"/>
        <v>53.900000000000006</v>
      </c>
      <c r="G4" s="84">
        <v>1</v>
      </c>
      <c r="H4" s="84">
        <f t="shared" si="1"/>
        <v>49.5</v>
      </c>
      <c r="I4" s="84" t="s">
        <v>3590</v>
      </c>
      <c r="J4" s="84">
        <v>18.72</v>
      </c>
      <c r="K4" s="84" t="s">
        <v>3871</v>
      </c>
      <c r="M4" s="104">
        <v>-2626</v>
      </c>
      <c r="P4" s="10">
        <v>3</v>
      </c>
      <c r="Q4" s="85">
        <f>Q2*3</f>
        <v>15493.500000000004</v>
      </c>
    </row>
    <row r="5" spans="1:17" x14ac:dyDescent="0.25">
      <c r="A5" s="84" t="s">
        <v>3872</v>
      </c>
      <c r="B5" s="84" t="s">
        <v>3873</v>
      </c>
      <c r="C5" s="84">
        <v>42.2</v>
      </c>
      <c r="D5" s="84">
        <f>FLOOR(C5*1.1,LOOKUP(C5*1.1,{0,10,50,100,500},{0.01,0.05,0.1,0.5,1}))</f>
        <v>46.400000000000006</v>
      </c>
      <c r="E5" s="84">
        <f>CEILING(C5*0.9,LOOKUP(C5*0.9,{0,10,50,100,500},{0.01,0.05,0.1,0.5,1}))</f>
        <v>38</v>
      </c>
      <c r="F5" s="84">
        <f t="shared" si="0"/>
        <v>46.150000000000006</v>
      </c>
      <c r="G5" s="84">
        <v>1</v>
      </c>
      <c r="H5" s="84">
        <f t="shared" si="1"/>
        <v>42.2</v>
      </c>
      <c r="I5" s="84" t="s">
        <v>3590</v>
      </c>
      <c r="J5" s="84">
        <v>17.170000000000002</v>
      </c>
      <c r="K5" s="84" t="s">
        <v>3874</v>
      </c>
      <c r="M5" s="104">
        <v>-1485</v>
      </c>
      <c r="P5" s="10">
        <v>4</v>
      </c>
      <c r="Q5" s="85">
        <f>Q2*4</f>
        <v>20658.000000000004</v>
      </c>
    </row>
    <row r="6" spans="1:17" x14ac:dyDescent="0.25">
      <c r="A6" s="84" t="s">
        <v>805</v>
      </c>
      <c r="B6" s="84" t="s">
        <v>806</v>
      </c>
      <c r="C6" s="84">
        <v>26.3</v>
      </c>
      <c r="D6" s="84">
        <f>FLOOR(C6*1.1,LOOKUP(C6*1.1,{0,10,50,100,500},{0.01,0.05,0.1,0.5,1}))</f>
        <v>28.900000000000002</v>
      </c>
      <c r="E6" s="84">
        <f>CEILING(C6*0.9,LOOKUP(C6*0.9,{0,10,50,100,500},{0.01,0.05,0.1,0.5,1}))</f>
        <v>23.700000000000003</v>
      </c>
      <c r="F6" s="84">
        <f t="shared" si="0"/>
        <v>28.650000000000002</v>
      </c>
      <c r="G6" s="84">
        <v>2</v>
      </c>
      <c r="H6" s="84">
        <f t="shared" si="1"/>
        <v>52.6</v>
      </c>
      <c r="I6" s="84" t="s">
        <v>3590</v>
      </c>
      <c r="J6" s="84">
        <v>15.02</v>
      </c>
      <c r="K6" s="84" t="s">
        <v>3875</v>
      </c>
      <c r="M6" s="104">
        <v>-126</v>
      </c>
      <c r="P6" s="10">
        <v>5</v>
      </c>
      <c r="Q6" s="85">
        <f>Q2*5</f>
        <v>25822.500000000004</v>
      </c>
    </row>
    <row r="7" spans="1:17" x14ac:dyDescent="0.25">
      <c r="A7" s="84" t="s">
        <v>2385</v>
      </c>
      <c r="B7" s="84" t="s">
        <v>2386</v>
      </c>
      <c r="C7" s="84">
        <v>77.900000000000006</v>
      </c>
      <c r="D7" s="84">
        <f>FLOOR(C7*1.1,LOOKUP(C7*1.1,{0,10,50,100,500},{0.01,0.05,0.1,0.5,1}))</f>
        <v>85.600000000000009</v>
      </c>
      <c r="E7" s="84">
        <f>CEILING(C7*0.9,LOOKUP(C7*0.9,{0,10,50,100,500},{0.01,0.05,0.1,0.5,1}))</f>
        <v>70.2</v>
      </c>
      <c r="F7" s="84">
        <f t="shared" si="0"/>
        <v>85.100000000000009</v>
      </c>
      <c r="G7" s="84">
        <v>1</v>
      </c>
      <c r="H7" s="84">
        <f t="shared" si="1"/>
        <v>77.900000000000006</v>
      </c>
      <c r="I7" s="84" t="s">
        <v>3590</v>
      </c>
      <c r="J7" s="84">
        <v>14.91</v>
      </c>
      <c r="K7" s="84" t="s">
        <v>3876</v>
      </c>
      <c r="M7" s="104">
        <v>563</v>
      </c>
      <c r="P7" s="10">
        <v>6</v>
      </c>
      <c r="Q7" s="85">
        <f>Q2*6</f>
        <v>30987.000000000007</v>
      </c>
    </row>
    <row r="8" spans="1:17" x14ac:dyDescent="0.25">
      <c r="A8" s="84" t="s">
        <v>1835</v>
      </c>
      <c r="B8" s="84" t="s">
        <v>1836</v>
      </c>
      <c r="C8" s="84">
        <v>27.45</v>
      </c>
      <c r="D8" s="84">
        <f>FLOOR(C8*1.1,LOOKUP(C8*1.1,{0,10,50,100,500},{0.01,0.05,0.1,0.5,1}))</f>
        <v>30.150000000000002</v>
      </c>
      <c r="E8" s="84">
        <f>CEILING(C8*0.9,LOOKUP(C8*0.9,{0,10,50,100,500},{0.01,0.05,0.1,0.5,1}))</f>
        <v>24.75</v>
      </c>
      <c r="F8" s="84">
        <f t="shared" si="0"/>
        <v>29.900000000000002</v>
      </c>
      <c r="G8" s="84">
        <v>3</v>
      </c>
      <c r="H8" s="84">
        <f t="shared" si="1"/>
        <v>82.35</v>
      </c>
      <c r="I8" s="84" t="s">
        <v>3590</v>
      </c>
      <c r="J8" s="84">
        <v>13.95</v>
      </c>
      <c r="K8" s="84" t="s">
        <v>3877</v>
      </c>
      <c r="M8" s="104">
        <v>-6718</v>
      </c>
      <c r="P8" s="10">
        <v>7</v>
      </c>
      <c r="Q8" s="85">
        <f>Q2*7</f>
        <v>36151.500000000007</v>
      </c>
    </row>
    <row r="9" spans="1:17" x14ac:dyDescent="0.25">
      <c r="A9" s="84" t="s">
        <v>1716</v>
      </c>
      <c r="B9" s="84" t="s">
        <v>1717</v>
      </c>
      <c r="C9" s="84">
        <v>32</v>
      </c>
      <c r="D9" s="84">
        <f>FLOOR(C9*1.1,LOOKUP(C9*1.1,{0,10,50,100,500},{0.01,0.05,0.1,0.5,1}))</f>
        <v>35.200000000000003</v>
      </c>
      <c r="E9" s="84">
        <f>CEILING(C9*0.9,LOOKUP(C9*0.9,{0,10,50,100,500},{0.01,0.05,0.1,0.5,1}))</f>
        <v>28.8</v>
      </c>
      <c r="F9" s="84">
        <f t="shared" si="0"/>
        <v>34.950000000000003</v>
      </c>
      <c r="G9" s="84">
        <v>2</v>
      </c>
      <c r="H9" s="84">
        <f t="shared" si="1"/>
        <v>64</v>
      </c>
      <c r="I9" s="84" t="s">
        <v>3590</v>
      </c>
      <c r="J9" s="84">
        <v>12.86</v>
      </c>
      <c r="K9" s="84" t="s">
        <v>3878</v>
      </c>
      <c r="M9" s="104">
        <v>1266</v>
      </c>
      <c r="P9" s="10">
        <v>8</v>
      </c>
      <c r="Q9" s="85">
        <f>Q2*8</f>
        <v>41316.000000000007</v>
      </c>
    </row>
    <row r="10" spans="1:17" x14ac:dyDescent="0.25">
      <c r="H10" s="83">
        <f>SUM(H2:H9)</f>
        <v>516.45000000000005</v>
      </c>
      <c r="M10" s="83">
        <f>SUM(M2:M9)</f>
        <v>-14777</v>
      </c>
      <c r="P10" s="10">
        <v>9</v>
      </c>
      <c r="Q10" s="85">
        <f>Q2*9</f>
        <v>46480.500000000007</v>
      </c>
    </row>
    <row r="11" spans="1:17" x14ac:dyDescent="0.25">
      <c r="P11" s="10">
        <v>10</v>
      </c>
      <c r="Q11" s="85">
        <f>Q2*10</f>
        <v>51645.000000000007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E4DA-43F6-48AD-8533-F501952C5CD2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105"/>
    <col min="4" max="4" width="9.28515625" style="105" hidden="1" customWidth="1"/>
    <col min="5" max="10" width="9.28515625" style="105"/>
    <col min="11" max="11" width="15.7109375" style="105" customWidth="1"/>
    <col min="12" max="16384" width="9.28515625" style="105"/>
  </cols>
  <sheetData>
    <row r="1" spans="1:17" x14ac:dyDescent="0.25">
      <c r="A1" s="105" t="s">
        <v>3587</v>
      </c>
      <c r="B1" s="105" t="s">
        <v>3588</v>
      </c>
      <c r="C1" s="105" t="s">
        <v>3589</v>
      </c>
      <c r="D1" s="105" t="s">
        <v>3590</v>
      </c>
      <c r="E1" s="105" t="s">
        <v>3591</v>
      </c>
      <c r="F1" s="105" t="s">
        <v>3592</v>
      </c>
      <c r="G1" s="105" t="s">
        <v>3593</v>
      </c>
      <c r="H1" s="105" t="s">
        <v>3594</v>
      </c>
      <c r="I1" s="105" t="s">
        <v>3590</v>
      </c>
      <c r="J1" s="105" t="s">
        <v>3595</v>
      </c>
      <c r="K1" s="105" t="s">
        <v>3596</v>
      </c>
      <c r="L1" s="105" t="s">
        <v>3597</v>
      </c>
      <c r="P1" s="10" t="s">
        <v>49</v>
      </c>
      <c r="Q1" s="85"/>
    </row>
    <row r="2" spans="1:17" x14ac:dyDescent="0.25">
      <c r="A2" s="84" t="s">
        <v>559</v>
      </c>
      <c r="B2" s="84" t="s">
        <v>560</v>
      </c>
      <c r="C2" s="84">
        <v>32.450000000000003</v>
      </c>
      <c r="D2" s="84">
        <f>FLOOR(C2*1.1,LOOKUP(C2*1.1,{0,10,50,100,500},{0.01,0.05,0.1,0.5,1}))</f>
        <v>35.65</v>
      </c>
      <c r="E2" s="84">
        <f>CEILING(C2*0.9,LOOKUP(C2*0.9,{0,10,50,100,500},{0.01,0.05,0.1,0.5,1}))</f>
        <v>29.25</v>
      </c>
      <c r="F2" s="84">
        <f t="shared" ref="F2:F9" si="0">IF(D2&lt;10,D2-0.05,IF(D2&lt;50,D2-0.25,IF(D2&lt;100,D2-0.5,IF(D2&lt;500,D2-2.5,IF(D2&lt;1000,D2-5,0)))))</f>
        <v>35.4</v>
      </c>
      <c r="G2" s="84">
        <v>2</v>
      </c>
      <c r="H2" s="84">
        <f t="shared" ref="H2:H9" si="1">C2*G2</f>
        <v>64.900000000000006</v>
      </c>
      <c r="I2" s="84"/>
      <c r="J2" s="84">
        <v>33.64</v>
      </c>
      <c r="K2" s="84" t="s">
        <v>3879</v>
      </c>
      <c r="M2" s="105">
        <v>4126</v>
      </c>
      <c r="P2" s="10">
        <v>1</v>
      </c>
      <c r="Q2" s="85">
        <f>H10*1000*0.01</f>
        <v>5085.5</v>
      </c>
    </row>
    <row r="3" spans="1:17" x14ac:dyDescent="0.25">
      <c r="A3" s="84" t="s">
        <v>1608</v>
      </c>
      <c r="B3" s="84" t="s">
        <v>1609</v>
      </c>
      <c r="C3" s="84">
        <v>54.4</v>
      </c>
      <c r="D3" s="84">
        <f>FLOOR(C3*1.1,LOOKUP(C3*1.1,{0,10,50,100,500},{0.01,0.05,0.1,0.5,1}))</f>
        <v>59.800000000000004</v>
      </c>
      <c r="E3" s="84">
        <f>CEILING(C3*0.9,LOOKUP(C3*0.9,{0,10,50,100,500},{0.01,0.05,0.1,0.5,1}))</f>
        <v>49</v>
      </c>
      <c r="F3" s="84">
        <f t="shared" si="0"/>
        <v>59.300000000000004</v>
      </c>
      <c r="G3" s="84">
        <v>1</v>
      </c>
      <c r="H3" s="84">
        <f t="shared" si="1"/>
        <v>54.4</v>
      </c>
      <c r="I3" s="84" t="s">
        <v>3590</v>
      </c>
      <c r="J3" s="84">
        <v>22.28</v>
      </c>
      <c r="K3" s="84" t="s">
        <v>3880</v>
      </c>
      <c r="L3" s="82"/>
      <c r="M3" s="105">
        <v>3671</v>
      </c>
      <c r="P3" s="10">
        <v>2</v>
      </c>
      <c r="Q3" s="85">
        <f>Q2*2</f>
        <v>10171</v>
      </c>
    </row>
    <row r="4" spans="1:17" x14ac:dyDescent="0.25">
      <c r="A4" s="84" t="s">
        <v>2456</v>
      </c>
      <c r="B4" s="84" t="s">
        <v>2457</v>
      </c>
      <c r="C4" s="84">
        <v>44.4</v>
      </c>
      <c r="D4" s="84">
        <f>FLOOR(C4*1.1,LOOKUP(C4*1.1,{0,10,50,100,500},{0.01,0.05,0.1,0.5,1}))</f>
        <v>48.800000000000004</v>
      </c>
      <c r="E4" s="84">
        <f>CEILING(C4*0.9,LOOKUP(C4*0.9,{0,10,50,100,500},{0.01,0.05,0.1,0.5,1}))</f>
        <v>40</v>
      </c>
      <c r="F4" s="84">
        <f t="shared" si="0"/>
        <v>48.550000000000004</v>
      </c>
      <c r="G4" s="84">
        <v>1</v>
      </c>
      <c r="H4" s="84">
        <f t="shared" si="1"/>
        <v>44.4</v>
      </c>
      <c r="I4" s="84"/>
      <c r="J4" s="84">
        <v>20.79</v>
      </c>
      <c r="K4" s="84" t="s">
        <v>3881</v>
      </c>
      <c r="M4" s="105">
        <v>610</v>
      </c>
      <c r="P4" s="10">
        <v>3</v>
      </c>
      <c r="Q4" s="85">
        <f>Q2*3</f>
        <v>15256.5</v>
      </c>
    </row>
    <row r="5" spans="1:17" x14ac:dyDescent="0.25">
      <c r="A5" s="84" t="s">
        <v>1716</v>
      </c>
      <c r="B5" s="84" t="s">
        <v>1717</v>
      </c>
      <c r="C5" s="84">
        <v>32.200000000000003</v>
      </c>
      <c r="D5" s="84">
        <f>FLOOR(C5*1.1,LOOKUP(C5*1.1,{0,10,50,100,500},{0.01,0.05,0.1,0.5,1}))</f>
        <v>35.4</v>
      </c>
      <c r="E5" s="84">
        <f>CEILING(C5*0.9,LOOKUP(C5*0.9,{0,10,50,100,500},{0.01,0.05,0.1,0.5,1}))</f>
        <v>29</v>
      </c>
      <c r="F5" s="84">
        <f t="shared" si="0"/>
        <v>35.15</v>
      </c>
      <c r="G5" s="84">
        <v>2</v>
      </c>
      <c r="H5" s="84">
        <f t="shared" si="1"/>
        <v>64.400000000000006</v>
      </c>
      <c r="I5" s="84"/>
      <c r="J5" s="84">
        <v>19.55</v>
      </c>
      <c r="K5" s="84" t="s">
        <v>3882</v>
      </c>
      <c r="M5" s="105">
        <v>4128</v>
      </c>
      <c r="P5" s="10">
        <v>4</v>
      </c>
      <c r="Q5" s="85">
        <f>Q2*4</f>
        <v>20342</v>
      </c>
    </row>
    <row r="6" spans="1:17" x14ac:dyDescent="0.25">
      <c r="A6" s="84" t="s">
        <v>3883</v>
      </c>
      <c r="B6" s="84" t="s">
        <v>3884</v>
      </c>
      <c r="C6" s="84">
        <v>27.95</v>
      </c>
      <c r="D6" s="84">
        <f>FLOOR(C6*1.1,LOOKUP(C6*1.1,{0,10,50,100,500},{0.01,0.05,0.1,0.5,1}))</f>
        <v>30.700000000000003</v>
      </c>
      <c r="E6" s="84">
        <f>CEILING(C6*0.9,LOOKUP(C6*0.9,{0,10,50,100,500},{0.01,0.05,0.1,0.5,1}))</f>
        <v>25.200000000000003</v>
      </c>
      <c r="F6" s="84">
        <f t="shared" si="0"/>
        <v>30.450000000000003</v>
      </c>
      <c r="G6" s="84">
        <v>2</v>
      </c>
      <c r="H6" s="84">
        <f t="shared" si="1"/>
        <v>55.9</v>
      </c>
      <c r="I6" s="84"/>
      <c r="J6" s="84">
        <v>18.12</v>
      </c>
      <c r="K6" s="84" t="s">
        <v>3885</v>
      </c>
      <c r="M6" s="105">
        <v>1459</v>
      </c>
      <c r="P6" s="10">
        <v>5</v>
      </c>
      <c r="Q6" s="85">
        <f>Q2*5</f>
        <v>25427.5</v>
      </c>
    </row>
    <row r="7" spans="1:17" x14ac:dyDescent="0.25">
      <c r="A7" s="84" t="s">
        <v>23</v>
      </c>
      <c r="B7" s="84" t="s">
        <v>24</v>
      </c>
      <c r="C7" s="84">
        <v>52.8</v>
      </c>
      <c r="D7" s="84">
        <f>FLOOR(C7*1.1,LOOKUP(C7*1.1,{0,10,50,100,500},{0.01,0.05,0.1,0.5,1}))</f>
        <v>58</v>
      </c>
      <c r="E7" s="84">
        <f>CEILING(C7*0.9,LOOKUP(C7*0.9,{0,10,50,100,500},{0.01,0.05,0.1,0.5,1}))</f>
        <v>47.550000000000004</v>
      </c>
      <c r="F7" s="84">
        <f t="shared" si="0"/>
        <v>57.5</v>
      </c>
      <c r="G7" s="84">
        <v>1</v>
      </c>
      <c r="H7" s="84">
        <f t="shared" si="1"/>
        <v>52.8</v>
      </c>
      <c r="I7" s="84" t="s">
        <v>3590</v>
      </c>
      <c r="J7" s="84">
        <v>12.83</v>
      </c>
      <c r="K7" s="84" t="s">
        <v>3886</v>
      </c>
      <c r="L7" s="82"/>
      <c r="M7" s="105">
        <v>2065</v>
      </c>
      <c r="P7" s="10">
        <v>6</v>
      </c>
      <c r="Q7" s="85">
        <f>Q2*6</f>
        <v>30513</v>
      </c>
    </row>
    <row r="8" spans="1:17" x14ac:dyDescent="0.25">
      <c r="A8" s="84" t="s">
        <v>3887</v>
      </c>
      <c r="B8" s="84" t="s">
        <v>3888</v>
      </c>
      <c r="C8" s="84">
        <v>31.75</v>
      </c>
      <c r="D8" s="84">
        <f>FLOOR(C8*1.1,LOOKUP(C8*1.1,{0,10,50,100,500},{0.01,0.05,0.1,0.5,1}))</f>
        <v>34.9</v>
      </c>
      <c r="E8" s="84">
        <f>CEILING(C8*0.9,LOOKUP(C8*0.9,{0,10,50,100,500},{0.01,0.05,0.1,0.5,1}))</f>
        <v>28.6</v>
      </c>
      <c r="F8" s="84">
        <f t="shared" si="0"/>
        <v>34.65</v>
      </c>
      <c r="G8" s="84">
        <v>3</v>
      </c>
      <c r="H8" s="84">
        <f t="shared" si="1"/>
        <v>95.25</v>
      </c>
      <c r="I8" s="84"/>
      <c r="J8" s="84">
        <v>10.35</v>
      </c>
      <c r="K8" s="84" t="s">
        <v>3889</v>
      </c>
      <c r="L8" s="82"/>
      <c r="M8" s="105">
        <v>-5177</v>
      </c>
      <c r="P8" s="10">
        <v>7</v>
      </c>
      <c r="Q8" s="85">
        <f>Q2*7</f>
        <v>35598.5</v>
      </c>
    </row>
    <row r="9" spans="1:17" x14ac:dyDescent="0.25">
      <c r="A9" s="84" t="s">
        <v>3684</v>
      </c>
      <c r="B9" s="84" t="s">
        <v>3685</v>
      </c>
      <c r="C9" s="84">
        <v>38.25</v>
      </c>
      <c r="D9" s="84">
        <f>FLOOR(C9*1.1,LOOKUP(C9*1.1,{0,10,50,100,500},{0.01,0.05,0.1,0.5,1}))</f>
        <v>42.050000000000004</v>
      </c>
      <c r="E9" s="84">
        <f>CEILING(C9*0.9,LOOKUP(C9*0.9,{0,10,50,100,500},{0.01,0.05,0.1,0.5,1}))</f>
        <v>34.450000000000003</v>
      </c>
      <c r="F9" s="84">
        <f t="shared" si="0"/>
        <v>41.800000000000004</v>
      </c>
      <c r="G9" s="84">
        <v>2</v>
      </c>
      <c r="H9" s="84">
        <f t="shared" si="1"/>
        <v>76.5</v>
      </c>
      <c r="I9" s="84"/>
      <c r="J9" s="84">
        <v>10.11</v>
      </c>
      <c r="K9" s="84" t="s">
        <v>3890</v>
      </c>
      <c r="M9" s="105">
        <v>5368</v>
      </c>
      <c r="P9" s="10">
        <v>8</v>
      </c>
      <c r="Q9" s="85">
        <f>Q2*8</f>
        <v>40684</v>
      </c>
    </row>
    <row r="10" spans="1:17" x14ac:dyDescent="0.25">
      <c r="H10" s="83">
        <f>SUM(H2:H9)</f>
        <v>508.55</v>
      </c>
      <c r="M10" s="83">
        <f>SUM(M2:M9)</f>
        <v>16250</v>
      </c>
      <c r="P10" s="10">
        <v>9</v>
      </c>
      <c r="Q10" s="85">
        <f>Q2*9</f>
        <v>45769.5</v>
      </c>
    </row>
    <row r="11" spans="1:17" x14ac:dyDescent="0.25">
      <c r="P11" s="10">
        <v>10</v>
      </c>
      <c r="Q11" s="85">
        <f>Q2*10</f>
        <v>50855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AB4B-988C-4BF2-8C33-C8C37F9A771F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106"/>
    <col min="4" max="4" width="9.28515625" style="106" hidden="1" customWidth="1"/>
    <col min="5" max="10" width="9.28515625" style="106"/>
    <col min="11" max="11" width="15.7109375" style="106" customWidth="1"/>
    <col min="12" max="16384" width="9.28515625" style="106"/>
  </cols>
  <sheetData>
    <row r="1" spans="1:17" x14ac:dyDescent="0.25">
      <c r="A1" s="106" t="s">
        <v>3587</v>
      </c>
      <c r="B1" s="106" t="s">
        <v>3588</v>
      </c>
      <c r="C1" s="106" t="s">
        <v>3589</v>
      </c>
      <c r="D1" s="106" t="s">
        <v>3590</v>
      </c>
      <c r="E1" s="106" t="s">
        <v>3591</v>
      </c>
      <c r="F1" s="106" t="s">
        <v>3592</v>
      </c>
      <c r="G1" s="106" t="s">
        <v>3593</v>
      </c>
      <c r="H1" s="106" t="s">
        <v>3594</v>
      </c>
      <c r="I1" s="106" t="s">
        <v>3590</v>
      </c>
      <c r="J1" s="106" t="s">
        <v>3595</v>
      </c>
      <c r="K1" s="106" t="s">
        <v>3596</v>
      </c>
      <c r="L1" s="106" t="s">
        <v>3597</v>
      </c>
      <c r="P1" s="10" t="s">
        <v>49</v>
      </c>
      <c r="Q1" s="85"/>
    </row>
    <row r="2" spans="1:17" x14ac:dyDescent="0.25">
      <c r="A2" s="84" t="s">
        <v>23</v>
      </c>
      <c r="B2" s="84" t="s">
        <v>24</v>
      </c>
      <c r="C2" s="84">
        <v>53</v>
      </c>
      <c r="D2" s="84">
        <f>FLOOR(C2*1.1,LOOKUP(C2*1.1,{0,10,50,100,500},{0.01,0.05,0.1,0.5,1}))</f>
        <v>58.300000000000004</v>
      </c>
      <c r="E2" s="84">
        <f>CEILING(C2*0.9,LOOKUP(C2*0.9,{0,10,50,100,500},{0.01,0.05,0.1,0.5,1}))</f>
        <v>47.7</v>
      </c>
      <c r="F2" s="84">
        <f t="shared" ref="F2:F9" si="0">IF(D2&lt;10,D2-0.05,IF(D2&lt;50,D2-0.25,IF(D2&lt;100,D2-0.5,IF(D2&lt;500,D2-2.5,IF(D2&lt;1000,D2-5,0)))))</f>
        <v>57.800000000000004</v>
      </c>
      <c r="G2" s="84">
        <v>1</v>
      </c>
      <c r="H2" s="84">
        <f t="shared" ref="H2:H9" si="1">C2*G2</f>
        <v>53</v>
      </c>
      <c r="I2" s="84" t="s">
        <v>3590</v>
      </c>
      <c r="J2" s="84">
        <v>26.78</v>
      </c>
      <c r="K2" s="84" t="s">
        <v>3891</v>
      </c>
      <c r="M2" s="106">
        <v>-1130</v>
      </c>
      <c r="P2" s="10">
        <v>1</v>
      </c>
      <c r="Q2" s="85">
        <f>H10*1000*0.01</f>
        <v>3984</v>
      </c>
    </row>
    <row r="3" spans="1:17" x14ac:dyDescent="0.25">
      <c r="A3" s="84" t="s">
        <v>3774</v>
      </c>
      <c r="B3" s="84" t="s">
        <v>3775</v>
      </c>
      <c r="C3" s="84">
        <v>49.3</v>
      </c>
      <c r="D3" s="84">
        <f>FLOOR(C3*1.1,LOOKUP(C3*1.1,{0,10,50,100,500},{0.01,0.05,0.1,0.5,1}))</f>
        <v>54.2</v>
      </c>
      <c r="E3" s="84">
        <f>CEILING(C3*0.9,LOOKUP(C3*0.9,{0,10,50,100,500},{0.01,0.05,0.1,0.5,1}))</f>
        <v>44.400000000000006</v>
      </c>
      <c r="F3" s="84">
        <f t="shared" si="0"/>
        <v>53.7</v>
      </c>
      <c r="G3" s="84">
        <v>1</v>
      </c>
      <c r="H3" s="84">
        <f t="shared" si="1"/>
        <v>49.3</v>
      </c>
      <c r="I3" s="84" t="s">
        <v>3590</v>
      </c>
      <c r="J3" s="84">
        <v>25.91</v>
      </c>
      <c r="K3" s="84" t="s">
        <v>3892</v>
      </c>
      <c r="M3" s="106">
        <v>-120</v>
      </c>
      <c r="P3" s="10">
        <v>2</v>
      </c>
      <c r="Q3" s="85">
        <f>Q2*2</f>
        <v>7968</v>
      </c>
    </row>
    <row r="4" spans="1:17" x14ac:dyDescent="0.25">
      <c r="A4" s="84" t="s">
        <v>3740</v>
      </c>
      <c r="B4" s="84" t="s">
        <v>3741</v>
      </c>
      <c r="C4" s="84">
        <v>24.85</v>
      </c>
      <c r="D4" s="84">
        <f>FLOOR(C4*1.1,LOOKUP(C4*1.1,{0,10,50,100,500},{0.01,0.05,0.1,0.5,1}))</f>
        <v>27.3</v>
      </c>
      <c r="E4" s="84">
        <f>CEILING(C4*0.9,LOOKUP(C4*0.9,{0,10,50,100,500},{0.01,0.05,0.1,0.5,1}))</f>
        <v>22.400000000000002</v>
      </c>
      <c r="F4" s="84">
        <f t="shared" si="0"/>
        <v>27.05</v>
      </c>
      <c r="G4" s="84">
        <v>2</v>
      </c>
      <c r="H4" s="84">
        <f t="shared" si="1"/>
        <v>49.7</v>
      </c>
      <c r="I4" s="84" t="s">
        <v>3590</v>
      </c>
      <c r="J4" s="84">
        <v>23.92</v>
      </c>
      <c r="K4" s="84" t="s">
        <v>3893</v>
      </c>
      <c r="M4" s="106">
        <v>888</v>
      </c>
      <c r="P4" s="10">
        <v>3</v>
      </c>
      <c r="Q4" s="85">
        <f>Q2*3</f>
        <v>11952</v>
      </c>
    </row>
    <row r="5" spans="1:17" x14ac:dyDescent="0.25">
      <c r="A5" s="84" t="s">
        <v>1935</v>
      </c>
      <c r="B5" s="84" t="s">
        <v>1936</v>
      </c>
      <c r="C5" s="84">
        <v>13.05</v>
      </c>
      <c r="D5" s="84">
        <f>FLOOR(C5*1.1,LOOKUP(C5*1.1,{0,10,50,100,500},{0.01,0.05,0.1,0.5,1}))</f>
        <v>14.350000000000001</v>
      </c>
      <c r="E5" s="84">
        <f>CEILING(C5*0.9,LOOKUP(C5*0.9,{0,10,50,100,500},{0.01,0.05,0.1,0.5,1}))</f>
        <v>11.75</v>
      </c>
      <c r="F5" s="84">
        <f t="shared" si="0"/>
        <v>14.100000000000001</v>
      </c>
      <c r="G5" s="84">
        <v>4</v>
      </c>
      <c r="H5" s="84">
        <f t="shared" si="1"/>
        <v>52.2</v>
      </c>
      <c r="I5" s="84" t="s">
        <v>3590</v>
      </c>
      <c r="J5" s="84">
        <v>14.43</v>
      </c>
      <c r="K5" s="84" t="s">
        <v>3894</v>
      </c>
      <c r="M5" s="106">
        <v>-626</v>
      </c>
      <c r="P5" s="10">
        <v>4</v>
      </c>
      <c r="Q5" s="85">
        <f>Q2*4</f>
        <v>15936</v>
      </c>
    </row>
    <row r="6" spans="1:17" x14ac:dyDescent="0.25">
      <c r="A6" s="84" t="s">
        <v>345</v>
      </c>
      <c r="B6" s="84" t="s">
        <v>346</v>
      </c>
      <c r="C6" s="84">
        <v>56.4</v>
      </c>
      <c r="D6" s="84">
        <f>FLOOR(C6*1.1,LOOKUP(C6*1.1,{0,10,50,100,500},{0.01,0.05,0.1,0.5,1}))</f>
        <v>62</v>
      </c>
      <c r="E6" s="84">
        <f>CEILING(C6*0.9,LOOKUP(C6*0.9,{0,10,50,100,500},{0.01,0.05,0.1,0.5,1}))</f>
        <v>50.800000000000004</v>
      </c>
      <c r="F6" s="84">
        <f t="shared" si="0"/>
        <v>61.5</v>
      </c>
      <c r="G6" s="84">
        <v>1</v>
      </c>
      <c r="H6" s="84">
        <f t="shared" si="1"/>
        <v>56.4</v>
      </c>
      <c r="I6" s="84" t="s">
        <v>3590</v>
      </c>
      <c r="J6" s="84">
        <v>11.13</v>
      </c>
      <c r="K6" s="84" t="s">
        <v>3895</v>
      </c>
      <c r="M6" s="106">
        <v>-2046</v>
      </c>
      <c r="P6" s="10">
        <v>5</v>
      </c>
      <c r="Q6" s="85">
        <f>Q2*5</f>
        <v>19920</v>
      </c>
    </row>
    <row r="7" spans="1:17" x14ac:dyDescent="0.25">
      <c r="A7" s="84" t="s">
        <v>21</v>
      </c>
      <c r="B7" s="84" t="s">
        <v>22</v>
      </c>
      <c r="C7" s="84">
        <v>48.1</v>
      </c>
      <c r="D7" s="84">
        <f>FLOOR(C7*1.1,LOOKUP(C7*1.1,{0,10,50,100,500},{0.01,0.05,0.1,0.5,1}))</f>
        <v>52.900000000000006</v>
      </c>
      <c r="E7" s="84">
        <f>CEILING(C7*0.9,LOOKUP(C7*0.9,{0,10,50,100,500},{0.01,0.05,0.1,0.5,1}))</f>
        <v>43.300000000000004</v>
      </c>
      <c r="F7" s="84">
        <f t="shared" si="0"/>
        <v>52.400000000000006</v>
      </c>
      <c r="G7" s="84">
        <v>1</v>
      </c>
      <c r="H7" s="84">
        <f t="shared" si="1"/>
        <v>48.1</v>
      </c>
      <c r="I7" s="84" t="s">
        <v>3590</v>
      </c>
      <c r="J7" s="84">
        <v>8.86</v>
      </c>
      <c r="K7" s="84" t="s">
        <v>3896</v>
      </c>
      <c r="M7" s="106">
        <v>-1812</v>
      </c>
      <c r="P7" s="10">
        <v>6</v>
      </c>
      <c r="Q7" s="85">
        <f>Q2*6</f>
        <v>23904</v>
      </c>
    </row>
    <row r="8" spans="1:17" x14ac:dyDescent="0.25">
      <c r="A8" s="84" t="s">
        <v>2789</v>
      </c>
      <c r="B8" s="84" t="s">
        <v>2790</v>
      </c>
      <c r="C8" s="84">
        <v>46.3</v>
      </c>
      <c r="D8" s="84">
        <f>FLOOR(C8*1.1,LOOKUP(C8*1.1,{0,10,50,100,500},{0.01,0.05,0.1,0.5,1}))</f>
        <v>50.900000000000006</v>
      </c>
      <c r="E8" s="84">
        <f>CEILING(C8*0.9,LOOKUP(C8*0.9,{0,10,50,100,500},{0.01,0.05,0.1,0.5,1}))</f>
        <v>41.7</v>
      </c>
      <c r="F8" s="84">
        <f t="shared" si="0"/>
        <v>50.400000000000006</v>
      </c>
      <c r="G8" s="84">
        <v>1</v>
      </c>
      <c r="H8" s="84">
        <f t="shared" si="1"/>
        <v>46.3</v>
      </c>
      <c r="I8" s="84" t="s">
        <v>3590</v>
      </c>
      <c r="J8" s="84">
        <v>8.2100000000000009</v>
      </c>
      <c r="K8" s="84" t="s">
        <v>3897</v>
      </c>
      <c r="L8" s="82"/>
      <c r="M8" s="106">
        <v>4404</v>
      </c>
      <c r="P8" s="10">
        <v>7</v>
      </c>
      <c r="Q8" s="85">
        <f>Q2*7</f>
        <v>27888</v>
      </c>
    </row>
    <row r="9" spans="1:17" x14ac:dyDescent="0.25">
      <c r="A9" s="84" t="s">
        <v>2198</v>
      </c>
      <c r="B9" s="84" t="s">
        <v>2199</v>
      </c>
      <c r="C9" s="84">
        <v>43.4</v>
      </c>
      <c r="D9" s="84">
        <f>FLOOR(C9*1.1,LOOKUP(C9*1.1,{0,10,50,100,500},{0.01,0.05,0.1,0.5,1}))</f>
        <v>47.7</v>
      </c>
      <c r="E9" s="84">
        <f>CEILING(C9*0.9,LOOKUP(C9*0.9,{0,10,50,100,500},{0.01,0.05,0.1,0.5,1}))</f>
        <v>39.1</v>
      </c>
      <c r="F9" s="84">
        <f t="shared" si="0"/>
        <v>47.45</v>
      </c>
      <c r="G9" s="84">
        <v>1</v>
      </c>
      <c r="H9" s="84">
        <f t="shared" si="1"/>
        <v>43.4</v>
      </c>
      <c r="I9" s="84" t="s">
        <v>3590</v>
      </c>
      <c r="J9" s="84">
        <v>7.09</v>
      </c>
      <c r="K9" s="84" t="s">
        <v>3898</v>
      </c>
      <c r="M9" s="106">
        <v>1958</v>
      </c>
      <c r="P9" s="10">
        <v>8</v>
      </c>
      <c r="Q9" s="85">
        <f>Q2*8</f>
        <v>31872</v>
      </c>
    </row>
    <row r="10" spans="1:17" x14ac:dyDescent="0.25">
      <c r="H10" s="83">
        <f>SUM(H2:H9)</f>
        <v>398.4</v>
      </c>
      <c r="M10" s="83">
        <f>SUM(M2:M9)</f>
        <v>1516</v>
      </c>
      <c r="P10" s="10">
        <v>9</v>
      </c>
      <c r="Q10" s="85">
        <f>Q2*9</f>
        <v>35856</v>
      </c>
    </row>
    <row r="11" spans="1:17" x14ac:dyDescent="0.25">
      <c r="P11" s="10">
        <v>10</v>
      </c>
      <c r="Q11" s="85">
        <f>Q2*10</f>
        <v>39840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9A4A-332E-4D1C-BF6F-B9F5E5FCEEA1}">
  <dimension ref="A1:Q11"/>
  <sheetViews>
    <sheetView zoomScale="130" zoomScaleNormal="130" workbookViewId="0">
      <selection activeCell="Q23" sqref="Q23"/>
    </sheetView>
  </sheetViews>
  <sheetFormatPr defaultColWidth="9.28515625" defaultRowHeight="15.75" x14ac:dyDescent="0.25"/>
  <cols>
    <col min="1" max="3" width="9.28515625" style="107"/>
    <col min="4" max="4" width="9.28515625" style="107" hidden="1" customWidth="1"/>
    <col min="5" max="10" width="9.28515625" style="107"/>
    <col min="11" max="11" width="15.7109375" style="107" customWidth="1"/>
    <col min="12" max="12" width="8.85546875" style="107" customWidth="1"/>
    <col min="13" max="16384" width="9.28515625" style="107"/>
  </cols>
  <sheetData>
    <row r="1" spans="1:17" x14ac:dyDescent="0.25">
      <c r="A1" s="107" t="s">
        <v>3587</v>
      </c>
      <c r="B1" s="107" t="s">
        <v>3588</v>
      </c>
      <c r="C1" s="107" t="s">
        <v>3589</v>
      </c>
      <c r="D1" s="107" t="s">
        <v>3590</v>
      </c>
      <c r="E1" s="107" t="s">
        <v>3591</v>
      </c>
      <c r="F1" s="107" t="s">
        <v>3592</v>
      </c>
      <c r="G1" s="107" t="s">
        <v>3593</v>
      </c>
      <c r="H1" s="107" t="s">
        <v>3594</v>
      </c>
      <c r="I1" s="107" t="s">
        <v>3590</v>
      </c>
      <c r="J1" s="107" t="s">
        <v>3595</v>
      </c>
      <c r="K1" s="107" t="s">
        <v>3596</v>
      </c>
      <c r="L1" s="107" t="s">
        <v>3597</v>
      </c>
      <c r="P1" s="10" t="s">
        <v>49</v>
      </c>
      <c r="Q1" s="85"/>
    </row>
    <row r="2" spans="1:17" x14ac:dyDescent="0.25">
      <c r="A2" s="84" t="s">
        <v>3774</v>
      </c>
      <c r="B2" s="84" t="s">
        <v>3775</v>
      </c>
      <c r="C2" s="84">
        <v>51.2</v>
      </c>
      <c r="D2" s="84">
        <f>FLOOR(C2*1.1,LOOKUP(C2*1.1,{0,10,50,100,500},{0.01,0.05,0.1,0.5,1}))</f>
        <v>56.300000000000004</v>
      </c>
      <c r="E2" s="84">
        <f>CEILING(C2*0.9,LOOKUP(C2*0.9,{0,10,50,100,500},{0.01,0.05,0.1,0.5,1}))</f>
        <v>46.1</v>
      </c>
      <c r="F2" s="84">
        <f t="shared" ref="F2:F10" si="0">IF(D2&lt;10,D2-0.05,IF(D2&lt;50,D2-0.25,IF(D2&lt;100,D2-0.5,IF(D2&lt;500,D2-2.5,IF(D2&lt;1000,D2-5,0)))))</f>
        <v>55.800000000000004</v>
      </c>
      <c r="G2" s="84">
        <v>1</v>
      </c>
      <c r="H2" s="84">
        <f t="shared" ref="H2:H10" si="1">C2*G2</f>
        <v>51.2</v>
      </c>
      <c r="I2" s="84" t="s">
        <v>3590</v>
      </c>
      <c r="J2" s="84">
        <v>18.97</v>
      </c>
      <c r="K2" s="84" t="s">
        <v>3899</v>
      </c>
      <c r="M2" s="107">
        <v>980</v>
      </c>
      <c r="P2" s="10">
        <v>1</v>
      </c>
      <c r="Q2" s="85">
        <f>H11*1000*0.01</f>
        <v>3900</v>
      </c>
    </row>
    <row r="3" spans="1:17" x14ac:dyDescent="0.25">
      <c r="A3" s="84" t="s">
        <v>1009</v>
      </c>
      <c r="B3" s="84" t="s">
        <v>1010</v>
      </c>
      <c r="C3" s="84">
        <v>31.45</v>
      </c>
      <c r="D3" s="84">
        <f>FLOOR(C3*1.1,LOOKUP(C3*1.1,{0,10,50,100,500},{0.01,0.05,0.1,0.5,1}))</f>
        <v>34.550000000000004</v>
      </c>
      <c r="E3" s="84">
        <f>CEILING(C3*0.9,LOOKUP(C3*0.9,{0,10,50,100,500},{0.01,0.05,0.1,0.5,1}))</f>
        <v>28.35</v>
      </c>
      <c r="F3" s="84">
        <f t="shared" si="0"/>
        <v>34.300000000000004</v>
      </c>
      <c r="G3" s="84">
        <v>2</v>
      </c>
      <c r="H3" s="84">
        <f t="shared" si="1"/>
        <v>62.9</v>
      </c>
      <c r="I3" s="84" t="s">
        <v>3590</v>
      </c>
      <c r="J3" s="84">
        <v>15.51</v>
      </c>
      <c r="K3" s="84" t="s">
        <v>3900</v>
      </c>
      <c r="M3" s="107">
        <v>129</v>
      </c>
      <c r="P3" s="10">
        <v>2</v>
      </c>
      <c r="Q3" s="85">
        <f>Q2*2</f>
        <v>7800</v>
      </c>
    </row>
    <row r="4" spans="1:17" x14ac:dyDescent="0.25">
      <c r="A4" s="84" t="s">
        <v>3887</v>
      </c>
      <c r="B4" s="84" t="s">
        <v>3888</v>
      </c>
      <c r="C4" s="84">
        <v>34.799999999999997</v>
      </c>
      <c r="D4" s="84">
        <f>FLOOR(C4*1.1,LOOKUP(C4*1.1,{0,10,50,100,500},{0.01,0.05,0.1,0.5,1}))</f>
        <v>38.25</v>
      </c>
      <c r="E4" s="84">
        <f>CEILING(C4*0.9,LOOKUP(C4*0.9,{0,10,50,100,500},{0.01,0.05,0.1,0.5,1}))</f>
        <v>31.35</v>
      </c>
      <c r="F4" s="84">
        <f t="shared" si="0"/>
        <v>38</v>
      </c>
      <c r="G4" s="84">
        <v>0</v>
      </c>
      <c r="H4" s="84">
        <f t="shared" si="1"/>
        <v>0</v>
      </c>
      <c r="I4" s="84" t="s">
        <v>3590</v>
      </c>
      <c r="J4" s="84">
        <v>13.66</v>
      </c>
      <c r="K4" s="84" t="s">
        <v>3901</v>
      </c>
      <c r="L4" s="82"/>
      <c r="M4" s="107" t="s">
        <v>3918</v>
      </c>
      <c r="P4" s="10">
        <v>3</v>
      </c>
      <c r="Q4" s="85">
        <f>Q2*3</f>
        <v>11700</v>
      </c>
    </row>
    <row r="5" spans="1:17" x14ac:dyDescent="0.25">
      <c r="A5" s="84" t="s">
        <v>1714</v>
      </c>
      <c r="B5" s="84" t="s">
        <v>1715</v>
      </c>
      <c r="C5" s="84">
        <v>42.6</v>
      </c>
      <c r="D5" s="84">
        <f>FLOOR(C5*1.1,LOOKUP(C5*1.1,{0,10,50,100,500},{0.01,0.05,0.1,0.5,1}))</f>
        <v>46.85</v>
      </c>
      <c r="E5" s="84">
        <f>CEILING(C5*0.9,LOOKUP(C5*0.9,{0,10,50,100,500},{0.01,0.05,0.1,0.5,1}))</f>
        <v>38.35</v>
      </c>
      <c r="F5" s="84">
        <f t="shared" si="0"/>
        <v>46.6</v>
      </c>
      <c r="G5" s="84">
        <v>0</v>
      </c>
      <c r="H5" s="84">
        <f t="shared" si="1"/>
        <v>0</v>
      </c>
      <c r="I5" s="84" t="s">
        <v>3590</v>
      </c>
      <c r="J5" s="84">
        <v>13.08</v>
      </c>
      <c r="K5" s="84" t="s">
        <v>3902</v>
      </c>
      <c r="L5" s="109"/>
      <c r="M5" s="108" t="s">
        <v>3918</v>
      </c>
      <c r="P5" s="10">
        <v>4</v>
      </c>
      <c r="Q5" s="85">
        <f>Q2*4</f>
        <v>15600</v>
      </c>
    </row>
    <row r="6" spans="1:17" x14ac:dyDescent="0.25">
      <c r="A6" s="84" t="s">
        <v>1608</v>
      </c>
      <c r="B6" s="84" t="s">
        <v>1609</v>
      </c>
      <c r="C6" s="84">
        <v>51</v>
      </c>
      <c r="D6" s="84">
        <f>FLOOR(C6*1.1,LOOKUP(C6*1.1,{0,10,50,100,500},{0.01,0.05,0.1,0.5,1}))</f>
        <v>56.1</v>
      </c>
      <c r="E6" s="84">
        <f>CEILING(C6*0.9,LOOKUP(C6*0.9,{0,10,50,100,500},{0.01,0.05,0.1,0.5,1}))</f>
        <v>45.900000000000006</v>
      </c>
      <c r="F6" s="84">
        <f t="shared" si="0"/>
        <v>55.6</v>
      </c>
      <c r="G6" s="84">
        <v>1</v>
      </c>
      <c r="H6" s="84">
        <f t="shared" si="1"/>
        <v>51</v>
      </c>
      <c r="I6" s="84" t="s">
        <v>3590</v>
      </c>
      <c r="J6" s="84">
        <v>11.98</v>
      </c>
      <c r="K6" s="84" t="s">
        <v>3903</v>
      </c>
      <c r="M6" s="107">
        <v>-223</v>
      </c>
      <c r="P6" s="10">
        <v>5</v>
      </c>
      <c r="Q6" s="85">
        <f>Q2*5</f>
        <v>19500</v>
      </c>
    </row>
    <row r="7" spans="1:17" x14ac:dyDescent="0.25">
      <c r="A7" s="84" t="s">
        <v>23</v>
      </c>
      <c r="B7" s="84" t="s">
        <v>24</v>
      </c>
      <c r="C7" s="84">
        <v>53.8</v>
      </c>
      <c r="D7" s="84">
        <f>FLOOR(C7*1.1,LOOKUP(C7*1.1,{0,10,50,100,500},{0.01,0.05,0.1,0.5,1}))</f>
        <v>59.1</v>
      </c>
      <c r="E7" s="84">
        <f>CEILING(C7*0.9,LOOKUP(C7*0.9,{0,10,50,100,500},{0.01,0.05,0.1,0.5,1}))</f>
        <v>48.45</v>
      </c>
      <c r="F7" s="84">
        <f t="shared" si="0"/>
        <v>58.6</v>
      </c>
      <c r="G7" s="84">
        <v>1</v>
      </c>
      <c r="H7" s="84">
        <f t="shared" si="1"/>
        <v>53.8</v>
      </c>
      <c r="I7" s="84" t="s">
        <v>3590</v>
      </c>
      <c r="J7" s="84">
        <v>11.44</v>
      </c>
      <c r="K7" s="84" t="s">
        <v>3904</v>
      </c>
      <c r="M7" s="107">
        <v>1070</v>
      </c>
      <c r="P7" s="10">
        <v>6</v>
      </c>
      <c r="Q7" s="85">
        <f>Q2*6</f>
        <v>23400</v>
      </c>
    </row>
    <row r="8" spans="1:17" x14ac:dyDescent="0.25">
      <c r="A8" s="84" t="s">
        <v>1716</v>
      </c>
      <c r="B8" s="84" t="s">
        <v>1717</v>
      </c>
      <c r="C8" s="84">
        <v>30.8</v>
      </c>
      <c r="D8" s="84">
        <f>FLOOR(C8*1.1,LOOKUP(C8*1.1,{0,10,50,100,500},{0.01,0.05,0.1,0.5,1}))</f>
        <v>33.85</v>
      </c>
      <c r="E8" s="84">
        <f>CEILING(C8*0.9,LOOKUP(C8*0.9,{0,10,50,100,500},{0.01,0.05,0.1,0.5,1}))</f>
        <v>27.75</v>
      </c>
      <c r="F8" s="84">
        <f t="shared" si="0"/>
        <v>33.6</v>
      </c>
      <c r="G8" s="84">
        <v>2</v>
      </c>
      <c r="H8" s="84">
        <f t="shared" si="1"/>
        <v>61.6</v>
      </c>
      <c r="I8" s="84" t="s">
        <v>3590</v>
      </c>
      <c r="J8" s="84">
        <v>9.5</v>
      </c>
      <c r="K8" s="84" t="s">
        <v>3905</v>
      </c>
      <c r="M8" s="107">
        <v>235</v>
      </c>
      <c r="P8" s="10">
        <v>7</v>
      </c>
      <c r="Q8" s="85">
        <f>Q2*7</f>
        <v>27300</v>
      </c>
    </row>
    <row r="9" spans="1:17" x14ac:dyDescent="0.25">
      <c r="A9" s="84" t="s">
        <v>21</v>
      </c>
      <c r="B9" s="84" t="s">
        <v>22</v>
      </c>
      <c r="C9" s="84">
        <v>50.4</v>
      </c>
      <c r="D9" s="84">
        <f>FLOOR(C9*1.1,LOOKUP(C9*1.1,{0,10,50,100,500},{0.01,0.05,0.1,0.5,1}))</f>
        <v>55.400000000000006</v>
      </c>
      <c r="E9" s="84">
        <f>CEILING(C9*0.9,LOOKUP(C9*0.9,{0,10,50,100,500},{0.01,0.05,0.1,0.5,1}))</f>
        <v>45.400000000000006</v>
      </c>
      <c r="F9" s="84">
        <f t="shared" si="0"/>
        <v>54.900000000000006</v>
      </c>
      <c r="G9" s="84">
        <v>1</v>
      </c>
      <c r="H9" s="84">
        <f t="shared" si="1"/>
        <v>50.4</v>
      </c>
      <c r="I9" s="84" t="s">
        <v>3590</v>
      </c>
      <c r="J9" s="84">
        <v>9.23</v>
      </c>
      <c r="K9" s="84" t="s">
        <v>3906</v>
      </c>
      <c r="M9" s="107">
        <v>233</v>
      </c>
      <c r="P9" s="10">
        <v>8</v>
      </c>
      <c r="Q9" s="85">
        <f>Q2*8</f>
        <v>31200</v>
      </c>
    </row>
    <row r="10" spans="1:17" x14ac:dyDescent="0.25">
      <c r="A10" s="84" t="s">
        <v>1835</v>
      </c>
      <c r="B10" s="84" t="s">
        <v>1836</v>
      </c>
      <c r="C10" s="84">
        <v>29.55</v>
      </c>
      <c r="D10" s="84">
        <f>FLOOR(C10*1.1,LOOKUP(C10*1.1,{0,10,50,100,500},{0.01,0.05,0.1,0.5,1}))</f>
        <v>32.5</v>
      </c>
      <c r="E10" s="84">
        <f>CEILING(C10*0.9,LOOKUP(C10*0.9,{0,10,50,100,500},{0.01,0.05,0.1,0.5,1}))</f>
        <v>26.6</v>
      </c>
      <c r="F10" s="84">
        <f t="shared" si="0"/>
        <v>32.25</v>
      </c>
      <c r="G10" s="84">
        <v>2</v>
      </c>
      <c r="H10" s="84">
        <f t="shared" si="1"/>
        <v>59.1</v>
      </c>
      <c r="I10" s="84" t="s">
        <v>3590</v>
      </c>
      <c r="J10" s="84">
        <v>8.77</v>
      </c>
      <c r="K10" s="84" t="s">
        <v>3907</v>
      </c>
      <c r="M10" s="107">
        <v>436</v>
      </c>
      <c r="P10" s="10">
        <v>9</v>
      </c>
      <c r="Q10" s="85">
        <f>Q2*9</f>
        <v>35100</v>
      </c>
    </row>
    <row r="11" spans="1:17" x14ac:dyDescent="0.25">
      <c r="H11" s="83">
        <f>SUM(H2:H10)</f>
        <v>390</v>
      </c>
      <c r="M11" s="83">
        <f>SUM(M2:M10)</f>
        <v>2860</v>
      </c>
      <c r="P11" s="10">
        <v>10</v>
      </c>
      <c r="Q11" s="85">
        <f>Q2*10</f>
        <v>39000</v>
      </c>
    </row>
  </sheetData>
  <phoneticPr fontId="1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134E-C703-44D5-ADC0-DD2E4AADCD21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108"/>
    <col min="4" max="4" width="9.28515625" style="108" hidden="1" customWidth="1"/>
    <col min="5" max="10" width="9.28515625" style="108"/>
    <col min="11" max="11" width="15.7109375" style="108" customWidth="1"/>
    <col min="12" max="16384" width="9.28515625" style="108"/>
  </cols>
  <sheetData>
    <row r="1" spans="1:17" x14ac:dyDescent="0.25">
      <c r="A1" s="108" t="s">
        <v>3587</v>
      </c>
      <c r="B1" s="108" t="s">
        <v>3588</v>
      </c>
      <c r="C1" s="108" t="s">
        <v>3589</v>
      </c>
      <c r="D1" s="108" t="s">
        <v>3590</v>
      </c>
      <c r="E1" s="108" t="s">
        <v>3591</v>
      </c>
      <c r="F1" s="108" t="s">
        <v>3592</v>
      </c>
      <c r="G1" s="108" t="s">
        <v>3593</v>
      </c>
      <c r="H1" s="108" t="s">
        <v>3594</v>
      </c>
      <c r="I1" s="108" t="s">
        <v>3590</v>
      </c>
      <c r="J1" s="108" t="s">
        <v>3595</v>
      </c>
      <c r="K1" s="108" t="s">
        <v>3596</v>
      </c>
      <c r="L1" s="108" t="s">
        <v>3597</v>
      </c>
      <c r="P1" s="10" t="s">
        <v>49</v>
      </c>
      <c r="Q1" s="85"/>
    </row>
    <row r="2" spans="1:17" x14ac:dyDescent="0.25">
      <c r="A2" s="84" t="s">
        <v>3908</v>
      </c>
      <c r="B2" s="84" t="s">
        <v>3909</v>
      </c>
      <c r="C2" s="84">
        <v>35.25</v>
      </c>
      <c r="D2" s="84">
        <f>FLOOR(C2*1.1,LOOKUP(C2*1.1,{0,10,50,100,500},{0.01,0.05,0.1,0.5,1}))</f>
        <v>38.75</v>
      </c>
      <c r="E2" s="84">
        <f>CEILING(C2*0.9,LOOKUP(C2*0.9,{0,10,50,100,500},{0.01,0.05,0.1,0.5,1}))</f>
        <v>31.75</v>
      </c>
      <c r="F2" s="84">
        <f t="shared" ref="F2:F9" si="0">IF(D2&lt;10,D2-0.05,IF(D2&lt;50,D2-0.25,IF(D2&lt;100,D2-0.5,IF(D2&lt;500,D2-2.5,IF(D2&lt;1000,D2-5,0)))))</f>
        <v>38.5</v>
      </c>
      <c r="G2" s="84">
        <v>2</v>
      </c>
      <c r="H2" s="84">
        <f t="shared" ref="H2:H9" si="1">C2*G2</f>
        <v>70.5</v>
      </c>
      <c r="I2" s="84" t="s">
        <v>3590</v>
      </c>
      <c r="J2" s="84">
        <v>17.260000000000002</v>
      </c>
      <c r="K2" s="84" t="s">
        <v>3910</v>
      </c>
      <c r="M2" s="108">
        <v>-4</v>
      </c>
      <c r="P2" s="10">
        <v>1</v>
      </c>
      <c r="Q2" s="85">
        <f>H10*1000*0.01</f>
        <v>5026</v>
      </c>
    </row>
    <row r="3" spans="1:17" x14ac:dyDescent="0.25">
      <c r="A3" s="84" t="s">
        <v>1339</v>
      </c>
      <c r="B3" s="84" t="s">
        <v>1340</v>
      </c>
      <c r="C3" s="84">
        <v>30.65</v>
      </c>
      <c r="D3" s="84">
        <f>FLOOR(C3*1.1,LOOKUP(C3*1.1,{0,10,50,100,500},{0.01,0.05,0.1,0.5,1}))</f>
        <v>33.700000000000003</v>
      </c>
      <c r="E3" s="84">
        <f>CEILING(C3*0.9,LOOKUP(C3*0.9,{0,10,50,100,500},{0.01,0.05,0.1,0.5,1}))</f>
        <v>27.6</v>
      </c>
      <c r="F3" s="84">
        <f t="shared" si="0"/>
        <v>33.450000000000003</v>
      </c>
      <c r="G3" s="84">
        <v>2</v>
      </c>
      <c r="H3" s="84">
        <f t="shared" si="1"/>
        <v>61.3</v>
      </c>
      <c r="I3" s="84" t="s">
        <v>3590</v>
      </c>
      <c r="J3" s="84">
        <v>17.260000000000002</v>
      </c>
      <c r="K3" s="84" t="s">
        <v>3911</v>
      </c>
      <c r="L3" s="82"/>
      <c r="M3" s="108">
        <v>1033</v>
      </c>
      <c r="P3" s="10">
        <v>2</v>
      </c>
      <c r="Q3" s="85">
        <f>Q2*2</f>
        <v>10052</v>
      </c>
    </row>
    <row r="4" spans="1:17" x14ac:dyDescent="0.25">
      <c r="A4" s="84" t="s">
        <v>3835</v>
      </c>
      <c r="B4" s="84" t="s">
        <v>3836</v>
      </c>
      <c r="C4" s="84">
        <v>33.200000000000003</v>
      </c>
      <c r="D4" s="84">
        <f>FLOOR(C4*1.1,LOOKUP(C4*1.1,{0,10,50,100,500},{0.01,0.05,0.1,0.5,1}))</f>
        <v>36.5</v>
      </c>
      <c r="E4" s="84">
        <f>CEILING(C4*0.9,LOOKUP(C4*0.9,{0,10,50,100,500},{0.01,0.05,0.1,0.5,1}))</f>
        <v>29.900000000000002</v>
      </c>
      <c r="F4" s="84">
        <f t="shared" si="0"/>
        <v>36.25</v>
      </c>
      <c r="G4" s="84">
        <v>2</v>
      </c>
      <c r="H4" s="84">
        <f t="shared" si="1"/>
        <v>66.400000000000006</v>
      </c>
      <c r="I4" s="84" t="s">
        <v>3590</v>
      </c>
      <c r="J4" s="84">
        <v>12.95</v>
      </c>
      <c r="K4" s="84" t="s">
        <v>3912</v>
      </c>
      <c r="L4" s="82"/>
      <c r="M4" s="108">
        <v>2317</v>
      </c>
      <c r="P4" s="10">
        <v>3</v>
      </c>
      <c r="Q4" s="85">
        <f>Q2*3</f>
        <v>15078</v>
      </c>
    </row>
    <row r="5" spans="1:17" x14ac:dyDescent="0.25">
      <c r="A5" s="84" t="s">
        <v>809</v>
      </c>
      <c r="B5" s="84" t="s">
        <v>810</v>
      </c>
      <c r="C5" s="84">
        <v>35.5</v>
      </c>
      <c r="D5" s="84">
        <f>FLOOR(C5*1.1,LOOKUP(C5*1.1,{0,10,50,100,500},{0.01,0.05,0.1,0.5,1}))</f>
        <v>39.050000000000004</v>
      </c>
      <c r="E5" s="84">
        <f>CEILING(C5*0.9,LOOKUP(C5*0.9,{0,10,50,100,500},{0.01,0.05,0.1,0.5,1}))</f>
        <v>31.950000000000003</v>
      </c>
      <c r="F5" s="84">
        <f t="shared" si="0"/>
        <v>38.800000000000004</v>
      </c>
      <c r="G5" s="84">
        <v>2</v>
      </c>
      <c r="H5" s="84">
        <f t="shared" si="1"/>
        <v>71</v>
      </c>
      <c r="I5" s="84" t="s">
        <v>3590</v>
      </c>
      <c r="J5" s="84">
        <v>12.83</v>
      </c>
      <c r="K5" s="84" t="s">
        <v>3913</v>
      </c>
      <c r="L5" s="82"/>
      <c r="M5" s="108">
        <v>-5122</v>
      </c>
      <c r="P5" s="10">
        <v>4</v>
      </c>
      <c r="Q5" s="85">
        <f>Q2*4</f>
        <v>20104</v>
      </c>
    </row>
    <row r="6" spans="1:17" x14ac:dyDescent="0.25">
      <c r="A6" s="84" t="s">
        <v>138</v>
      </c>
      <c r="B6" s="84" t="s">
        <v>139</v>
      </c>
      <c r="C6" s="84">
        <v>59.8</v>
      </c>
      <c r="D6" s="84">
        <f>FLOOR(C6*1.1,LOOKUP(C6*1.1,{0,10,50,100,500},{0.01,0.05,0.1,0.5,1}))</f>
        <v>65.7</v>
      </c>
      <c r="E6" s="84">
        <f>CEILING(C6*0.9,LOOKUP(C6*0.9,{0,10,50,100,500},{0.01,0.05,0.1,0.5,1}))</f>
        <v>53.900000000000006</v>
      </c>
      <c r="F6" s="84">
        <f t="shared" si="0"/>
        <v>65.2</v>
      </c>
      <c r="G6" s="84">
        <v>1</v>
      </c>
      <c r="H6" s="84">
        <f t="shared" si="1"/>
        <v>59.8</v>
      </c>
      <c r="I6" s="84" t="s">
        <v>3590</v>
      </c>
      <c r="J6" s="84">
        <v>12.61</v>
      </c>
      <c r="K6" s="84" t="s">
        <v>3914</v>
      </c>
      <c r="M6" s="108">
        <v>1240</v>
      </c>
      <c r="P6" s="10">
        <v>5</v>
      </c>
      <c r="Q6" s="85">
        <f>Q2*5</f>
        <v>25130</v>
      </c>
    </row>
    <row r="7" spans="1:17" x14ac:dyDescent="0.25">
      <c r="A7" s="84" t="s">
        <v>511</v>
      </c>
      <c r="B7" s="84" t="s">
        <v>512</v>
      </c>
      <c r="C7" s="84">
        <v>16.55</v>
      </c>
      <c r="D7" s="84">
        <f>FLOOR(C7*1.1,LOOKUP(C7*1.1,{0,10,50,100,500},{0.01,0.05,0.1,0.5,1}))</f>
        <v>18.2</v>
      </c>
      <c r="E7" s="84">
        <f>CEILING(C7*0.9,LOOKUP(C7*0.9,{0,10,50,100,500},{0.01,0.05,0.1,0.5,1}))</f>
        <v>14.9</v>
      </c>
      <c r="F7" s="84">
        <f t="shared" si="0"/>
        <v>17.95</v>
      </c>
      <c r="G7" s="84">
        <v>4</v>
      </c>
      <c r="H7" s="84">
        <f t="shared" si="1"/>
        <v>66.2</v>
      </c>
      <c r="I7" s="84" t="s">
        <v>3590</v>
      </c>
      <c r="J7" s="84">
        <v>12.51</v>
      </c>
      <c r="K7" s="84" t="s">
        <v>3915</v>
      </c>
      <c r="L7" s="82"/>
      <c r="M7" s="108">
        <v>-3452</v>
      </c>
      <c r="P7" s="10">
        <v>6</v>
      </c>
      <c r="Q7" s="85">
        <f>Q2*6</f>
        <v>30156</v>
      </c>
    </row>
    <row r="8" spans="1:17" x14ac:dyDescent="0.25">
      <c r="A8" s="84" t="s">
        <v>1608</v>
      </c>
      <c r="B8" s="84" t="s">
        <v>1609</v>
      </c>
      <c r="C8" s="84">
        <v>51.2</v>
      </c>
      <c r="D8" s="84">
        <f>FLOOR(C8*1.1,LOOKUP(C8*1.1,{0,10,50,100,500},{0.01,0.05,0.1,0.5,1}))</f>
        <v>56.300000000000004</v>
      </c>
      <c r="E8" s="84">
        <f>CEILING(C8*0.9,LOOKUP(C8*0.9,{0,10,50,100,500},{0.01,0.05,0.1,0.5,1}))</f>
        <v>46.1</v>
      </c>
      <c r="F8" s="84">
        <f t="shared" si="0"/>
        <v>55.800000000000004</v>
      </c>
      <c r="G8" s="84">
        <v>1</v>
      </c>
      <c r="H8" s="84">
        <f t="shared" si="1"/>
        <v>51.2</v>
      </c>
      <c r="I8" s="84" t="s">
        <v>3590</v>
      </c>
      <c r="J8" s="84">
        <v>10.039999999999999</v>
      </c>
      <c r="K8" s="84" t="s">
        <v>3916</v>
      </c>
      <c r="M8" s="108">
        <v>-220</v>
      </c>
      <c r="P8" s="10">
        <v>7</v>
      </c>
      <c r="Q8" s="85">
        <f>Q2*7</f>
        <v>35182</v>
      </c>
    </row>
    <row r="9" spans="1:17" x14ac:dyDescent="0.25">
      <c r="A9" s="84" t="s">
        <v>329</v>
      </c>
      <c r="B9" s="84" t="s">
        <v>330</v>
      </c>
      <c r="C9" s="84">
        <v>56.2</v>
      </c>
      <c r="D9" s="84">
        <f>FLOOR(C9*1.1,LOOKUP(C9*1.1,{0,10,50,100,500},{0.01,0.05,0.1,0.5,1}))</f>
        <v>61.800000000000004</v>
      </c>
      <c r="E9" s="84">
        <f>CEILING(C9*0.9,LOOKUP(C9*0.9,{0,10,50,100,500},{0.01,0.05,0.1,0.5,1}))</f>
        <v>50.6</v>
      </c>
      <c r="F9" s="84">
        <f t="shared" si="0"/>
        <v>61.300000000000004</v>
      </c>
      <c r="G9" s="84">
        <v>1</v>
      </c>
      <c r="H9" s="84">
        <f t="shared" si="1"/>
        <v>56.2</v>
      </c>
      <c r="I9" s="84" t="s">
        <v>3590</v>
      </c>
      <c r="J9" s="84">
        <v>9.7799999999999994</v>
      </c>
      <c r="K9" s="84" t="s">
        <v>3917</v>
      </c>
      <c r="M9" s="108">
        <v>-3952</v>
      </c>
      <c r="P9" s="10">
        <v>8</v>
      </c>
      <c r="Q9" s="85">
        <f>Q2*8</f>
        <v>40208</v>
      </c>
    </row>
    <row r="10" spans="1:17" x14ac:dyDescent="0.25">
      <c r="H10" s="83">
        <f>SUM(H2:H9)</f>
        <v>502.6</v>
      </c>
      <c r="M10" s="83">
        <f>SUM(M2:M9)</f>
        <v>-8160</v>
      </c>
      <c r="P10" s="10">
        <v>9</v>
      </c>
      <c r="Q10" s="85">
        <f>Q2*9</f>
        <v>45234</v>
      </c>
    </row>
    <row r="11" spans="1:17" x14ac:dyDescent="0.25">
      <c r="P11" s="10">
        <v>10</v>
      </c>
      <c r="Q11" s="85">
        <f>Q2*10</f>
        <v>50260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BEA9-95A1-44D4-90D7-3CF1A3842F0B}">
  <dimension ref="A1:Q11"/>
  <sheetViews>
    <sheetView zoomScale="130" zoomScaleNormal="130" workbookViewId="0">
      <selection activeCell="M26" sqref="M26"/>
    </sheetView>
  </sheetViews>
  <sheetFormatPr defaultColWidth="9.28515625" defaultRowHeight="15.75" x14ac:dyDescent="0.25"/>
  <cols>
    <col min="1" max="3" width="9.28515625" style="110"/>
    <col min="4" max="4" width="9.28515625" style="110" hidden="1" customWidth="1"/>
    <col min="5" max="10" width="9.28515625" style="110"/>
    <col min="11" max="11" width="15.7109375" style="110" customWidth="1"/>
    <col min="12" max="16384" width="9.28515625" style="110"/>
  </cols>
  <sheetData>
    <row r="1" spans="1:17" x14ac:dyDescent="0.25">
      <c r="A1" s="110" t="s">
        <v>3587</v>
      </c>
      <c r="B1" s="110" t="s">
        <v>3588</v>
      </c>
      <c r="C1" s="110" t="s">
        <v>3589</v>
      </c>
      <c r="D1" s="110" t="s">
        <v>3590</v>
      </c>
      <c r="E1" s="110" t="s">
        <v>3591</v>
      </c>
      <c r="F1" s="110" t="s">
        <v>3592</v>
      </c>
      <c r="G1" s="110" t="s">
        <v>3593</v>
      </c>
      <c r="H1" s="110" t="s">
        <v>3594</v>
      </c>
      <c r="I1" s="110" t="s">
        <v>3590</v>
      </c>
      <c r="J1" s="110" t="s">
        <v>3595</v>
      </c>
      <c r="K1" s="110" t="s">
        <v>3596</v>
      </c>
      <c r="L1" s="110" t="s">
        <v>3597</v>
      </c>
      <c r="P1" s="10" t="s">
        <v>49</v>
      </c>
      <c r="Q1" s="85"/>
    </row>
    <row r="2" spans="1:17" x14ac:dyDescent="0.25">
      <c r="A2" s="84" t="s">
        <v>329</v>
      </c>
      <c r="B2" s="84" t="s">
        <v>330</v>
      </c>
      <c r="C2" s="84">
        <v>61.8</v>
      </c>
      <c r="D2" s="84">
        <f>FLOOR(C2*1.1,LOOKUP(C2*1.1,{0,10,50,100,500},{0.01,0.05,0.1,0.5,1}))</f>
        <v>67.900000000000006</v>
      </c>
      <c r="E2" s="84">
        <f>CEILING(C2*0.9,LOOKUP(C2*0.9,{0,10,50,100,500},{0.01,0.05,0.1,0.5,1}))</f>
        <v>55.7</v>
      </c>
      <c r="F2" s="84">
        <f t="shared" ref="F2:F9" si="0">IF(D2&lt;10,D2-0.05,IF(D2&lt;50,D2-0.25,IF(D2&lt;100,D2-0.5,IF(D2&lt;500,D2-2.5,IF(D2&lt;1000,D2-5,0)))))</f>
        <v>67.400000000000006</v>
      </c>
      <c r="G2" s="84">
        <v>1</v>
      </c>
      <c r="H2" s="84">
        <f t="shared" ref="H2:H9" si="1">C2*G2</f>
        <v>61.8</v>
      </c>
      <c r="I2" s="84" t="s">
        <v>3590</v>
      </c>
      <c r="J2" s="84">
        <v>24.64</v>
      </c>
      <c r="K2" s="84" t="s">
        <v>3919</v>
      </c>
      <c r="L2" s="82"/>
      <c r="M2" s="110">
        <v>-770</v>
      </c>
      <c r="P2" s="10">
        <v>1</v>
      </c>
      <c r="Q2" s="85">
        <f>H10*1000*0.01</f>
        <v>4837.5</v>
      </c>
    </row>
    <row r="3" spans="1:17" x14ac:dyDescent="0.25">
      <c r="A3" s="84" t="s">
        <v>3774</v>
      </c>
      <c r="B3" s="84" t="s">
        <v>3775</v>
      </c>
      <c r="C3" s="84">
        <v>52.1</v>
      </c>
      <c r="D3" s="84">
        <f>FLOOR(C3*1.1,LOOKUP(C3*1.1,{0,10,50,100,500},{0.01,0.05,0.1,0.5,1}))</f>
        <v>57.300000000000004</v>
      </c>
      <c r="E3" s="84">
        <f>CEILING(C3*0.9,LOOKUP(C3*0.9,{0,10,50,100,500},{0.01,0.05,0.1,0.5,1}))</f>
        <v>46.900000000000006</v>
      </c>
      <c r="F3" s="84">
        <f t="shared" si="0"/>
        <v>56.800000000000004</v>
      </c>
      <c r="G3" s="84">
        <v>1</v>
      </c>
      <c r="H3" s="84">
        <f t="shared" si="1"/>
        <v>52.1</v>
      </c>
      <c r="I3" s="84" t="s">
        <v>3590</v>
      </c>
      <c r="J3" s="84">
        <v>21.19</v>
      </c>
      <c r="K3" s="84" t="s">
        <v>3920</v>
      </c>
      <c r="M3" s="110">
        <v>575</v>
      </c>
      <c r="P3" s="10">
        <v>2</v>
      </c>
      <c r="Q3" s="85">
        <f>Q2*2</f>
        <v>9675</v>
      </c>
    </row>
    <row r="4" spans="1:17" x14ac:dyDescent="0.25">
      <c r="A4" s="84" t="s">
        <v>21</v>
      </c>
      <c r="B4" s="84" t="s">
        <v>22</v>
      </c>
      <c r="C4" s="84">
        <v>50.9</v>
      </c>
      <c r="D4" s="84">
        <f>FLOOR(C4*1.1,LOOKUP(C4*1.1,{0,10,50,100,500},{0.01,0.05,0.1,0.5,1}))</f>
        <v>55.900000000000006</v>
      </c>
      <c r="E4" s="84">
        <f>CEILING(C4*0.9,LOOKUP(C4*0.9,{0,10,50,100,500},{0.01,0.05,0.1,0.5,1}))</f>
        <v>45.85</v>
      </c>
      <c r="F4" s="84">
        <f t="shared" si="0"/>
        <v>55.400000000000006</v>
      </c>
      <c r="G4" s="84">
        <v>1</v>
      </c>
      <c r="H4" s="84">
        <f t="shared" si="1"/>
        <v>50.9</v>
      </c>
      <c r="I4" s="84" t="s">
        <v>3590</v>
      </c>
      <c r="J4" s="84">
        <v>19.32</v>
      </c>
      <c r="K4" s="84" t="s">
        <v>3921</v>
      </c>
      <c r="M4" s="110">
        <v>1182</v>
      </c>
      <c r="P4" s="10">
        <v>3</v>
      </c>
      <c r="Q4" s="85">
        <f>Q2*3</f>
        <v>14512.5</v>
      </c>
    </row>
    <row r="5" spans="1:17" x14ac:dyDescent="0.25">
      <c r="A5" s="84" t="s">
        <v>300</v>
      </c>
      <c r="B5" s="84" t="s">
        <v>301</v>
      </c>
      <c r="C5" s="84">
        <v>74.7</v>
      </c>
      <c r="D5" s="84">
        <f>FLOOR(C5*1.1,LOOKUP(C5*1.1,{0,10,50,100,500},{0.01,0.05,0.1,0.5,1}))</f>
        <v>82.100000000000009</v>
      </c>
      <c r="E5" s="84">
        <f>CEILING(C5*0.9,LOOKUP(C5*0.9,{0,10,50,100,500},{0.01,0.05,0.1,0.5,1}))</f>
        <v>67.3</v>
      </c>
      <c r="F5" s="84">
        <f t="shared" si="0"/>
        <v>81.600000000000009</v>
      </c>
      <c r="G5" s="84">
        <v>1</v>
      </c>
      <c r="H5" s="84">
        <f t="shared" si="1"/>
        <v>74.7</v>
      </c>
      <c r="I5" s="84" t="s">
        <v>3590</v>
      </c>
      <c r="J5" s="84">
        <v>11.7</v>
      </c>
      <c r="K5" s="84" t="s">
        <v>3922</v>
      </c>
      <c r="M5" s="110">
        <v>-825</v>
      </c>
      <c r="P5" s="10">
        <v>4</v>
      </c>
      <c r="Q5" s="85">
        <f>Q2*4</f>
        <v>19350</v>
      </c>
    </row>
    <row r="6" spans="1:17" x14ac:dyDescent="0.25">
      <c r="A6" s="84" t="s">
        <v>3923</v>
      </c>
      <c r="B6" s="84" t="s">
        <v>3924</v>
      </c>
      <c r="C6" s="84">
        <v>61</v>
      </c>
      <c r="D6" s="84">
        <f>FLOOR(C6*1.1,LOOKUP(C6*1.1,{0,10,50,100,500},{0.01,0.05,0.1,0.5,1}))</f>
        <v>67.100000000000009</v>
      </c>
      <c r="E6" s="84">
        <f>CEILING(C6*0.9,LOOKUP(C6*0.9,{0,10,50,100,500},{0.01,0.05,0.1,0.5,1}))</f>
        <v>54.900000000000006</v>
      </c>
      <c r="F6" s="84">
        <f t="shared" si="0"/>
        <v>66.600000000000009</v>
      </c>
      <c r="G6" s="84">
        <v>1</v>
      </c>
      <c r="H6" s="84">
        <f t="shared" si="1"/>
        <v>61</v>
      </c>
      <c r="I6" s="84" t="s">
        <v>3590</v>
      </c>
      <c r="J6" s="84">
        <v>10.62</v>
      </c>
      <c r="K6" s="84" t="s">
        <v>3925</v>
      </c>
      <c r="M6" s="110">
        <v>-864</v>
      </c>
      <c r="P6" s="10">
        <v>5</v>
      </c>
      <c r="Q6" s="85">
        <f>Q2*5</f>
        <v>24187.5</v>
      </c>
    </row>
    <row r="7" spans="1:17" x14ac:dyDescent="0.25">
      <c r="A7" s="84" t="s">
        <v>1935</v>
      </c>
      <c r="B7" s="84" t="s">
        <v>1936</v>
      </c>
      <c r="C7" s="84">
        <v>13.6</v>
      </c>
      <c r="D7" s="84">
        <f>FLOOR(C7*1.1,LOOKUP(C7*1.1,{0,10,50,100,500},{0.01,0.05,0.1,0.5,1}))</f>
        <v>14.950000000000001</v>
      </c>
      <c r="E7" s="84">
        <f>CEILING(C7*0.9,LOOKUP(C7*0.9,{0,10,50,100,500},{0.01,0.05,0.1,0.5,1}))</f>
        <v>12.25</v>
      </c>
      <c r="F7" s="84">
        <f t="shared" si="0"/>
        <v>14.700000000000001</v>
      </c>
      <c r="G7" s="84">
        <v>4</v>
      </c>
      <c r="H7" s="84">
        <f t="shared" si="1"/>
        <v>54.4</v>
      </c>
      <c r="I7" s="84" t="s">
        <v>3590</v>
      </c>
      <c r="J7" s="84">
        <v>9.5500000000000007</v>
      </c>
      <c r="K7" s="84" t="s">
        <v>3926</v>
      </c>
      <c r="M7" s="110">
        <v>1167</v>
      </c>
      <c r="P7" s="10">
        <v>6</v>
      </c>
      <c r="Q7" s="85">
        <f>Q2*6</f>
        <v>29025</v>
      </c>
    </row>
    <row r="8" spans="1:17" x14ac:dyDescent="0.25">
      <c r="A8" s="84" t="s">
        <v>2387</v>
      </c>
      <c r="B8" s="84" t="s">
        <v>2388</v>
      </c>
      <c r="C8" s="84">
        <v>22</v>
      </c>
      <c r="D8" s="84">
        <f>FLOOR(C8*1.1,LOOKUP(C8*1.1,{0,10,50,100,500},{0.01,0.05,0.1,0.5,1}))</f>
        <v>24.200000000000003</v>
      </c>
      <c r="E8" s="84">
        <f>CEILING(C8*0.9,LOOKUP(C8*0.9,{0,10,50,100,500},{0.01,0.05,0.1,0.5,1}))</f>
        <v>19.8</v>
      </c>
      <c r="F8" s="84">
        <f t="shared" si="0"/>
        <v>23.950000000000003</v>
      </c>
      <c r="G8" s="84">
        <v>3</v>
      </c>
      <c r="H8" s="84">
        <f t="shared" si="1"/>
        <v>66</v>
      </c>
      <c r="I8" s="84" t="s">
        <v>3590</v>
      </c>
      <c r="J8" s="84">
        <v>8.99</v>
      </c>
      <c r="K8" s="84" t="s">
        <v>3927</v>
      </c>
      <c r="M8" s="110">
        <v>314</v>
      </c>
      <c r="P8" s="10">
        <v>7</v>
      </c>
      <c r="Q8" s="85">
        <f>Q2*7</f>
        <v>33862.5</v>
      </c>
    </row>
    <row r="9" spans="1:17" x14ac:dyDescent="0.25">
      <c r="A9" s="84" t="s">
        <v>2918</v>
      </c>
      <c r="B9" s="84" t="s">
        <v>2919</v>
      </c>
      <c r="C9" s="84">
        <v>20.95</v>
      </c>
      <c r="D9" s="84">
        <f>FLOOR(C9*1.1,LOOKUP(C9*1.1,{0,10,50,100,500},{0.01,0.05,0.1,0.5,1}))</f>
        <v>23</v>
      </c>
      <c r="E9" s="84">
        <f>CEILING(C9*0.9,LOOKUP(C9*0.9,{0,10,50,100,500},{0.01,0.05,0.1,0.5,1}))</f>
        <v>18.900000000000002</v>
      </c>
      <c r="F9" s="84">
        <f t="shared" si="0"/>
        <v>22.75</v>
      </c>
      <c r="G9" s="84">
        <v>3</v>
      </c>
      <c r="H9" s="84">
        <f t="shared" si="1"/>
        <v>62.849999999999994</v>
      </c>
      <c r="I9" s="84" t="s">
        <v>3590</v>
      </c>
      <c r="J9" s="84">
        <v>8.11</v>
      </c>
      <c r="K9" s="84" t="s">
        <v>3928</v>
      </c>
      <c r="L9" s="82"/>
      <c r="M9" s="110">
        <v>2425</v>
      </c>
      <c r="P9" s="10">
        <v>8</v>
      </c>
      <c r="Q9" s="85">
        <f>Q2*8</f>
        <v>38700</v>
      </c>
    </row>
    <row r="10" spans="1:17" x14ac:dyDescent="0.25">
      <c r="H10" s="83">
        <f>SUM(H2:H9)</f>
        <v>483.75</v>
      </c>
      <c r="M10" s="83">
        <f>SUM(M2:M9)</f>
        <v>3204</v>
      </c>
      <c r="P10" s="10">
        <v>9</v>
      </c>
      <c r="Q10" s="85">
        <f>Q2*9</f>
        <v>43537.5</v>
      </c>
    </row>
    <row r="11" spans="1:17" x14ac:dyDescent="0.25">
      <c r="P11" s="10">
        <v>10</v>
      </c>
      <c r="Q11" s="85">
        <f>Q2*10</f>
        <v>48375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DE75-56A5-4F5B-885D-128BAEC4A135}">
  <dimension ref="A1:Q12"/>
  <sheetViews>
    <sheetView zoomScale="115" zoomScaleNormal="115" workbookViewId="0">
      <selection activeCell="O9" sqref="O9"/>
    </sheetView>
  </sheetViews>
  <sheetFormatPr defaultColWidth="9.28515625" defaultRowHeight="15.75" x14ac:dyDescent="0.25"/>
  <cols>
    <col min="1" max="3" width="9.28515625" style="111"/>
    <col min="4" max="4" width="9.28515625" style="111" hidden="1" customWidth="1"/>
    <col min="5" max="10" width="9.28515625" style="111"/>
    <col min="11" max="11" width="15.7109375" style="111" customWidth="1"/>
    <col min="12" max="16384" width="9.28515625" style="111"/>
  </cols>
  <sheetData>
    <row r="1" spans="1:17" x14ac:dyDescent="0.25">
      <c r="A1" s="111" t="s">
        <v>3587</v>
      </c>
      <c r="B1" s="111" t="s">
        <v>3588</v>
      </c>
      <c r="C1" s="111" t="s">
        <v>3589</v>
      </c>
      <c r="D1" s="111" t="s">
        <v>3590</v>
      </c>
      <c r="E1" s="111" t="s">
        <v>3591</v>
      </c>
      <c r="F1" s="111" t="s">
        <v>3592</v>
      </c>
      <c r="G1" s="111" t="s">
        <v>3593</v>
      </c>
      <c r="H1" s="111" t="s">
        <v>3594</v>
      </c>
      <c r="I1" s="111" t="s">
        <v>3590</v>
      </c>
      <c r="J1" s="111" t="s">
        <v>3595</v>
      </c>
      <c r="K1" s="111" t="s">
        <v>3596</v>
      </c>
      <c r="L1" s="111" t="s">
        <v>3597</v>
      </c>
      <c r="P1" s="10" t="s">
        <v>49</v>
      </c>
      <c r="Q1" s="85"/>
    </row>
    <row r="2" spans="1:17" x14ac:dyDescent="0.25">
      <c r="A2" s="84" t="s">
        <v>329</v>
      </c>
      <c r="B2" s="84" t="s">
        <v>330</v>
      </c>
      <c r="C2" s="84">
        <v>62.6</v>
      </c>
      <c r="D2" s="84">
        <f>FLOOR(C2*1.1,LOOKUP(C2*1.1,{0,10,50,100,500},{0.01,0.05,0.1,0.5,1}))</f>
        <v>68.8</v>
      </c>
      <c r="E2" s="84">
        <f>CEILING(C2*0.9,LOOKUP(C2*0.9,{0,10,50,100,500},{0.01,0.05,0.1,0.5,1}))</f>
        <v>56.400000000000006</v>
      </c>
      <c r="F2" s="84">
        <f t="shared" ref="F2:F9" si="0">IF(D2&lt;10,D2-0.05,IF(D2&lt;50,D2-0.25,IF(D2&lt;100,D2-0.5,IF(D2&lt;500,D2-2.5,IF(D2&lt;1000,D2-5,0)))))</f>
        <v>68.3</v>
      </c>
      <c r="G2" s="84">
        <v>0</v>
      </c>
      <c r="H2" s="84">
        <f t="shared" ref="H2:H9" si="1">C2*G2</f>
        <v>0</v>
      </c>
      <c r="I2" s="84" t="s">
        <v>3590</v>
      </c>
      <c r="J2" s="84">
        <v>38.94</v>
      </c>
      <c r="K2" s="84" t="s">
        <v>3929</v>
      </c>
      <c r="M2" s="111" t="s">
        <v>3943</v>
      </c>
      <c r="P2" s="10">
        <v>1</v>
      </c>
      <c r="Q2" s="85">
        <f>H10*1000*0.01</f>
        <v>2537</v>
      </c>
    </row>
    <row r="3" spans="1:17" x14ac:dyDescent="0.25">
      <c r="A3" s="84" t="s">
        <v>23</v>
      </c>
      <c r="B3" s="84" t="s">
        <v>24</v>
      </c>
      <c r="C3" s="84">
        <v>57.2</v>
      </c>
      <c r="D3" s="84">
        <f>FLOOR(C3*1.1,LOOKUP(C3*1.1,{0,10,50,100,500},{0.01,0.05,0.1,0.5,1}))</f>
        <v>62.900000000000006</v>
      </c>
      <c r="E3" s="84">
        <f>CEILING(C3*0.9,LOOKUP(C3*0.9,{0,10,50,100,500},{0.01,0.05,0.1,0.5,1}))</f>
        <v>51.5</v>
      </c>
      <c r="F3" s="84">
        <f t="shared" si="0"/>
        <v>62.400000000000006</v>
      </c>
      <c r="G3" s="84">
        <v>1</v>
      </c>
      <c r="H3" s="84">
        <f t="shared" si="1"/>
        <v>57.2</v>
      </c>
      <c r="I3" s="84" t="s">
        <v>3590</v>
      </c>
      <c r="J3" s="84">
        <v>31.33</v>
      </c>
      <c r="K3" s="84" t="s">
        <v>3930</v>
      </c>
      <c r="L3" s="82"/>
      <c r="M3" s="111">
        <v>3158</v>
      </c>
      <c r="P3" s="10">
        <v>2</v>
      </c>
      <c r="Q3" s="85">
        <f>Q2*2</f>
        <v>5074</v>
      </c>
    </row>
    <row r="4" spans="1:17" x14ac:dyDescent="0.25">
      <c r="A4" s="84" t="s">
        <v>300</v>
      </c>
      <c r="B4" s="84" t="s">
        <v>301</v>
      </c>
      <c r="C4" s="84">
        <v>75</v>
      </c>
      <c r="D4" s="84">
        <f>FLOOR(C4*1.1,LOOKUP(C4*1.1,{0,10,50,100,500},{0.01,0.05,0.1,0.5,1}))</f>
        <v>82.5</v>
      </c>
      <c r="E4" s="84">
        <f>CEILING(C4*0.9,LOOKUP(C4*0.9,{0,10,50,100,500},{0.01,0.05,0.1,0.5,1}))</f>
        <v>67.5</v>
      </c>
      <c r="F4" s="84">
        <f t="shared" si="0"/>
        <v>82</v>
      </c>
      <c r="G4" s="84">
        <v>1</v>
      </c>
      <c r="H4" s="84">
        <f t="shared" si="1"/>
        <v>75</v>
      </c>
      <c r="I4" s="84" t="s">
        <v>3590</v>
      </c>
      <c r="J4" s="84">
        <v>19.059999999999999</v>
      </c>
      <c r="K4" s="84" t="s">
        <v>3931</v>
      </c>
      <c r="M4" s="111">
        <v>977</v>
      </c>
      <c r="P4" s="10">
        <v>3</v>
      </c>
      <c r="Q4" s="85">
        <f>Q2*3</f>
        <v>7611</v>
      </c>
    </row>
    <row r="5" spans="1:17" x14ac:dyDescent="0.25">
      <c r="A5" s="84" t="s">
        <v>3932</v>
      </c>
      <c r="B5" s="84" t="s">
        <v>3933</v>
      </c>
      <c r="C5" s="84">
        <v>51.6</v>
      </c>
      <c r="D5" s="84">
        <f>FLOOR(C5*1.1,LOOKUP(C5*1.1,{0,10,50,100,500},{0.01,0.05,0.1,0.5,1}))</f>
        <v>56.7</v>
      </c>
      <c r="E5" s="84">
        <f>CEILING(C5*0.9,LOOKUP(C5*0.9,{0,10,50,100,500},{0.01,0.05,0.1,0.5,1}))</f>
        <v>46.45</v>
      </c>
      <c r="F5" s="84">
        <f t="shared" si="0"/>
        <v>56.2</v>
      </c>
      <c r="G5" s="84">
        <v>0</v>
      </c>
      <c r="H5" s="84">
        <f t="shared" si="1"/>
        <v>0</v>
      </c>
      <c r="I5" s="84" t="s">
        <v>3590</v>
      </c>
      <c r="J5" s="84">
        <v>18.79</v>
      </c>
      <c r="K5" s="84" t="s">
        <v>3934</v>
      </c>
      <c r="M5" s="112" t="s">
        <v>3943</v>
      </c>
      <c r="P5" s="10">
        <v>4</v>
      </c>
      <c r="Q5" s="85">
        <f>Q2*4</f>
        <v>10148</v>
      </c>
    </row>
    <row r="6" spans="1:17" x14ac:dyDescent="0.25">
      <c r="A6" s="84" t="s">
        <v>2423</v>
      </c>
      <c r="B6" s="84" t="s">
        <v>2424</v>
      </c>
      <c r="C6" s="84">
        <v>52.4</v>
      </c>
      <c r="D6" s="84">
        <f>FLOOR(C6*1.1,LOOKUP(C6*1.1,{0,10,50,100,500},{0.01,0.05,0.1,0.5,1}))</f>
        <v>57.6</v>
      </c>
      <c r="E6" s="84">
        <f>CEILING(C6*0.9,LOOKUP(C6*0.9,{0,10,50,100,500},{0.01,0.05,0.1,0.5,1}))</f>
        <v>47.2</v>
      </c>
      <c r="F6" s="84">
        <f t="shared" si="0"/>
        <v>57.1</v>
      </c>
      <c r="G6" s="84">
        <v>1</v>
      </c>
      <c r="H6" s="84">
        <f t="shared" si="1"/>
        <v>52.4</v>
      </c>
      <c r="I6" s="84" t="s">
        <v>3590</v>
      </c>
      <c r="J6" s="84">
        <v>13.16</v>
      </c>
      <c r="K6" s="84" t="s">
        <v>3935</v>
      </c>
      <c r="M6" s="111">
        <v>-830</v>
      </c>
      <c r="P6" s="10">
        <v>5</v>
      </c>
      <c r="Q6" s="85">
        <f>Q2*5</f>
        <v>12685</v>
      </c>
    </row>
    <row r="7" spans="1:17" x14ac:dyDescent="0.25">
      <c r="A7" s="84" t="s">
        <v>3936</v>
      </c>
      <c r="B7" s="84" t="s">
        <v>3937</v>
      </c>
      <c r="C7" s="84">
        <v>25.1</v>
      </c>
      <c r="D7" s="84">
        <f>FLOOR(C7*1.1,LOOKUP(C7*1.1,{0,10,50,100,500},{0.01,0.05,0.1,0.5,1}))</f>
        <v>27.6</v>
      </c>
      <c r="E7" s="84">
        <f>CEILING(C7*0.9,LOOKUP(C7*0.9,{0,10,50,100,500},{0.01,0.05,0.1,0.5,1}))</f>
        <v>22.6</v>
      </c>
      <c r="F7" s="84">
        <f t="shared" si="0"/>
        <v>27.35</v>
      </c>
      <c r="G7" s="84">
        <v>0</v>
      </c>
      <c r="H7" s="84">
        <f t="shared" si="1"/>
        <v>0</v>
      </c>
      <c r="I7" s="84" t="s">
        <v>3590</v>
      </c>
      <c r="J7" s="84">
        <v>12.34</v>
      </c>
      <c r="K7" s="84" t="s">
        <v>3938</v>
      </c>
      <c r="M7" s="112" t="s">
        <v>3943</v>
      </c>
      <c r="P7" s="10">
        <v>6</v>
      </c>
      <c r="Q7" s="85">
        <f>Q2*6</f>
        <v>15222</v>
      </c>
    </row>
    <row r="8" spans="1:17" x14ac:dyDescent="0.25">
      <c r="A8" s="84" t="s">
        <v>3939</v>
      </c>
      <c r="B8" s="84" t="s">
        <v>3940</v>
      </c>
      <c r="C8" s="84">
        <v>28.45</v>
      </c>
      <c r="D8" s="84">
        <f>FLOOR(C8*1.1,LOOKUP(C8*1.1,{0,10,50,100,500},{0.01,0.05,0.1,0.5,1}))</f>
        <v>31.25</v>
      </c>
      <c r="E8" s="84">
        <f>CEILING(C8*0.9,LOOKUP(C8*0.9,{0,10,50,100,500},{0.01,0.05,0.1,0.5,1}))</f>
        <v>25.650000000000002</v>
      </c>
      <c r="F8" s="84">
        <f t="shared" si="0"/>
        <v>31</v>
      </c>
      <c r="G8" s="84">
        <v>0</v>
      </c>
      <c r="H8" s="84">
        <f t="shared" si="1"/>
        <v>0</v>
      </c>
      <c r="I8" s="84" t="s">
        <v>3590</v>
      </c>
      <c r="J8" s="84">
        <v>11.12</v>
      </c>
      <c r="K8" s="84" t="s">
        <v>3941</v>
      </c>
      <c r="M8" s="112" t="s">
        <v>3943</v>
      </c>
      <c r="P8" s="10">
        <v>7</v>
      </c>
      <c r="Q8" s="85">
        <f>Q2*7</f>
        <v>17759</v>
      </c>
    </row>
    <row r="9" spans="1:17" x14ac:dyDescent="0.25">
      <c r="A9" s="84" t="s">
        <v>3608</v>
      </c>
      <c r="B9" s="84" t="s">
        <v>3609</v>
      </c>
      <c r="C9" s="84">
        <v>34.549999999999997</v>
      </c>
      <c r="D9" s="84">
        <f>FLOOR(C9*1.1,LOOKUP(C9*1.1,{0,10,50,100,500},{0.01,0.05,0.1,0.5,1}))</f>
        <v>38</v>
      </c>
      <c r="E9" s="84">
        <f>CEILING(C9*0.9,LOOKUP(C9*0.9,{0,10,50,100,500},{0.01,0.05,0.1,0.5,1}))</f>
        <v>31.1</v>
      </c>
      <c r="F9" s="84">
        <f t="shared" si="0"/>
        <v>37.75</v>
      </c>
      <c r="G9" s="84">
        <v>2</v>
      </c>
      <c r="H9" s="84">
        <f t="shared" si="1"/>
        <v>69.099999999999994</v>
      </c>
      <c r="I9" s="84" t="s">
        <v>3590</v>
      </c>
      <c r="J9" s="84">
        <v>11.03</v>
      </c>
      <c r="K9" s="84" t="s">
        <v>3942</v>
      </c>
      <c r="M9" s="111">
        <v>1454</v>
      </c>
      <c r="P9" s="10">
        <v>8</v>
      </c>
      <c r="Q9" s="85">
        <f>Q2*8</f>
        <v>20296</v>
      </c>
    </row>
    <row r="10" spans="1:17" x14ac:dyDescent="0.25">
      <c r="H10" s="83">
        <f>SUM(H2:H9)</f>
        <v>253.7</v>
      </c>
      <c r="M10" s="83">
        <f>SUM(M2:M9)</f>
        <v>4759</v>
      </c>
      <c r="P10" s="10">
        <v>9</v>
      </c>
      <c r="Q10" s="85">
        <f>Q2*9</f>
        <v>22833</v>
      </c>
    </row>
    <row r="11" spans="1:17" x14ac:dyDescent="0.25">
      <c r="A11" s="111">
        <v>6509</v>
      </c>
      <c r="B11" s="111" t="s">
        <v>3944</v>
      </c>
      <c r="M11" s="111">
        <v>485</v>
      </c>
      <c r="P11" s="10">
        <v>10</v>
      </c>
      <c r="Q11" s="85">
        <f>Q2*10</f>
        <v>25370</v>
      </c>
    </row>
    <row r="12" spans="1:17" x14ac:dyDescent="0.25">
      <c r="M12" s="83">
        <f>M10+M11</f>
        <v>5244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FE34-FB73-45B9-84FA-52A333F89357}">
  <dimension ref="A1:T24"/>
  <sheetViews>
    <sheetView zoomScale="145" zoomScaleNormal="145" workbookViewId="0">
      <selection activeCell="H7" sqref="H7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4" width="9" style="6"/>
    <col min="15" max="15" width="9.140625" style="6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15" t="s">
        <v>144</v>
      </c>
      <c r="B2" s="15" t="s">
        <v>145</v>
      </c>
      <c r="C2" s="15" t="s">
        <v>853</v>
      </c>
      <c r="D2" s="16">
        <f>FLOOR(C2*1.1,LOOKUP(C2*1.1,{0,10,50,100,500},{0.01,0.05,0.1,0.5,1}))</f>
        <v>129.5</v>
      </c>
      <c r="E2" s="16">
        <f>CEILING(C2*0.9,LOOKUP(C2*0.9,{0,10,50,100,500},{0.01,0.05,0.1,0.5,1}))</f>
        <v>106.5</v>
      </c>
      <c r="F2" s="17">
        <f t="shared" ref="F2:F15" si="0">IF(D2&lt;10,D2-0.02,IF(D2&lt;50,D2-0.1,IF(D2&lt;100,D2-0.2,IF(D2&lt;500,D2-1,IF(D2&lt;1000,D2-2,0)))))</f>
        <v>128.5</v>
      </c>
      <c r="G2" s="15">
        <v>0</v>
      </c>
      <c r="H2" s="15">
        <f t="shared" ref="H2:H15" si="1">C2*G2</f>
        <v>0</v>
      </c>
      <c r="I2" s="15"/>
      <c r="J2" s="15" t="s">
        <v>841</v>
      </c>
      <c r="K2" s="15" t="s">
        <v>813</v>
      </c>
      <c r="L2" s="15" t="s">
        <v>827</v>
      </c>
      <c r="M2" s="5"/>
      <c r="R2" s="3">
        <f t="shared" ref="R2:R11" si="2">IF(E2&lt;10,E2+0.01,IF(E2&lt;50,E2+0.05,IF(E2&lt;100,E2+0.1,IF(E2&lt;500,E2+0.5,IF(E2&lt;1000,E2+1,0)))))</f>
        <v>107</v>
      </c>
      <c r="S2" s="6">
        <v>1</v>
      </c>
      <c r="T2" s="8">
        <f>H17*1000*0.01</f>
        <v>5261.5</v>
      </c>
    </row>
    <row r="3" spans="1:20" s="9" customFormat="1" x14ac:dyDescent="0.25">
      <c r="A3" s="15" t="s">
        <v>9</v>
      </c>
      <c r="B3" s="15" t="s">
        <v>10</v>
      </c>
      <c r="C3" s="15" t="s">
        <v>854</v>
      </c>
      <c r="D3" s="15">
        <f>FLOOR(C3*1.1,LOOKUP(C3*1.1,{0,10,50,100,500},{0.01,0.05,0.1,0.5,1}))</f>
        <v>126.5</v>
      </c>
      <c r="E3" s="15">
        <f>CEILING(C3*0.9,LOOKUP(C3*0.9,{0,10,50,100,500},{0.01,0.05,0.1,0.5,1}))</f>
        <v>103.5</v>
      </c>
      <c r="F3" s="15">
        <f t="shared" si="0"/>
        <v>125.5</v>
      </c>
      <c r="G3" s="15">
        <v>0</v>
      </c>
      <c r="H3" s="15">
        <f t="shared" si="1"/>
        <v>0</v>
      </c>
      <c r="I3" s="15"/>
      <c r="J3" s="15" t="s">
        <v>842</v>
      </c>
      <c r="K3" s="15" t="s">
        <v>814</v>
      </c>
      <c r="L3" s="15" t="s">
        <v>828</v>
      </c>
      <c r="M3" s="5"/>
      <c r="N3" s="5"/>
      <c r="O3" s="6"/>
      <c r="P3" s="6"/>
      <c r="Q3" s="6"/>
      <c r="R3" s="3">
        <f t="shared" si="2"/>
        <v>104</v>
      </c>
      <c r="S3" s="6">
        <v>2</v>
      </c>
      <c r="T3" s="8">
        <f>T2*2</f>
        <v>10523</v>
      </c>
    </row>
    <row r="4" spans="1:20" x14ac:dyDescent="0.25">
      <c r="A4" s="23" t="s">
        <v>563</v>
      </c>
      <c r="B4" s="23" t="s">
        <v>564</v>
      </c>
      <c r="C4" s="23" t="s">
        <v>855</v>
      </c>
      <c r="D4" s="24">
        <f>FLOOR(C4*1.1,LOOKUP(C4*1.1,{0,10,50,100,500},{0.01,0.05,0.1,0.5,1}))</f>
        <v>24.8</v>
      </c>
      <c r="E4" s="24">
        <f>CEILING(C4*0.9,LOOKUP(C4*0.9,{0,10,50,100,500},{0.01,0.05,0.1,0.5,1}))</f>
        <v>20.3</v>
      </c>
      <c r="F4" s="25">
        <f t="shared" si="0"/>
        <v>24.7</v>
      </c>
      <c r="G4" s="23">
        <v>3</v>
      </c>
      <c r="H4" s="23">
        <f t="shared" si="1"/>
        <v>67.650000000000006</v>
      </c>
      <c r="I4" s="23"/>
      <c r="J4" s="23" t="s">
        <v>786</v>
      </c>
      <c r="K4" s="23" t="s">
        <v>815</v>
      </c>
      <c r="L4" s="23" t="s">
        <v>829</v>
      </c>
      <c r="M4" s="5"/>
      <c r="N4" s="5">
        <v>-293</v>
      </c>
      <c r="R4" s="3">
        <f t="shared" si="2"/>
        <v>20.350000000000001</v>
      </c>
      <c r="S4" s="6">
        <v>3</v>
      </c>
      <c r="T4" s="8">
        <f>T2*3</f>
        <v>15784.5</v>
      </c>
    </row>
    <row r="5" spans="1:20" s="9" customFormat="1" ht="17.25" customHeight="1" x14ac:dyDescent="0.25">
      <c r="A5" s="15" t="s">
        <v>474</v>
      </c>
      <c r="B5" s="15" t="s">
        <v>475</v>
      </c>
      <c r="C5" s="15" t="s">
        <v>856</v>
      </c>
      <c r="D5" s="16">
        <f>FLOOR(C5*1.1,LOOKUP(C5*1.1,{0,10,50,100,500},{0.01,0.05,0.1,0.5,1}))</f>
        <v>92.5</v>
      </c>
      <c r="E5" s="16">
        <f>CEILING(C5*0.9,LOOKUP(C5*0.9,{0,10,50,100,500},{0.01,0.05,0.1,0.5,1}))</f>
        <v>75.7</v>
      </c>
      <c r="F5" s="17">
        <f t="shared" si="0"/>
        <v>92.3</v>
      </c>
      <c r="G5" s="15">
        <v>0</v>
      </c>
      <c r="H5" s="15">
        <f t="shared" si="1"/>
        <v>0</v>
      </c>
      <c r="I5" s="15"/>
      <c r="J5" s="15" t="s">
        <v>843</v>
      </c>
      <c r="K5" s="15" t="s">
        <v>816</v>
      </c>
      <c r="L5" s="15" t="s">
        <v>830</v>
      </c>
      <c r="M5" s="5"/>
      <c r="N5" s="5"/>
      <c r="O5" s="6"/>
      <c r="P5" s="6"/>
      <c r="Q5" s="6"/>
      <c r="R5" s="3">
        <f t="shared" si="2"/>
        <v>75.8</v>
      </c>
      <c r="S5" s="6">
        <v>4</v>
      </c>
      <c r="T5" s="8">
        <f>T2*4</f>
        <v>21046</v>
      </c>
    </row>
    <row r="6" spans="1:20" x14ac:dyDescent="0.25">
      <c r="A6" s="15" t="s">
        <v>243</v>
      </c>
      <c r="B6" s="15" t="s">
        <v>244</v>
      </c>
      <c r="C6" s="15" t="s">
        <v>857</v>
      </c>
      <c r="D6" s="16">
        <f>FLOOR(C6*1.1,LOOKUP(C6*1.1,{0,10,50,100,500},{0.01,0.05,0.1,0.5,1}))</f>
        <v>97.9</v>
      </c>
      <c r="E6" s="16">
        <f>CEILING(C6*0.9,LOOKUP(C6*0.9,{0,10,50,100,500},{0.01,0.05,0.1,0.5,1}))</f>
        <v>80.100000000000009</v>
      </c>
      <c r="F6" s="17">
        <f t="shared" si="0"/>
        <v>97.7</v>
      </c>
      <c r="G6" s="15">
        <v>0</v>
      </c>
      <c r="H6" s="15">
        <f t="shared" si="1"/>
        <v>0</v>
      </c>
      <c r="I6" s="15"/>
      <c r="J6" s="15" t="s">
        <v>844</v>
      </c>
      <c r="K6" s="15" t="s">
        <v>817</v>
      </c>
      <c r="L6" s="15" t="s">
        <v>831</v>
      </c>
      <c r="M6" s="5"/>
      <c r="N6" s="5"/>
      <c r="R6" s="3">
        <f t="shared" si="2"/>
        <v>80.2</v>
      </c>
      <c r="S6" s="6">
        <v>5</v>
      </c>
      <c r="T6" s="8">
        <f>T2*5</f>
        <v>26307.5</v>
      </c>
    </row>
    <row r="7" spans="1:20" s="9" customFormat="1" x14ac:dyDescent="0.25">
      <c r="A7" s="23" t="s">
        <v>237</v>
      </c>
      <c r="B7" s="23" t="s">
        <v>238</v>
      </c>
      <c r="C7" s="23" t="s">
        <v>858</v>
      </c>
      <c r="D7" s="24">
        <f>FLOOR(C7*1.1,LOOKUP(C7*1.1,{0,10,50,100,500},{0.01,0.05,0.1,0.5,1}))</f>
        <v>69</v>
      </c>
      <c r="E7" s="24">
        <f>CEILING(C7*0.9,LOOKUP(C7*0.9,{0,10,50,100,500},{0.01,0.05,0.1,0.5,1}))</f>
        <v>56.6</v>
      </c>
      <c r="F7" s="25">
        <f t="shared" si="0"/>
        <v>68.8</v>
      </c>
      <c r="G7" s="23">
        <v>1</v>
      </c>
      <c r="H7" s="23">
        <f t="shared" si="1"/>
        <v>62.8</v>
      </c>
      <c r="I7" s="23"/>
      <c r="J7" s="23" t="s">
        <v>845</v>
      </c>
      <c r="K7" s="23" t="s">
        <v>818</v>
      </c>
      <c r="L7" s="23" t="s">
        <v>832</v>
      </c>
      <c r="M7" s="5"/>
      <c r="N7" s="5">
        <v>626</v>
      </c>
      <c r="O7" s="6"/>
      <c r="P7" s="6"/>
      <c r="Q7" s="6"/>
      <c r="R7" s="3">
        <f t="shared" si="2"/>
        <v>56.7</v>
      </c>
      <c r="S7" s="6">
        <v>6</v>
      </c>
      <c r="T7" s="8">
        <f>T2*6</f>
        <v>31569</v>
      </c>
    </row>
    <row r="8" spans="1:20" s="13" customFormat="1" x14ac:dyDescent="0.25">
      <c r="A8" s="23" t="s">
        <v>803</v>
      </c>
      <c r="B8" s="23" t="s">
        <v>804</v>
      </c>
      <c r="C8" s="23" t="s">
        <v>859</v>
      </c>
      <c r="D8" s="24">
        <f>FLOOR(C8*1.1,LOOKUP(C8*1.1,{0,10,50,100,500},{0.01,0.05,0.1,0.5,1}))</f>
        <v>62</v>
      </c>
      <c r="E8" s="24">
        <f>CEILING(C8*0.9,LOOKUP(C8*0.9,{0,10,50,100,500},{0.01,0.05,0.1,0.5,1}))</f>
        <v>50.800000000000004</v>
      </c>
      <c r="F8" s="25">
        <f t="shared" si="0"/>
        <v>61.8</v>
      </c>
      <c r="G8" s="25">
        <v>1</v>
      </c>
      <c r="H8" s="23">
        <f t="shared" si="1"/>
        <v>56.4</v>
      </c>
      <c r="I8" s="23"/>
      <c r="J8" s="23" t="s">
        <v>846</v>
      </c>
      <c r="K8" s="23" t="s">
        <v>819</v>
      </c>
      <c r="L8" s="23" t="s">
        <v>833</v>
      </c>
      <c r="M8" s="5"/>
      <c r="N8" s="5">
        <v>1157</v>
      </c>
      <c r="O8" s="6"/>
      <c r="P8" s="6"/>
      <c r="Q8" s="6"/>
      <c r="R8" s="3">
        <f t="shared" si="2"/>
        <v>50.900000000000006</v>
      </c>
      <c r="S8" s="6">
        <v>7</v>
      </c>
      <c r="T8" s="8">
        <f>T2*7</f>
        <v>36830.5</v>
      </c>
    </row>
    <row r="9" spans="1:20" s="13" customFormat="1" x14ac:dyDescent="0.25">
      <c r="A9" s="15" t="s">
        <v>681</v>
      </c>
      <c r="B9" s="15" t="s">
        <v>682</v>
      </c>
      <c r="C9" s="15" t="s">
        <v>134</v>
      </c>
      <c r="D9" s="16">
        <f>FLOOR(C9*1.1,LOOKUP(C9*1.1,{0,10,50,100,500},{0.01,0.05,0.1,0.5,1}))</f>
        <v>146</v>
      </c>
      <c r="E9" s="16">
        <f>CEILING(C9*0.9,LOOKUP(C9*0.9,{0,10,50,100,500},{0.01,0.05,0.1,0.5,1}))</f>
        <v>120</v>
      </c>
      <c r="F9" s="17">
        <f t="shared" si="0"/>
        <v>145</v>
      </c>
      <c r="G9" s="17">
        <v>0</v>
      </c>
      <c r="H9" s="15">
        <f t="shared" si="1"/>
        <v>0</v>
      </c>
      <c r="I9" s="15"/>
      <c r="J9" s="15" t="s">
        <v>262</v>
      </c>
      <c r="K9" s="15" t="s">
        <v>820</v>
      </c>
      <c r="L9" s="15" t="s">
        <v>834</v>
      </c>
      <c r="M9" s="5"/>
      <c r="N9" s="5"/>
      <c r="O9" s="6"/>
      <c r="P9" s="6"/>
      <c r="Q9" s="6"/>
      <c r="R9" s="3">
        <f t="shared" si="2"/>
        <v>120.5</v>
      </c>
      <c r="S9" s="6">
        <v>8</v>
      </c>
      <c r="T9" s="8">
        <f>T2*8</f>
        <v>42092</v>
      </c>
    </row>
    <row r="10" spans="1:20" x14ac:dyDescent="0.25">
      <c r="A10" s="23" t="s">
        <v>796</v>
      </c>
      <c r="B10" s="23" t="s">
        <v>797</v>
      </c>
      <c r="C10" s="23" t="s">
        <v>860</v>
      </c>
      <c r="D10" s="24">
        <f>FLOOR(C10*1.1,LOOKUP(C10*1.1,{0,10,50,100,500},{0.01,0.05,0.1,0.5,1}))</f>
        <v>42.45</v>
      </c>
      <c r="E10" s="24">
        <f>CEILING(C10*0.9,LOOKUP(C10*0.9,{0,10,50,100,500},{0.01,0.05,0.1,0.5,1}))</f>
        <v>34.75</v>
      </c>
      <c r="F10" s="25">
        <f t="shared" si="0"/>
        <v>42.35</v>
      </c>
      <c r="G10" s="25">
        <v>2</v>
      </c>
      <c r="H10" s="23">
        <f t="shared" si="1"/>
        <v>77.2</v>
      </c>
      <c r="I10" s="25"/>
      <c r="J10" s="23" t="s">
        <v>847</v>
      </c>
      <c r="K10" s="23" t="s">
        <v>821</v>
      </c>
      <c r="L10" s="23" t="s">
        <v>835</v>
      </c>
      <c r="M10" s="5"/>
      <c r="N10" s="5">
        <v>2359</v>
      </c>
      <c r="R10" s="3">
        <f t="shared" si="2"/>
        <v>34.799999999999997</v>
      </c>
      <c r="S10" s="6">
        <v>9</v>
      </c>
      <c r="T10" s="8">
        <f>T2*9</f>
        <v>47353.5</v>
      </c>
    </row>
    <row r="11" spans="1:20" s="9" customFormat="1" x14ac:dyDescent="0.25">
      <c r="A11" s="28" t="s">
        <v>805</v>
      </c>
      <c r="B11" s="28" t="s">
        <v>806</v>
      </c>
      <c r="C11" s="28" t="s">
        <v>62</v>
      </c>
      <c r="D11" s="22">
        <f>FLOOR(C11*1.1,LOOKUP(C11*1.1,{0,10,50,100,500},{0.01,0.05,0.1,0.5,1}))</f>
        <v>23.85</v>
      </c>
      <c r="E11" s="22">
        <f>CEILING(C11*0.9,LOOKUP(C11*0.9,{0,10,50,100,500},{0.01,0.05,0.1,0.5,1}))</f>
        <v>19.55</v>
      </c>
      <c r="F11" s="29">
        <f t="shared" si="0"/>
        <v>23.75</v>
      </c>
      <c r="G11" s="29">
        <v>0</v>
      </c>
      <c r="H11" s="28">
        <f t="shared" si="1"/>
        <v>0</v>
      </c>
      <c r="I11" s="29"/>
      <c r="J11" s="28" t="s">
        <v>848</v>
      </c>
      <c r="K11" s="28" t="s">
        <v>822</v>
      </c>
      <c r="L11" s="28" t="s">
        <v>836</v>
      </c>
      <c r="M11" s="28"/>
      <c r="N11" s="5"/>
      <c r="O11" s="6"/>
      <c r="P11" s="6"/>
      <c r="Q11" s="6"/>
      <c r="R11" s="3">
        <f t="shared" si="2"/>
        <v>19.600000000000001</v>
      </c>
      <c r="S11" s="6">
        <v>10</v>
      </c>
      <c r="T11" s="8">
        <f>T2*10</f>
        <v>52615</v>
      </c>
    </row>
    <row r="12" spans="1:20" x14ac:dyDescent="0.25">
      <c r="A12" s="23" t="s">
        <v>807</v>
      </c>
      <c r="B12" s="23" t="s">
        <v>808</v>
      </c>
      <c r="C12" s="23" t="s">
        <v>861</v>
      </c>
      <c r="D12" s="24">
        <f>FLOOR(C12*1.1,LOOKUP(C12*1.1,{0,10,50,100,500},{0.01,0.05,0.1,0.5,1}))</f>
        <v>29.150000000000002</v>
      </c>
      <c r="E12" s="24">
        <f>CEILING(C12*0.9,LOOKUP(C12*0.9,{0,10,50,100,500},{0.01,0.05,0.1,0.5,1}))</f>
        <v>23.85</v>
      </c>
      <c r="F12" s="25">
        <f t="shared" si="0"/>
        <v>29.05</v>
      </c>
      <c r="G12" s="25">
        <v>3</v>
      </c>
      <c r="H12" s="23">
        <f t="shared" si="1"/>
        <v>79.5</v>
      </c>
      <c r="I12" s="25"/>
      <c r="J12" s="23" t="s">
        <v>849</v>
      </c>
      <c r="K12" s="23" t="s">
        <v>823</v>
      </c>
      <c r="L12" s="23" t="s">
        <v>837</v>
      </c>
      <c r="M12" s="5"/>
      <c r="N12" s="5">
        <v>1457</v>
      </c>
      <c r="P12" s="14"/>
      <c r="R12" s="3"/>
      <c r="T12" s="7"/>
    </row>
    <row r="13" spans="1:20" s="9" customFormat="1" x14ac:dyDescent="0.25">
      <c r="A13" s="23" t="s">
        <v>809</v>
      </c>
      <c r="B13" s="23" t="s">
        <v>810</v>
      </c>
      <c r="C13" s="23" t="s">
        <v>862</v>
      </c>
      <c r="D13" s="24">
        <f>FLOOR(C13*1.1,LOOKUP(C13*1.1,{0,10,50,100,500},{0.01,0.05,0.1,0.5,1}))</f>
        <v>34.5</v>
      </c>
      <c r="E13" s="24">
        <f>CEILING(C13*0.9,LOOKUP(C13*0.9,{0,10,50,100,500},{0.01,0.05,0.1,0.5,1}))</f>
        <v>28.3</v>
      </c>
      <c r="F13" s="25">
        <f t="shared" si="0"/>
        <v>34.4</v>
      </c>
      <c r="G13" s="25">
        <v>2</v>
      </c>
      <c r="H13" s="23">
        <f t="shared" si="1"/>
        <v>62.8</v>
      </c>
      <c r="I13" s="25"/>
      <c r="J13" s="23" t="s">
        <v>850</v>
      </c>
      <c r="K13" s="23" t="s">
        <v>824</v>
      </c>
      <c r="L13" s="23" t="s">
        <v>838</v>
      </c>
      <c r="M13" s="5"/>
      <c r="N13" s="6">
        <v>1221</v>
      </c>
      <c r="O13" s="6"/>
      <c r="P13" s="14"/>
      <c r="Q13" s="6"/>
      <c r="R13" s="3"/>
      <c r="S13" s="6"/>
      <c r="T13" s="7"/>
    </row>
    <row r="14" spans="1:20" x14ac:dyDescent="0.25">
      <c r="A14" s="23" t="s">
        <v>687</v>
      </c>
      <c r="B14" s="23" t="s">
        <v>688</v>
      </c>
      <c r="C14" s="23" t="s">
        <v>863</v>
      </c>
      <c r="D14" s="24">
        <f>FLOOR(C14*1.1,LOOKUP(C14*1.1,{0,10,50,100,500},{0.01,0.05,0.1,0.5,1}))</f>
        <v>56.800000000000004</v>
      </c>
      <c r="E14" s="24">
        <f>CEILING(C14*0.9,LOOKUP(C14*0.9,{0,10,50,100,500},{0.01,0.05,0.1,0.5,1}))</f>
        <v>46.550000000000004</v>
      </c>
      <c r="F14" s="25">
        <f t="shared" si="0"/>
        <v>56.6</v>
      </c>
      <c r="G14" s="25">
        <v>1</v>
      </c>
      <c r="H14" s="23">
        <f t="shared" si="1"/>
        <v>51.7</v>
      </c>
      <c r="I14" s="25"/>
      <c r="J14" s="23" t="s">
        <v>851</v>
      </c>
      <c r="K14" s="23" t="s">
        <v>825</v>
      </c>
      <c r="L14" s="23" t="s">
        <v>839</v>
      </c>
      <c r="M14" s="5"/>
      <c r="N14" s="6">
        <v>1273</v>
      </c>
      <c r="P14" s="14"/>
      <c r="R14" s="3"/>
      <c r="T14" s="7"/>
    </row>
    <row r="15" spans="1:20" s="9" customFormat="1" x14ac:dyDescent="0.25">
      <c r="A15" s="23" t="s">
        <v>811</v>
      </c>
      <c r="B15" s="23" t="s">
        <v>812</v>
      </c>
      <c r="C15" s="23" t="s">
        <v>864</v>
      </c>
      <c r="D15" s="24">
        <f>FLOOR(C15*1.1,LOOKUP(C15*1.1,{0,10,50,100,500},{0.01,0.05,0.1,0.5,1}))</f>
        <v>74.900000000000006</v>
      </c>
      <c r="E15" s="24">
        <f>CEILING(C15*0.9,LOOKUP(C15*0.9,{0,10,50,100,500},{0.01,0.05,0.1,0.5,1}))</f>
        <v>61.300000000000004</v>
      </c>
      <c r="F15" s="25">
        <f t="shared" si="0"/>
        <v>74.7</v>
      </c>
      <c r="G15" s="25">
        <v>1</v>
      </c>
      <c r="H15" s="23">
        <f t="shared" si="1"/>
        <v>68.099999999999994</v>
      </c>
      <c r="I15" s="25"/>
      <c r="J15" s="23" t="s">
        <v>852</v>
      </c>
      <c r="K15" s="23" t="s">
        <v>826</v>
      </c>
      <c r="L15" s="23" t="s">
        <v>840</v>
      </c>
      <c r="M15" s="5"/>
      <c r="N15" s="6">
        <v>-5010</v>
      </c>
      <c r="O15" s="6"/>
      <c r="P15" s="14"/>
      <c r="Q15" s="6"/>
      <c r="R15" s="14"/>
      <c r="S15" s="14"/>
      <c r="T15" s="7"/>
    </row>
    <row r="16" spans="1:20" x14ac:dyDescent="0.25">
      <c r="A16" s="15"/>
      <c r="B16" s="15"/>
      <c r="C16" s="15"/>
      <c r="D16" s="16"/>
      <c r="E16" s="16"/>
      <c r="F16" s="17"/>
      <c r="G16" s="17"/>
      <c r="H16" s="15"/>
      <c r="I16" s="17"/>
      <c r="J16" s="15"/>
      <c r="K16" s="15"/>
      <c r="L16" s="15"/>
      <c r="M16" s="3"/>
      <c r="P16" s="14"/>
      <c r="R16" s="14"/>
      <c r="S16" s="14"/>
      <c r="T16" s="7"/>
    </row>
    <row r="17" spans="1:15" x14ac:dyDescent="0.25">
      <c r="C17" s="6"/>
      <c r="D17" s="4"/>
      <c r="E17" s="4"/>
      <c r="F17" s="3"/>
      <c r="G17" s="3"/>
      <c r="H17" s="9">
        <f>SUM(H2:H16)</f>
        <v>526.15</v>
      </c>
      <c r="I17" s="5"/>
      <c r="J17" s="5"/>
      <c r="L17" s="8"/>
      <c r="N17" s="30">
        <f>SUM(N2:N16)</f>
        <v>2790</v>
      </c>
      <c r="O17" s="7"/>
    </row>
    <row r="18" spans="1:15" x14ac:dyDescent="0.25">
      <c r="A18" s="7"/>
      <c r="B18" s="7"/>
      <c r="C18" s="7"/>
      <c r="D18" s="4"/>
      <c r="E18" s="4"/>
      <c r="F18" s="3"/>
      <c r="G18" s="3"/>
      <c r="H18" s="5"/>
      <c r="I18" s="5"/>
      <c r="N18" s="7"/>
      <c r="O18" s="7"/>
    </row>
    <row r="19" spans="1:15" x14ac:dyDescent="0.25">
      <c r="A19" s="7"/>
      <c r="B19" s="7"/>
      <c r="C19" s="7"/>
      <c r="D19" s="4"/>
      <c r="E19" s="4"/>
      <c r="F19" s="3"/>
      <c r="G19" s="3"/>
      <c r="H19" s="5"/>
      <c r="I19" s="5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N20" s="7"/>
      <c r="O20" s="7"/>
    </row>
    <row r="21" spans="1:15" x14ac:dyDescent="0.25">
      <c r="A21" s="7"/>
      <c r="B21" s="7"/>
      <c r="C21" s="7"/>
      <c r="O21" s="7"/>
    </row>
    <row r="22" spans="1:15" x14ac:dyDescent="0.25">
      <c r="A22" s="7"/>
      <c r="B22" s="7"/>
      <c r="C22" s="7"/>
      <c r="N22" s="7"/>
      <c r="O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90E4-EA87-4CCD-8FEF-6892F3019883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113"/>
    <col min="4" max="4" width="9.28515625" style="113" hidden="1" customWidth="1"/>
    <col min="5" max="10" width="9.28515625" style="113"/>
    <col min="11" max="11" width="15.7109375" style="113" customWidth="1"/>
    <col min="12" max="16384" width="9.28515625" style="113"/>
  </cols>
  <sheetData>
    <row r="1" spans="1:17" x14ac:dyDescent="0.25">
      <c r="A1" s="113" t="s">
        <v>3587</v>
      </c>
      <c r="B1" s="113" t="s">
        <v>3588</v>
      </c>
      <c r="C1" s="113" t="s">
        <v>3589</v>
      </c>
      <c r="D1" s="113" t="s">
        <v>3590</v>
      </c>
      <c r="E1" s="113" t="s">
        <v>3591</v>
      </c>
      <c r="F1" s="113" t="s">
        <v>3592</v>
      </c>
      <c r="G1" s="113" t="s">
        <v>3593</v>
      </c>
      <c r="H1" s="113" t="s">
        <v>3594</v>
      </c>
      <c r="I1" s="113" t="s">
        <v>3590</v>
      </c>
      <c r="J1" s="113" t="s">
        <v>3595</v>
      </c>
      <c r="K1" s="113" t="s">
        <v>3596</v>
      </c>
      <c r="L1" s="113" t="s">
        <v>3597</v>
      </c>
      <c r="P1" s="10" t="s">
        <v>49</v>
      </c>
      <c r="Q1" s="85"/>
    </row>
    <row r="2" spans="1:17" x14ac:dyDescent="0.25">
      <c r="A2" s="84" t="s">
        <v>1169</v>
      </c>
      <c r="B2" s="84" t="s">
        <v>1170</v>
      </c>
      <c r="C2" s="84">
        <v>62</v>
      </c>
      <c r="D2" s="84">
        <f>FLOOR(C2*1.1,LOOKUP(C2*1.1,{0,10,50,100,500},{0.01,0.05,0.1,0.5,1}))</f>
        <v>68.2</v>
      </c>
      <c r="E2" s="84">
        <f>CEILING(C2*0.9,LOOKUP(C2*0.9,{0,10,50,100,500},{0.01,0.05,0.1,0.5,1}))</f>
        <v>55.800000000000004</v>
      </c>
      <c r="F2" s="84">
        <f t="shared" ref="F2:F9" si="0">IF(D2&lt;10,D2-0.05,IF(D2&lt;50,D2-0.25,IF(D2&lt;100,D2-0.5,IF(D2&lt;500,D2-2.5,IF(D2&lt;1000,D2-5,0)))))</f>
        <v>67.7</v>
      </c>
      <c r="G2" s="84">
        <v>1</v>
      </c>
      <c r="H2" s="84">
        <f t="shared" ref="H2:H9" si="1">C2*G2</f>
        <v>62</v>
      </c>
      <c r="I2" s="84" t="s">
        <v>3590</v>
      </c>
      <c r="J2" s="84">
        <v>35.14</v>
      </c>
      <c r="K2" s="84" t="s">
        <v>3945</v>
      </c>
      <c r="M2" s="113">
        <v>634</v>
      </c>
      <c r="P2" s="10">
        <v>1</v>
      </c>
      <c r="Q2" s="85">
        <f>H10*1000*0.01</f>
        <v>5207.0000000000009</v>
      </c>
    </row>
    <row r="3" spans="1:17" x14ac:dyDescent="0.25">
      <c r="A3" s="84" t="s">
        <v>2789</v>
      </c>
      <c r="B3" s="84" t="s">
        <v>2790</v>
      </c>
      <c r="C3" s="84">
        <v>39.6</v>
      </c>
      <c r="D3" s="84">
        <f>FLOOR(C3*1.1,LOOKUP(C3*1.1,{0,10,50,100,500},{0.01,0.05,0.1,0.5,1}))</f>
        <v>43.550000000000004</v>
      </c>
      <c r="E3" s="84">
        <f>CEILING(C3*0.9,LOOKUP(C3*0.9,{0,10,50,100,500},{0.01,0.05,0.1,0.5,1}))</f>
        <v>35.65</v>
      </c>
      <c r="F3" s="84">
        <f t="shared" si="0"/>
        <v>43.300000000000004</v>
      </c>
      <c r="G3" s="84">
        <v>2</v>
      </c>
      <c r="H3" s="84">
        <f t="shared" si="1"/>
        <v>79.2</v>
      </c>
      <c r="I3" s="84"/>
      <c r="J3" s="84">
        <v>20.27</v>
      </c>
      <c r="K3" s="84" t="s">
        <v>3946</v>
      </c>
      <c r="M3" s="113">
        <v>-1944</v>
      </c>
      <c r="P3" s="10">
        <v>2</v>
      </c>
      <c r="Q3" s="85">
        <f>Q2*2</f>
        <v>10414.000000000002</v>
      </c>
    </row>
    <row r="4" spans="1:17" x14ac:dyDescent="0.25">
      <c r="A4" s="84" t="s">
        <v>1608</v>
      </c>
      <c r="B4" s="84" t="s">
        <v>1609</v>
      </c>
      <c r="C4" s="84">
        <v>54.1</v>
      </c>
      <c r="D4" s="84">
        <f>FLOOR(C4*1.1,LOOKUP(C4*1.1,{0,10,50,100,500},{0.01,0.05,0.1,0.5,1}))</f>
        <v>59.5</v>
      </c>
      <c r="E4" s="84">
        <f>CEILING(C4*0.9,LOOKUP(C4*0.9,{0,10,50,100,500},{0.01,0.05,0.1,0.5,1}))</f>
        <v>48.7</v>
      </c>
      <c r="F4" s="84">
        <f t="shared" si="0"/>
        <v>59</v>
      </c>
      <c r="G4" s="84">
        <v>1</v>
      </c>
      <c r="H4" s="84">
        <f t="shared" si="1"/>
        <v>54.1</v>
      </c>
      <c r="I4" s="84" t="s">
        <v>3590</v>
      </c>
      <c r="J4" s="84">
        <v>17.36</v>
      </c>
      <c r="K4" s="84" t="s">
        <v>3947</v>
      </c>
      <c r="L4" s="82"/>
      <c r="M4" s="113">
        <v>1569</v>
      </c>
      <c r="P4" s="10">
        <v>3</v>
      </c>
      <c r="Q4" s="85">
        <f>Q2*3</f>
        <v>15621.000000000004</v>
      </c>
    </row>
    <row r="5" spans="1:17" x14ac:dyDescent="0.25">
      <c r="A5" s="84" t="s">
        <v>559</v>
      </c>
      <c r="B5" s="84" t="s">
        <v>560</v>
      </c>
      <c r="C5" s="84">
        <v>29.45</v>
      </c>
      <c r="D5" s="84">
        <f>FLOOR(C5*1.1,LOOKUP(C5*1.1,{0,10,50,100,500},{0.01,0.05,0.1,0.5,1}))</f>
        <v>32.35</v>
      </c>
      <c r="E5" s="84">
        <f>CEILING(C5*0.9,LOOKUP(C5*0.9,{0,10,50,100,500},{0.01,0.05,0.1,0.5,1}))</f>
        <v>26.55</v>
      </c>
      <c r="F5" s="84">
        <f t="shared" si="0"/>
        <v>32.1</v>
      </c>
      <c r="G5" s="84">
        <v>2</v>
      </c>
      <c r="H5" s="84">
        <f t="shared" si="1"/>
        <v>58.9</v>
      </c>
      <c r="I5" s="84" t="s">
        <v>3590</v>
      </c>
      <c r="J5" s="84">
        <v>13.44</v>
      </c>
      <c r="K5" s="84" t="s">
        <v>3948</v>
      </c>
      <c r="M5" s="113">
        <v>-1061</v>
      </c>
      <c r="P5" s="10">
        <v>4</v>
      </c>
      <c r="Q5" s="85">
        <f>Q2*4</f>
        <v>20828.000000000004</v>
      </c>
    </row>
    <row r="6" spans="1:17" x14ac:dyDescent="0.25">
      <c r="A6" s="84" t="s">
        <v>27</v>
      </c>
      <c r="B6" s="84" t="s">
        <v>28</v>
      </c>
      <c r="C6" s="84">
        <v>39.5</v>
      </c>
      <c r="D6" s="84">
        <f>FLOOR(C6*1.1,LOOKUP(C6*1.1,{0,10,50,100,500},{0.01,0.05,0.1,0.5,1}))</f>
        <v>43.45</v>
      </c>
      <c r="E6" s="84">
        <f>CEILING(C6*0.9,LOOKUP(C6*0.9,{0,10,50,100,500},{0.01,0.05,0.1,0.5,1}))</f>
        <v>35.550000000000004</v>
      </c>
      <c r="F6" s="84">
        <f t="shared" si="0"/>
        <v>43.2</v>
      </c>
      <c r="G6" s="84">
        <v>2</v>
      </c>
      <c r="H6" s="84">
        <f t="shared" si="1"/>
        <v>79</v>
      </c>
      <c r="I6" s="84"/>
      <c r="J6" s="84">
        <v>10.54</v>
      </c>
      <c r="K6" s="84" t="s">
        <v>3949</v>
      </c>
      <c r="M6" s="113">
        <v>1260</v>
      </c>
      <c r="P6" s="10">
        <v>5</v>
      </c>
      <c r="Q6" s="85">
        <f>Q2*5</f>
        <v>26035.000000000004</v>
      </c>
    </row>
    <row r="7" spans="1:17" x14ac:dyDescent="0.25">
      <c r="A7" s="84" t="s">
        <v>1774</v>
      </c>
      <c r="B7" s="84" t="s">
        <v>1775</v>
      </c>
      <c r="C7" s="84">
        <v>73.400000000000006</v>
      </c>
      <c r="D7" s="84">
        <f>FLOOR(C7*1.1,LOOKUP(C7*1.1,{0,10,50,100,500},{0.01,0.05,0.1,0.5,1}))</f>
        <v>80.7</v>
      </c>
      <c r="E7" s="84">
        <f>CEILING(C7*0.9,LOOKUP(C7*0.9,{0,10,50,100,500},{0.01,0.05,0.1,0.5,1}))</f>
        <v>66.100000000000009</v>
      </c>
      <c r="F7" s="84">
        <f t="shared" si="0"/>
        <v>80.2</v>
      </c>
      <c r="G7" s="84">
        <v>1</v>
      </c>
      <c r="H7" s="84">
        <f t="shared" si="1"/>
        <v>73.400000000000006</v>
      </c>
      <c r="I7" s="84" t="s">
        <v>3590</v>
      </c>
      <c r="J7" s="84">
        <v>9.81</v>
      </c>
      <c r="K7" s="84" t="s">
        <v>3950</v>
      </c>
      <c r="M7" s="113">
        <v>-423</v>
      </c>
      <c r="P7" s="10">
        <v>6</v>
      </c>
      <c r="Q7" s="85">
        <f>Q2*6</f>
        <v>31242.000000000007</v>
      </c>
    </row>
    <row r="8" spans="1:17" x14ac:dyDescent="0.25">
      <c r="A8" s="84" t="s">
        <v>3678</v>
      </c>
      <c r="B8" s="84" t="s">
        <v>3679</v>
      </c>
      <c r="C8" s="84">
        <v>18</v>
      </c>
      <c r="D8" s="84">
        <f>FLOOR(C8*1.1,LOOKUP(C8*1.1,{0,10,50,100,500},{0.01,0.05,0.1,0.5,1}))</f>
        <v>19.8</v>
      </c>
      <c r="E8" s="84">
        <f>CEILING(C8*0.9,LOOKUP(C8*0.9,{0,10,50,100,500},{0.01,0.05,0.1,0.5,1}))</f>
        <v>16.2</v>
      </c>
      <c r="F8" s="84">
        <f t="shared" si="0"/>
        <v>19.55</v>
      </c>
      <c r="G8" s="84">
        <v>3</v>
      </c>
      <c r="H8" s="84">
        <f t="shared" si="1"/>
        <v>54</v>
      </c>
      <c r="I8" s="84" t="s">
        <v>3590</v>
      </c>
      <c r="J8" s="84">
        <v>8.35</v>
      </c>
      <c r="K8" s="84" t="s">
        <v>3951</v>
      </c>
      <c r="M8" s="113">
        <v>917</v>
      </c>
      <c r="P8" s="10">
        <v>7</v>
      </c>
      <c r="Q8" s="85">
        <f>Q2*7</f>
        <v>36449.000000000007</v>
      </c>
    </row>
    <row r="9" spans="1:17" x14ac:dyDescent="0.25">
      <c r="A9" s="84" t="s">
        <v>1716</v>
      </c>
      <c r="B9" s="84" t="s">
        <v>1717</v>
      </c>
      <c r="C9" s="84">
        <v>30.05</v>
      </c>
      <c r="D9" s="84">
        <f>FLOOR(C9*1.1,LOOKUP(C9*1.1,{0,10,50,100,500},{0.01,0.05,0.1,0.5,1}))</f>
        <v>33.050000000000004</v>
      </c>
      <c r="E9" s="84">
        <f>CEILING(C9*0.9,LOOKUP(C9*0.9,{0,10,50,100,500},{0.01,0.05,0.1,0.5,1}))</f>
        <v>27.05</v>
      </c>
      <c r="F9" s="84">
        <f t="shared" si="0"/>
        <v>32.800000000000004</v>
      </c>
      <c r="G9" s="84">
        <v>2</v>
      </c>
      <c r="H9" s="84">
        <f t="shared" si="1"/>
        <v>60.1</v>
      </c>
      <c r="I9" s="84" t="s">
        <v>3590</v>
      </c>
      <c r="J9" s="84">
        <v>8.31</v>
      </c>
      <c r="K9" s="84" t="s">
        <v>3952</v>
      </c>
      <c r="M9" s="113">
        <v>-362</v>
      </c>
      <c r="P9" s="10">
        <v>8</v>
      </c>
      <c r="Q9" s="85">
        <f>Q2*8</f>
        <v>41656.000000000007</v>
      </c>
    </row>
    <row r="10" spans="1:17" x14ac:dyDescent="0.25">
      <c r="H10" s="83">
        <f>SUM(H2:H9)</f>
        <v>520.70000000000005</v>
      </c>
      <c r="M10" s="83">
        <f>SUM(M2:M9)</f>
        <v>590</v>
      </c>
      <c r="P10" s="10">
        <v>9</v>
      </c>
      <c r="Q10" s="85">
        <f>Q2*9</f>
        <v>46863.000000000007</v>
      </c>
    </row>
    <row r="11" spans="1:17" x14ac:dyDescent="0.25">
      <c r="P11" s="10">
        <v>10</v>
      </c>
      <c r="Q11" s="85">
        <f>Q2*10</f>
        <v>52070.000000000007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A023-0C52-4A66-81A3-BD7909C7BFA3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114"/>
    <col min="4" max="4" width="9.28515625" style="114" hidden="1" customWidth="1"/>
    <col min="5" max="10" width="9.28515625" style="114"/>
    <col min="11" max="11" width="15.7109375" style="114" customWidth="1"/>
    <col min="12" max="16384" width="9.28515625" style="114"/>
  </cols>
  <sheetData>
    <row r="1" spans="1:17" x14ac:dyDescent="0.25">
      <c r="A1" s="114" t="s">
        <v>3587</v>
      </c>
      <c r="B1" s="114" t="s">
        <v>3588</v>
      </c>
      <c r="C1" s="114" t="s">
        <v>3589</v>
      </c>
      <c r="D1" s="114" t="s">
        <v>3590</v>
      </c>
      <c r="E1" s="114" t="s">
        <v>3591</v>
      </c>
      <c r="F1" s="114" t="s">
        <v>3592</v>
      </c>
      <c r="G1" s="114" t="s">
        <v>3593</v>
      </c>
      <c r="H1" s="114" t="s">
        <v>3594</v>
      </c>
      <c r="I1" s="114" t="s">
        <v>3590</v>
      </c>
      <c r="J1" s="114" t="s">
        <v>3595</v>
      </c>
      <c r="K1" s="114" t="s">
        <v>3596</v>
      </c>
      <c r="L1" s="114" t="s">
        <v>3597</v>
      </c>
      <c r="P1" s="10" t="s">
        <v>49</v>
      </c>
      <c r="Q1" s="85"/>
    </row>
    <row r="2" spans="1:17" x14ac:dyDescent="0.25">
      <c r="A2" s="84" t="s">
        <v>3953</v>
      </c>
      <c r="B2" s="84" t="s">
        <v>3954</v>
      </c>
      <c r="C2" s="84">
        <v>29.85</v>
      </c>
      <c r="D2" s="84">
        <f>FLOOR(C2*1.1,LOOKUP(C2*1.1,{0,10,50,100,500},{0.01,0.05,0.1,0.5,1}))</f>
        <v>32.800000000000004</v>
      </c>
      <c r="E2" s="84">
        <f>CEILING(C2*0.9,LOOKUP(C2*0.9,{0,10,50,100,500},{0.01,0.05,0.1,0.5,1}))</f>
        <v>26.900000000000002</v>
      </c>
      <c r="F2" s="84">
        <f t="shared" ref="F2:F9" si="0">IF(D2&lt;10,D2-0.05,IF(D2&lt;50,D2-0.25,IF(D2&lt;100,D2-0.5,IF(D2&lt;500,D2-2.5,IF(D2&lt;1000,D2-5,0)))))</f>
        <v>32.550000000000004</v>
      </c>
      <c r="G2" s="84">
        <v>2</v>
      </c>
      <c r="H2" s="84">
        <f t="shared" ref="H2:H9" si="1">C2*G2</f>
        <v>59.7</v>
      </c>
      <c r="I2" s="84" t="s">
        <v>3590</v>
      </c>
      <c r="J2" s="84">
        <v>30.91</v>
      </c>
      <c r="K2" s="84" t="s">
        <v>3955</v>
      </c>
      <c r="M2" s="114">
        <v>1345</v>
      </c>
      <c r="P2" s="10">
        <v>1</v>
      </c>
      <c r="Q2" s="85">
        <f>H10*1000*0.01</f>
        <v>4161.5</v>
      </c>
    </row>
    <row r="3" spans="1:17" x14ac:dyDescent="0.25">
      <c r="A3" s="84" t="s">
        <v>559</v>
      </c>
      <c r="B3" s="84" t="s">
        <v>560</v>
      </c>
      <c r="C3" s="84">
        <v>30.15</v>
      </c>
      <c r="D3" s="84">
        <f>FLOOR(C3*1.1,LOOKUP(C3*1.1,{0,10,50,100,500},{0.01,0.05,0.1,0.5,1}))</f>
        <v>33.15</v>
      </c>
      <c r="E3" s="84">
        <f>CEILING(C3*0.9,LOOKUP(C3*0.9,{0,10,50,100,500},{0.01,0.05,0.1,0.5,1}))</f>
        <v>27.150000000000002</v>
      </c>
      <c r="F3" s="84">
        <f t="shared" si="0"/>
        <v>32.9</v>
      </c>
      <c r="G3" s="84">
        <v>2</v>
      </c>
      <c r="H3" s="84">
        <f t="shared" si="1"/>
        <v>60.3</v>
      </c>
      <c r="I3" s="84" t="s">
        <v>3590</v>
      </c>
      <c r="J3" s="84">
        <v>13.77</v>
      </c>
      <c r="K3" s="84" t="s">
        <v>3956</v>
      </c>
      <c r="M3" s="114">
        <v>1637</v>
      </c>
      <c r="P3" s="10">
        <v>2</v>
      </c>
      <c r="Q3" s="85">
        <f>Q2*2</f>
        <v>8323</v>
      </c>
    </row>
    <row r="4" spans="1:17" x14ac:dyDescent="0.25">
      <c r="A4" s="84" t="s">
        <v>3957</v>
      </c>
      <c r="B4" s="84" t="s">
        <v>3958</v>
      </c>
      <c r="C4" s="84">
        <v>28</v>
      </c>
      <c r="D4" s="84">
        <f>FLOOR(C4*1.1,LOOKUP(C4*1.1,{0,10,50,100,500},{0.01,0.05,0.1,0.5,1}))</f>
        <v>30.8</v>
      </c>
      <c r="E4" s="84">
        <f>CEILING(C4*0.9,LOOKUP(C4*0.9,{0,10,50,100,500},{0.01,0.05,0.1,0.5,1}))</f>
        <v>25.200000000000003</v>
      </c>
      <c r="F4" s="84">
        <f t="shared" si="0"/>
        <v>30.55</v>
      </c>
      <c r="G4" s="84">
        <v>0</v>
      </c>
      <c r="H4" s="84">
        <f t="shared" si="1"/>
        <v>0</v>
      </c>
      <c r="I4" s="84" t="s">
        <v>3590</v>
      </c>
      <c r="J4" s="84">
        <v>12.84</v>
      </c>
      <c r="K4" s="84" t="s">
        <v>3959</v>
      </c>
      <c r="M4" s="114" t="s">
        <v>3967</v>
      </c>
      <c r="P4" s="10">
        <v>3</v>
      </c>
      <c r="Q4" s="85">
        <f>Q2*3</f>
        <v>12484.5</v>
      </c>
    </row>
    <row r="5" spans="1:17" x14ac:dyDescent="0.25">
      <c r="A5" s="84" t="s">
        <v>1682</v>
      </c>
      <c r="B5" s="84" t="s">
        <v>1683</v>
      </c>
      <c r="C5" s="84">
        <v>29.35</v>
      </c>
      <c r="D5" s="84">
        <f>FLOOR(C5*1.1,LOOKUP(C5*1.1,{0,10,50,100,500},{0.01,0.05,0.1,0.5,1}))</f>
        <v>32.25</v>
      </c>
      <c r="E5" s="84">
        <f>CEILING(C5*0.9,LOOKUP(C5*0.9,{0,10,50,100,500},{0.01,0.05,0.1,0.5,1}))</f>
        <v>26.450000000000003</v>
      </c>
      <c r="F5" s="84">
        <f t="shared" si="0"/>
        <v>32</v>
      </c>
      <c r="G5" s="84">
        <v>2</v>
      </c>
      <c r="H5" s="84">
        <f t="shared" si="1"/>
        <v>58.7</v>
      </c>
      <c r="I5" s="84" t="s">
        <v>3590</v>
      </c>
      <c r="J5" s="84">
        <v>11.3</v>
      </c>
      <c r="K5" s="84" t="s">
        <v>3960</v>
      </c>
      <c r="M5" s="114">
        <v>3052</v>
      </c>
      <c r="P5" s="10">
        <v>4</v>
      </c>
      <c r="Q5" s="85">
        <f>Q2*4</f>
        <v>16646</v>
      </c>
    </row>
    <row r="6" spans="1:17" x14ac:dyDescent="0.25">
      <c r="A6" s="84" t="s">
        <v>3883</v>
      </c>
      <c r="B6" s="84" t="s">
        <v>3884</v>
      </c>
      <c r="C6" s="84">
        <v>27.95</v>
      </c>
      <c r="D6" s="84">
        <f>FLOOR(C6*1.1,LOOKUP(C6*1.1,{0,10,50,100,500},{0.01,0.05,0.1,0.5,1}))</f>
        <v>30.700000000000003</v>
      </c>
      <c r="E6" s="84">
        <f>CEILING(C6*0.9,LOOKUP(C6*0.9,{0,10,50,100,500},{0.01,0.05,0.1,0.5,1}))</f>
        <v>25.200000000000003</v>
      </c>
      <c r="F6" s="84">
        <f t="shared" si="0"/>
        <v>30.450000000000003</v>
      </c>
      <c r="G6" s="84">
        <v>2</v>
      </c>
      <c r="H6" s="84">
        <f t="shared" si="1"/>
        <v>55.9</v>
      </c>
      <c r="I6" s="84" t="s">
        <v>3590</v>
      </c>
      <c r="J6" s="84">
        <v>10.51</v>
      </c>
      <c r="K6" s="84" t="s">
        <v>3961</v>
      </c>
      <c r="M6" s="114">
        <v>1856</v>
      </c>
      <c r="P6" s="10">
        <v>5</v>
      </c>
      <c r="Q6" s="85">
        <f>Q2*5</f>
        <v>20807.5</v>
      </c>
    </row>
    <row r="7" spans="1:17" x14ac:dyDescent="0.25">
      <c r="A7" s="84" t="s">
        <v>359</v>
      </c>
      <c r="B7" s="84" t="s">
        <v>360</v>
      </c>
      <c r="C7" s="84">
        <v>18.149999999999999</v>
      </c>
      <c r="D7" s="84">
        <f>FLOOR(C7*1.1,LOOKUP(C7*1.1,{0,10,50,100,500},{0.01,0.05,0.1,0.5,1}))</f>
        <v>19.950000000000003</v>
      </c>
      <c r="E7" s="84">
        <f>CEILING(C7*0.9,LOOKUP(C7*0.9,{0,10,50,100,500},{0.01,0.05,0.1,0.5,1}))</f>
        <v>16.350000000000001</v>
      </c>
      <c r="F7" s="84">
        <f t="shared" si="0"/>
        <v>19.700000000000003</v>
      </c>
      <c r="G7" s="84">
        <v>3</v>
      </c>
      <c r="H7" s="84">
        <f t="shared" si="1"/>
        <v>54.449999999999996</v>
      </c>
      <c r="I7" s="84" t="s">
        <v>3590</v>
      </c>
      <c r="J7" s="84">
        <v>10.23</v>
      </c>
      <c r="K7" s="84" t="s">
        <v>3962</v>
      </c>
      <c r="M7" s="114">
        <v>967</v>
      </c>
      <c r="P7" s="10">
        <v>6</v>
      </c>
      <c r="Q7" s="85">
        <f>Q2*6</f>
        <v>24969</v>
      </c>
    </row>
    <row r="8" spans="1:17" x14ac:dyDescent="0.25">
      <c r="A8" s="84" t="s">
        <v>3963</v>
      </c>
      <c r="B8" s="84" t="s">
        <v>3964</v>
      </c>
      <c r="C8" s="84">
        <v>49.5</v>
      </c>
      <c r="D8" s="84">
        <f>FLOOR(C8*1.1,LOOKUP(C8*1.1,{0,10,50,100,500},{0.01,0.05,0.1,0.5,1}))</f>
        <v>54.400000000000006</v>
      </c>
      <c r="E8" s="84">
        <f>CEILING(C8*0.9,LOOKUP(C8*0.9,{0,10,50,100,500},{0.01,0.05,0.1,0.5,1}))</f>
        <v>44.550000000000004</v>
      </c>
      <c r="F8" s="84">
        <f t="shared" si="0"/>
        <v>53.900000000000006</v>
      </c>
      <c r="G8" s="84">
        <v>1</v>
      </c>
      <c r="H8" s="84">
        <f t="shared" si="1"/>
        <v>49.5</v>
      </c>
      <c r="I8" s="84" t="s">
        <v>3590</v>
      </c>
      <c r="J8" s="84">
        <v>8.39</v>
      </c>
      <c r="K8" s="84" t="s">
        <v>3965</v>
      </c>
      <c r="M8" s="114">
        <v>3038</v>
      </c>
      <c r="P8" s="10">
        <v>7</v>
      </c>
      <c r="Q8" s="85">
        <f>Q2*7</f>
        <v>29130.5</v>
      </c>
    </row>
    <row r="9" spans="1:17" x14ac:dyDescent="0.25">
      <c r="A9" s="84" t="s">
        <v>2625</v>
      </c>
      <c r="B9" s="84" t="s">
        <v>2626</v>
      </c>
      <c r="C9" s="84">
        <v>38.799999999999997</v>
      </c>
      <c r="D9" s="84">
        <f>FLOOR(C9*1.1,LOOKUP(C9*1.1,{0,10,50,100,500},{0.01,0.05,0.1,0.5,1}))</f>
        <v>42.650000000000006</v>
      </c>
      <c r="E9" s="84">
        <f>CEILING(C9*0.9,LOOKUP(C9*0.9,{0,10,50,100,500},{0.01,0.05,0.1,0.5,1}))</f>
        <v>34.950000000000003</v>
      </c>
      <c r="F9" s="84">
        <f t="shared" si="0"/>
        <v>42.400000000000006</v>
      </c>
      <c r="G9" s="84">
        <v>2</v>
      </c>
      <c r="H9" s="84">
        <f t="shared" si="1"/>
        <v>77.599999999999994</v>
      </c>
      <c r="I9" s="84" t="s">
        <v>3590</v>
      </c>
      <c r="J9" s="84">
        <v>8.18</v>
      </c>
      <c r="K9" s="84" t="s">
        <v>3966</v>
      </c>
      <c r="M9" s="114">
        <v>1166</v>
      </c>
      <c r="P9" s="10">
        <v>8</v>
      </c>
      <c r="Q9" s="85">
        <f>Q2*8</f>
        <v>33292</v>
      </c>
    </row>
    <row r="10" spans="1:17" x14ac:dyDescent="0.25">
      <c r="H10" s="83">
        <f>SUM(H2:H9)</f>
        <v>416.15</v>
      </c>
      <c r="M10" s="83">
        <f>SUM(M2:M9)</f>
        <v>13061</v>
      </c>
      <c r="P10" s="10">
        <v>9</v>
      </c>
      <c r="Q10" s="85">
        <f>Q2*9</f>
        <v>37453.5</v>
      </c>
    </row>
    <row r="11" spans="1:17" x14ac:dyDescent="0.25">
      <c r="P11" s="10">
        <v>10</v>
      </c>
      <c r="Q11" s="85">
        <f>Q2*10</f>
        <v>41615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D327-706A-4BD2-8EF1-1E6B69FBA095}">
  <dimension ref="A1:Q23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115"/>
    <col min="4" max="4" width="9.28515625" style="115" hidden="1" customWidth="1"/>
    <col min="5" max="10" width="9.28515625" style="115"/>
    <col min="11" max="11" width="15.7109375" style="115" customWidth="1"/>
    <col min="12" max="16384" width="9.28515625" style="115"/>
  </cols>
  <sheetData>
    <row r="1" spans="1:17" x14ac:dyDescent="0.25">
      <c r="A1" s="115" t="s">
        <v>3587</v>
      </c>
      <c r="B1" s="115" t="s">
        <v>3588</v>
      </c>
      <c r="C1" s="115" t="s">
        <v>3589</v>
      </c>
      <c r="D1" s="115" t="s">
        <v>3590</v>
      </c>
      <c r="E1" s="115" t="s">
        <v>3591</v>
      </c>
      <c r="F1" s="115" t="s">
        <v>3592</v>
      </c>
      <c r="G1" s="115" t="s">
        <v>3593</v>
      </c>
      <c r="H1" s="115" t="s">
        <v>3594</v>
      </c>
      <c r="I1" s="115" t="s">
        <v>3590</v>
      </c>
      <c r="J1" s="115" t="s">
        <v>3595</v>
      </c>
      <c r="K1" s="115" t="s">
        <v>3596</v>
      </c>
      <c r="L1" s="115" t="s">
        <v>3597</v>
      </c>
      <c r="P1" s="10" t="s">
        <v>49</v>
      </c>
      <c r="Q1" s="85"/>
    </row>
    <row r="2" spans="1:17" x14ac:dyDescent="0.25">
      <c r="A2" s="84" t="s">
        <v>1169</v>
      </c>
      <c r="B2" s="84" t="s">
        <v>1170</v>
      </c>
      <c r="C2" s="84">
        <v>62</v>
      </c>
      <c r="D2" s="84">
        <f>FLOOR(C2*1.1,LOOKUP(C2*1.1,{0,10,50,100,500},{0.01,0.05,0.1,0.5,1}))</f>
        <v>68.2</v>
      </c>
      <c r="E2" s="84">
        <f>CEILING(C2*0.9,LOOKUP(C2*0.9,{0,10,50,100,500},{0.01,0.05,0.1,0.5,1}))</f>
        <v>55.800000000000004</v>
      </c>
      <c r="F2" s="84">
        <f t="shared" ref="F2:F9" si="0">IF(D2&lt;10,D2-0.05,IF(D2&lt;50,D2-0.25,IF(D2&lt;100,D2-0.5,IF(D2&lt;500,D2-2.5,IF(D2&lt;1000,D2-5,0)))))</f>
        <v>67.7</v>
      </c>
      <c r="G2" s="84">
        <v>0</v>
      </c>
      <c r="H2" s="84">
        <f t="shared" ref="H2:H9" si="1">C2*G2</f>
        <v>0</v>
      </c>
      <c r="I2" s="84" t="s">
        <v>3590</v>
      </c>
      <c r="J2" s="84">
        <v>30.26</v>
      </c>
      <c r="K2" s="84" t="s">
        <v>3968</v>
      </c>
      <c r="M2" s="115" t="s">
        <v>3984</v>
      </c>
      <c r="P2" s="10">
        <v>1</v>
      </c>
      <c r="Q2" s="85">
        <f>H10*1000*0.01</f>
        <v>3653.4999999999995</v>
      </c>
    </row>
    <row r="3" spans="1:17" x14ac:dyDescent="0.25">
      <c r="A3" s="84" t="s">
        <v>3774</v>
      </c>
      <c r="B3" s="84" t="s">
        <v>3775</v>
      </c>
      <c r="C3" s="84">
        <v>47</v>
      </c>
      <c r="D3" s="84">
        <f>FLOOR(C3*1.1,LOOKUP(C3*1.1,{0,10,50,100,500},{0.01,0.05,0.1,0.5,1}))</f>
        <v>51.7</v>
      </c>
      <c r="E3" s="84">
        <f>CEILING(C3*0.9,LOOKUP(C3*0.9,{0,10,50,100,500},{0.01,0.05,0.1,0.5,1}))</f>
        <v>42.300000000000004</v>
      </c>
      <c r="F3" s="84">
        <f t="shared" si="0"/>
        <v>51.2</v>
      </c>
      <c r="G3" s="84">
        <v>1</v>
      </c>
      <c r="H3" s="84">
        <f t="shared" si="1"/>
        <v>47</v>
      </c>
      <c r="I3" s="84" t="s">
        <v>3590</v>
      </c>
      <c r="J3" s="84">
        <v>15.31</v>
      </c>
      <c r="K3" s="84" t="s">
        <v>3969</v>
      </c>
      <c r="M3" s="115">
        <v>2852</v>
      </c>
      <c r="P3" s="10">
        <v>2</v>
      </c>
      <c r="Q3" s="85">
        <f>Q2*2</f>
        <v>7306.9999999999991</v>
      </c>
    </row>
    <row r="4" spans="1:17" x14ac:dyDescent="0.25">
      <c r="A4" s="84" t="s">
        <v>3970</v>
      </c>
      <c r="B4" s="84" t="s">
        <v>3971</v>
      </c>
      <c r="C4" s="84">
        <v>29.45</v>
      </c>
      <c r="D4" s="84">
        <f>FLOOR(C4*1.1,LOOKUP(C4*1.1,{0,10,50,100,500},{0.01,0.05,0.1,0.5,1}))</f>
        <v>32.35</v>
      </c>
      <c r="E4" s="84">
        <f>CEILING(C4*0.9,LOOKUP(C4*0.9,{0,10,50,100,500},{0.01,0.05,0.1,0.5,1}))</f>
        <v>26.55</v>
      </c>
      <c r="F4" s="84">
        <f t="shared" si="0"/>
        <v>32.1</v>
      </c>
      <c r="G4" s="84">
        <v>0</v>
      </c>
      <c r="H4" s="84">
        <f t="shared" si="1"/>
        <v>0</v>
      </c>
      <c r="I4" s="84" t="s">
        <v>3590</v>
      </c>
      <c r="J4" s="84">
        <v>11.74</v>
      </c>
      <c r="K4" s="84" t="s">
        <v>3972</v>
      </c>
      <c r="M4" s="116" t="s">
        <v>3984</v>
      </c>
      <c r="P4" s="10">
        <v>3</v>
      </c>
      <c r="Q4" s="85">
        <f>Q2*3</f>
        <v>10960.499999999998</v>
      </c>
    </row>
    <row r="5" spans="1:17" x14ac:dyDescent="0.25">
      <c r="A5" s="84" t="s">
        <v>3608</v>
      </c>
      <c r="B5" s="84" t="s">
        <v>3609</v>
      </c>
      <c r="C5" s="84">
        <v>35.4</v>
      </c>
      <c r="D5" s="84">
        <f>FLOOR(C5*1.1,LOOKUP(C5*1.1,{0,10,50,100,500},{0.01,0.05,0.1,0.5,1}))</f>
        <v>38.900000000000006</v>
      </c>
      <c r="E5" s="84">
        <f>CEILING(C5*0.9,LOOKUP(C5*0.9,{0,10,50,100,500},{0.01,0.05,0.1,0.5,1}))</f>
        <v>31.900000000000002</v>
      </c>
      <c r="F5" s="84">
        <f t="shared" si="0"/>
        <v>38.650000000000006</v>
      </c>
      <c r="G5" s="84">
        <v>2</v>
      </c>
      <c r="H5" s="84">
        <f t="shared" si="1"/>
        <v>70.8</v>
      </c>
      <c r="I5" s="84" t="s">
        <v>3590</v>
      </c>
      <c r="J5" s="84">
        <v>6.52</v>
      </c>
      <c r="K5" s="84" t="s">
        <v>3973</v>
      </c>
      <c r="M5" s="115">
        <v>2098</v>
      </c>
      <c r="P5" s="10">
        <v>4</v>
      </c>
      <c r="Q5" s="85">
        <f>Q2*4</f>
        <v>14613.999999999998</v>
      </c>
    </row>
    <row r="6" spans="1:17" x14ac:dyDescent="0.25">
      <c r="A6" s="84" t="s">
        <v>1835</v>
      </c>
      <c r="B6" s="84" t="s">
        <v>1836</v>
      </c>
      <c r="C6" s="84">
        <v>26.6</v>
      </c>
      <c r="D6" s="84">
        <f>FLOOR(C6*1.1,LOOKUP(C6*1.1,{0,10,50,100,500},{0.01,0.05,0.1,0.5,1}))</f>
        <v>29.25</v>
      </c>
      <c r="E6" s="84">
        <f>CEILING(C6*0.9,LOOKUP(C6*0.9,{0,10,50,100,500},{0.01,0.05,0.1,0.5,1}))</f>
        <v>23.950000000000003</v>
      </c>
      <c r="F6" s="84">
        <f t="shared" si="0"/>
        <v>29</v>
      </c>
      <c r="G6" s="84">
        <v>2</v>
      </c>
      <c r="H6" s="84">
        <f t="shared" si="1"/>
        <v>53.2</v>
      </c>
      <c r="I6" s="84" t="s">
        <v>3590</v>
      </c>
      <c r="J6" s="84">
        <v>5.35</v>
      </c>
      <c r="K6" s="84" t="s">
        <v>3974</v>
      </c>
      <c r="M6" s="115">
        <v>563</v>
      </c>
      <c r="P6" s="10">
        <v>5</v>
      </c>
      <c r="Q6" s="85">
        <f>Q2*5</f>
        <v>18267.499999999996</v>
      </c>
    </row>
    <row r="7" spans="1:17" x14ac:dyDescent="0.25">
      <c r="A7" s="84" t="s">
        <v>3975</v>
      </c>
      <c r="B7" s="84" t="s">
        <v>3976</v>
      </c>
      <c r="C7" s="84">
        <v>22.05</v>
      </c>
      <c r="D7" s="84">
        <f>FLOOR(C7*1.1,LOOKUP(C7*1.1,{0,10,50,100,500},{0.01,0.05,0.1,0.5,1}))</f>
        <v>24.25</v>
      </c>
      <c r="E7" s="84">
        <f>CEILING(C7*0.9,LOOKUP(C7*0.9,{0,10,50,100,500},{0.01,0.05,0.1,0.5,1}))</f>
        <v>19.850000000000001</v>
      </c>
      <c r="F7" s="84">
        <f t="shared" si="0"/>
        <v>24</v>
      </c>
      <c r="G7" s="84">
        <v>3</v>
      </c>
      <c r="H7" s="84">
        <f t="shared" si="1"/>
        <v>66.150000000000006</v>
      </c>
      <c r="I7" s="84" t="s">
        <v>3590</v>
      </c>
      <c r="J7" s="84">
        <v>5.15</v>
      </c>
      <c r="K7" s="84" t="s">
        <v>3977</v>
      </c>
      <c r="L7" s="82"/>
      <c r="M7" s="115">
        <v>5121</v>
      </c>
      <c r="P7" s="10">
        <v>6</v>
      </c>
      <c r="Q7" s="85">
        <f>Q2*6</f>
        <v>21920.999999999996</v>
      </c>
    </row>
    <row r="8" spans="1:17" x14ac:dyDescent="0.25">
      <c r="A8" s="84" t="s">
        <v>3978</v>
      </c>
      <c r="B8" s="84" t="s">
        <v>3979</v>
      </c>
      <c r="C8" s="84">
        <v>15.5</v>
      </c>
      <c r="D8" s="84">
        <f>FLOOR(C8*1.1,LOOKUP(C8*1.1,{0,10,50,100,500},{0.01,0.05,0.1,0.5,1}))</f>
        <v>17.05</v>
      </c>
      <c r="E8" s="84">
        <f>CEILING(C8*0.9,LOOKUP(C8*0.9,{0,10,50,100,500},{0.01,0.05,0.1,0.5,1}))</f>
        <v>13.950000000000001</v>
      </c>
      <c r="F8" s="84">
        <f t="shared" si="0"/>
        <v>16.8</v>
      </c>
      <c r="G8" s="84">
        <v>4</v>
      </c>
      <c r="H8" s="84">
        <f t="shared" si="1"/>
        <v>62</v>
      </c>
      <c r="I8" s="84" t="s">
        <v>3590</v>
      </c>
      <c r="J8" s="84">
        <v>4.6900000000000004</v>
      </c>
      <c r="K8" s="84" t="s">
        <v>3980</v>
      </c>
      <c r="M8" s="115">
        <v>3532</v>
      </c>
      <c r="P8" s="10">
        <v>7</v>
      </c>
      <c r="Q8" s="85">
        <f>Q2*7</f>
        <v>25574.499999999996</v>
      </c>
    </row>
    <row r="9" spans="1:17" x14ac:dyDescent="0.25">
      <c r="A9" s="84" t="s">
        <v>3981</v>
      </c>
      <c r="B9" s="84" t="s">
        <v>3982</v>
      </c>
      <c r="C9" s="84">
        <v>66.2</v>
      </c>
      <c r="D9" s="84">
        <f>FLOOR(C9*1.1,LOOKUP(C9*1.1,{0,10,50,100,500},{0.01,0.05,0.1,0.5,1}))</f>
        <v>72.8</v>
      </c>
      <c r="E9" s="84">
        <f>CEILING(C9*0.9,LOOKUP(C9*0.9,{0,10,50,100,500},{0.01,0.05,0.1,0.5,1}))</f>
        <v>59.6</v>
      </c>
      <c r="F9" s="84">
        <f t="shared" si="0"/>
        <v>72.3</v>
      </c>
      <c r="G9" s="84">
        <v>1</v>
      </c>
      <c r="H9" s="84">
        <f t="shared" si="1"/>
        <v>66.2</v>
      </c>
      <c r="I9" s="84" t="s">
        <v>3590</v>
      </c>
      <c r="J9" s="84">
        <v>4.62</v>
      </c>
      <c r="K9" s="84" t="s">
        <v>3983</v>
      </c>
      <c r="M9" s="115">
        <v>9913</v>
      </c>
      <c r="P9" s="10">
        <v>8</v>
      </c>
      <c r="Q9" s="85">
        <f>Q2*8</f>
        <v>29227.999999999996</v>
      </c>
    </row>
    <row r="10" spans="1:17" x14ac:dyDescent="0.25">
      <c r="H10" s="83">
        <f>SUM(H2:H9)</f>
        <v>365.34999999999997</v>
      </c>
      <c r="M10" s="83">
        <f>SUM(M2:M9)</f>
        <v>24079</v>
      </c>
      <c r="P10" s="10">
        <v>9</v>
      </c>
      <c r="Q10" s="85">
        <f>Q2*9</f>
        <v>32881.499999999993</v>
      </c>
    </row>
    <row r="11" spans="1:17" x14ac:dyDescent="0.25">
      <c r="P11" s="10">
        <v>10</v>
      </c>
      <c r="Q11" s="85">
        <f>Q2*10</f>
        <v>36534.999999999993</v>
      </c>
    </row>
    <row r="15" spans="1:17" x14ac:dyDescent="0.25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</row>
    <row r="16" spans="1:17" x14ac:dyDescent="0.25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</row>
    <row r="17" spans="1:13" x14ac:dyDescent="0.25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</row>
    <row r="18" spans="1:13" x14ac:dyDescent="0.25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</row>
    <row r="19" spans="1:13" x14ac:dyDescent="0.25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</row>
    <row r="20" spans="1:13" x14ac:dyDescent="0.25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</row>
    <row r="21" spans="1:13" x14ac:dyDescent="0.25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</row>
    <row r="22" spans="1:13" x14ac:dyDescent="0.25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</row>
    <row r="23" spans="1:13" x14ac:dyDescent="0.25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6A6A-B443-4909-B4E1-0F7BA0F5AE46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116"/>
    <col min="4" max="4" width="9.28515625" style="116" hidden="1" customWidth="1"/>
    <col min="5" max="10" width="9.28515625" style="116"/>
    <col min="11" max="11" width="15.7109375" style="116" customWidth="1"/>
    <col min="12" max="12" width="9.140625" style="116" customWidth="1"/>
    <col min="13" max="16384" width="9.28515625" style="116"/>
  </cols>
  <sheetData>
    <row r="1" spans="1:17" x14ac:dyDescent="0.25">
      <c r="A1" s="116" t="s">
        <v>3587</v>
      </c>
      <c r="B1" s="116" t="s">
        <v>3588</v>
      </c>
      <c r="C1" s="116" t="s">
        <v>3589</v>
      </c>
      <c r="D1" s="116" t="s">
        <v>3590</v>
      </c>
      <c r="E1" s="116" t="s">
        <v>3591</v>
      </c>
      <c r="F1" s="116" t="s">
        <v>3592</v>
      </c>
      <c r="G1" s="116" t="s">
        <v>3593</v>
      </c>
      <c r="H1" s="116" t="s">
        <v>3594</v>
      </c>
      <c r="I1" s="116" t="s">
        <v>3590</v>
      </c>
      <c r="J1" s="116" t="s">
        <v>3595</v>
      </c>
      <c r="K1" s="116" t="s">
        <v>3596</v>
      </c>
      <c r="L1" s="116" t="s">
        <v>3597</v>
      </c>
      <c r="P1" s="10" t="s">
        <v>49</v>
      </c>
      <c r="Q1" s="85"/>
    </row>
    <row r="2" spans="1:17" x14ac:dyDescent="0.25">
      <c r="A2" s="84" t="s">
        <v>1602</v>
      </c>
      <c r="B2" s="84" t="s">
        <v>1603</v>
      </c>
      <c r="C2" s="84">
        <v>41.2</v>
      </c>
      <c r="D2" s="84">
        <f>FLOOR(C2*1.1,LOOKUP(C2*1.1,{0,10,50,100,500},{0.01,0.05,0.1,0.5,1}))</f>
        <v>45.300000000000004</v>
      </c>
      <c r="E2" s="84">
        <f>CEILING(C2*0.9,LOOKUP(C2*0.9,{0,10,50,100,500},{0.01,0.05,0.1,0.5,1}))</f>
        <v>37.1</v>
      </c>
      <c r="F2" s="84">
        <f t="shared" ref="F2:F6" si="0">IF(D2&lt;10,D2-0.05,IF(D2&lt;50,D2-0.25,IF(D2&lt;100,D2-0.5,IF(D2&lt;500,D2-2.5,IF(D2&lt;1000,D2-5,0)))))</f>
        <v>45.050000000000004</v>
      </c>
      <c r="G2" s="84">
        <v>1</v>
      </c>
      <c r="H2" s="84">
        <f t="shared" ref="H2:H6" si="1">C2*G2</f>
        <v>41.2</v>
      </c>
      <c r="I2" s="84" t="s">
        <v>3590</v>
      </c>
      <c r="J2" s="84">
        <v>16.46</v>
      </c>
      <c r="K2" s="84" t="s">
        <v>3985</v>
      </c>
      <c r="M2" s="116">
        <v>-1479</v>
      </c>
      <c r="P2" s="10">
        <v>1</v>
      </c>
      <c r="Q2" s="85">
        <f>H10*1000*0.01</f>
        <v>4229.9999999999991</v>
      </c>
    </row>
    <row r="3" spans="1:17" x14ac:dyDescent="0.25">
      <c r="A3" s="84" t="s">
        <v>2789</v>
      </c>
      <c r="B3" s="84" t="s">
        <v>2790</v>
      </c>
      <c r="C3" s="84">
        <v>39.549999999999997</v>
      </c>
      <c r="D3" s="84">
        <f>FLOOR(C3*1.1,LOOKUP(C3*1.1,{0,10,50,100,500},{0.01,0.05,0.1,0.5,1}))</f>
        <v>43.5</v>
      </c>
      <c r="E3" s="84">
        <f>CEILING(C3*0.9,LOOKUP(C3*0.9,{0,10,50,100,500},{0.01,0.05,0.1,0.5,1}))</f>
        <v>35.6</v>
      </c>
      <c r="F3" s="84">
        <f t="shared" si="0"/>
        <v>43.25</v>
      </c>
      <c r="G3" s="84">
        <v>1</v>
      </c>
      <c r="H3" s="84">
        <f t="shared" si="1"/>
        <v>39.549999999999997</v>
      </c>
      <c r="I3" s="84" t="s">
        <v>3590</v>
      </c>
      <c r="J3" s="84">
        <v>10.83</v>
      </c>
      <c r="K3" s="84" t="s">
        <v>3986</v>
      </c>
      <c r="M3" s="116">
        <v>-124</v>
      </c>
      <c r="P3" s="10">
        <v>2</v>
      </c>
      <c r="Q3" s="85">
        <f>Q2*2</f>
        <v>8459.9999999999982</v>
      </c>
    </row>
    <row r="4" spans="1:17" x14ac:dyDescent="0.25">
      <c r="A4" s="84" t="s">
        <v>3883</v>
      </c>
      <c r="B4" s="84" t="s">
        <v>3884</v>
      </c>
      <c r="C4" s="84">
        <v>27.85</v>
      </c>
      <c r="D4" s="84">
        <f>FLOOR(C4*1.1,LOOKUP(C4*1.1,{0,10,50,100,500},{0.01,0.05,0.1,0.5,1}))</f>
        <v>30.6</v>
      </c>
      <c r="E4" s="84">
        <f>CEILING(C4*0.9,LOOKUP(C4*0.9,{0,10,50,100,500},{0.01,0.05,0.1,0.5,1}))</f>
        <v>25.1</v>
      </c>
      <c r="F4" s="84">
        <f t="shared" si="0"/>
        <v>30.35</v>
      </c>
      <c r="G4" s="84">
        <v>2</v>
      </c>
      <c r="H4" s="84">
        <f t="shared" si="1"/>
        <v>55.7</v>
      </c>
      <c r="I4" s="84" t="s">
        <v>3590</v>
      </c>
      <c r="J4" s="84">
        <v>8.7200000000000006</v>
      </c>
      <c r="K4" s="84" t="s">
        <v>3987</v>
      </c>
      <c r="M4" s="116">
        <v>-1949</v>
      </c>
      <c r="P4" s="10">
        <v>3</v>
      </c>
      <c r="Q4" s="85">
        <f>Q2*3</f>
        <v>12689.999999999996</v>
      </c>
    </row>
    <row r="5" spans="1:17" x14ac:dyDescent="0.25">
      <c r="A5" s="84" t="s">
        <v>3887</v>
      </c>
      <c r="B5" s="84" t="s">
        <v>3888</v>
      </c>
      <c r="C5" s="84">
        <v>30.6</v>
      </c>
      <c r="D5" s="84">
        <f>FLOOR(C5*1.1,LOOKUP(C5*1.1,{0,10,50,100,500},{0.01,0.05,0.1,0.5,1}))</f>
        <v>33.65</v>
      </c>
      <c r="E5" s="84">
        <f>CEILING(C5*0.9,LOOKUP(C5*0.9,{0,10,50,100,500},{0.01,0.05,0.1,0.5,1}))</f>
        <v>27.55</v>
      </c>
      <c r="F5" s="84">
        <f t="shared" si="0"/>
        <v>33.4</v>
      </c>
      <c r="G5" s="84">
        <v>2</v>
      </c>
      <c r="H5" s="84">
        <f t="shared" si="1"/>
        <v>61.2</v>
      </c>
      <c r="I5" s="84" t="s">
        <v>3590</v>
      </c>
      <c r="J5" s="84">
        <v>8.6300000000000008</v>
      </c>
      <c r="K5" s="84" t="s">
        <v>3988</v>
      </c>
      <c r="M5" s="116">
        <v>-972</v>
      </c>
      <c r="P5" s="10">
        <v>4</v>
      </c>
      <c r="Q5" s="85">
        <f>Q2*4</f>
        <v>16919.999999999996</v>
      </c>
    </row>
    <row r="6" spans="1:17" x14ac:dyDescent="0.25">
      <c r="A6" s="84" t="s">
        <v>1835</v>
      </c>
      <c r="B6" s="84" t="s">
        <v>1836</v>
      </c>
      <c r="C6" s="84">
        <v>27.1</v>
      </c>
      <c r="D6" s="84">
        <f>FLOOR(C6*1.1,LOOKUP(C6*1.1,{0,10,50,100,500},{0.01,0.05,0.1,0.5,1}))</f>
        <v>29.8</v>
      </c>
      <c r="E6" s="84">
        <f>CEILING(C6*0.9,LOOKUP(C6*0.9,{0,10,50,100,500},{0.01,0.05,0.1,0.5,1}))</f>
        <v>24.400000000000002</v>
      </c>
      <c r="F6" s="84">
        <f t="shared" si="0"/>
        <v>29.55</v>
      </c>
      <c r="G6" s="84">
        <v>2</v>
      </c>
      <c r="H6" s="84">
        <f t="shared" si="1"/>
        <v>54.2</v>
      </c>
      <c r="I6" s="84" t="s">
        <v>3590</v>
      </c>
      <c r="J6" s="84">
        <v>8.18</v>
      </c>
      <c r="K6" s="84" t="s">
        <v>3989</v>
      </c>
      <c r="M6" s="116">
        <v>-1339</v>
      </c>
      <c r="P6" s="10">
        <v>5</v>
      </c>
      <c r="Q6" s="85">
        <f>Q2*5</f>
        <v>21149.999999999996</v>
      </c>
    </row>
    <row r="7" spans="1:17" x14ac:dyDescent="0.25">
      <c r="A7" s="84" t="s">
        <v>3923</v>
      </c>
      <c r="B7" s="84" t="s">
        <v>3924</v>
      </c>
      <c r="C7" s="84">
        <v>55.8</v>
      </c>
      <c r="D7" s="84">
        <f>FLOOR(C7*1.1,LOOKUP(C7*1.1,{0,10,50,100,500},{0.01,0.05,0.1,0.5,1}))</f>
        <v>61.300000000000004</v>
      </c>
      <c r="E7" s="84">
        <f>CEILING(C7*0.9,LOOKUP(C7*0.9,{0,10,50,100,500},{0.01,0.05,0.1,0.5,1}))</f>
        <v>50.300000000000004</v>
      </c>
      <c r="F7" s="84">
        <f>IF(D7&lt;10,D7-0.05,IF(D7&lt;50,D7-0.25,IF(D7&lt;100,D7-0.5,IF(D7&lt;500,D7-2.5,IF(D7&lt;1000,D7-5,0)))))</f>
        <v>60.800000000000004</v>
      </c>
      <c r="G7" s="84">
        <v>1</v>
      </c>
      <c r="H7" s="84">
        <f>C7*G7</f>
        <v>55.8</v>
      </c>
      <c r="I7" s="84" t="s">
        <v>3590</v>
      </c>
      <c r="J7" s="84">
        <v>6.14</v>
      </c>
      <c r="K7" s="84" t="s">
        <v>3990</v>
      </c>
      <c r="M7" s="116">
        <v>1055</v>
      </c>
      <c r="P7" s="10">
        <v>6</v>
      </c>
      <c r="Q7" s="85">
        <f>Q2*6</f>
        <v>25379.999999999993</v>
      </c>
    </row>
    <row r="8" spans="1:17" x14ac:dyDescent="0.25">
      <c r="A8" s="84" t="s">
        <v>2625</v>
      </c>
      <c r="B8" s="84" t="s">
        <v>2626</v>
      </c>
      <c r="C8" s="84">
        <v>38.200000000000003</v>
      </c>
      <c r="D8" s="84">
        <f>FLOOR(C8*1.1,LOOKUP(C8*1.1,{0,10,50,100,500},{0.01,0.05,0.1,0.5,1}))</f>
        <v>42</v>
      </c>
      <c r="E8" s="84">
        <f>CEILING(C8*0.9,LOOKUP(C8*0.9,{0,10,50,100,500},{0.01,0.05,0.1,0.5,1}))</f>
        <v>34.4</v>
      </c>
      <c r="F8" s="84">
        <f>IF(D8&lt;10,D8-0.05,IF(D8&lt;50,D8-0.25,IF(D8&lt;100,D8-0.5,IF(D8&lt;500,D8-2.5,IF(D8&lt;1000,D8-5,0)))))</f>
        <v>41.75</v>
      </c>
      <c r="G8" s="84">
        <v>2</v>
      </c>
      <c r="H8" s="84">
        <f>C8*G8</f>
        <v>76.400000000000006</v>
      </c>
      <c r="I8" s="84" t="s">
        <v>3590</v>
      </c>
      <c r="J8" s="84">
        <v>5.87</v>
      </c>
      <c r="K8" s="84" t="s">
        <v>3991</v>
      </c>
      <c r="M8" s="116">
        <v>-3995</v>
      </c>
      <c r="P8" s="10">
        <v>7</v>
      </c>
      <c r="Q8" s="85">
        <f>Q2*7</f>
        <v>29609.999999999993</v>
      </c>
    </row>
    <row r="9" spans="1:17" x14ac:dyDescent="0.25">
      <c r="A9" s="84" t="s">
        <v>3717</v>
      </c>
      <c r="B9" s="84" t="s">
        <v>3718</v>
      </c>
      <c r="C9" s="84">
        <v>38.950000000000003</v>
      </c>
      <c r="D9" s="84">
        <f>FLOOR(C9*1.1,LOOKUP(C9*1.1,{0,10,50,100,500},{0.01,0.05,0.1,0.5,1}))</f>
        <v>42.800000000000004</v>
      </c>
      <c r="E9" s="84">
        <f>CEILING(C9*0.9,LOOKUP(C9*0.9,{0,10,50,100,500},{0.01,0.05,0.1,0.5,1}))</f>
        <v>35.1</v>
      </c>
      <c r="F9" s="84">
        <f>IF(D9&lt;10,D9-0.05,IF(D9&lt;50,D9-0.25,IF(D9&lt;100,D9-0.5,IF(D9&lt;500,D9-2.5,IF(D9&lt;1000,D9-5,0)))))</f>
        <v>42.550000000000004</v>
      </c>
      <c r="G9" s="84">
        <v>1</v>
      </c>
      <c r="H9" s="84">
        <f>C9*G9</f>
        <v>38.950000000000003</v>
      </c>
      <c r="I9" s="84" t="s">
        <v>3590</v>
      </c>
      <c r="J9" s="84">
        <v>5.18</v>
      </c>
      <c r="K9" s="84" t="s">
        <v>3992</v>
      </c>
      <c r="M9" s="116">
        <v>683</v>
      </c>
      <c r="P9" s="10">
        <v>8</v>
      </c>
      <c r="Q9" s="85">
        <f>Q2*8</f>
        <v>33839.999999999993</v>
      </c>
    </row>
    <row r="10" spans="1:17" x14ac:dyDescent="0.25">
      <c r="H10" s="83">
        <f>SUM(H2:H9)</f>
        <v>422.99999999999994</v>
      </c>
      <c r="M10" s="83">
        <f>SUM(M2:M9)</f>
        <v>-8120</v>
      </c>
      <c r="P10" s="10">
        <v>9</v>
      </c>
      <c r="Q10" s="85">
        <f>Q2*9</f>
        <v>38069.999999999993</v>
      </c>
    </row>
    <row r="11" spans="1:17" x14ac:dyDescent="0.25">
      <c r="P11" s="10">
        <v>10</v>
      </c>
      <c r="Q11" s="85">
        <f>Q2*10</f>
        <v>42299.999999999993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9702-4067-4A59-BE28-417D65BA484B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117"/>
    <col min="4" max="4" width="9.28515625" style="117" hidden="1" customWidth="1"/>
    <col min="5" max="10" width="9.28515625" style="117"/>
    <col min="11" max="11" width="15.7109375" style="117" customWidth="1"/>
    <col min="12" max="16384" width="9.28515625" style="117"/>
  </cols>
  <sheetData>
    <row r="1" spans="1:17" x14ac:dyDescent="0.25">
      <c r="A1" s="117" t="s">
        <v>3587</v>
      </c>
      <c r="B1" s="117" t="s">
        <v>3588</v>
      </c>
      <c r="C1" s="117" t="s">
        <v>3589</v>
      </c>
      <c r="D1" s="117" t="s">
        <v>3590</v>
      </c>
      <c r="E1" s="117" t="s">
        <v>3591</v>
      </c>
      <c r="F1" s="117" t="s">
        <v>3592</v>
      </c>
      <c r="G1" s="117" t="s">
        <v>3593</v>
      </c>
      <c r="H1" s="117" t="s">
        <v>3594</v>
      </c>
      <c r="I1" s="117" t="s">
        <v>3590</v>
      </c>
      <c r="J1" s="117" t="s">
        <v>3595</v>
      </c>
      <c r="K1" s="117" t="s">
        <v>3596</v>
      </c>
      <c r="L1" s="117" t="s">
        <v>3597</v>
      </c>
      <c r="P1" s="10" t="s">
        <v>49</v>
      </c>
      <c r="Q1" s="85"/>
    </row>
    <row r="2" spans="1:17" x14ac:dyDescent="0.25">
      <c r="A2" s="84" t="s">
        <v>1110</v>
      </c>
      <c r="B2" s="84" t="s">
        <v>1111</v>
      </c>
      <c r="C2" s="84">
        <v>15.95</v>
      </c>
      <c r="D2" s="84">
        <f>FLOOR(C2*1.1,LOOKUP(C2*1.1,{0,10,50,100,500},{0.01,0.05,0.1,0.5,1}))</f>
        <v>17.5</v>
      </c>
      <c r="E2" s="84">
        <f>CEILING(C2*0.9,LOOKUP(C2*0.9,{0,10,50,100,500},{0.01,0.05,0.1,0.5,1}))</f>
        <v>14.4</v>
      </c>
      <c r="F2" s="84">
        <f t="shared" ref="F2:F9" si="0">IF(D2&lt;10,D2-0.05,IF(D2&lt;50,D2-0.25,IF(D2&lt;100,D2-0.5,IF(D2&lt;500,D2-2.5,IF(D2&lt;1000,D2-5,0)))))</f>
        <v>17.25</v>
      </c>
      <c r="G2" s="84">
        <v>4</v>
      </c>
      <c r="H2" s="84">
        <f t="shared" ref="H2:H9" si="1">C2*G2</f>
        <v>63.8</v>
      </c>
      <c r="I2" s="84" t="s">
        <v>3590</v>
      </c>
      <c r="J2" s="84">
        <v>17.97</v>
      </c>
      <c r="K2" s="84" t="s">
        <v>3993</v>
      </c>
      <c r="M2" s="117">
        <v>3127</v>
      </c>
      <c r="P2" s="10">
        <v>1</v>
      </c>
      <c r="Q2" s="85">
        <f>H10*1000*0.01</f>
        <v>4510.5</v>
      </c>
    </row>
    <row r="3" spans="1:17" x14ac:dyDescent="0.25">
      <c r="A3" s="84" t="s">
        <v>1169</v>
      </c>
      <c r="B3" s="84" t="s">
        <v>1170</v>
      </c>
      <c r="C3" s="84">
        <v>57.3</v>
      </c>
      <c r="D3" s="84">
        <f>FLOOR(C3*1.1,LOOKUP(C3*1.1,{0,10,50,100,500},{0.01,0.05,0.1,0.5,1}))</f>
        <v>63</v>
      </c>
      <c r="E3" s="84">
        <f>CEILING(C3*0.9,LOOKUP(C3*0.9,{0,10,50,100,500},{0.01,0.05,0.1,0.5,1}))</f>
        <v>51.6</v>
      </c>
      <c r="F3" s="84">
        <f t="shared" si="0"/>
        <v>62.5</v>
      </c>
      <c r="G3" s="84">
        <v>1</v>
      </c>
      <c r="H3" s="84">
        <f t="shared" si="1"/>
        <v>57.3</v>
      </c>
      <c r="I3" s="84" t="s">
        <v>3590</v>
      </c>
      <c r="J3" s="84">
        <v>16.54</v>
      </c>
      <c r="K3" s="84" t="s">
        <v>3994</v>
      </c>
      <c r="M3" s="117">
        <v>2457</v>
      </c>
      <c r="P3" s="10">
        <v>2</v>
      </c>
      <c r="Q3" s="85">
        <f>Q2*2</f>
        <v>9021</v>
      </c>
    </row>
    <row r="4" spans="1:17" x14ac:dyDescent="0.25">
      <c r="A4" s="84" t="s">
        <v>3995</v>
      </c>
      <c r="B4" s="84" t="s">
        <v>3996</v>
      </c>
      <c r="C4" s="84">
        <v>57.3</v>
      </c>
      <c r="D4" s="84">
        <f>FLOOR(C4*1.1,LOOKUP(C4*1.1,{0,10,50,100,500},{0.01,0.05,0.1,0.5,1}))</f>
        <v>63</v>
      </c>
      <c r="E4" s="84">
        <f>CEILING(C4*0.9,LOOKUP(C4*0.9,{0,10,50,100,500},{0.01,0.05,0.1,0.5,1}))</f>
        <v>51.6</v>
      </c>
      <c r="F4" s="84">
        <f t="shared" si="0"/>
        <v>62.5</v>
      </c>
      <c r="G4" s="84">
        <v>1</v>
      </c>
      <c r="H4" s="84">
        <f t="shared" si="1"/>
        <v>57.3</v>
      </c>
      <c r="I4" s="84" t="s">
        <v>3590</v>
      </c>
      <c r="J4" s="84">
        <v>10.33</v>
      </c>
      <c r="K4" s="84" t="s">
        <v>3997</v>
      </c>
      <c r="M4" s="117">
        <v>1152</v>
      </c>
      <c r="P4" s="10">
        <v>3</v>
      </c>
      <c r="Q4" s="85">
        <f>Q2*3</f>
        <v>13531.5</v>
      </c>
    </row>
    <row r="5" spans="1:17" x14ac:dyDescent="0.25">
      <c r="A5" s="84" t="s">
        <v>3953</v>
      </c>
      <c r="B5" s="84" t="s">
        <v>3954</v>
      </c>
      <c r="C5" s="84">
        <v>28.05</v>
      </c>
      <c r="D5" s="84">
        <f>FLOOR(C5*1.1,LOOKUP(C5*1.1,{0,10,50,100,500},{0.01,0.05,0.1,0.5,1}))</f>
        <v>30.85</v>
      </c>
      <c r="E5" s="84">
        <f>CEILING(C5*0.9,LOOKUP(C5*0.9,{0,10,50,100,500},{0.01,0.05,0.1,0.5,1}))</f>
        <v>25.25</v>
      </c>
      <c r="F5" s="84">
        <f t="shared" si="0"/>
        <v>30.6</v>
      </c>
      <c r="G5" s="84">
        <v>2</v>
      </c>
      <c r="H5" s="84">
        <f t="shared" si="1"/>
        <v>56.1</v>
      </c>
      <c r="I5" s="84" t="s">
        <v>3590</v>
      </c>
      <c r="J5" s="84">
        <v>9.8000000000000007</v>
      </c>
      <c r="K5" s="84" t="s">
        <v>3998</v>
      </c>
      <c r="M5" s="117">
        <v>1861</v>
      </c>
      <c r="P5" s="10">
        <v>4</v>
      </c>
      <c r="Q5" s="85">
        <f>Q2*4</f>
        <v>18042</v>
      </c>
    </row>
    <row r="6" spans="1:17" x14ac:dyDescent="0.25">
      <c r="A6" s="84" t="s">
        <v>511</v>
      </c>
      <c r="B6" s="84" t="s">
        <v>512</v>
      </c>
      <c r="C6" s="84">
        <v>17.75</v>
      </c>
      <c r="D6" s="84">
        <f>FLOOR(C6*1.1,LOOKUP(C6*1.1,{0,10,50,100,500},{0.01,0.05,0.1,0.5,1}))</f>
        <v>19.5</v>
      </c>
      <c r="E6" s="84">
        <f>CEILING(C6*0.9,LOOKUP(C6*0.9,{0,10,50,100,500},{0.01,0.05,0.1,0.5,1}))</f>
        <v>16</v>
      </c>
      <c r="F6" s="84">
        <f t="shared" si="0"/>
        <v>19.25</v>
      </c>
      <c r="G6" s="84">
        <v>3</v>
      </c>
      <c r="H6" s="84">
        <f t="shared" si="1"/>
        <v>53.25</v>
      </c>
      <c r="I6" s="84" t="s">
        <v>3590</v>
      </c>
      <c r="J6" s="84">
        <v>8.77</v>
      </c>
      <c r="K6" s="84" t="s">
        <v>3999</v>
      </c>
      <c r="M6" s="117">
        <v>2926</v>
      </c>
      <c r="P6" s="10">
        <v>5</v>
      </c>
      <c r="Q6" s="85">
        <f>Q2*5</f>
        <v>22552.5</v>
      </c>
    </row>
    <row r="7" spans="1:17" x14ac:dyDescent="0.25">
      <c r="A7" s="84" t="s">
        <v>3774</v>
      </c>
      <c r="B7" s="84" t="s">
        <v>3775</v>
      </c>
      <c r="C7" s="84">
        <v>44.6</v>
      </c>
      <c r="D7" s="84">
        <f>FLOOR(C7*1.1,LOOKUP(C7*1.1,{0,10,50,100,500},{0.01,0.05,0.1,0.5,1}))</f>
        <v>49.050000000000004</v>
      </c>
      <c r="E7" s="84">
        <f>CEILING(C7*0.9,LOOKUP(C7*0.9,{0,10,50,100,500},{0.01,0.05,0.1,0.5,1}))</f>
        <v>40.150000000000006</v>
      </c>
      <c r="F7" s="84">
        <f t="shared" si="0"/>
        <v>48.800000000000004</v>
      </c>
      <c r="G7" s="84">
        <v>0</v>
      </c>
      <c r="H7" s="84">
        <f t="shared" si="1"/>
        <v>0</v>
      </c>
      <c r="I7" s="84" t="s">
        <v>3590</v>
      </c>
      <c r="J7" s="84">
        <v>8.23</v>
      </c>
      <c r="K7" s="84" t="s">
        <v>4000</v>
      </c>
      <c r="M7" s="117" t="s">
        <v>4005</v>
      </c>
      <c r="P7" s="10">
        <v>6</v>
      </c>
      <c r="Q7" s="85">
        <f>Q2*6</f>
        <v>27063</v>
      </c>
    </row>
    <row r="8" spans="1:17" x14ac:dyDescent="0.25">
      <c r="A8" s="84" t="s">
        <v>23</v>
      </c>
      <c r="B8" s="84" t="s">
        <v>24</v>
      </c>
      <c r="C8" s="84">
        <v>47.5</v>
      </c>
      <c r="D8" s="84">
        <f>FLOOR(C8*1.1,LOOKUP(C8*1.1,{0,10,50,100,500},{0.01,0.05,0.1,0.5,1}))</f>
        <v>52.2</v>
      </c>
      <c r="E8" s="84">
        <f>CEILING(C8*0.9,LOOKUP(C8*0.9,{0,10,50,100,500},{0.01,0.05,0.1,0.5,1}))</f>
        <v>42.75</v>
      </c>
      <c r="F8" s="84">
        <f t="shared" si="0"/>
        <v>51.7</v>
      </c>
      <c r="G8" s="84">
        <v>1</v>
      </c>
      <c r="H8" s="84">
        <f t="shared" si="1"/>
        <v>47.5</v>
      </c>
      <c r="I8" s="84" t="s">
        <v>3590</v>
      </c>
      <c r="J8" s="84">
        <v>7.9</v>
      </c>
      <c r="K8" s="84" t="s">
        <v>4001</v>
      </c>
      <c r="M8" s="117">
        <v>1798</v>
      </c>
      <c r="P8" s="10">
        <v>7</v>
      </c>
      <c r="Q8" s="85">
        <f>Q2*7</f>
        <v>31573.5</v>
      </c>
    </row>
    <row r="9" spans="1:17" x14ac:dyDescent="0.25">
      <c r="A9" s="84" t="s">
        <v>4002</v>
      </c>
      <c r="B9" s="84" t="s">
        <v>4003</v>
      </c>
      <c r="C9" s="84">
        <v>57.9</v>
      </c>
      <c r="D9" s="84">
        <f>FLOOR(C9*1.1,LOOKUP(C9*1.1,{0,10,50,100,500},{0.01,0.05,0.1,0.5,1}))</f>
        <v>63.6</v>
      </c>
      <c r="E9" s="84">
        <f>CEILING(C9*0.9,LOOKUP(C9*0.9,{0,10,50,100,500},{0.01,0.05,0.1,0.5,1}))</f>
        <v>52.2</v>
      </c>
      <c r="F9" s="84">
        <f t="shared" si="0"/>
        <v>63.1</v>
      </c>
      <c r="G9" s="84">
        <v>2</v>
      </c>
      <c r="H9" s="84">
        <f t="shared" si="1"/>
        <v>115.8</v>
      </c>
      <c r="I9" s="84" t="s">
        <v>3590</v>
      </c>
      <c r="J9" s="84">
        <v>7.77</v>
      </c>
      <c r="K9" s="84" t="s">
        <v>4004</v>
      </c>
      <c r="M9" s="117">
        <v>-1407</v>
      </c>
      <c r="P9" s="10">
        <v>8</v>
      </c>
      <c r="Q9" s="85">
        <f>Q2*8</f>
        <v>36084</v>
      </c>
    </row>
    <row r="10" spans="1:17" x14ac:dyDescent="0.25">
      <c r="H10" s="83">
        <f>SUM(H2:H9)</f>
        <v>451.05</v>
      </c>
      <c r="M10" s="83">
        <f>SUM(M2:M9)</f>
        <v>11914</v>
      </c>
      <c r="P10" s="10">
        <v>9</v>
      </c>
      <c r="Q10" s="85">
        <f>Q2*9</f>
        <v>40594.5</v>
      </c>
    </row>
    <row r="11" spans="1:17" x14ac:dyDescent="0.25">
      <c r="P11" s="10">
        <v>10</v>
      </c>
      <c r="Q11" s="85">
        <f>Q2*10</f>
        <v>45105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18DB-57D6-4FBF-930D-00332E5C1155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118"/>
    <col min="4" max="4" width="9.28515625" style="118" hidden="1" customWidth="1"/>
    <col min="5" max="10" width="9.28515625" style="118"/>
    <col min="11" max="11" width="15.7109375" style="118" customWidth="1"/>
    <col min="12" max="16384" width="9.28515625" style="118"/>
  </cols>
  <sheetData>
    <row r="1" spans="1:17" x14ac:dyDescent="0.25">
      <c r="A1" s="118" t="s">
        <v>3587</v>
      </c>
      <c r="B1" s="118" t="s">
        <v>3588</v>
      </c>
      <c r="C1" s="118" t="s">
        <v>3589</v>
      </c>
      <c r="D1" s="118" t="s">
        <v>3590</v>
      </c>
      <c r="E1" s="118" t="s">
        <v>3591</v>
      </c>
      <c r="F1" s="118" t="s">
        <v>3592</v>
      </c>
      <c r="G1" s="118" t="s">
        <v>3593</v>
      </c>
      <c r="H1" s="118" t="s">
        <v>3594</v>
      </c>
      <c r="I1" s="118" t="s">
        <v>3590</v>
      </c>
      <c r="J1" s="118" t="s">
        <v>3595</v>
      </c>
      <c r="K1" s="118" t="s">
        <v>3596</v>
      </c>
      <c r="L1" s="118" t="s">
        <v>3597</v>
      </c>
      <c r="P1" s="10" t="s">
        <v>49</v>
      </c>
      <c r="Q1" s="85"/>
    </row>
    <row r="2" spans="1:17" x14ac:dyDescent="0.25">
      <c r="A2" s="84" t="s">
        <v>2383</v>
      </c>
      <c r="B2" s="84" t="s">
        <v>2384</v>
      </c>
      <c r="C2" s="84">
        <v>63.4</v>
      </c>
      <c r="D2" s="84">
        <f>FLOOR(C2*1.1,LOOKUP(C2*1.1,{0,10,50,100,500},{0.01,0.05,0.1,0.5,1}))</f>
        <v>69.7</v>
      </c>
      <c r="E2" s="84">
        <f>CEILING(C2*0.9,LOOKUP(C2*0.9,{0,10,50,100,500},{0.01,0.05,0.1,0.5,1}))</f>
        <v>57.1</v>
      </c>
      <c r="F2" s="84">
        <f t="shared" ref="F2:F9" si="0">IF(D2&lt;10,D2-0.05,IF(D2&lt;50,D2-0.25,IF(D2&lt;100,D2-0.5,IF(D2&lt;500,D2-2.5,IF(D2&lt;1000,D2-5,0)))))</f>
        <v>69.2</v>
      </c>
      <c r="G2" s="84">
        <v>1</v>
      </c>
      <c r="H2" s="84">
        <f t="shared" ref="H2:H9" si="1">C2*G2</f>
        <v>63.4</v>
      </c>
      <c r="I2" s="84" t="s">
        <v>3590</v>
      </c>
      <c r="J2" s="84">
        <v>10.8</v>
      </c>
      <c r="K2" s="84" t="s">
        <v>4006</v>
      </c>
      <c r="M2" s="118">
        <v>1729</v>
      </c>
      <c r="P2" s="10">
        <v>1</v>
      </c>
      <c r="Q2" s="85">
        <f>H10*1000*0.01</f>
        <v>3292.4999999999995</v>
      </c>
    </row>
    <row r="3" spans="1:17" x14ac:dyDescent="0.25">
      <c r="A3" s="84" t="s">
        <v>4007</v>
      </c>
      <c r="B3" s="84" t="s">
        <v>4008</v>
      </c>
      <c r="C3" s="84">
        <v>27.2</v>
      </c>
      <c r="D3" s="84">
        <f>FLOOR(C3*1.1,LOOKUP(C3*1.1,{0,10,50,100,500},{0.01,0.05,0.1,0.5,1}))</f>
        <v>29.900000000000002</v>
      </c>
      <c r="E3" s="84">
        <f>CEILING(C3*0.9,LOOKUP(C3*0.9,{0,10,50,100,500},{0.01,0.05,0.1,0.5,1}))</f>
        <v>24.5</v>
      </c>
      <c r="F3" s="84">
        <f t="shared" si="0"/>
        <v>29.650000000000002</v>
      </c>
      <c r="G3" s="84">
        <v>2</v>
      </c>
      <c r="H3" s="84">
        <f t="shared" si="1"/>
        <v>54.4</v>
      </c>
      <c r="I3" s="84" t="s">
        <v>3590</v>
      </c>
      <c r="J3" s="84">
        <v>8.92</v>
      </c>
      <c r="K3" s="84" t="s">
        <v>4009</v>
      </c>
      <c r="M3" s="118">
        <v>-1236</v>
      </c>
      <c r="P3" s="10">
        <v>2</v>
      </c>
      <c r="Q3" s="85">
        <f>Q2*2</f>
        <v>6584.9999999999991</v>
      </c>
    </row>
    <row r="4" spans="1:17" x14ac:dyDescent="0.25">
      <c r="A4" s="84" t="s">
        <v>335</v>
      </c>
      <c r="B4" s="84" t="s">
        <v>336</v>
      </c>
      <c r="C4" s="84">
        <v>26.4</v>
      </c>
      <c r="D4" s="84">
        <f>FLOOR(C4*1.1,LOOKUP(C4*1.1,{0,10,50,100,500},{0.01,0.05,0.1,0.5,1}))</f>
        <v>29</v>
      </c>
      <c r="E4" s="84">
        <f>CEILING(C4*0.9,LOOKUP(C4*0.9,{0,10,50,100,500},{0.01,0.05,0.1,0.5,1}))</f>
        <v>23.8</v>
      </c>
      <c r="F4" s="84">
        <f t="shared" si="0"/>
        <v>28.75</v>
      </c>
      <c r="G4" s="84">
        <v>2</v>
      </c>
      <c r="H4" s="84">
        <f t="shared" si="1"/>
        <v>52.8</v>
      </c>
      <c r="I4" s="84" t="s">
        <v>3590</v>
      </c>
      <c r="J4" s="84">
        <v>6.85</v>
      </c>
      <c r="K4" s="84" t="s">
        <v>4010</v>
      </c>
      <c r="M4" s="118">
        <v>-1737</v>
      </c>
      <c r="P4" s="10">
        <v>3</v>
      </c>
      <c r="Q4" s="85">
        <f>Q2*3</f>
        <v>9877.4999999999982</v>
      </c>
    </row>
    <row r="5" spans="1:17" x14ac:dyDescent="0.25">
      <c r="A5" s="84" t="s">
        <v>4011</v>
      </c>
      <c r="B5" s="84" t="s">
        <v>4012</v>
      </c>
      <c r="C5" s="84">
        <v>51.8</v>
      </c>
      <c r="D5" s="84">
        <f>FLOOR(C5*1.1,LOOKUP(C5*1.1,{0,10,50,100,500},{0.01,0.05,0.1,0.5,1}))</f>
        <v>56.900000000000006</v>
      </c>
      <c r="E5" s="84">
        <f>CEILING(C5*0.9,LOOKUP(C5*0.9,{0,10,50,100,500},{0.01,0.05,0.1,0.5,1}))</f>
        <v>46.650000000000006</v>
      </c>
      <c r="F5" s="84">
        <f t="shared" si="0"/>
        <v>56.400000000000006</v>
      </c>
      <c r="G5" s="84">
        <v>1</v>
      </c>
      <c r="H5" s="84">
        <f t="shared" si="1"/>
        <v>51.8</v>
      </c>
      <c r="I5" s="84" t="s">
        <v>3590</v>
      </c>
      <c r="J5" s="84">
        <v>6.14</v>
      </c>
      <c r="K5" s="84" t="s">
        <v>4013</v>
      </c>
      <c r="M5" s="118">
        <v>-2426</v>
      </c>
      <c r="P5" s="10">
        <v>4</v>
      </c>
      <c r="Q5" s="85">
        <f>Q2*4</f>
        <v>13169.999999999998</v>
      </c>
    </row>
    <row r="6" spans="1:17" x14ac:dyDescent="0.25">
      <c r="A6" s="84" t="s">
        <v>4014</v>
      </c>
      <c r="B6" s="84" t="s">
        <v>4015</v>
      </c>
      <c r="C6" s="84">
        <v>14.35</v>
      </c>
      <c r="D6" s="84">
        <f>FLOOR(C6*1.1,LOOKUP(C6*1.1,{0,10,50,100,500},{0.01,0.05,0.1,0.5,1}))</f>
        <v>15.75</v>
      </c>
      <c r="E6" s="84">
        <f>CEILING(C6*0.9,LOOKUP(C6*0.9,{0,10,50,100,500},{0.01,0.05,0.1,0.5,1}))</f>
        <v>12.950000000000001</v>
      </c>
      <c r="F6" s="84">
        <f t="shared" si="0"/>
        <v>15.5</v>
      </c>
      <c r="G6" s="84">
        <v>0</v>
      </c>
      <c r="H6" s="84">
        <f t="shared" si="1"/>
        <v>0</v>
      </c>
      <c r="I6" s="84" t="s">
        <v>3590</v>
      </c>
      <c r="J6" s="84">
        <v>5.33</v>
      </c>
      <c r="K6" s="84" t="s">
        <v>4016</v>
      </c>
      <c r="M6" s="119" t="s">
        <v>4020</v>
      </c>
      <c r="P6" s="10">
        <v>5</v>
      </c>
      <c r="Q6" s="85">
        <f>Q2*5</f>
        <v>16462.499999999996</v>
      </c>
    </row>
    <row r="7" spans="1:17" x14ac:dyDescent="0.25">
      <c r="A7" s="84" t="s">
        <v>4002</v>
      </c>
      <c r="B7" s="84" t="s">
        <v>4003</v>
      </c>
      <c r="C7" s="84">
        <v>58.9</v>
      </c>
      <c r="D7" s="84">
        <f>FLOOR(C7*1.1,LOOKUP(C7*1.1,{0,10,50,100,500},{0.01,0.05,0.1,0.5,1}))</f>
        <v>64.7</v>
      </c>
      <c r="E7" s="84">
        <f>CEILING(C7*0.9,LOOKUP(C7*0.9,{0,10,50,100,500},{0.01,0.05,0.1,0.5,1}))</f>
        <v>53.1</v>
      </c>
      <c r="F7" s="84">
        <f t="shared" si="0"/>
        <v>64.2</v>
      </c>
      <c r="G7" s="84">
        <v>1</v>
      </c>
      <c r="H7" s="84">
        <f t="shared" si="1"/>
        <v>58.9</v>
      </c>
      <c r="I7" s="84" t="s">
        <v>3590</v>
      </c>
      <c r="J7" s="84">
        <v>5.25</v>
      </c>
      <c r="K7" s="84" t="s">
        <v>4017</v>
      </c>
      <c r="M7" s="118">
        <v>-5563</v>
      </c>
      <c r="P7" s="10">
        <v>6</v>
      </c>
      <c r="Q7" s="85">
        <f>Q2*6</f>
        <v>19754.999999999996</v>
      </c>
    </row>
    <row r="8" spans="1:17" x14ac:dyDescent="0.25">
      <c r="A8" s="84" t="s">
        <v>1023</v>
      </c>
      <c r="B8" s="84" t="s">
        <v>1024</v>
      </c>
      <c r="C8" s="84">
        <v>47.95</v>
      </c>
      <c r="D8" s="84">
        <f>FLOOR(C8*1.1,LOOKUP(C8*1.1,{0,10,50,100,500},{0.01,0.05,0.1,0.5,1}))</f>
        <v>52.7</v>
      </c>
      <c r="E8" s="84">
        <f>CEILING(C8*0.9,LOOKUP(C8*0.9,{0,10,50,100,500},{0.01,0.05,0.1,0.5,1}))</f>
        <v>43.2</v>
      </c>
      <c r="F8" s="84">
        <f t="shared" si="0"/>
        <v>52.2</v>
      </c>
      <c r="G8" s="84">
        <v>1</v>
      </c>
      <c r="H8" s="84">
        <f t="shared" si="1"/>
        <v>47.95</v>
      </c>
      <c r="I8" s="84" t="s">
        <v>3590</v>
      </c>
      <c r="J8" s="84">
        <v>4.84</v>
      </c>
      <c r="K8" s="84" t="s">
        <v>4018</v>
      </c>
      <c r="M8" s="118">
        <v>-4014</v>
      </c>
      <c r="P8" s="10">
        <v>7</v>
      </c>
      <c r="Q8" s="85">
        <f>Q2*7</f>
        <v>23047.499999999996</v>
      </c>
    </row>
    <row r="9" spans="1:17" x14ac:dyDescent="0.25">
      <c r="A9" s="84" t="s">
        <v>2789</v>
      </c>
      <c r="B9" s="84" t="s">
        <v>2790</v>
      </c>
      <c r="C9" s="84">
        <v>40.35</v>
      </c>
      <c r="D9" s="84">
        <f>FLOOR(C9*1.1,LOOKUP(C9*1.1,{0,10,50,100,500},{0.01,0.05,0.1,0.5,1}))</f>
        <v>44.35</v>
      </c>
      <c r="E9" s="84">
        <f>CEILING(C9*0.9,LOOKUP(C9*0.9,{0,10,50,100,500},{0.01,0.05,0.1,0.5,1}))</f>
        <v>36.35</v>
      </c>
      <c r="F9" s="84">
        <f t="shared" si="0"/>
        <v>44.1</v>
      </c>
      <c r="G9" s="84">
        <v>0</v>
      </c>
      <c r="H9" s="84">
        <f t="shared" si="1"/>
        <v>0</v>
      </c>
      <c r="I9" s="84" t="s">
        <v>3590</v>
      </c>
      <c r="J9" s="84">
        <v>4.7699999999999996</v>
      </c>
      <c r="K9" s="84" t="s">
        <v>4019</v>
      </c>
      <c r="M9" s="118" t="s">
        <v>4020</v>
      </c>
      <c r="P9" s="10">
        <v>8</v>
      </c>
      <c r="Q9" s="85">
        <f>Q2*8</f>
        <v>26339.999999999996</v>
      </c>
    </row>
    <row r="10" spans="1:17" x14ac:dyDescent="0.25">
      <c r="H10" s="83">
        <f>SUM(H2:H9)</f>
        <v>329.24999999999994</v>
      </c>
      <c r="M10" s="83">
        <f>SUM(M2:M9)</f>
        <v>-13247</v>
      </c>
      <c r="P10" s="10">
        <v>9</v>
      </c>
      <c r="Q10" s="85">
        <f>Q2*9</f>
        <v>29632.499999999996</v>
      </c>
    </row>
    <row r="11" spans="1:17" x14ac:dyDescent="0.25">
      <c r="P11" s="10">
        <v>10</v>
      </c>
      <c r="Q11" s="85">
        <f>Q2*10</f>
        <v>32924.999999999993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F013-89E6-4857-ACDC-AC7D8AB0BB2F}">
  <dimension ref="A1:Q11"/>
  <sheetViews>
    <sheetView zoomScale="130" zoomScaleNormal="130" workbookViewId="0">
      <selection activeCell="B8" sqref="B8"/>
    </sheetView>
  </sheetViews>
  <sheetFormatPr defaultColWidth="9.28515625" defaultRowHeight="15.75" x14ac:dyDescent="0.25"/>
  <cols>
    <col min="1" max="3" width="9.28515625" style="119"/>
    <col min="4" max="4" width="9.28515625" style="119" hidden="1" customWidth="1"/>
    <col min="5" max="10" width="9.28515625" style="119"/>
    <col min="11" max="11" width="15.7109375" style="119" customWidth="1"/>
    <col min="12" max="16384" width="9.28515625" style="119"/>
  </cols>
  <sheetData>
    <row r="1" spans="1:17" x14ac:dyDescent="0.25">
      <c r="A1" s="119" t="s">
        <v>3587</v>
      </c>
      <c r="B1" s="119" t="s">
        <v>3588</v>
      </c>
      <c r="C1" s="119" t="s">
        <v>3589</v>
      </c>
      <c r="D1" s="119" t="s">
        <v>3590</v>
      </c>
      <c r="E1" s="119" t="s">
        <v>3591</v>
      </c>
      <c r="F1" s="119" t="s">
        <v>3592</v>
      </c>
      <c r="G1" s="119" t="s">
        <v>3593</v>
      </c>
      <c r="H1" s="119" t="s">
        <v>3594</v>
      </c>
      <c r="I1" s="119" t="s">
        <v>3590</v>
      </c>
      <c r="J1" s="119" t="s">
        <v>3595</v>
      </c>
      <c r="K1" s="119" t="s">
        <v>3596</v>
      </c>
      <c r="L1" s="119" t="s">
        <v>3597</v>
      </c>
      <c r="P1" s="10" t="s">
        <v>49</v>
      </c>
      <c r="Q1" s="85"/>
    </row>
    <row r="2" spans="1:17" x14ac:dyDescent="0.25">
      <c r="A2" s="84" t="s">
        <v>335</v>
      </c>
      <c r="B2" s="84" t="s">
        <v>336</v>
      </c>
      <c r="C2" s="84">
        <v>27.5</v>
      </c>
      <c r="D2" s="84">
        <f>FLOOR(C2*1.1,LOOKUP(C2*1.1,{0,10,50,100,500},{0.01,0.05,0.1,0.5,1}))</f>
        <v>30.25</v>
      </c>
      <c r="E2" s="84">
        <f>CEILING(C2*0.9,LOOKUP(C2*0.9,{0,10,50,100,500},{0.01,0.05,0.1,0.5,1}))</f>
        <v>24.75</v>
      </c>
      <c r="F2" s="84">
        <f t="shared" ref="F2:F9" si="0">IF(D2&lt;10,D2-0.05,IF(D2&lt;50,D2-0.25,IF(D2&lt;100,D2-0.5,IF(D2&lt;500,D2-2.5,IF(D2&lt;1000,D2-5,0)))))</f>
        <v>30</v>
      </c>
      <c r="G2" s="84">
        <v>2</v>
      </c>
      <c r="H2" s="84">
        <f t="shared" ref="H2:H9" si="1">C2*G2</f>
        <v>55</v>
      </c>
      <c r="I2" s="84" t="s">
        <v>3590</v>
      </c>
      <c r="J2" s="84">
        <v>20.78</v>
      </c>
      <c r="K2" s="84" t="s">
        <v>4021</v>
      </c>
      <c r="M2" s="119">
        <v>2062</v>
      </c>
      <c r="P2" s="10">
        <v>1</v>
      </c>
      <c r="Q2" s="85">
        <f>H10*1000*0.01</f>
        <v>4131</v>
      </c>
    </row>
    <row r="3" spans="1:17" x14ac:dyDescent="0.25">
      <c r="A3" s="84" t="s">
        <v>3774</v>
      </c>
      <c r="B3" s="84" t="s">
        <v>3775</v>
      </c>
      <c r="C3" s="84">
        <v>40.85</v>
      </c>
      <c r="D3" s="84">
        <f>FLOOR(C3*1.1,LOOKUP(C3*1.1,{0,10,50,100,500},{0.01,0.05,0.1,0.5,1}))</f>
        <v>44.900000000000006</v>
      </c>
      <c r="E3" s="84">
        <f>CEILING(C3*0.9,LOOKUP(C3*0.9,{0,10,50,100,500},{0.01,0.05,0.1,0.5,1}))</f>
        <v>36.800000000000004</v>
      </c>
      <c r="F3" s="84">
        <f t="shared" si="0"/>
        <v>44.650000000000006</v>
      </c>
      <c r="G3" s="84">
        <v>1</v>
      </c>
      <c r="H3" s="84">
        <f t="shared" si="1"/>
        <v>40.85</v>
      </c>
      <c r="I3" s="84" t="s">
        <v>3590</v>
      </c>
      <c r="J3" s="84">
        <v>11.48</v>
      </c>
      <c r="K3" s="84" t="s">
        <v>4022</v>
      </c>
      <c r="M3" s="119">
        <v>2827</v>
      </c>
      <c r="P3" s="10">
        <v>2</v>
      </c>
      <c r="Q3" s="85">
        <f>Q2*2</f>
        <v>8262</v>
      </c>
    </row>
    <row r="4" spans="1:17" x14ac:dyDescent="0.25">
      <c r="A4" s="84" t="s">
        <v>4023</v>
      </c>
      <c r="B4" s="84" t="s">
        <v>4024</v>
      </c>
      <c r="C4" s="84">
        <v>13.5</v>
      </c>
      <c r="D4" s="84">
        <f>FLOOR(C4*1.1,LOOKUP(C4*1.1,{0,10,50,100,500},{0.01,0.05,0.1,0.5,1}))</f>
        <v>14.850000000000001</v>
      </c>
      <c r="E4" s="84">
        <f>CEILING(C4*0.9,LOOKUP(C4*0.9,{0,10,50,100,500},{0.01,0.05,0.1,0.5,1}))</f>
        <v>12.15</v>
      </c>
      <c r="F4" s="84">
        <f t="shared" si="0"/>
        <v>14.600000000000001</v>
      </c>
      <c r="G4" s="84">
        <v>4</v>
      </c>
      <c r="H4" s="84">
        <f t="shared" si="1"/>
        <v>54</v>
      </c>
      <c r="I4" s="84" t="s">
        <v>3590</v>
      </c>
      <c r="J4" s="84">
        <v>11.02</v>
      </c>
      <c r="K4" s="84" t="s">
        <v>4025</v>
      </c>
      <c r="M4" s="119">
        <v>3373</v>
      </c>
      <c r="P4" s="10">
        <v>3</v>
      </c>
      <c r="Q4" s="85">
        <f>Q2*3</f>
        <v>12393</v>
      </c>
    </row>
    <row r="5" spans="1:17" x14ac:dyDescent="0.25">
      <c r="A5" s="84" t="s">
        <v>4002</v>
      </c>
      <c r="B5" s="84" t="s">
        <v>4003</v>
      </c>
      <c r="C5" s="84">
        <v>63.5</v>
      </c>
      <c r="D5" s="84">
        <f>FLOOR(C5*1.1,LOOKUP(C5*1.1,{0,10,50,100,500},{0.01,0.05,0.1,0.5,1}))</f>
        <v>69.8</v>
      </c>
      <c r="E5" s="84">
        <f>CEILING(C5*0.9,LOOKUP(C5*0.9,{0,10,50,100,500},{0.01,0.05,0.1,0.5,1}))</f>
        <v>57.2</v>
      </c>
      <c r="F5" s="84">
        <f t="shared" si="0"/>
        <v>69.3</v>
      </c>
      <c r="G5" s="84">
        <v>1</v>
      </c>
      <c r="H5" s="84">
        <f t="shared" si="1"/>
        <v>63.5</v>
      </c>
      <c r="I5" s="84" t="s">
        <v>3590</v>
      </c>
      <c r="J5" s="84">
        <v>8.7200000000000006</v>
      </c>
      <c r="K5" s="84" t="s">
        <v>4026</v>
      </c>
      <c r="M5" s="119">
        <v>-474</v>
      </c>
      <c r="P5" s="10">
        <v>4</v>
      </c>
      <c r="Q5" s="85">
        <f>Q2*4</f>
        <v>16524</v>
      </c>
    </row>
    <row r="6" spans="1:17" x14ac:dyDescent="0.25">
      <c r="A6" s="84" t="s">
        <v>345</v>
      </c>
      <c r="B6" s="84" t="s">
        <v>346</v>
      </c>
      <c r="C6" s="84">
        <v>50</v>
      </c>
      <c r="D6" s="84">
        <f>FLOOR(C6*1.1,LOOKUP(C6*1.1,{0,10,50,100,500},{0.01,0.05,0.1,0.5,1}))</f>
        <v>55</v>
      </c>
      <c r="E6" s="84">
        <f>CEILING(C6*0.9,LOOKUP(C6*0.9,{0,10,50,100,500},{0.01,0.05,0.1,0.5,1}))</f>
        <v>45</v>
      </c>
      <c r="F6" s="84">
        <f t="shared" si="0"/>
        <v>54.5</v>
      </c>
      <c r="G6" s="84">
        <v>1</v>
      </c>
      <c r="H6" s="84">
        <f t="shared" si="1"/>
        <v>50</v>
      </c>
      <c r="I6" s="84" t="s">
        <v>3590</v>
      </c>
      <c r="J6" s="84">
        <v>8.6300000000000008</v>
      </c>
      <c r="K6" s="84" t="s">
        <v>4027</v>
      </c>
      <c r="M6" s="119">
        <v>4391</v>
      </c>
      <c r="P6" s="10">
        <v>5</v>
      </c>
      <c r="Q6" s="85">
        <f>Q2*5</f>
        <v>20655</v>
      </c>
    </row>
    <row r="7" spans="1:17" x14ac:dyDescent="0.25">
      <c r="A7" s="84" t="s">
        <v>4007</v>
      </c>
      <c r="B7" s="84" t="s">
        <v>4008</v>
      </c>
      <c r="C7" s="84">
        <v>27.25</v>
      </c>
      <c r="D7" s="84">
        <f>FLOOR(C7*1.1,LOOKUP(C7*1.1,{0,10,50,100,500},{0.01,0.05,0.1,0.5,1}))</f>
        <v>29.950000000000003</v>
      </c>
      <c r="E7" s="84">
        <f>CEILING(C7*0.9,LOOKUP(C7*0.9,{0,10,50,100,500},{0.01,0.05,0.1,0.5,1}))</f>
        <v>24.55</v>
      </c>
      <c r="F7" s="84">
        <f t="shared" si="0"/>
        <v>29.700000000000003</v>
      </c>
      <c r="G7" s="84">
        <v>2</v>
      </c>
      <c r="H7" s="84">
        <f t="shared" si="1"/>
        <v>54.5</v>
      </c>
      <c r="I7" s="84" t="s">
        <v>3590</v>
      </c>
      <c r="J7" s="84">
        <v>7.36</v>
      </c>
      <c r="K7" s="84" t="s">
        <v>4028</v>
      </c>
      <c r="M7" s="119">
        <v>4972</v>
      </c>
      <c r="P7" s="10">
        <v>6</v>
      </c>
      <c r="Q7" s="85">
        <f>Q2*6</f>
        <v>24786</v>
      </c>
    </row>
    <row r="8" spans="1:17" x14ac:dyDescent="0.25">
      <c r="A8" s="84" t="s">
        <v>4011</v>
      </c>
      <c r="B8" s="84" t="s">
        <v>4012</v>
      </c>
      <c r="C8" s="84">
        <v>54</v>
      </c>
      <c r="D8" s="84">
        <f>FLOOR(C8*1.1,LOOKUP(C8*1.1,{0,10,50,100,500},{0.01,0.05,0.1,0.5,1}))</f>
        <v>59.400000000000006</v>
      </c>
      <c r="E8" s="84">
        <f>CEILING(C8*0.9,LOOKUP(C8*0.9,{0,10,50,100,500},{0.01,0.05,0.1,0.5,1}))</f>
        <v>48.6</v>
      </c>
      <c r="F8" s="84">
        <f t="shared" si="0"/>
        <v>58.900000000000006</v>
      </c>
      <c r="G8" s="84">
        <v>1</v>
      </c>
      <c r="H8" s="84">
        <f t="shared" si="1"/>
        <v>54</v>
      </c>
      <c r="I8" s="84" t="s">
        <v>3590</v>
      </c>
      <c r="J8" s="84">
        <v>7.25</v>
      </c>
      <c r="K8" s="84" t="s">
        <v>4029</v>
      </c>
      <c r="M8" s="119">
        <v>4875</v>
      </c>
      <c r="P8" s="10">
        <v>7</v>
      </c>
      <c r="Q8" s="85">
        <f>Q2*7</f>
        <v>28917</v>
      </c>
    </row>
    <row r="9" spans="1:17" x14ac:dyDescent="0.25">
      <c r="A9" s="84" t="s">
        <v>4030</v>
      </c>
      <c r="B9" s="84" t="s">
        <v>4031</v>
      </c>
      <c r="C9" s="84">
        <v>41.25</v>
      </c>
      <c r="D9" s="84">
        <f>FLOOR(C9*1.1,LOOKUP(C9*1.1,{0,10,50,100,500},{0.01,0.05,0.1,0.5,1}))</f>
        <v>45.35</v>
      </c>
      <c r="E9" s="84">
        <f>CEILING(C9*0.9,LOOKUP(C9*0.9,{0,10,50,100,500},{0.01,0.05,0.1,0.5,1}))</f>
        <v>37.15</v>
      </c>
      <c r="F9" s="84">
        <f t="shared" si="0"/>
        <v>45.1</v>
      </c>
      <c r="G9" s="84">
        <v>1</v>
      </c>
      <c r="H9" s="84">
        <f t="shared" si="1"/>
        <v>41.25</v>
      </c>
      <c r="I9" s="84" t="s">
        <v>3590</v>
      </c>
      <c r="J9" s="84">
        <v>6.9</v>
      </c>
      <c r="K9" s="84" t="s">
        <v>4032</v>
      </c>
      <c r="L9" s="82"/>
      <c r="M9" s="119">
        <v>-4133</v>
      </c>
      <c r="P9" s="10">
        <v>8</v>
      </c>
      <c r="Q9" s="85">
        <f>Q2*8</f>
        <v>33048</v>
      </c>
    </row>
    <row r="10" spans="1:17" x14ac:dyDescent="0.25">
      <c r="H10" s="83">
        <f>SUM(H2:H9)</f>
        <v>413.1</v>
      </c>
      <c r="M10" s="83">
        <f>SUM(M2:M9)</f>
        <v>17893</v>
      </c>
      <c r="P10" s="10">
        <v>9</v>
      </c>
      <c r="Q10" s="85">
        <f>Q2*9</f>
        <v>37179</v>
      </c>
    </row>
    <row r="11" spans="1:17" x14ac:dyDescent="0.25">
      <c r="P11" s="10">
        <v>10</v>
      </c>
      <c r="Q11" s="85">
        <f>Q2*10</f>
        <v>41310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CA80-FCBB-42AB-869C-6919627E4723}">
  <dimension ref="A1:Q11"/>
  <sheetViews>
    <sheetView zoomScale="145" zoomScaleNormal="145" workbookViewId="0">
      <selection activeCell="K12" sqref="K12"/>
    </sheetView>
  </sheetViews>
  <sheetFormatPr defaultColWidth="9.28515625" defaultRowHeight="15.75" x14ac:dyDescent="0.25"/>
  <cols>
    <col min="1" max="3" width="9.28515625" style="120"/>
    <col min="4" max="4" width="9.28515625" style="120" hidden="1" customWidth="1"/>
    <col min="5" max="10" width="9.28515625" style="120"/>
    <col min="11" max="11" width="15.7109375" style="120" customWidth="1"/>
    <col min="12" max="16384" width="9.28515625" style="120"/>
  </cols>
  <sheetData>
    <row r="1" spans="1:17" x14ac:dyDescent="0.25">
      <c r="A1" s="120" t="s">
        <v>3587</v>
      </c>
      <c r="B1" s="120" t="s">
        <v>3588</v>
      </c>
      <c r="C1" s="120" t="s">
        <v>3589</v>
      </c>
      <c r="D1" s="120" t="s">
        <v>3590</v>
      </c>
      <c r="E1" s="120" t="s">
        <v>3591</v>
      </c>
      <c r="F1" s="120" t="s">
        <v>3592</v>
      </c>
      <c r="G1" s="120" t="s">
        <v>3593</v>
      </c>
      <c r="H1" s="120" t="s">
        <v>3594</v>
      </c>
      <c r="I1" s="120" t="s">
        <v>3590</v>
      </c>
      <c r="J1" s="120" t="s">
        <v>3595</v>
      </c>
      <c r="K1" s="120" t="s">
        <v>3596</v>
      </c>
      <c r="L1" s="120" t="s">
        <v>3597</v>
      </c>
      <c r="P1" s="10" t="s">
        <v>49</v>
      </c>
      <c r="Q1" s="85"/>
    </row>
    <row r="2" spans="1:17" x14ac:dyDescent="0.25">
      <c r="A2" s="84" t="s">
        <v>1402</v>
      </c>
      <c r="B2" s="84" t="s">
        <v>1403</v>
      </c>
      <c r="C2" s="84">
        <v>26.9</v>
      </c>
      <c r="D2" s="84">
        <f>FLOOR(C2*1.1,LOOKUP(C2*1.1,{0,10,50,100,500},{0.01,0.05,0.1,0.5,1}))</f>
        <v>29.55</v>
      </c>
      <c r="E2" s="84">
        <f>CEILING(C2*0.9,LOOKUP(C2*0.9,{0,10,50,100,500},{0.01,0.05,0.1,0.5,1}))</f>
        <v>24.25</v>
      </c>
      <c r="F2" s="84">
        <f t="shared" ref="F2:F10" si="0">IF(D2&lt;10,D2-0.05,IF(D2&lt;50,D2-0.25,IF(D2&lt;100,D2-0.5,IF(D2&lt;500,D2-2.5,IF(D2&lt;1000,D2-5,0)))))</f>
        <v>29.3</v>
      </c>
      <c r="G2" s="84">
        <v>2</v>
      </c>
      <c r="H2" s="84">
        <f t="shared" ref="H2:H10" si="1">C2*G2</f>
        <v>53.8</v>
      </c>
      <c r="I2" s="84" t="s">
        <v>3590</v>
      </c>
      <c r="J2" s="84">
        <v>24.89</v>
      </c>
      <c r="K2" s="84" t="s">
        <v>4033</v>
      </c>
      <c r="M2" s="120">
        <v>-1082</v>
      </c>
      <c r="P2" s="10">
        <v>1</v>
      </c>
      <c r="Q2" s="85">
        <f>H11*1000*0.01</f>
        <v>3663.4999999999995</v>
      </c>
    </row>
    <row r="3" spans="1:17" x14ac:dyDescent="0.25">
      <c r="A3" s="84" t="s">
        <v>4034</v>
      </c>
      <c r="B3" s="84" t="s">
        <v>4035</v>
      </c>
      <c r="C3" s="84">
        <v>28.95</v>
      </c>
      <c r="D3" s="84">
        <f>FLOOR(C3*1.1,LOOKUP(C3*1.1,{0,10,50,100,500},{0.01,0.05,0.1,0.5,1}))</f>
        <v>31.8</v>
      </c>
      <c r="E3" s="84">
        <f>CEILING(C3*0.9,LOOKUP(C3*0.9,{0,10,50,100,500},{0.01,0.05,0.1,0.5,1}))</f>
        <v>26.1</v>
      </c>
      <c r="F3" s="84">
        <f t="shared" si="0"/>
        <v>31.55</v>
      </c>
      <c r="G3" s="84">
        <v>0</v>
      </c>
      <c r="H3" s="84">
        <f t="shared" si="1"/>
        <v>0</v>
      </c>
      <c r="I3" s="84" t="s">
        <v>3590</v>
      </c>
      <c r="J3" s="84">
        <v>15.03</v>
      </c>
      <c r="K3" s="84" t="s">
        <v>4036</v>
      </c>
      <c r="M3" s="120" t="s">
        <v>4044</v>
      </c>
      <c r="P3" s="10">
        <v>2</v>
      </c>
      <c r="Q3" s="85">
        <f>Q2*2</f>
        <v>7326.9999999999991</v>
      </c>
    </row>
    <row r="4" spans="1:17" x14ac:dyDescent="0.25">
      <c r="A4" s="84" t="s">
        <v>4030</v>
      </c>
      <c r="B4" s="84" t="s">
        <v>4031</v>
      </c>
      <c r="C4" s="84">
        <v>42.3</v>
      </c>
      <c r="D4" s="84">
        <f>FLOOR(C4*1.1,LOOKUP(C4*1.1,{0,10,50,100,500},{0.01,0.05,0.1,0.5,1}))</f>
        <v>46.5</v>
      </c>
      <c r="E4" s="84">
        <f>CEILING(C4*0.9,LOOKUP(C4*0.9,{0,10,50,100,500},{0.01,0.05,0.1,0.5,1}))</f>
        <v>38.1</v>
      </c>
      <c r="F4" s="84">
        <f t="shared" si="0"/>
        <v>46.25</v>
      </c>
      <c r="G4" s="84">
        <v>1</v>
      </c>
      <c r="H4" s="84">
        <f t="shared" si="1"/>
        <v>42.3</v>
      </c>
      <c r="I4" s="84" t="s">
        <v>3590</v>
      </c>
      <c r="J4" s="84">
        <v>15.01</v>
      </c>
      <c r="K4" s="84" t="s">
        <v>4037</v>
      </c>
      <c r="M4" s="120">
        <v>669</v>
      </c>
      <c r="P4" s="10">
        <v>3</v>
      </c>
      <c r="Q4" s="85">
        <f>Q2*3</f>
        <v>10990.499999999998</v>
      </c>
    </row>
    <row r="5" spans="1:17" x14ac:dyDescent="0.25">
      <c r="A5" s="84" t="s">
        <v>2383</v>
      </c>
      <c r="B5" s="84" t="s">
        <v>2384</v>
      </c>
      <c r="C5" s="84">
        <v>61.5</v>
      </c>
      <c r="D5" s="84">
        <f>FLOOR(C5*1.1,LOOKUP(C5*1.1,{0,10,50,100,500},{0.01,0.05,0.1,0.5,1}))</f>
        <v>67.600000000000009</v>
      </c>
      <c r="E5" s="84">
        <f>CEILING(C5*0.9,LOOKUP(C5*0.9,{0,10,50,100,500},{0.01,0.05,0.1,0.5,1}))</f>
        <v>55.400000000000006</v>
      </c>
      <c r="F5" s="84">
        <f t="shared" si="0"/>
        <v>67.100000000000009</v>
      </c>
      <c r="G5" s="84">
        <v>1</v>
      </c>
      <c r="H5" s="84">
        <f t="shared" si="1"/>
        <v>61.5</v>
      </c>
      <c r="I5" s="84" t="s">
        <v>3590</v>
      </c>
      <c r="J5" s="84">
        <v>6.64</v>
      </c>
      <c r="K5" s="84" t="s">
        <v>4038</v>
      </c>
      <c r="M5" s="120">
        <v>-5675</v>
      </c>
      <c r="P5" s="10">
        <v>4</v>
      </c>
      <c r="Q5" s="85">
        <f>Q2*4</f>
        <v>14653.999999999998</v>
      </c>
    </row>
    <row r="6" spans="1:17" x14ac:dyDescent="0.25">
      <c r="A6" s="84" t="s">
        <v>3684</v>
      </c>
      <c r="B6" s="84" t="s">
        <v>3685</v>
      </c>
      <c r="C6" s="84">
        <v>28.45</v>
      </c>
      <c r="D6" s="84">
        <f>FLOOR(C6*1.1,LOOKUP(C6*1.1,{0,10,50,100,500},{0.01,0.05,0.1,0.5,1}))</f>
        <v>31.25</v>
      </c>
      <c r="E6" s="84">
        <f>CEILING(C6*0.9,LOOKUP(C6*0.9,{0,10,50,100,500},{0.01,0.05,0.1,0.5,1}))</f>
        <v>25.650000000000002</v>
      </c>
      <c r="F6" s="84">
        <f t="shared" si="0"/>
        <v>31</v>
      </c>
      <c r="G6" s="84">
        <v>2</v>
      </c>
      <c r="H6" s="84">
        <f t="shared" si="1"/>
        <v>56.9</v>
      </c>
      <c r="I6" s="84" t="s">
        <v>3590</v>
      </c>
      <c r="J6" s="84">
        <v>6.46</v>
      </c>
      <c r="K6" s="84" t="s">
        <v>4039</v>
      </c>
      <c r="M6" s="120">
        <v>-4051</v>
      </c>
      <c r="P6" s="10">
        <v>5</v>
      </c>
      <c r="Q6" s="85">
        <f>Q2*5</f>
        <v>18317.499999999996</v>
      </c>
    </row>
    <row r="7" spans="1:17" x14ac:dyDescent="0.25">
      <c r="A7" s="84" t="s">
        <v>4014</v>
      </c>
      <c r="B7" s="84" t="s">
        <v>4015</v>
      </c>
      <c r="C7" s="84">
        <v>15.3</v>
      </c>
      <c r="D7" s="84">
        <f>FLOOR(C7*1.1,LOOKUP(C7*1.1,{0,10,50,100,500},{0.01,0.05,0.1,0.5,1}))</f>
        <v>16.8</v>
      </c>
      <c r="E7" s="84">
        <f>CEILING(C7*0.9,LOOKUP(C7*0.9,{0,10,50,100,500},{0.01,0.05,0.1,0.5,1}))</f>
        <v>13.8</v>
      </c>
      <c r="F7" s="84">
        <f t="shared" si="0"/>
        <v>16.55</v>
      </c>
      <c r="G7" s="84">
        <v>0</v>
      </c>
      <c r="H7" s="84">
        <f t="shared" si="1"/>
        <v>0</v>
      </c>
      <c r="I7" s="84" t="s">
        <v>3590</v>
      </c>
      <c r="J7" s="84">
        <v>6.31</v>
      </c>
      <c r="K7" s="84" t="s">
        <v>4040</v>
      </c>
      <c r="L7" s="82"/>
      <c r="M7" s="121" t="s">
        <v>4044</v>
      </c>
      <c r="P7" s="10">
        <v>6</v>
      </c>
      <c r="Q7" s="85">
        <f>Q2*6</f>
        <v>21980.999999999996</v>
      </c>
    </row>
    <row r="8" spans="1:17" x14ac:dyDescent="0.25">
      <c r="A8" s="84" t="s">
        <v>2419</v>
      </c>
      <c r="B8" s="84" t="s">
        <v>2420</v>
      </c>
      <c r="C8" s="84">
        <v>46.25</v>
      </c>
      <c r="D8" s="84">
        <f>FLOOR(C8*1.1,LOOKUP(C8*1.1,{0,10,50,100,500},{0.01,0.05,0.1,0.5,1}))</f>
        <v>50.800000000000004</v>
      </c>
      <c r="E8" s="84">
        <f>CEILING(C8*0.9,LOOKUP(C8*0.9,{0,10,50,100,500},{0.01,0.05,0.1,0.5,1}))</f>
        <v>41.650000000000006</v>
      </c>
      <c r="F8" s="84">
        <f t="shared" si="0"/>
        <v>50.300000000000004</v>
      </c>
      <c r="G8" s="84">
        <v>1</v>
      </c>
      <c r="H8" s="84">
        <f t="shared" si="1"/>
        <v>46.25</v>
      </c>
      <c r="I8" s="84" t="s">
        <v>3590</v>
      </c>
      <c r="J8" s="84">
        <v>5.61</v>
      </c>
      <c r="K8" s="84" t="s">
        <v>4041</v>
      </c>
      <c r="M8" s="120">
        <v>-4555</v>
      </c>
      <c r="P8" s="10">
        <v>7</v>
      </c>
      <c r="Q8" s="85">
        <f>Q2*7</f>
        <v>25644.499999999996</v>
      </c>
    </row>
    <row r="9" spans="1:17" x14ac:dyDescent="0.25">
      <c r="A9" s="84" t="s">
        <v>172</v>
      </c>
      <c r="B9" s="84" t="s">
        <v>173</v>
      </c>
      <c r="C9" s="84">
        <v>23.7</v>
      </c>
      <c r="D9" s="84">
        <f>FLOOR(C9*1.1,LOOKUP(C9*1.1,{0,10,50,100,500},{0.01,0.05,0.1,0.5,1}))</f>
        <v>26.05</v>
      </c>
      <c r="E9" s="84">
        <f>CEILING(C9*0.9,LOOKUP(C9*0.9,{0,10,50,100,500},{0.01,0.05,0.1,0.5,1}))</f>
        <v>21.35</v>
      </c>
      <c r="F9" s="84">
        <f t="shared" si="0"/>
        <v>25.8</v>
      </c>
      <c r="G9" s="84">
        <v>2</v>
      </c>
      <c r="H9" s="84">
        <f t="shared" si="1"/>
        <v>47.4</v>
      </c>
      <c r="I9" s="84" t="s">
        <v>3590</v>
      </c>
      <c r="J9" s="84">
        <v>5.43</v>
      </c>
      <c r="K9" s="84" t="s">
        <v>4042</v>
      </c>
      <c r="M9" s="120">
        <v>-2207</v>
      </c>
      <c r="P9" s="10">
        <v>8</v>
      </c>
      <c r="Q9" s="85">
        <f>Q2*8</f>
        <v>29307.999999999996</v>
      </c>
    </row>
    <row r="10" spans="1:17" x14ac:dyDescent="0.25">
      <c r="A10" s="84" t="s">
        <v>2387</v>
      </c>
      <c r="B10" s="84" t="s">
        <v>2388</v>
      </c>
      <c r="C10" s="84">
        <v>19.399999999999999</v>
      </c>
      <c r="D10" s="84">
        <f>FLOOR(C10*1.1,LOOKUP(C10*1.1,{0,10,50,100,500},{0.01,0.05,0.1,0.5,1}))</f>
        <v>21.3</v>
      </c>
      <c r="E10" s="84">
        <f>CEILING(C10*0.9,LOOKUP(C10*0.9,{0,10,50,100,500},{0.01,0.05,0.1,0.5,1}))</f>
        <v>17.5</v>
      </c>
      <c r="F10" s="84">
        <f t="shared" si="0"/>
        <v>21.05</v>
      </c>
      <c r="G10" s="84">
        <v>3</v>
      </c>
      <c r="H10" s="84">
        <f t="shared" si="1"/>
        <v>58.199999999999996</v>
      </c>
      <c r="I10" s="84" t="s">
        <v>3590</v>
      </c>
      <c r="J10" s="84">
        <v>4.76</v>
      </c>
      <c r="K10" s="84" t="s">
        <v>4043</v>
      </c>
      <c r="M10" s="120">
        <v>-3555</v>
      </c>
      <c r="P10" s="10">
        <v>9</v>
      </c>
      <c r="Q10" s="85">
        <f>Q2*9</f>
        <v>32971.499999999993</v>
      </c>
    </row>
    <row r="11" spans="1:17" x14ac:dyDescent="0.25">
      <c r="H11" s="83">
        <f>SUM(H2:H10)</f>
        <v>366.34999999999997</v>
      </c>
      <c r="M11" s="83">
        <f>SUM(M2:M10)</f>
        <v>-20456</v>
      </c>
      <c r="P11" s="10">
        <v>10</v>
      </c>
      <c r="Q11" s="85">
        <f>Q2*10</f>
        <v>36634.999999999993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2D40-1CFB-4748-B1F4-02B95645C6B6}">
  <dimension ref="A1:Q11"/>
  <sheetViews>
    <sheetView zoomScale="145" zoomScaleNormal="145" workbookViewId="0">
      <selection activeCell="P1" sqref="P1:Q11"/>
    </sheetView>
  </sheetViews>
  <sheetFormatPr defaultColWidth="9.28515625" defaultRowHeight="15.75" x14ac:dyDescent="0.25"/>
  <cols>
    <col min="1" max="3" width="9.28515625" style="121"/>
    <col min="4" max="4" width="9.28515625" style="121" hidden="1" customWidth="1"/>
    <col min="5" max="10" width="9.28515625" style="121"/>
    <col min="11" max="11" width="15.7109375" style="121" customWidth="1"/>
    <col min="12" max="16384" width="9.28515625" style="121"/>
  </cols>
  <sheetData>
    <row r="1" spans="1:17" x14ac:dyDescent="0.25">
      <c r="A1" s="121" t="s">
        <v>3587</v>
      </c>
      <c r="B1" s="121" t="s">
        <v>3588</v>
      </c>
      <c r="C1" s="121" t="s">
        <v>3589</v>
      </c>
      <c r="D1" s="121" t="s">
        <v>3590</v>
      </c>
      <c r="E1" s="121" t="s">
        <v>3591</v>
      </c>
      <c r="F1" s="121" t="s">
        <v>3592</v>
      </c>
      <c r="G1" s="121" t="s">
        <v>3593</v>
      </c>
      <c r="H1" s="121" t="s">
        <v>3594</v>
      </c>
      <c r="I1" s="121" t="s">
        <v>3590</v>
      </c>
      <c r="J1" s="121" t="s">
        <v>3595</v>
      </c>
      <c r="K1" s="121" t="s">
        <v>3596</v>
      </c>
      <c r="L1" s="121" t="s">
        <v>3597</v>
      </c>
      <c r="P1" s="10" t="s">
        <v>49</v>
      </c>
      <c r="Q1" s="85"/>
    </row>
    <row r="2" spans="1:17" x14ac:dyDescent="0.25">
      <c r="A2" s="84" t="s">
        <v>4002</v>
      </c>
      <c r="B2" s="84" t="s">
        <v>4003</v>
      </c>
      <c r="C2" s="84">
        <v>69.5</v>
      </c>
      <c r="D2" s="84">
        <f>FLOOR(C2*1.1,LOOKUP(C2*1.1,{0,10,50,100,500},{0.01,0.05,0.1,0.5,1}))</f>
        <v>76.400000000000006</v>
      </c>
      <c r="E2" s="84">
        <f>CEILING(C2*0.9,LOOKUP(C2*0.9,{0,10,50,100,500},{0.01,0.05,0.1,0.5,1}))</f>
        <v>62.6</v>
      </c>
      <c r="F2" s="84">
        <f t="shared" ref="F2:F9" si="0">IF(D2&lt;10,D2-0.05,IF(D2&lt;50,D2-0.25,IF(D2&lt;100,D2-0.5,IF(D2&lt;500,D2-2.5,IF(D2&lt;1000,D2-5,0)))))</f>
        <v>75.900000000000006</v>
      </c>
      <c r="G2" s="84">
        <v>3</v>
      </c>
      <c r="H2" s="84">
        <f t="shared" ref="H2:H9" si="1">C2*G2</f>
        <v>208.5</v>
      </c>
      <c r="I2" s="84" t="s">
        <v>3590</v>
      </c>
      <c r="J2" s="84">
        <v>22.57</v>
      </c>
      <c r="K2" s="84" t="s">
        <v>4045</v>
      </c>
      <c r="L2" s="82"/>
      <c r="M2" s="121">
        <v>-8438</v>
      </c>
      <c r="P2" s="10">
        <v>1</v>
      </c>
      <c r="Q2" s="85">
        <f>H10*1000*0.01</f>
        <v>5270.5000000000009</v>
      </c>
    </row>
    <row r="3" spans="1:17" x14ac:dyDescent="0.25">
      <c r="A3" s="84" t="s">
        <v>1608</v>
      </c>
      <c r="B3" s="84" t="s">
        <v>1609</v>
      </c>
      <c r="C3" s="84">
        <v>52.4</v>
      </c>
      <c r="D3" s="84">
        <f>FLOOR(C3*1.1,LOOKUP(C3*1.1,{0,10,50,100,500},{0.01,0.05,0.1,0.5,1}))</f>
        <v>57.6</v>
      </c>
      <c r="E3" s="84">
        <f>CEILING(C3*0.9,LOOKUP(C3*0.9,{0,10,50,100,500},{0.01,0.05,0.1,0.5,1}))</f>
        <v>47.2</v>
      </c>
      <c r="F3" s="84">
        <f t="shared" si="0"/>
        <v>57.1</v>
      </c>
      <c r="G3" s="84">
        <v>1</v>
      </c>
      <c r="H3" s="84">
        <f t="shared" si="1"/>
        <v>52.4</v>
      </c>
      <c r="I3" s="84" t="s">
        <v>3590</v>
      </c>
      <c r="J3" s="84">
        <v>18.63</v>
      </c>
      <c r="K3" s="84" t="s">
        <v>4046</v>
      </c>
      <c r="L3" s="82"/>
      <c r="M3" s="121">
        <v>272</v>
      </c>
      <c r="P3" s="10">
        <v>2</v>
      </c>
      <c r="Q3" s="85">
        <f>Q2*2</f>
        <v>10541.000000000002</v>
      </c>
    </row>
    <row r="4" spans="1:17" x14ac:dyDescent="0.25">
      <c r="A4" s="84" t="s">
        <v>2383</v>
      </c>
      <c r="B4" s="84" t="s">
        <v>2384</v>
      </c>
      <c r="C4" s="84">
        <v>67.599999999999994</v>
      </c>
      <c r="D4" s="84">
        <f>FLOOR(C4*1.1,LOOKUP(C4*1.1,{0,10,50,100,500},{0.01,0.05,0.1,0.5,1}))</f>
        <v>74.3</v>
      </c>
      <c r="E4" s="84">
        <f>CEILING(C4*0.9,LOOKUP(C4*0.9,{0,10,50,100,500},{0.01,0.05,0.1,0.5,1}))</f>
        <v>60.900000000000006</v>
      </c>
      <c r="F4" s="84">
        <f t="shared" si="0"/>
        <v>73.8</v>
      </c>
      <c r="G4" s="84">
        <v>1</v>
      </c>
      <c r="H4" s="84">
        <f t="shared" si="1"/>
        <v>67.599999999999994</v>
      </c>
      <c r="I4" s="84" t="s">
        <v>3590</v>
      </c>
      <c r="J4" s="84">
        <v>13.9</v>
      </c>
      <c r="K4" s="84" t="s">
        <v>4047</v>
      </c>
      <c r="L4" s="82"/>
      <c r="M4" s="121">
        <v>-2215</v>
      </c>
      <c r="P4" s="10">
        <v>3</v>
      </c>
      <c r="Q4" s="85">
        <f>Q2*3</f>
        <v>15811.500000000004</v>
      </c>
    </row>
    <row r="5" spans="1:17" x14ac:dyDescent="0.25">
      <c r="A5" s="84" t="s">
        <v>345</v>
      </c>
      <c r="B5" s="84" t="s">
        <v>346</v>
      </c>
      <c r="C5" s="84">
        <v>47.3</v>
      </c>
      <c r="D5" s="84">
        <f>FLOOR(C5*1.1,LOOKUP(C5*1.1,{0,10,50,100,500},{0.01,0.05,0.1,0.5,1}))</f>
        <v>52</v>
      </c>
      <c r="E5" s="84">
        <f>CEILING(C5*0.9,LOOKUP(C5*0.9,{0,10,50,100,500},{0.01,0.05,0.1,0.5,1}))</f>
        <v>42.6</v>
      </c>
      <c r="F5" s="84">
        <f t="shared" si="0"/>
        <v>51.5</v>
      </c>
      <c r="G5" s="84">
        <v>1</v>
      </c>
      <c r="H5" s="84">
        <f t="shared" si="1"/>
        <v>47.3</v>
      </c>
      <c r="I5" s="84" t="s">
        <v>3590</v>
      </c>
      <c r="J5" s="84">
        <v>12.68</v>
      </c>
      <c r="K5" s="84" t="s">
        <v>4048</v>
      </c>
      <c r="M5" s="121">
        <v>297</v>
      </c>
      <c r="P5" s="10">
        <v>4</v>
      </c>
      <c r="Q5" s="85">
        <f>Q2*4</f>
        <v>21082.000000000004</v>
      </c>
    </row>
    <row r="6" spans="1:17" x14ac:dyDescent="0.25">
      <c r="A6" s="84" t="s">
        <v>1169</v>
      </c>
      <c r="B6" s="84" t="s">
        <v>1170</v>
      </c>
      <c r="C6" s="84">
        <v>54.1</v>
      </c>
      <c r="D6" s="84">
        <f>FLOOR(C6*1.1,LOOKUP(C6*1.1,{0,10,50,100,500},{0.01,0.05,0.1,0.5,1}))</f>
        <v>59.5</v>
      </c>
      <c r="E6" s="84">
        <f>CEILING(C6*0.9,LOOKUP(C6*0.9,{0,10,50,100,500},{0.01,0.05,0.1,0.5,1}))</f>
        <v>48.7</v>
      </c>
      <c r="F6" s="84">
        <f t="shared" si="0"/>
        <v>59</v>
      </c>
      <c r="G6" s="84">
        <v>1</v>
      </c>
      <c r="H6" s="84">
        <f t="shared" si="1"/>
        <v>54.1</v>
      </c>
      <c r="I6" s="84" t="s">
        <v>3590</v>
      </c>
      <c r="J6" s="84">
        <v>12.35</v>
      </c>
      <c r="K6" s="84" t="s">
        <v>4049</v>
      </c>
      <c r="M6" s="121">
        <v>2472</v>
      </c>
      <c r="P6" s="10">
        <v>5</v>
      </c>
      <c r="Q6" s="85">
        <f>Q2*5</f>
        <v>26352.500000000004</v>
      </c>
    </row>
    <row r="7" spans="1:17" x14ac:dyDescent="0.25">
      <c r="A7" s="84" t="s">
        <v>3774</v>
      </c>
      <c r="B7" s="84" t="s">
        <v>3775</v>
      </c>
      <c r="C7" s="84">
        <v>41.45</v>
      </c>
      <c r="D7" s="84">
        <f>FLOOR(C7*1.1,LOOKUP(C7*1.1,{0,10,50,100,500},{0.01,0.05,0.1,0.5,1}))</f>
        <v>45.550000000000004</v>
      </c>
      <c r="E7" s="84">
        <f>CEILING(C7*0.9,LOOKUP(C7*0.9,{0,10,50,100,500},{0.01,0.05,0.1,0.5,1}))</f>
        <v>37.35</v>
      </c>
      <c r="F7" s="84">
        <f t="shared" si="0"/>
        <v>45.300000000000004</v>
      </c>
      <c r="G7" s="84">
        <v>1</v>
      </c>
      <c r="H7" s="84">
        <f t="shared" si="1"/>
        <v>41.45</v>
      </c>
      <c r="I7" s="84" t="s">
        <v>3590</v>
      </c>
      <c r="J7" s="84">
        <v>12.22</v>
      </c>
      <c r="K7" s="84" t="s">
        <v>4050</v>
      </c>
      <c r="L7" s="82"/>
      <c r="M7" s="121">
        <v>973</v>
      </c>
      <c r="P7" s="10">
        <v>6</v>
      </c>
      <c r="Q7" s="85">
        <f>Q2*6</f>
        <v>31623.000000000007</v>
      </c>
    </row>
    <row r="8" spans="1:17" x14ac:dyDescent="0.25">
      <c r="A8" s="84" t="s">
        <v>559</v>
      </c>
      <c r="B8" s="84" t="s">
        <v>560</v>
      </c>
      <c r="C8" s="84">
        <v>27.85</v>
      </c>
      <c r="D8" s="84">
        <f>FLOOR(C8*1.1,LOOKUP(C8*1.1,{0,10,50,100,500},{0.01,0.05,0.1,0.5,1}))</f>
        <v>30.6</v>
      </c>
      <c r="E8" s="84">
        <f>CEILING(C8*0.9,LOOKUP(C8*0.9,{0,10,50,100,500},{0.01,0.05,0.1,0.5,1}))</f>
        <v>25.1</v>
      </c>
      <c r="F8" s="84">
        <f t="shared" si="0"/>
        <v>30.35</v>
      </c>
      <c r="G8" s="84">
        <v>2</v>
      </c>
      <c r="H8" s="84">
        <f t="shared" si="1"/>
        <v>55.7</v>
      </c>
      <c r="I8" s="84" t="s">
        <v>3590</v>
      </c>
      <c r="J8" s="84">
        <v>10.29</v>
      </c>
      <c r="K8" s="84" t="s">
        <v>4051</v>
      </c>
      <c r="L8" s="82"/>
      <c r="M8" s="121">
        <v>-241</v>
      </c>
      <c r="P8" s="10">
        <v>7</v>
      </c>
      <c r="Q8" s="85">
        <f>Q2*7</f>
        <v>36893.500000000007</v>
      </c>
    </row>
    <row r="9" spans="1:17" x14ac:dyDescent="0.25">
      <c r="A9" s="84" t="s">
        <v>737</v>
      </c>
      <c r="B9" s="84" t="s">
        <v>738</v>
      </c>
      <c r="C9" s="84">
        <v>22.7</v>
      </c>
      <c r="D9" s="84">
        <f>FLOOR(C9*1.1,LOOKUP(C9*1.1,{0,10,50,100,500},{0.01,0.05,0.1,0.5,1}))</f>
        <v>24.950000000000003</v>
      </c>
      <c r="E9" s="84">
        <f>CEILING(C9*0.9,LOOKUP(C9*0.9,{0,10,50,100,500},{0.01,0.05,0.1,0.5,1}))</f>
        <v>20.450000000000003</v>
      </c>
      <c r="F9" s="84">
        <f t="shared" si="0"/>
        <v>24.700000000000003</v>
      </c>
      <c r="G9" s="84">
        <v>0</v>
      </c>
      <c r="H9" s="84">
        <f t="shared" si="1"/>
        <v>0</v>
      </c>
      <c r="I9" s="84" t="s">
        <v>3590</v>
      </c>
      <c r="J9" s="84">
        <v>8.74</v>
      </c>
      <c r="K9" s="84" t="s">
        <v>4052</v>
      </c>
      <c r="M9" s="121" t="s">
        <v>4053</v>
      </c>
      <c r="P9" s="10">
        <v>8</v>
      </c>
      <c r="Q9" s="85">
        <f>Q2*8</f>
        <v>42164.000000000007</v>
      </c>
    </row>
    <row r="10" spans="1:17" x14ac:dyDescent="0.25">
      <c r="H10" s="83">
        <f>SUM(H2:H9)</f>
        <v>527.05000000000007</v>
      </c>
      <c r="M10" s="83">
        <f>SUM(M2:M9)</f>
        <v>-6880</v>
      </c>
      <c r="P10" s="10">
        <v>9</v>
      </c>
      <c r="Q10" s="85">
        <f>Q2*9</f>
        <v>47434.500000000007</v>
      </c>
    </row>
    <row r="11" spans="1:17" x14ac:dyDescent="0.25">
      <c r="P11" s="10">
        <v>10</v>
      </c>
      <c r="Q11" s="85">
        <f>Q2*10</f>
        <v>52705.000000000007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750A-09DE-433D-8E60-020F9E522A4C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122"/>
    <col min="4" max="4" width="9.28515625" style="122" hidden="1" customWidth="1"/>
    <col min="5" max="10" width="9.28515625" style="122"/>
    <col min="11" max="11" width="15.7109375" style="122" customWidth="1"/>
    <col min="12" max="16384" width="9.28515625" style="122"/>
  </cols>
  <sheetData>
    <row r="1" spans="1:17" x14ac:dyDescent="0.25">
      <c r="A1" s="122" t="s">
        <v>3587</v>
      </c>
      <c r="B1" s="122" t="s">
        <v>3588</v>
      </c>
      <c r="C1" s="122" t="s">
        <v>3589</v>
      </c>
      <c r="D1" s="122" t="s">
        <v>3590</v>
      </c>
      <c r="E1" s="122" t="s">
        <v>3591</v>
      </c>
      <c r="F1" s="122" t="s">
        <v>3592</v>
      </c>
      <c r="G1" s="122" t="s">
        <v>3593</v>
      </c>
      <c r="H1" s="122" t="s">
        <v>3594</v>
      </c>
      <c r="I1" s="122" t="s">
        <v>3590</v>
      </c>
      <c r="J1" s="122" t="s">
        <v>3595</v>
      </c>
      <c r="K1" s="122" t="s">
        <v>3596</v>
      </c>
      <c r="L1" s="122" t="s">
        <v>3597</v>
      </c>
      <c r="P1" s="10" t="s">
        <v>49</v>
      </c>
      <c r="Q1" s="85"/>
    </row>
    <row r="2" spans="1:17" x14ac:dyDescent="0.25">
      <c r="A2" s="84" t="s">
        <v>2551</v>
      </c>
      <c r="B2" s="84" t="s">
        <v>2552</v>
      </c>
      <c r="C2" s="84">
        <v>49.25</v>
      </c>
      <c r="D2" s="84">
        <f>FLOOR(C2*1.1,LOOKUP(C2*1.1,{0,10,50,100,500},{0.01,0.05,0.1,0.5,1}))</f>
        <v>54.1</v>
      </c>
      <c r="E2" s="84">
        <f>CEILING(C2*0.9,LOOKUP(C2*0.9,{0,10,50,100,500},{0.01,0.05,0.1,0.5,1}))</f>
        <v>44.35</v>
      </c>
      <c r="F2" s="84">
        <f t="shared" ref="F2:F9" si="0">IF(D2&lt;10,D2-0.05,IF(D2&lt;50,D2-0.25,IF(D2&lt;100,D2-0.5,IF(D2&lt;500,D2-2.5,IF(D2&lt;1000,D2-5,0)))))</f>
        <v>53.6</v>
      </c>
      <c r="G2" s="84">
        <v>2</v>
      </c>
      <c r="H2" s="84">
        <f t="shared" ref="H2:H9" si="1">C2*G2</f>
        <v>98.5</v>
      </c>
      <c r="I2" s="84" t="s">
        <v>3590</v>
      </c>
      <c r="J2" s="84">
        <v>26.18</v>
      </c>
      <c r="K2" s="84" t="s">
        <v>4054</v>
      </c>
      <c r="M2" s="122">
        <v>3776</v>
      </c>
      <c r="P2" s="10">
        <v>1</v>
      </c>
      <c r="Q2" s="85">
        <f>H10*1000*0.01</f>
        <v>4910</v>
      </c>
    </row>
    <row r="3" spans="1:17" x14ac:dyDescent="0.25">
      <c r="A3" s="84" t="s">
        <v>2383</v>
      </c>
      <c r="B3" s="84" t="s">
        <v>2384</v>
      </c>
      <c r="C3" s="84">
        <v>74.3</v>
      </c>
      <c r="D3" s="84">
        <f>FLOOR(C3*1.1,LOOKUP(C3*1.1,{0,10,50,100,500},{0.01,0.05,0.1,0.5,1}))</f>
        <v>81.7</v>
      </c>
      <c r="E3" s="84">
        <f>CEILING(C3*0.9,LOOKUP(C3*0.9,{0,10,50,100,500},{0.01,0.05,0.1,0.5,1}))</f>
        <v>66.900000000000006</v>
      </c>
      <c r="F3" s="84">
        <f t="shared" si="0"/>
        <v>81.2</v>
      </c>
      <c r="G3" s="84">
        <v>1</v>
      </c>
      <c r="H3" s="84">
        <f t="shared" si="1"/>
        <v>74.3</v>
      </c>
      <c r="I3" s="84" t="s">
        <v>3590</v>
      </c>
      <c r="J3" s="84">
        <v>19.649999999999999</v>
      </c>
      <c r="K3" s="84" t="s">
        <v>4055</v>
      </c>
      <c r="L3" s="82"/>
      <c r="M3" s="122">
        <v>1582</v>
      </c>
      <c r="P3" s="10">
        <v>2</v>
      </c>
      <c r="Q3" s="85">
        <f>Q2*2</f>
        <v>9820</v>
      </c>
    </row>
    <row r="4" spans="1:17" x14ac:dyDescent="0.25">
      <c r="A4" s="84" t="s">
        <v>4056</v>
      </c>
      <c r="B4" s="84" t="s">
        <v>4057</v>
      </c>
      <c r="C4" s="84">
        <v>37.549999999999997</v>
      </c>
      <c r="D4" s="84">
        <f>FLOOR(C4*1.1,LOOKUP(C4*1.1,{0,10,50,100,500},{0.01,0.05,0.1,0.5,1}))</f>
        <v>41.300000000000004</v>
      </c>
      <c r="E4" s="84">
        <f>CEILING(C4*0.9,LOOKUP(C4*0.9,{0,10,50,100,500},{0.01,0.05,0.1,0.5,1}))</f>
        <v>33.800000000000004</v>
      </c>
      <c r="F4" s="84">
        <f t="shared" si="0"/>
        <v>41.050000000000004</v>
      </c>
      <c r="G4" s="84">
        <v>2</v>
      </c>
      <c r="H4" s="84">
        <f t="shared" si="1"/>
        <v>75.099999999999994</v>
      </c>
      <c r="I4" s="84" t="s">
        <v>3590</v>
      </c>
      <c r="J4" s="84">
        <v>17.72</v>
      </c>
      <c r="K4" s="84" t="s">
        <v>4058</v>
      </c>
      <c r="M4" s="122">
        <v>-2829</v>
      </c>
      <c r="P4" s="10">
        <v>3</v>
      </c>
      <c r="Q4" s="85">
        <f>Q2*3</f>
        <v>14730</v>
      </c>
    </row>
    <row r="5" spans="1:17" x14ac:dyDescent="0.25">
      <c r="A5" s="84" t="s">
        <v>1716</v>
      </c>
      <c r="B5" s="84" t="s">
        <v>1717</v>
      </c>
      <c r="C5" s="84">
        <v>27.75</v>
      </c>
      <c r="D5" s="84">
        <f>FLOOR(C5*1.1,LOOKUP(C5*1.1,{0,10,50,100,500},{0.01,0.05,0.1,0.5,1}))</f>
        <v>30.5</v>
      </c>
      <c r="E5" s="84">
        <f>CEILING(C5*0.9,LOOKUP(C5*0.9,{0,10,50,100,500},{0.01,0.05,0.1,0.5,1}))</f>
        <v>25</v>
      </c>
      <c r="F5" s="84">
        <f t="shared" si="0"/>
        <v>30.25</v>
      </c>
      <c r="G5" s="84">
        <v>3</v>
      </c>
      <c r="H5" s="84">
        <f t="shared" si="1"/>
        <v>83.25</v>
      </c>
      <c r="I5" s="84" t="s">
        <v>3590</v>
      </c>
      <c r="J5" s="84">
        <v>14.86</v>
      </c>
      <c r="K5" s="84" t="s">
        <v>4059</v>
      </c>
      <c r="M5" s="122">
        <v>-7573</v>
      </c>
      <c r="P5" s="10">
        <v>4</v>
      </c>
      <c r="Q5" s="85">
        <f>Q2*4</f>
        <v>19640</v>
      </c>
    </row>
    <row r="6" spans="1:17" x14ac:dyDescent="0.25">
      <c r="A6" s="84" t="s">
        <v>3675</v>
      </c>
      <c r="B6" s="84" t="s">
        <v>3676</v>
      </c>
      <c r="C6" s="84">
        <v>20.9</v>
      </c>
      <c r="D6" s="84">
        <f>FLOOR(C6*1.1,LOOKUP(C6*1.1,{0,10,50,100,500},{0.01,0.05,0.1,0.5,1}))</f>
        <v>22.950000000000003</v>
      </c>
      <c r="E6" s="84">
        <f>CEILING(C6*0.9,LOOKUP(C6*0.9,{0,10,50,100,500},{0.01,0.05,0.1,0.5,1}))</f>
        <v>18.850000000000001</v>
      </c>
      <c r="F6" s="84">
        <f t="shared" si="0"/>
        <v>22.700000000000003</v>
      </c>
      <c r="G6" s="84">
        <v>4</v>
      </c>
      <c r="H6" s="84">
        <f t="shared" si="1"/>
        <v>83.6</v>
      </c>
      <c r="I6" s="84" t="s">
        <v>3590</v>
      </c>
      <c r="J6" s="84">
        <v>6.07</v>
      </c>
      <c r="K6" s="84" t="s">
        <v>4060</v>
      </c>
      <c r="M6" s="122">
        <v>-961</v>
      </c>
      <c r="P6" s="10">
        <v>5</v>
      </c>
      <c r="Q6" s="85">
        <f>Q2*5</f>
        <v>24550</v>
      </c>
    </row>
    <row r="7" spans="1:17" x14ac:dyDescent="0.25">
      <c r="A7" s="84" t="s">
        <v>1057</v>
      </c>
      <c r="B7" s="84" t="s">
        <v>1058</v>
      </c>
      <c r="C7" s="84">
        <v>15.25</v>
      </c>
      <c r="D7" s="84">
        <f>FLOOR(C7*1.1,LOOKUP(C7*1.1,{0,10,50,100,500},{0.01,0.05,0.1,0.5,1}))</f>
        <v>16.75</v>
      </c>
      <c r="E7" s="84">
        <f>CEILING(C7*0.9,LOOKUP(C7*0.9,{0,10,50,100,500},{0.01,0.05,0.1,0.5,1}))</f>
        <v>13.75</v>
      </c>
      <c r="F7" s="84">
        <f t="shared" si="0"/>
        <v>16.5</v>
      </c>
      <c r="G7" s="84">
        <v>5</v>
      </c>
      <c r="H7" s="84">
        <f t="shared" si="1"/>
        <v>76.25</v>
      </c>
      <c r="I7" s="84" t="s">
        <v>3590</v>
      </c>
      <c r="J7" s="84">
        <v>4.1399999999999997</v>
      </c>
      <c r="K7" s="84" t="s">
        <v>4061</v>
      </c>
      <c r="M7" s="122">
        <v>-327</v>
      </c>
      <c r="P7" s="10">
        <v>6</v>
      </c>
      <c r="Q7" s="85">
        <f>Q2*6</f>
        <v>29460</v>
      </c>
    </row>
    <row r="8" spans="1:17" x14ac:dyDescent="0.25">
      <c r="A8" s="81" t="s">
        <v>4014</v>
      </c>
      <c r="B8" s="81" t="s">
        <v>4015</v>
      </c>
      <c r="C8" s="81">
        <v>14.7</v>
      </c>
      <c r="D8" s="81">
        <f>FLOOR(C8*1.1,LOOKUP(C8*1.1,{0,10,50,100,500},{0.01,0.05,0.1,0.5,1}))</f>
        <v>16.150000000000002</v>
      </c>
      <c r="E8" s="81">
        <f>CEILING(C8*0.9,LOOKUP(C8*0.9,{0,10,50,100,500},{0.01,0.05,0.1,0.5,1}))</f>
        <v>13.25</v>
      </c>
      <c r="F8" s="81">
        <f t="shared" si="0"/>
        <v>15.900000000000002</v>
      </c>
      <c r="G8" s="81">
        <v>0</v>
      </c>
      <c r="H8" s="81">
        <f t="shared" si="1"/>
        <v>0</v>
      </c>
      <c r="I8" s="81" t="s">
        <v>3590</v>
      </c>
      <c r="J8" s="81">
        <v>3.13</v>
      </c>
      <c r="K8" s="81" t="s">
        <v>4062</v>
      </c>
      <c r="P8" s="10">
        <v>7</v>
      </c>
      <c r="Q8" s="85">
        <f>Q2*7</f>
        <v>34370</v>
      </c>
    </row>
    <row r="9" spans="1:17" x14ac:dyDescent="0.25">
      <c r="A9" s="81" t="s">
        <v>4063</v>
      </c>
      <c r="B9" s="81" t="s">
        <v>4064</v>
      </c>
      <c r="C9" s="81">
        <v>27.2</v>
      </c>
      <c r="D9" s="81">
        <f>FLOOR(C9*1.1,LOOKUP(C9*1.1,{0,10,50,100,500},{0.01,0.05,0.1,0.5,1}))</f>
        <v>29.900000000000002</v>
      </c>
      <c r="E9" s="81">
        <f>CEILING(C9*0.9,LOOKUP(C9*0.9,{0,10,50,100,500},{0.01,0.05,0.1,0.5,1}))</f>
        <v>24.5</v>
      </c>
      <c r="F9" s="81">
        <f t="shared" si="0"/>
        <v>29.650000000000002</v>
      </c>
      <c r="G9" s="81">
        <v>0</v>
      </c>
      <c r="H9" s="81">
        <f t="shared" si="1"/>
        <v>0</v>
      </c>
      <c r="I9" s="81" t="s">
        <v>3590</v>
      </c>
      <c r="J9" s="81">
        <v>2.98</v>
      </c>
      <c r="K9" s="81" t="s">
        <v>4065</v>
      </c>
      <c r="P9" s="10">
        <v>8</v>
      </c>
      <c r="Q9" s="85">
        <f>Q2*8</f>
        <v>39280</v>
      </c>
    </row>
    <row r="10" spans="1:17" x14ac:dyDescent="0.25">
      <c r="H10" s="83">
        <f>SUM(H2:H9)</f>
        <v>491</v>
      </c>
      <c r="M10" s="83">
        <f>SUM(M2:M9)</f>
        <v>-6332</v>
      </c>
      <c r="P10" s="10">
        <v>9</v>
      </c>
      <c r="Q10" s="85">
        <f>Q2*9</f>
        <v>44190</v>
      </c>
    </row>
    <row r="11" spans="1:17" x14ac:dyDescent="0.25">
      <c r="P11" s="10">
        <v>10</v>
      </c>
      <c r="Q11" s="85">
        <f>Q2*10</f>
        <v>49100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60DD-FB8A-4171-964B-60E6D9B8C15C}">
  <dimension ref="A1:T24"/>
  <sheetViews>
    <sheetView zoomScale="130" zoomScaleNormal="130" workbookViewId="0">
      <selection activeCell="K26" sqref="K26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4" width="9" style="6"/>
    <col min="15" max="15" width="9.140625" style="6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8" t="s">
        <v>383</v>
      </c>
      <c r="B2" s="28" t="s">
        <v>384</v>
      </c>
      <c r="C2" s="28" t="s">
        <v>626</v>
      </c>
      <c r="D2" s="22">
        <f>FLOOR(C2*1.1,LOOKUP(C2*1.1,{0,10,50,100,500},{0.01,0.05,0.1,0.5,1}))</f>
        <v>45.650000000000006</v>
      </c>
      <c r="E2" s="22">
        <f>CEILING(C2*0.9,LOOKUP(C2*0.9,{0,10,50,100,500},{0.01,0.05,0.1,0.5,1}))</f>
        <v>37.35</v>
      </c>
      <c r="F2" s="29">
        <f t="shared" ref="F2:F15" si="0">IF(D2&lt;10,D2-0.02,IF(D2&lt;50,D2-0.1,IF(D2&lt;100,D2-0.2,IF(D2&lt;500,D2-1,IF(D2&lt;1000,D2-2,0)))))</f>
        <v>45.550000000000004</v>
      </c>
      <c r="G2" s="28">
        <v>0</v>
      </c>
      <c r="H2" s="28">
        <f t="shared" ref="H2:H15" si="1">C2*G2</f>
        <v>0</v>
      </c>
      <c r="I2" s="28"/>
      <c r="J2" s="28" t="s">
        <v>934</v>
      </c>
      <c r="K2" s="28" t="s">
        <v>877</v>
      </c>
      <c r="L2" s="28" t="s">
        <v>896</v>
      </c>
      <c r="M2" s="5"/>
      <c r="N2" s="6" t="s">
        <v>951</v>
      </c>
      <c r="R2" s="3">
        <f t="shared" ref="R2:R11" si="2">IF(E2&lt;10,E2+0.01,IF(E2&lt;50,E2+0.05,IF(E2&lt;100,E2+0.1,IF(E2&lt;500,E2+0.5,IF(E2&lt;1000,E2+1,0)))))</f>
        <v>37.4</v>
      </c>
      <c r="S2" s="6">
        <v>1</v>
      </c>
      <c r="T2" s="8">
        <f>H22*1000*0.01</f>
        <v>4553.4999999999991</v>
      </c>
    </row>
    <row r="3" spans="1:20" s="9" customFormat="1" x14ac:dyDescent="0.25">
      <c r="A3" s="23" t="s">
        <v>150</v>
      </c>
      <c r="B3" s="23" t="s">
        <v>151</v>
      </c>
      <c r="C3" s="23" t="s">
        <v>916</v>
      </c>
      <c r="D3" s="23">
        <f>FLOOR(C3*1.1,LOOKUP(C3*1.1,{0,10,50,100,500},{0.01,0.05,0.1,0.5,1}))</f>
        <v>46.5</v>
      </c>
      <c r="E3" s="23">
        <f>CEILING(C3*0.9,LOOKUP(C3*0.9,{0,10,50,100,500},{0.01,0.05,0.1,0.5,1}))</f>
        <v>38.1</v>
      </c>
      <c r="F3" s="23">
        <f t="shared" si="0"/>
        <v>46.4</v>
      </c>
      <c r="G3" s="23">
        <v>1</v>
      </c>
      <c r="H3" s="23">
        <f t="shared" si="1"/>
        <v>42.3</v>
      </c>
      <c r="I3" s="23"/>
      <c r="J3" s="23" t="s">
        <v>935</v>
      </c>
      <c r="K3" s="23" t="s">
        <v>878</v>
      </c>
      <c r="L3" s="23" t="s">
        <v>897</v>
      </c>
      <c r="M3" s="5"/>
      <c r="N3" s="5">
        <v>-533</v>
      </c>
      <c r="O3" s="6"/>
      <c r="P3" s="6"/>
      <c r="Q3" s="6"/>
      <c r="R3" s="3">
        <f t="shared" si="2"/>
        <v>38.15</v>
      </c>
      <c r="S3" s="6">
        <v>2</v>
      </c>
      <c r="T3" s="8">
        <f>T2*2</f>
        <v>9106.9999999999982</v>
      </c>
    </row>
    <row r="4" spans="1:20" x14ac:dyDescent="0.25">
      <c r="A4" s="15" t="s">
        <v>9</v>
      </c>
      <c r="B4" s="15" t="s">
        <v>10</v>
      </c>
      <c r="C4" s="15" t="s">
        <v>917</v>
      </c>
      <c r="D4" s="16">
        <f>FLOOR(C4*1.1,LOOKUP(C4*1.1,{0,10,50,100,500},{0.01,0.05,0.1,0.5,1}))</f>
        <v>133</v>
      </c>
      <c r="E4" s="16">
        <f>CEILING(C4*0.9,LOOKUP(C4*0.9,{0,10,50,100,500},{0.01,0.05,0.1,0.5,1}))</f>
        <v>109</v>
      </c>
      <c r="F4" s="17">
        <f t="shared" si="0"/>
        <v>132</v>
      </c>
      <c r="G4" s="15">
        <v>0</v>
      </c>
      <c r="H4" s="15">
        <f t="shared" si="1"/>
        <v>0</v>
      </c>
      <c r="I4" s="15"/>
      <c r="J4" s="15" t="s">
        <v>936</v>
      </c>
      <c r="K4" s="15" t="s">
        <v>879</v>
      </c>
      <c r="L4" s="15" t="s">
        <v>898</v>
      </c>
      <c r="M4" s="5"/>
      <c r="N4" s="5"/>
      <c r="R4" s="3">
        <f t="shared" si="2"/>
        <v>109.5</v>
      </c>
      <c r="S4" s="6">
        <v>3</v>
      </c>
      <c r="T4" s="8">
        <f>T2*3</f>
        <v>13660.499999999996</v>
      </c>
    </row>
    <row r="5" spans="1:20" s="9" customFormat="1" ht="17.25" customHeight="1" x14ac:dyDescent="0.25">
      <c r="A5" s="15" t="s">
        <v>59</v>
      </c>
      <c r="B5" s="15" t="s">
        <v>60</v>
      </c>
      <c r="C5" s="15" t="s">
        <v>918</v>
      </c>
      <c r="D5" s="16">
        <f>FLOOR(C5*1.1,LOOKUP(C5*1.1,{0,10,50,100,500},{0.01,0.05,0.1,0.5,1}))</f>
        <v>371.5</v>
      </c>
      <c r="E5" s="16">
        <f>CEILING(C5*0.9,LOOKUP(C5*0.9,{0,10,50,100,500},{0.01,0.05,0.1,0.5,1}))</f>
        <v>304.5</v>
      </c>
      <c r="F5" s="17">
        <f t="shared" si="0"/>
        <v>370.5</v>
      </c>
      <c r="G5" s="15">
        <v>0</v>
      </c>
      <c r="H5" s="15">
        <f t="shared" si="1"/>
        <v>0</v>
      </c>
      <c r="I5" s="15"/>
      <c r="J5" s="15" t="s">
        <v>937</v>
      </c>
      <c r="K5" s="15" t="s">
        <v>880</v>
      </c>
      <c r="L5" s="15" t="s">
        <v>899</v>
      </c>
      <c r="M5" s="5"/>
      <c r="N5" s="5"/>
      <c r="O5" s="6"/>
      <c r="P5" s="6"/>
      <c r="Q5" s="6"/>
      <c r="R5" s="3">
        <f t="shared" si="2"/>
        <v>305</v>
      </c>
      <c r="S5" s="6">
        <v>4</v>
      </c>
      <c r="T5" s="8">
        <f>T2*4</f>
        <v>18213.999999999996</v>
      </c>
    </row>
    <row r="6" spans="1:20" x14ac:dyDescent="0.25">
      <c r="A6" s="23" t="s">
        <v>865</v>
      </c>
      <c r="B6" s="23" t="s">
        <v>866</v>
      </c>
      <c r="C6" s="23" t="s">
        <v>919</v>
      </c>
      <c r="D6" s="24">
        <f>FLOOR(C6*1.1,LOOKUP(C6*1.1,{0,10,50,100,500},{0.01,0.05,0.1,0.5,1}))</f>
        <v>51.1</v>
      </c>
      <c r="E6" s="24">
        <f>CEILING(C6*0.9,LOOKUP(C6*0.9,{0,10,50,100,500},{0.01,0.05,0.1,0.5,1}))</f>
        <v>41.85</v>
      </c>
      <c r="F6" s="25">
        <f t="shared" si="0"/>
        <v>50.9</v>
      </c>
      <c r="G6" s="23">
        <v>1</v>
      </c>
      <c r="H6" s="23">
        <f t="shared" si="1"/>
        <v>46.5</v>
      </c>
      <c r="I6" s="23"/>
      <c r="J6" s="23" t="s">
        <v>386</v>
      </c>
      <c r="K6" s="23" t="s">
        <v>881</v>
      </c>
      <c r="L6" s="23" t="s">
        <v>900</v>
      </c>
      <c r="M6" s="5"/>
      <c r="N6" s="5">
        <v>1201</v>
      </c>
      <c r="R6" s="3">
        <f t="shared" si="2"/>
        <v>41.9</v>
      </c>
      <c r="S6" s="6">
        <v>5</v>
      </c>
      <c r="T6" s="8">
        <f>T2*5</f>
        <v>22767.499999999996</v>
      </c>
    </row>
    <row r="7" spans="1:20" s="9" customFormat="1" x14ac:dyDescent="0.25">
      <c r="A7" s="23" t="s">
        <v>603</v>
      </c>
      <c r="B7" s="23" t="s">
        <v>604</v>
      </c>
      <c r="C7" s="23" t="s">
        <v>920</v>
      </c>
      <c r="D7" s="24">
        <f>FLOOR(C7*1.1,LOOKUP(C7*1.1,{0,10,50,100,500},{0.01,0.05,0.1,0.5,1}))</f>
        <v>65.600000000000009</v>
      </c>
      <c r="E7" s="24">
        <f>CEILING(C7*0.9,LOOKUP(C7*0.9,{0,10,50,100,500},{0.01,0.05,0.1,0.5,1}))</f>
        <v>53.800000000000004</v>
      </c>
      <c r="F7" s="25">
        <f t="shared" si="0"/>
        <v>65.400000000000006</v>
      </c>
      <c r="G7" s="23">
        <v>1</v>
      </c>
      <c r="H7" s="23">
        <f t="shared" si="1"/>
        <v>59.7</v>
      </c>
      <c r="I7" s="23"/>
      <c r="J7" s="23" t="s">
        <v>938</v>
      </c>
      <c r="K7" s="23" t="s">
        <v>882</v>
      </c>
      <c r="L7" s="23" t="s">
        <v>901</v>
      </c>
      <c r="M7" s="5"/>
      <c r="N7" s="5">
        <v>944</v>
      </c>
      <c r="O7" s="6"/>
      <c r="P7" s="6"/>
      <c r="Q7" s="6"/>
      <c r="R7" s="3">
        <f t="shared" si="2"/>
        <v>53.900000000000006</v>
      </c>
      <c r="S7" s="6">
        <v>6</v>
      </c>
      <c r="T7" s="8">
        <f>T2*6</f>
        <v>27320.999999999993</v>
      </c>
    </row>
    <row r="8" spans="1:20" s="13" customFormat="1" x14ac:dyDescent="0.25">
      <c r="A8" s="23" t="s">
        <v>703</v>
      </c>
      <c r="B8" s="23" t="s">
        <v>704</v>
      </c>
      <c r="C8" s="23" t="s">
        <v>921</v>
      </c>
      <c r="D8" s="24">
        <f>FLOOR(C8*1.1,LOOKUP(C8*1.1,{0,10,50,100,500},{0.01,0.05,0.1,0.5,1}))</f>
        <v>73.8</v>
      </c>
      <c r="E8" s="24">
        <f>CEILING(C8*0.9,LOOKUP(C8*0.9,{0,10,50,100,500},{0.01,0.05,0.1,0.5,1}))</f>
        <v>60.400000000000006</v>
      </c>
      <c r="F8" s="25">
        <f t="shared" si="0"/>
        <v>73.599999999999994</v>
      </c>
      <c r="G8" s="25">
        <v>1</v>
      </c>
      <c r="H8" s="23">
        <f t="shared" si="1"/>
        <v>67.099999999999994</v>
      </c>
      <c r="I8" s="23"/>
      <c r="J8" s="23" t="s">
        <v>939</v>
      </c>
      <c r="K8" s="23" t="s">
        <v>883</v>
      </c>
      <c r="L8" s="23" t="s">
        <v>902</v>
      </c>
      <c r="M8" s="5"/>
      <c r="N8" s="5">
        <v>1012</v>
      </c>
      <c r="O8" s="6"/>
      <c r="P8" s="6"/>
      <c r="Q8" s="6"/>
      <c r="R8" s="3">
        <f t="shared" si="2"/>
        <v>60.500000000000007</v>
      </c>
      <c r="S8" s="6">
        <v>7</v>
      </c>
      <c r="T8" s="8">
        <f>T2*7</f>
        <v>31874.499999999993</v>
      </c>
    </row>
    <row r="9" spans="1:20" s="13" customFormat="1" x14ac:dyDescent="0.25">
      <c r="A9" s="15" t="s">
        <v>867</v>
      </c>
      <c r="B9" s="15" t="s">
        <v>868</v>
      </c>
      <c r="C9" s="15" t="s">
        <v>922</v>
      </c>
      <c r="D9" s="16">
        <f>FLOOR(C9*1.1,LOOKUP(C9*1.1,{0,10,50,100,500},{0.01,0.05,0.1,0.5,1}))</f>
        <v>409.5</v>
      </c>
      <c r="E9" s="16">
        <f>CEILING(C9*0.9,LOOKUP(C9*0.9,{0,10,50,100,500},{0.01,0.05,0.1,0.5,1}))</f>
        <v>335.5</v>
      </c>
      <c r="F9" s="17">
        <f t="shared" si="0"/>
        <v>408.5</v>
      </c>
      <c r="G9" s="17">
        <v>0</v>
      </c>
      <c r="H9" s="15">
        <f t="shared" si="1"/>
        <v>0</v>
      </c>
      <c r="I9" s="15"/>
      <c r="J9" s="15" t="s">
        <v>940</v>
      </c>
      <c r="K9" s="15" t="s">
        <v>884</v>
      </c>
      <c r="L9" s="15" t="s">
        <v>903</v>
      </c>
      <c r="M9" s="5"/>
      <c r="N9" s="5"/>
      <c r="O9" s="6"/>
      <c r="P9" s="6"/>
      <c r="Q9" s="6"/>
      <c r="R9" s="3">
        <f t="shared" si="2"/>
        <v>336</v>
      </c>
      <c r="S9" s="6">
        <v>8</v>
      </c>
      <c r="T9" s="8">
        <f>T2*8</f>
        <v>36427.999999999993</v>
      </c>
    </row>
    <row r="10" spans="1:20" x14ac:dyDescent="0.25">
      <c r="A10" s="23" t="s">
        <v>869</v>
      </c>
      <c r="B10" s="23" t="s">
        <v>870</v>
      </c>
      <c r="C10" s="23" t="s">
        <v>923</v>
      </c>
      <c r="D10" s="24">
        <f>FLOOR(C10*1.1,LOOKUP(C10*1.1,{0,10,50,100,500},{0.01,0.05,0.1,0.5,1}))</f>
        <v>74.100000000000009</v>
      </c>
      <c r="E10" s="24">
        <f>CEILING(C10*0.9,LOOKUP(C10*0.9,{0,10,50,100,500},{0.01,0.05,0.1,0.5,1}))</f>
        <v>60.7</v>
      </c>
      <c r="F10" s="25">
        <f t="shared" si="0"/>
        <v>73.900000000000006</v>
      </c>
      <c r="G10" s="25">
        <v>1</v>
      </c>
      <c r="H10" s="23">
        <f t="shared" si="1"/>
        <v>67.400000000000006</v>
      </c>
      <c r="I10" s="25"/>
      <c r="J10" s="23" t="s">
        <v>941</v>
      </c>
      <c r="K10" s="23" t="s">
        <v>885</v>
      </c>
      <c r="L10" s="23" t="s">
        <v>904</v>
      </c>
      <c r="M10" s="5"/>
      <c r="N10" s="5" t="s">
        <v>952</v>
      </c>
      <c r="R10" s="3">
        <f t="shared" si="2"/>
        <v>60.800000000000004</v>
      </c>
      <c r="S10" s="6">
        <v>9</v>
      </c>
      <c r="T10" s="8">
        <f>T2*9</f>
        <v>40981.499999999993</v>
      </c>
    </row>
    <row r="11" spans="1:20" s="9" customFormat="1" x14ac:dyDescent="0.25">
      <c r="A11" s="15" t="s">
        <v>474</v>
      </c>
      <c r="B11" s="15" t="s">
        <v>475</v>
      </c>
      <c r="C11" s="15" t="s">
        <v>924</v>
      </c>
      <c r="D11" s="16">
        <f>FLOOR(C11*1.1,LOOKUP(C11*1.1,{0,10,50,100,500},{0.01,0.05,0.1,0.5,1}))</f>
        <v>95.100000000000009</v>
      </c>
      <c r="E11" s="16">
        <f>CEILING(C11*0.9,LOOKUP(C11*0.9,{0,10,50,100,500},{0.01,0.05,0.1,0.5,1}))</f>
        <v>77.900000000000006</v>
      </c>
      <c r="F11" s="17">
        <f t="shared" si="0"/>
        <v>94.9</v>
      </c>
      <c r="G11" s="17">
        <v>0</v>
      </c>
      <c r="H11" s="15">
        <f t="shared" si="1"/>
        <v>0</v>
      </c>
      <c r="I11" s="17"/>
      <c r="J11" s="15" t="s">
        <v>942</v>
      </c>
      <c r="K11" s="15" t="s">
        <v>886</v>
      </c>
      <c r="L11" s="15" t="s">
        <v>905</v>
      </c>
      <c r="M11" s="5"/>
      <c r="N11" s="5"/>
      <c r="O11" s="6"/>
      <c r="P11" s="6"/>
      <c r="Q11" s="6"/>
      <c r="R11" s="3">
        <f t="shared" si="2"/>
        <v>78</v>
      </c>
      <c r="S11" s="6">
        <v>10</v>
      </c>
      <c r="T11" s="8">
        <f>T2*10</f>
        <v>45534.999999999993</v>
      </c>
    </row>
    <row r="12" spans="1:20" x14ac:dyDescent="0.25">
      <c r="A12" s="23" t="s">
        <v>184</v>
      </c>
      <c r="B12" s="23" t="s">
        <v>185</v>
      </c>
      <c r="C12" s="23" t="s">
        <v>925</v>
      </c>
      <c r="D12" s="24">
        <f>FLOOR(C12*1.1,LOOKUP(C12*1.1,{0,10,50,100,500},{0.01,0.05,0.1,0.5,1}))</f>
        <v>31.35</v>
      </c>
      <c r="E12" s="24">
        <f>CEILING(C12*0.9,LOOKUP(C12*0.9,{0,10,50,100,500},{0.01,0.05,0.1,0.5,1}))</f>
        <v>25.650000000000002</v>
      </c>
      <c r="F12" s="25">
        <f t="shared" si="0"/>
        <v>31.25</v>
      </c>
      <c r="G12" s="25">
        <v>2</v>
      </c>
      <c r="H12" s="23">
        <f t="shared" si="1"/>
        <v>57</v>
      </c>
      <c r="I12" s="25"/>
      <c r="J12" s="23" t="s">
        <v>943</v>
      </c>
      <c r="K12" s="23" t="s">
        <v>887</v>
      </c>
      <c r="L12" s="23" t="s">
        <v>906</v>
      </c>
      <c r="M12" s="5"/>
      <c r="N12" s="5">
        <v>-1248</v>
      </c>
      <c r="P12" s="14"/>
      <c r="R12" s="3"/>
      <c r="T12" s="7"/>
    </row>
    <row r="13" spans="1:20" s="9" customFormat="1" x14ac:dyDescent="0.25">
      <c r="A13" s="15" t="s">
        <v>871</v>
      </c>
      <c r="B13" s="15" t="s">
        <v>872</v>
      </c>
      <c r="C13" s="15" t="s">
        <v>33</v>
      </c>
      <c r="D13" s="16">
        <f>FLOOR(C13*1.1,LOOKUP(C13*1.1,{0,10,50,100,500},{0.01,0.05,0.1,0.5,1}))</f>
        <v>111.5</v>
      </c>
      <c r="E13" s="16">
        <f>CEILING(C13*0.9,LOOKUP(C13*0.9,{0,10,50,100,500},{0.01,0.05,0.1,0.5,1}))</f>
        <v>91.4</v>
      </c>
      <c r="F13" s="17">
        <f t="shared" si="0"/>
        <v>110.5</v>
      </c>
      <c r="G13" s="17">
        <v>0</v>
      </c>
      <c r="H13" s="15">
        <f t="shared" si="1"/>
        <v>0</v>
      </c>
      <c r="I13" s="17"/>
      <c r="J13" s="15" t="s">
        <v>944</v>
      </c>
      <c r="K13" s="15" t="s">
        <v>668</v>
      </c>
      <c r="L13" s="15" t="s">
        <v>907</v>
      </c>
      <c r="M13" s="28"/>
      <c r="N13" s="6"/>
      <c r="O13" s="6"/>
      <c r="P13" s="14"/>
      <c r="Q13" s="6"/>
      <c r="R13" s="3"/>
      <c r="S13" s="6"/>
      <c r="T13" s="7"/>
    </row>
    <row r="14" spans="1:20" x14ac:dyDescent="0.25">
      <c r="A14" s="23" t="s">
        <v>335</v>
      </c>
      <c r="B14" s="23" t="s">
        <v>336</v>
      </c>
      <c r="C14" s="23" t="s">
        <v>926</v>
      </c>
      <c r="D14" s="24">
        <f>FLOOR(C14*1.1,LOOKUP(C14*1.1,{0,10,50,100,500},{0.01,0.05,0.1,0.5,1}))</f>
        <v>19.55</v>
      </c>
      <c r="E14" s="24">
        <f>CEILING(C14*0.9,LOOKUP(C14*0.9,{0,10,50,100,500},{0.01,0.05,0.1,0.5,1}))</f>
        <v>16.05</v>
      </c>
      <c r="F14" s="25">
        <f t="shared" si="0"/>
        <v>19.45</v>
      </c>
      <c r="G14" s="25">
        <v>3</v>
      </c>
      <c r="H14" s="23">
        <f t="shared" si="1"/>
        <v>53.400000000000006</v>
      </c>
      <c r="I14" s="25"/>
      <c r="J14" s="23" t="s">
        <v>945</v>
      </c>
      <c r="K14" s="23" t="s">
        <v>888</v>
      </c>
      <c r="L14" s="23" t="s">
        <v>908</v>
      </c>
      <c r="M14" s="5"/>
      <c r="N14" s="6">
        <v>-830</v>
      </c>
      <c r="P14" s="14"/>
      <c r="R14" s="3"/>
      <c r="T14" s="7"/>
    </row>
    <row r="15" spans="1:20" s="9" customFormat="1" x14ac:dyDescent="0.25">
      <c r="A15" s="23" t="s">
        <v>873</v>
      </c>
      <c r="B15" s="23" t="s">
        <v>874</v>
      </c>
      <c r="C15" s="23" t="s">
        <v>927</v>
      </c>
      <c r="D15" s="24">
        <f>FLOOR(C15*1.1,LOOKUP(C15*1.1,{0,10,50,100,500},{0.01,0.05,0.1,0.5,1}))</f>
        <v>22.700000000000003</v>
      </c>
      <c r="E15" s="24">
        <f>CEILING(C15*0.9,LOOKUP(C15*0.9,{0,10,50,100,500},{0.01,0.05,0.1,0.5,1}))</f>
        <v>18.600000000000001</v>
      </c>
      <c r="F15" s="25">
        <f t="shared" si="0"/>
        <v>22.6</v>
      </c>
      <c r="G15" s="25">
        <v>3</v>
      </c>
      <c r="H15" s="23">
        <f t="shared" si="1"/>
        <v>61.949999999999996</v>
      </c>
      <c r="I15" s="25"/>
      <c r="J15" s="23" t="s">
        <v>847</v>
      </c>
      <c r="K15" s="23" t="s">
        <v>889</v>
      </c>
      <c r="L15" s="23" t="s">
        <v>909</v>
      </c>
      <c r="M15" s="28"/>
      <c r="N15" s="6" t="s">
        <v>952</v>
      </c>
      <c r="O15" s="6"/>
      <c r="P15" s="14"/>
      <c r="Q15" s="6"/>
      <c r="R15" s="14"/>
      <c r="S15" s="14"/>
      <c r="T15" s="7"/>
    </row>
    <row r="16" spans="1:20" x14ac:dyDescent="0.25">
      <c r="A16" s="15" t="s">
        <v>243</v>
      </c>
      <c r="B16" s="15" t="s">
        <v>244</v>
      </c>
      <c r="C16" s="15" t="s">
        <v>928</v>
      </c>
      <c r="D16" s="16">
        <f>FLOOR(C16*1.1,LOOKUP(C16*1.1,{0,10,50,100,500},{0.01,0.05,0.1,0.5,1}))</f>
        <v>100</v>
      </c>
      <c r="E16" s="16">
        <f>CEILING(C16*0.9,LOOKUP(C16*0.9,{0,10,50,100,500},{0.01,0.05,0.1,0.5,1}))</f>
        <v>82.2</v>
      </c>
      <c r="F16" s="17">
        <f t="shared" ref="F16:F21" si="3">IF(D16&lt;10,D16-0.02,IF(D16&lt;50,D16-0.1,IF(D16&lt;100,D16-0.2,IF(D16&lt;500,D16-1,IF(D16&lt;1000,D16-2,0)))))</f>
        <v>99</v>
      </c>
      <c r="G16" s="17">
        <v>0</v>
      </c>
      <c r="H16" s="15">
        <f t="shared" ref="H16:H21" si="4">C16*G16</f>
        <v>0</v>
      </c>
      <c r="I16" s="17"/>
      <c r="J16" s="15" t="s">
        <v>946</v>
      </c>
      <c r="K16" s="15" t="s">
        <v>890</v>
      </c>
      <c r="L16" s="15" t="s">
        <v>910</v>
      </c>
      <c r="M16" s="3"/>
      <c r="P16" s="14"/>
      <c r="R16" s="14"/>
      <c r="S16" s="14"/>
      <c r="T16" s="7"/>
    </row>
    <row r="17" spans="1:15" x14ac:dyDescent="0.25">
      <c r="A17" s="15" t="s">
        <v>697</v>
      </c>
      <c r="B17" s="15" t="s">
        <v>698</v>
      </c>
      <c r="C17" s="15" t="s">
        <v>929</v>
      </c>
      <c r="D17" s="16">
        <f>FLOOR(C17*1.1,LOOKUP(C17*1.1,{0,10,50,100,500},{0.01,0.05,0.1,0.5,1}))</f>
        <v>20.650000000000002</v>
      </c>
      <c r="E17" s="16">
        <f>CEILING(C17*0.9,LOOKUP(C17*0.9,{0,10,50,100,500},{0.01,0.05,0.1,0.5,1}))</f>
        <v>16.95</v>
      </c>
      <c r="F17" s="17">
        <f t="shared" si="3"/>
        <v>20.55</v>
      </c>
      <c r="G17" s="17">
        <v>0</v>
      </c>
      <c r="H17" s="15">
        <f t="shared" si="4"/>
        <v>0</v>
      </c>
      <c r="I17" s="17"/>
      <c r="J17" s="15" t="s">
        <v>947</v>
      </c>
      <c r="K17" s="15" t="s">
        <v>891</v>
      </c>
      <c r="L17" s="15" t="s">
        <v>911</v>
      </c>
      <c r="O17" s="7"/>
    </row>
    <row r="18" spans="1:15" x14ac:dyDescent="0.25">
      <c r="A18" s="15" t="s">
        <v>90</v>
      </c>
      <c r="B18" s="15" t="s">
        <v>91</v>
      </c>
      <c r="C18" s="15" t="s">
        <v>930</v>
      </c>
      <c r="D18" s="16">
        <f>FLOOR(C18*1.1,LOOKUP(C18*1.1,{0,10,50,100,500},{0.01,0.05,0.1,0.5,1}))</f>
        <v>90.2</v>
      </c>
      <c r="E18" s="16">
        <f>CEILING(C18*0.9,LOOKUP(C18*0.9,{0,10,50,100,500},{0.01,0.05,0.1,0.5,1}))</f>
        <v>73.8</v>
      </c>
      <c r="F18" s="17">
        <f t="shared" si="3"/>
        <v>90</v>
      </c>
      <c r="G18" s="17">
        <v>0</v>
      </c>
      <c r="H18" s="15">
        <f t="shared" si="4"/>
        <v>0</v>
      </c>
      <c r="I18" s="17"/>
      <c r="J18" s="15" t="s">
        <v>948</v>
      </c>
      <c r="K18" s="15" t="s">
        <v>892</v>
      </c>
      <c r="L18" s="15" t="s">
        <v>912</v>
      </c>
      <c r="N18" s="7"/>
      <c r="O18" s="7"/>
    </row>
    <row r="19" spans="1:15" x14ac:dyDescent="0.25">
      <c r="A19" s="15" t="s">
        <v>875</v>
      </c>
      <c r="B19" s="15" t="s">
        <v>876</v>
      </c>
      <c r="C19" s="15" t="s">
        <v>931</v>
      </c>
      <c r="D19" s="16">
        <f>FLOOR(C19*1.1,LOOKUP(C19*1.1,{0,10,50,100,500},{0.01,0.05,0.1,0.5,1}))</f>
        <v>12.8</v>
      </c>
      <c r="E19" s="16">
        <f>CEILING(C19*0.9,LOOKUP(C19*0.9,{0,10,50,100,500},{0.01,0.05,0.1,0.5,1}))</f>
        <v>10.5</v>
      </c>
      <c r="F19" s="17">
        <f t="shared" si="3"/>
        <v>12.700000000000001</v>
      </c>
      <c r="G19" s="17">
        <v>0</v>
      </c>
      <c r="H19" s="15">
        <f t="shared" si="4"/>
        <v>0</v>
      </c>
      <c r="I19" s="17"/>
      <c r="J19" s="15" t="s">
        <v>356</v>
      </c>
      <c r="K19" s="15" t="s">
        <v>893</v>
      </c>
      <c r="L19" s="15" t="s">
        <v>913</v>
      </c>
      <c r="N19" s="7"/>
      <c r="O19" s="7"/>
    </row>
    <row r="20" spans="1:15" x14ac:dyDescent="0.25">
      <c r="A20" s="15" t="s">
        <v>329</v>
      </c>
      <c r="B20" s="15" t="s">
        <v>330</v>
      </c>
      <c r="C20" s="15" t="s">
        <v>932</v>
      </c>
      <c r="D20" s="16">
        <f>FLOOR(C20*1.1,LOOKUP(C20*1.1,{0,10,50,100,500},{0.01,0.05,0.1,0.5,1}))</f>
        <v>41.800000000000004</v>
      </c>
      <c r="E20" s="16">
        <f>CEILING(C20*0.9,LOOKUP(C20*0.9,{0,10,50,100,500},{0.01,0.05,0.1,0.5,1}))</f>
        <v>34.200000000000003</v>
      </c>
      <c r="F20" s="17">
        <f t="shared" si="3"/>
        <v>41.7</v>
      </c>
      <c r="G20" s="17">
        <v>0</v>
      </c>
      <c r="H20" s="15">
        <f t="shared" si="4"/>
        <v>0</v>
      </c>
      <c r="I20" s="17"/>
      <c r="J20" s="15" t="s">
        <v>949</v>
      </c>
      <c r="K20" s="15" t="s">
        <v>894</v>
      </c>
      <c r="L20" s="15" t="s">
        <v>914</v>
      </c>
      <c r="N20" s="7"/>
      <c r="O20" s="7"/>
    </row>
    <row r="21" spans="1:15" x14ac:dyDescent="0.25">
      <c r="A21" s="15" t="s">
        <v>646</v>
      </c>
      <c r="B21" s="15" t="s">
        <v>647</v>
      </c>
      <c r="C21" s="15" t="s">
        <v>933</v>
      </c>
      <c r="D21" s="16">
        <f>FLOOR(C21*1.1,LOOKUP(C21*1.1,{0,10,50,100,500},{0.01,0.05,0.1,0.5,1}))</f>
        <v>58.1</v>
      </c>
      <c r="E21" s="16">
        <f>CEILING(C21*0.9,LOOKUP(C21*0.9,{0,10,50,100,500},{0.01,0.05,0.1,0.5,1}))</f>
        <v>47.650000000000006</v>
      </c>
      <c r="F21" s="17">
        <f t="shared" si="3"/>
        <v>57.9</v>
      </c>
      <c r="G21" s="17">
        <v>0</v>
      </c>
      <c r="H21" s="15">
        <f t="shared" si="4"/>
        <v>0</v>
      </c>
      <c r="I21" s="17"/>
      <c r="J21" s="15" t="s">
        <v>950</v>
      </c>
      <c r="K21" s="15" t="s">
        <v>895</v>
      </c>
      <c r="L21" s="15" t="s">
        <v>915</v>
      </c>
      <c r="O21" s="7"/>
    </row>
    <row r="22" spans="1:15" x14ac:dyDescent="0.25">
      <c r="A22" s="7"/>
      <c r="B22" s="7"/>
      <c r="C22" s="7"/>
      <c r="H22" s="9">
        <f>SUM(H2:H21)</f>
        <v>455.34999999999997</v>
      </c>
      <c r="N22" s="30">
        <f>SUM(N2:N21)</f>
        <v>546</v>
      </c>
      <c r="O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8915-19AE-40A9-A52F-007C5E049D85}">
  <dimension ref="A1:Q11"/>
  <sheetViews>
    <sheetView zoomScale="130" zoomScaleNormal="130" workbookViewId="0">
      <selection activeCell="G19" sqref="G19"/>
    </sheetView>
  </sheetViews>
  <sheetFormatPr defaultColWidth="9.28515625" defaultRowHeight="15.75" x14ac:dyDescent="0.25"/>
  <cols>
    <col min="1" max="3" width="9.28515625" style="123"/>
    <col min="4" max="4" width="9.28515625" style="123" hidden="1" customWidth="1"/>
    <col min="5" max="10" width="9.28515625" style="123"/>
    <col min="11" max="11" width="15.7109375" style="123" customWidth="1"/>
    <col min="12" max="16384" width="9.28515625" style="123"/>
  </cols>
  <sheetData>
    <row r="1" spans="1:17" x14ac:dyDescent="0.25">
      <c r="A1" s="123" t="s">
        <v>3587</v>
      </c>
      <c r="B1" s="123" t="s">
        <v>3588</v>
      </c>
      <c r="C1" s="123" t="s">
        <v>3589</v>
      </c>
      <c r="D1" s="123" t="s">
        <v>3590</v>
      </c>
      <c r="E1" s="123" t="s">
        <v>3591</v>
      </c>
      <c r="F1" s="123" t="s">
        <v>3592</v>
      </c>
      <c r="G1" s="123" t="s">
        <v>3593</v>
      </c>
      <c r="H1" s="123" t="s">
        <v>3594</v>
      </c>
      <c r="I1" s="123" t="s">
        <v>3590</v>
      </c>
      <c r="J1" s="123" t="s">
        <v>3595</v>
      </c>
      <c r="K1" s="123" t="s">
        <v>3596</v>
      </c>
      <c r="L1" s="123" t="s">
        <v>3597</v>
      </c>
      <c r="P1" s="10" t="s">
        <v>49</v>
      </c>
      <c r="Q1" s="85"/>
    </row>
    <row r="2" spans="1:17" x14ac:dyDescent="0.25">
      <c r="A2" s="84" t="s">
        <v>1608</v>
      </c>
      <c r="B2" s="84" t="s">
        <v>1609</v>
      </c>
      <c r="C2" s="84">
        <v>55</v>
      </c>
      <c r="D2" s="84">
        <f>FLOOR(C2*1.1,LOOKUP(C2*1.1,{0,10,50,100,500},{0.01,0.05,0.1,0.5,1}))</f>
        <v>60.5</v>
      </c>
      <c r="E2" s="84">
        <f>CEILING(C2*0.9,LOOKUP(C2*0.9,{0,10,50,100,500},{0.01,0.05,0.1,0.5,1}))</f>
        <v>49.5</v>
      </c>
      <c r="F2" s="84">
        <f t="shared" ref="F2:F9" si="0">IF(D2&lt;10,D2-0.05,IF(D2&lt;50,D2-0.25,IF(D2&lt;100,D2-0.5,IF(D2&lt;500,D2-2.5,IF(D2&lt;1000,D2-5,0)))))</f>
        <v>60</v>
      </c>
      <c r="G2" s="84">
        <v>1</v>
      </c>
      <c r="H2" s="84">
        <f t="shared" ref="H2:H9" si="1">C2*G2</f>
        <v>55</v>
      </c>
      <c r="I2" s="84" t="s">
        <v>3590</v>
      </c>
      <c r="J2" s="84">
        <v>30.34</v>
      </c>
      <c r="K2" s="84" t="s">
        <v>4066</v>
      </c>
      <c r="M2" s="123">
        <v>-3253</v>
      </c>
      <c r="P2" s="10">
        <v>1</v>
      </c>
      <c r="Q2" s="85">
        <f>H10*1000*0.01</f>
        <v>5455</v>
      </c>
    </row>
    <row r="3" spans="1:17" x14ac:dyDescent="0.25">
      <c r="A3" s="84" t="s">
        <v>807</v>
      </c>
      <c r="B3" s="84" t="s">
        <v>808</v>
      </c>
      <c r="C3" s="84">
        <v>26.85</v>
      </c>
      <c r="D3" s="84">
        <f>FLOOR(C3*1.1,LOOKUP(C3*1.1,{0,10,50,100,500},{0.01,0.05,0.1,0.5,1}))</f>
        <v>29.5</v>
      </c>
      <c r="E3" s="84">
        <f>CEILING(C3*0.9,LOOKUP(C3*0.9,{0,10,50,100,500},{0.01,0.05,0.1,0.5,1}))</f>
        <v>24.200000000000003</v>
      </c>
      <c r="F3" s="84">
        <f t="shared" si="0"/>
        <v>29.25</v>
      </c>
      <c r="G3" s="84">
        <v>2</v>
      </c>
      <c r="H3" s="84">
        <f t="shared" si="1"/>
        <v>53.7</v>
      </c>
      <c r="I3" s="84" t="s">
        <v>3590</v>
      </c>
      <c r="J3" s="84">
        <v>18.29</v>
      </c>
      <c r="K3" s="84" t="s">
        <v>4067</v>
      </c>
      <c r="M3" s="123">
        <v>-5239</v>
      </c>
      <c r="P3" s="10">
        <v>2</v>
      </c>
      <c r="Q3" s="85">
        <f>Q2*2</f>
        <v>10910</v>
      </c>
    </row>
    <row r="4" spans="1:17" x14ac:dyDescent="0.25">
      <c r="A4" s="84" t="s">
        <v>1169</v>
      </c>
      <c r="B4" s="84" t="s">
        <v>1170</v>
      </c>
      <c r="C4" s="84">
        <v>53.8</v>
      </c>
      <c r="D4" s="84">
        <f>FLOOR(C4*1.1,LOOKUP(C4*1.1,{0,10,50,100,500},{0.01,0.05,0.1,0.5,1}))</f>
        <v>59.1</v>
      </c>
      <c r="E4" s="84">
        <f>CEILING(C4*0.9,LOOKUP(C4*0.9,{0,10,50,100,500},{0.01,0.05,0.1,0.5,1}))</f>
        <v>48.45</v>
      </c>
      <c r="F4" s="84">
        <f t="shared" si="0"/>
        <v>58.6</v>
      </c>
      <c r="G4" s="84">
        <v>2</v>
      </c>
      <c r="H4" s="84">
        <f t="shared" si="1"/>
        <v>107.6</v>
      </c>
      <c r="I4" s="84" t="s">
        <v>3590</v>
      </c>
      <c r="J4" s="84">
        <v>17.09</v>
      </c>
      <c r="K4" s="84" t="s">
        <v>4068</v>
      </c>
      <c r="M4" s="123">
        <v>-6290</v>
      </c>
      <c r="P4" s="10">
        <v>3</v>
      </c>
      <c r="Q4" s="85">
        <f>Q2*3</f>
        <v>16365</v>
      </c>
    </row>
    <row r="5" spans="1:17" x14ac:dyDescent="0.25">
      <c r="A5" s="84" t="s">
        <v>559</v>
      </c>
      <c r="B5" s="84" t="s">
        <v>560</v>
      </c>
      <c r="C5" s="84">
        <v>30.05</v>
      </c>
      <c r="D5" s="84">
        <f>FLOOR(C5*1.1,LOOKUP(C5*1.1,{0,10,50,100,500},{0.01,0.05,0.1,0.5,1}))</f>
        <v>33.050000000000004</v>
      </c>
      <c r="E5" s="84">
        <f>CEILING(C5*0.9,LOOKUP(C5*0.9,{0,10,50,100,500},{0.01,0.05,0.1,0.5,1}))</f>
        <v>27.05</v>
      </c>
      <c r="F5" s="84">
        <f t="shared" si="0"/>
        <v>32.800000000000004</v>
      </c>
      <c r="G5" s="84">
        <v>2</v>
      </c>
      <c r="H5" s="84">
        <f t="shared" si="1"/>
        <v>60.1</v>
      </c>
      <c r="I5" s="84" t="s">
        <v>3590</v>
      </c>
      <c r="J5" s="84">
        <v>15.53</v>
      </c>
      <c r="K5" s="84" t="s">
        <v>4069</v>
      </c>
      <c r="L5" s="82"/>
      <c r="M5" s="123">
        <v>-1480</v>
      </c>
      <c r="P5" s="10">
        <v>4</v>
      </c>
      <c r="Q5" s="85">
        <f>Q2*4</f>
        <v>21820</v>
      </c>
    </row>
    <row r="6" spans="1:17" x14ac:dyDescent="0.25">
      <c r="A6" s="84" t="s">
        <v>1835</v>
      </c>
      <c r="B6" s="84" t="s">
        <v>1836</v>
      </c>
      <c r="C6" s="84">
        <v>31</v>
      </c>
      <c r="D6" s="84">
        <f>FLOOR(C6*1.1,LOOKUP(C6*1.1,{0,10,50,100,500},{0.01,0.05,0.1,0.5,1}))</f>
        <v>34.1</v>
      </c>
      <c r="E6" s="84">
        <f>CEILING(C6*0.9,LOOKUP(C6*0.9,{0,10,50,100,500},{0.01,0.05,0.1,0.5,1}))</f>
        <v>27.900000000000002</v>
      </c>
      <c r="F6" s="84">
        <f t="shared" si="0"/>
        <v>33.85</v>
      </c>
      <c r="G6" s="84">
        <v>2</v>
      </c>
      <c r="H6" s="84">
        <f t="shared" si="1"/>
        <v>62</v>
      </c>
      <c r="I6" s="84" t="s">
        <v>3590</v>
      </c>
      <c r="J6" s="84">
        <v>15.01</v>
      </c>
      <c r="K6" s="84" t="s">
        <v>4070</v>
      </c>
      <c r="M6" s="123">
        <v>2429</v>
      </c>
      <c r="P6" s="10">
        <v>5</v>
      </c>
      <c r="Q6" s="85">
        <f>Q2*5</f>
        <v>27275</v>
      </c>
    </row>
    <row r="7" spans="1:17" x14ac:dyDescent="0.25">
      <c r="A7" s="84" t="s">
        <v>4056</v>
      </c>
      <c r="B7" s="84" t="s">
        <v>4057</v>
      </c>
      <c r="C7" s="84">
        <v>39.299999999999997</v>
      </c>
      <c r="D7" s="84">
        <f>FLOOR(C7*1.1,LOOKUP(C7*1.1,{0,10,50,100,500},{0.01,0.05,0.1,0.5,1}))</f>
        <v>43.2</v>
      </c>
      <c r="E7" s="84">
        <f>CEILING(C7*0.9,LOOKUP(C7*0.9,{0,10,50,100,500},{0.01,0.05,0.1,0.5,1}))</f>
        <v>35.4</v>
      </c>
      <c r="F7" s="84">
        <f t="shared" si="0"/>
        <v>42.95</v>
      </c>
      <c r="G7" s="84">
        <v>2</v>
      </c>
      <c r="H7" s="84">
        <f t="shared" si="1"/>
        <v>78.599999999999994</v>
      </c>
      <c r="I7" s="84" t="s">
        <v>3590</v>
      </c>
      <c r="J7" s="84">
        <v>13.56</v>
      </c>
      <c r="K7" s="84" t="s">
        <v>4071</v>
      </c>
      <c r="M7" s="123">
        <v>-740</v>
      </c>
      <c r="P7" s="10">
        <v>6</v>
      </c>
      <c r="Q7" s="85">
        <f>Q2*6</f>
        <v>32730</v>
      </c>
    </row>
    <row r="8" spans="1:17" x14ac:dyDescent="0.25">
      <c r="A8" s="84" t="s">
        <v>1716</v>
      </c>
      <c r="B8" s="84" t="s">
        <v>1717</v>
      </c>
      <c r="C8" s="84">
        <v>30.5</v>
      </c>
      <c r="D8" s="84">
        <f>FLOOR(C8*1.1,LOOKUP(C8*1.1,{0,10,50,100,500},{0.01,0.05,0.1,0.5,1}))</f>
        <v>33.550000000000004</v>
      </c>
      <c r="E8" s="84">
        <f>CEILING(C8*0.9,LOOKUP(C8*0.9,{0,10,50,100,500},{0.01,0.05,0.1,0.5,1}))</f>
        <v>27.450000000000003</v>
      </c>
      <c r="F8" s="84">
        <f t="shared" si="0"/>
        <v>33.300000000000004</v>
      </c>
      <c r="G8" s="84">
        <v>2</v>
      </c>
      <c r="H8" s="84">
        <f t="shared" si="1"/>
        <v>61</v>
      </c>
      <c r="I8" s="84" t="s">
        <v>3590</v>
      </c>
      <c r="J8" s="84">
        <v>13.53</v>
      </c>
      <c r="K8" s="84" t="s">
        <v>4072</v>
      </c>
      <c r="L8" s="82"/>
      <c r="M8" s="123">
        <v>-2881</v>
      </c>
      <c r="P8" s="10">
        <v>7</v>
      </c>
      <c r="Q8" s="85">
        <f>Q2*7</f>
        <v>38185</v>
      </c>
    </row>
    <row r="9" spans="1:17" x14ac:dyDescent="0.25">
      <c r="A9" s="84" t="s">
        <v>4073</v>
      </c>
      <c r="B9" s="84" t="s">
        <v>4074</v>
      </c>
      <c r="C9" s="84">
        <v>67.5</v>
      </c>
      <c r="D9" s="84">
        <f>FLOOR(C9*1.1,LOOKUP(C9*1.1,{0,10,50,100,500},{0.01,0.05,0.1,0.5,1}))</f>
        <v>74.2</v>
      </c>
      <c r="E9" s="84">
        <f>CEILING(C9*0.9,LOOKUP(C9*0.9,{0,10,50,100,500},{0.01,0.05,0.1,0.5,1}))</f>
        <v>60.800000000000004</v>
      </c>
      <c r="F9" s="84">
        <f t="shared" si="0"/>
        <v>73.7</v>
      </c>
      <c r="G9" s="84">
        <v>1</v>
      </c>
      <c r="H9" s="84">
        <f t="shared" si="1"/>
        <v>67.5</v>
      </c>
      <c r="I9" s="84" t="s">
        <v>3590</v>
      </c>
      <c r="J9" s="84">
        <v>9.42</v>
      </c>
      <c r="K9" s="84" t="s">
        <v>4075</v>
      </c>
      <c r="L9" s="82"/>
      <c r="M9" s="123">
        <v>2602</v>
      </c>
      <c r="P9" s="10">
        <v>8</v>
      </c>
      <c r="Q9" s="85">
        <f>Q2*8</f>
        <v>43640</v>
      </c>
    </row>
    <row r="10" spans="1:17" x14ac:dyDescent="0.25">
      <c r="H10" s="83">
        <f>SUM(H2:H9)</f>
        <v>545.5</v>
      </c>
      <c r="M10" s="83">
        <f>SUM(M2:M9)</f>
        <v>-14852</v>
      </c>
      <c r="P10" s="10">
        <v>9</v>
      </c>
      <c r="Q10" s="85">
        <f>Q2*9</f>
        <v>49095</v>
      </c>
    </row>
    <row r="11" spans="1:17" x14ac:dyDescent="0.25">
      <c r="P11" s="10">
        <v>10</v>
      </c>
      <c r="Q11" s="85">
        <f>Q2*10</f>
        <v>54550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14C5-85C2-467C-8532-B3770705F8D0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124"/>
    <col min="4" max="4" width="9.28515625" style="124" hidden="1" customWidth="1"/>
    <col min="5" max="10" width="9.28515625" style="124"/>
    <col min="11" max="11" width="15.7109375" style="124" customWidth="1"/>
    <col min="12" max="16384" width="9.28515625" style="124"/>
  </cols>
  <sheetData>
    <row r="1" spans="1:17" x14ac:dyDescent="0.25">
      <c r="A1" s="124" t="s">
        <v>3587</v>
      </c>
      <c r="B1" s="124" t="s">
        <v>3588</v>
      </c>
      <c r="C1" s="124" t="s">
        <v>3589</v>
      </c>
      <c r="D1" s="124" t="s">
        <v>3590</v>
      </c>
      <c r="E1" s="124" t="s">
        <v>3591</v>
      </c>
      <c r="F1" s="124" t="s">
        <v>3592</v>
      </c>
      <c r="G1" s="124" t="s">
        <v>3593</v>
      </c>
      <c r="H1" s="124" t="s">
        <v>3594</v>
      </c>
      <c r="I1" s="124" t="s">
        <v>3590</v>
      </c>
      <c r="J1" s="124" t="s">
        <v>3595</v>
      </c>
      <c r="K1" s="124" t="s">
        <v>3596</v>
      </c>
      <c r="L1" s="124" t="s">
        <v>3597</v>
      </c>
      <c r="P1" s="10" t="s">
        <v>49</v>
      </c>
      <c r="Q1" s="85"/>
    </row>
    <row r="2" spans="1:17" x14ac:dyDescent="0.25">
      <c r="A2" s="84" t="s">
        <v>1169</v>
      </c>
      <c r="B2" s="84" t="s">
        <v>1170</v>
      </c>
      <c r="C2" s="84">
        <v>59.1</v>
      </c>
      <c r="D2" s="84">
        <f>FLOOR(C2*1.1,LOOKUP(C2*1.1,{0,10,50,100,500},{0.01,0.05,0.1,0.5,1}))</f>
        <v>65</v>
      </c>
      <c r="E2" s="84">
        <f>CEILING(C2*0.9,LOOKUP(C2*0.9,{0,10,50,100,500},{0.01,0.05,0.1,0.5,1}))</f>
        <v>53.2</v>
      </c>
      <c r="F2" s="84">
        <f t="shared" ref="F2:F9" si="0">IF(D2&lt;10,D2-0.05,IF(D2&lt;50,D2-0.25,IF(D2&lt;100,D2-0.5,IF(D2&lt;500,D2-2.5,IF(D2&lt;1000,D2-5,0)))))</f>
        <v>64.5</v>
      </c>
      <c r="G2" s="84">
        <v>1</v>
      </c>
      <c r="H2" s="84">
        <f t="shared" ref="H2:H9" si="1">C2*G2</f>
        <v>59.1</v>
      </c>
      <c r="I2" s="84" t="s">
        <v>3590</v>
      </c>
      <c r="J2" s="84">
        <v>23.63</v>
      </c>
      <c r="K2" s="84" t="s">
        <v>4076</v>
      </c>
      <c r="L2" s="82"/>
      <c r="M2" s="124">
        <v>435</v>
      </c>
      <c r="P2" s="10">
        <v>1</v>
      </c>
      <c r="Q2" s="85">
        <f>H10*1000*0.01</f>
        <v>3270</v>
      </c>
    </row>
    <row r="3" spans="1:17" x14ac:dyDescent="0.25">
      <c r="A3" s="84" t="s">
        <v>4077</v>
      </c>
      <c r="B3" s="84" t="s">
        <v>4078</v>
      </c>
      <c r="C3" s="84">
        <v>40.299999999999997</v>
      </c>
      <c r="D3" s="84">
        <f>FLOOR(C3*1.1,LOOKUP(C3*1.1,{0,10,50,100,500},{0.01,0.05,0.1,0.5,1}))</f>
        <v>44.300000000000004</v>
      </c>
      <c r="E3" s="84">
        <f>CEILING(C3*0.9,LOOKUP(C3*0.9,{0,10,50,100,500},{0.01,0.05,0.1,0.5,1}))</f>
        <v>36.300000000000004</v>
      </c>
      <c r="F3" s="84">
        <f t="shared" si="0"/>
        <v>44.050000000000004</v>
      </c>
      <c r="G3" s="84">
        <v>0</v>
      </c>
      <c r="H3" s="84">
        <f t="shared" si="1"/>
        <v>0</v>
      </c>
      <c r="I3" s="84" t="s">
        <v>3590</v>
      </c>
      <c r="J3" s="84">
        <v>15.16</v>
      </c>
      <c r="K3" s="84" t="s">
        <v>4079</v>
      </c>
      <c r="M3" s="124" t="s">
        <v>4094</v>
      </c>
      <c r="P3" s="10">
        <v>2</v>
      </c>
      <c r="Q3" s="85">
        <f>Q2*2</f>
        <v>6540</v>
      </c>
    </row>
    <row r="4" spans="1:17" x14ac:dyDescent="0.25">
      <c r="A4" s="84" t="s">
        <v>1608</v>
      </c>
      <c r="B4" s="84" t="s">
        <v>1609</v>
      </c>
      <c r="C4" s="84">
        <v>60.5</v>
      </c>
      <c r="D4" s="84">
        <f>FLOOR(C4*1.1,LOOKUP(C4*1.1,{0,10,50,100,500},{0.01,0.05,0.1,0.5,1}))</f>
        <v>66.5</v>
      </c>
      <c r="E4" s="84">
        <f>CEILING(C4*0.9,LOOKUP(C4*0.9,{0,10,50,100,500},{0.01,0.05,0.1,0.5,1}))</f>
        <v>54.5</v>
      </c>
      <c r="F4" s="84">
        <f t="shared" si="0"/>
        <v>66</v>
      </c>
      <c r="G4" s="84">
        <v>1</v>
      </c>
      <c r="H4" s="84">
        <f t="shared" si="1"/>
        <v>60.5</v>
      </c>
      <c r="I4" s="84" t="s">
        <v>3590</v>
      </c>
      <c r="J4" s="84">
        <v>11.09</v>
      </c>
      <c r="K4" s="84" t="s">
        <v>4080</v>
      </c>
      <c r="L4" s="82"/>
      <c r="M4" s="124">
        <v>423</v>
      </c>
      <c r="P4" s="10">
        <v>3</v>
      </c>
      <c r="Q4" s="85">
        <f>Q2*3</f>
        <v>9810</v>
      </c>
    </row>
    <row r="5" spans="1:17" x14ac:dyDescent="0.25">
      <c r="A5" s="84" t="s">
        <v>3619</v>
      </c>
      <c r="B5" s="84" t="s">
        <v>3620</v>
      </c>
      <c r="C5" s="84">
        <v>39</v>
      </c>
      <c r="D5" s="84">
        <f>FLOOR(C5*1.1,LOOKUP(C5*1.1,{0,10,50,100,500},{0.01,0.05,0.1,0.5,1}))</f>
        <v>42.900000000000006</v>
      </c>
      <c r="E5" s="84">
        <f>CEILING(C5*0.9,LOOKUP(C5*0.9,{0,10,50,100,500},{0.01,0.05,0.1,0.5,1}))</f>
        <v>35.1</v>
      </c>
      <c r="F5" s="84">
        <f t="shared" si="0"/>
        <v>42.650000000000006</v>
      </c>
      <c r="G5" s="84">
        <v>0</v>
      </c>
      <c r="H5" s="84">
        <f t="shared" si="1"/>
        <v>0</v>
      </c>
      <c r="I5" s="84" t="s">
        <v>3590</v>
      </c>
      <c r="J5" s="84">
        <v>10.74</v>
      </c>
      <c r="K5" s="84" t="s">
        <v>4081</v>
      </c>
      <c r="M5" s="125" t="s">
        <v>4094</v>
      </c>
      <c r="P5" s="10">
        <v>4</v>
      </c>
      <c r="Q5" s="85">
        <f>Q2*4</f>
        <v>13080</v>
      </c>
    </row>
    <row r="6" spans="1:17" x14ac:dyDescent="0.25">
      <c r="A6" s="84" t="s">
        <v>2551</v>
      </c>
      <c r="B6" s="84" t="s">
        <v>2552</v>
      </c>
      <c r="C6" s="84">
        <v>52.9</v>
      </c>
      <c r="D6" s="84">
        <f>FLOOR(C6*1.1,LOOKUP(C6*1.1,{0,10,50,100,500},{0.01,0.05,0.1,0.5,1}))</f>
        <v>58.1</v>
      </c>
      <c r="E6" s="84">
        <f>CEILING(C6*0.9,LOOKUP(C6*0.9,{0,10,50,100,500},{0.01,0.05,0.1,0.5,1}))</f>
        <v>47.650000000000006</v>
      </c>
      <c r="F6" s="84">
        <f t="shared" si="0"/>
        <v>57.6</v>
      </c>
      <c r="G6" s="84">
        <v>1</v>
      </c>
      <c r="H6" s="84">
        <f t="shared" si="1"/>
        <v>52.9</v>
      </c>
      <c r="I6" s="84" t="s">
        <v>3590</v>
      </c>
      <c r="J6" s="84">
        <v>9.3800000000000008</v>
      </c>
      <c r="K6" s="84" t="s">
        <v>4082</v>
      </c>
      <c r="L6" s="82"/>
      <c r="M6" s="124">
        <v>766</v>
      </c>
      <c r="P6" s="10">
        <v>5</v>
      </c>
      <c r="Q6" s="85">
        <f>Q2*5</f>
        <v>16350</v>
      </c>
    </row>
    <row r="7" spans="1:17" x14ac:dyDescent="0.25">
      <c r="A7" s="84" t="s">
        <v>559</v>
      </c>
      <c r="B7" s="84" t="s">
        <v>560</v>
      </c>
      <c r="C7" s="84">
        <v>33.049999999999997</v>
      </c>
      <c r="D7" s="84">
        <f>FLOOR(C7*1.1,LOOKUP(C7*1.1,{0,10,50,100,500},{0.01,0.05,0.1,0.5,1}))</f>
        <v>36.35</v>
      </c>
      <c r="E7" s="84">
        <f>CEILING(C7*0.9,LOOKUP(C7*0.9,{0,10,50,100,500},{0.01,0.05,0.1,0.5,1}))</f>
        <v>29.75</v>
      </c>
      <c r="F7" s="84">
        <f t="shared" si="0"/>
        <v>36.1</v>
      </c>
      <c r="G7" s="84">
        <v>2</v>
      </c>
      <c r="H7" s="84">
        <f t="shared" si="1"/>
        <v>66.099999999999994</v>
      </c>
      <c r="I7" s="84" t="s">
        <v>3590</v>
      </c>
      <c r="J7" s="84">
        <v>8.94</v>
      </c>
      <c r="K7" s="84" t="s">
        <v>4083</v>
      </c>
      <c r="L7" s="82"/>
      <c r="M7" s="124">
        <v>-2107</v>
      </c>
      <c r="P7" s="10">
        <v>6</v>
      </c>
      <c r="Q7" s="85">
        <f>Q2*6</f>
        <v>19620</v>
      </c>
    </row>
    <row r="8" spans="1:17" x14ac:dyDescent="0.25">
      <c r="A8" s="84" t="s">
        <v>4056</v>
      </c>
      <c r="B8" s="84" t="s">
        <v>4057</v>
      </c>
      <c r="C8" s="84">
        <v>39.5</v>
      </c>
      <c r="D8" s="84">
        <f>FLOOR(C8*1.1,LOOKUP(C8*1.1,{0,10,50,100,500},{0.01,0.05,0.1,0.5,1}))</f>
        <v>43.45</v>
      </c>
      <c r="E8" s="84">
        <f>CEILING(C8*0.9,LOOKUP(C8*0.9,{0,10,50,100,500},{0.01,0.05,0.1,0.5,1}))</f>
        <v>35.550000000000004</v>
      </c>
      <c r="F8" s="84">
        <f t="shared" si="0"/>
        <v>43.2</v>
      </c>
      <c r="G8" s="84">
        <v>1</v>
      </c>
      <c r="H8" s="84">
        <f t="shared" si="1"/>
        <v>39.5</v>
      </c>
      <c r="I8" s="84" t="s">
        <v>3590</v>
      </c>
      <c r="J8" s="84">
        <v>8.81</v>
      </c>
      <c r="K8" s="84" t="s">
        <v>4084</v>
      </c>
      <c r="M8" s="124">
        <v>2182</v>
      </c>
      <c r="P8" s="10">
        <v>7</v>
      </c>
      <c r="Q8" s="85">
        <f>Q2*7</f>
        <v>22890</v>
      </c>
    </row>
    <row r="9" spans="1:17" x14ac:dyDescent="0.25">
      <c r="A9" s="84" t="s">
        <v>345</v>
      </c>
      <c r="B9" s="84" t="s">
        <v>346</v>
      </c>
      <c r="C9" s="84">
        <v>48.9</v>
      </c>
      <c r="D9" s="84">
        <f>FLOOR(C9*1.1,LOOKUP(C9*1.1,{0,10,50,100,500},{0.01,0.05,0.1,0.5,1}))</f>
        <v>53.7</v>
      </c>
      <c r="E9" s="84">
        <f>CEILING(C9*0.9,LOOKUP(C9*0.9,{0,10,50,100,500},{0.01,0.05,0.1,0.5,1}))</f>
        <v>44.050000000000004</v>
      </c>
      <c r="F9" s="84">
        <f t="shared" si="0"/>
        <v>53.2</v>
      </c>
      <c r="G9" s="84">
        <v>1</v>
      </c>
      <c r="H9" s="84">
        <f t="shared" si="1"/>
        <v>48.9</v>
      </c>
      <c r="I9" s="84" t="s">
        <v>3590</v>
      </c>
      <c r="J9" s="84">
        <v>8.59</v>
      </c>
      <c r="K9" s="84" t="s">
        <v>4085</v>
      </c>
      <c r="M9" s="124">
        <v>1085</v>
      </c>
      <c r="P9" s="10">
        <v>8</v>
      </c>
      <c r="Q9" s="85">
        <f>Q2*8</f>
        <v>26160</v>
      </c>
    </row>
    <row r="10" spans="1:17" x14ac:dyDescent="0.25">
      <c r="H10" s="83">
        <f>SUM(H2:H9)</f>
        <v>327</v>
      </c>
      <c r="M10" s="83">
        <f>SUM(M2:M9)</f>
        <v>2784</v>
      </c>
      <c r="P10" s="10">
        <v>9</v>
      </c>
      <c r="Q10" s="85">
        <f>Q2*9</f>
        <v>29430</v>
      </c>
    </row>
    <row r="11" spans="1:17" x14ac:dyDescent="0.25">
      <c r="P11" s="10">
        <v>10</v>
      </c>
      <c r="Q11" s="85">
        <f>Q2*10</f>
        <v>32700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7CBC-73E0-4CDC-A421-DCA43C117DCA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125"/>
    <col min="4" max="4" width="9.28515625" style="125" hidden="1" customWidth="1"/>
    <col min="5" max="10" width="9.28515625" style="125"/>
    <col min="11" max="11" width="15.7109375" style="125" customWidth="1"/>
    <col min="12" max="16384" width="9.28515625" style="125"/>
  </cols>
  <sheetData>
    <row r="1" spans="1:17" x14ac:dyDescent="0.25">
      <c r="A1" s="125" t="s">
        <v>3587</v>
      </c>
      <c r="B1" s="125" t="s">
        <v>3588</v>
      </c>
      <c r="C1" s="125" t="s">
        <v>3589</v>
      </c>
      <c r="D1" s="125" t="s">
        <v>3590</v>
      </c>
      <c r="E1" s="125" t="s">
        <v>3591</v>
      </c>
      <c r="F1" s="125" t="s">
        <v>3592</v>
      </c>
      <c r="G1" s="125" t="s">
        <v>3593</v>
      </c>
      <c r="H1" s="125" t="s">
        <v>3594</v>
      </c>
      <c r="I1" s="125" t="s">
        <v>3590</v>
      </c>
      <c r="J1" s="125" t="s">
        <v>3595</v>
      </c>
      <c r="K1" s="125" t="s">
        <v>3596</v>
      </c>
      <c r="L1" s="125" t="s">
        <v>3597</v>
      </c>
      <c r="P1" s="10" t="s">
        <v>49</v>
      </c>
      <c r="Q1" s="85"/>
    </row>
    <row r="2" spans="1:17" x14ac:dyDescent="0.25">
      <c r="A2" s="84" t="s">
        <v>1608</v>
      </c>
      <c r="B2" s="84" t="s">
        <v>1609</v>
      </c>
      <c r="C2" s="84">
        <v>63.8</v>
      </c>
      <c r="D2" s="84">
        <f>FLOOR(C2*1.1,LOOKUP(C2*1.1,{0,10,50,100,500},{0.01,0.05,0.1,0.5,1}))</f>
        <v>70.100000000000009</v>
      </c>
      <c r="E2" s="84">
        <f>CEILING(C2*0.9,LOOKUP(C2*0.9,{0,10,50,100,500},{0.01,0.05,0.1,0.5,1}))</f>
        <v>57.5</v>
      </c>
      <c r="F2" s="84">
        <f t="shared" ref="F2:F9" si="0">IF(D2&lt;10,D2-0.05,IF(D2&lt;50,D2-0.25,IF(D2&lt;100,D2-0.5,IF(D2&lt;500,D2-2.5,IF(D2&lt;1000,D2-5,0)))))</f>
        <v>69.600000000000009</v>
      </c>
      <c r="G2" s="84">
        <v>1</v>
      </c>
      <c r="H2" s="84">
        <f t="shared" ref="H2:H9" si="1">C2*G2</f>
        <v>63.8</v>
      </c>
      <c r="I2" s="84" t="s">
        <v>3590</v>
      </c>
      <c r="J2" s="84">
        <v>50.78</v>
      </c>
      <c r="K2" s="84" t="s">
        <v>4086</v>
      </c>
      <c r="M2" s="125">
        <v>-2278</v>
      </c>
      <c r="P2" s="10">
        <v>1</v>
      </c>
      <c r="Q2" s="85">
        <f>H10*1000*0.01</f>
        <v>4022</v>
      </c>
    </row>
    <row r="3" spans="1:17" x14ac:dyDescent="0.25">
      <c r="A3" s="84" t="s">
        <v>1169</v>
      </c>
      <c r="B3" s="84" t="s">
        <v>1170</v>
      </c>
      <c r="C3" s="84">
        <v>60.8</v>
      </c>
      <c r="D3" s="84">
        <f>FLOOR(C3*1.1,LOOKUP(C3*1.1,{0,10,50,100,500},{0.01,0.05,0.1,0.5,1}))</f>
        <v>66.8</v>
      </c>
      <c r="E3" s="84">
        <f>CEILING(C3*0.9,LOOKUP(C3*0.9,{0,10,50,100,500},{0.01,0.05,0.1,0.5,1}))</f>
        <v>54.800000000000004</v>
      </c>
      <c r="F3" s="84">
        <f t="shared" si="0"/>
        <v>66.3</v>
      </c>
      <c r="G3" s="84">
        <v>0</v>
      </c>
      <c r="H3" s="84">
        <f t="shared" si="1"/>
        <v>0</v>
      </c>
      <c r="I3" s="84" t="s">
        <v>3590</v>
      </c>
      <c r="J3" s="84">
        <v>38.72</v>
      </c>
      <c r="K3" s="84" t="s">
        <v>4087</v>
      </c>
      <c r="M3" s="125" t="s">
        <v>4095</v>
      </c>
      <c r="P3" s="10">
        <v>2</v>
      </c>
      <c r="Q3" s="85">
        <f>Q2*2</f>
        <v>8044</v>
      </c>
    </row>
    <row r="4" spans="1:17" x14ac:dyDescent="0.25">
      <c r="A4" s="84" t="s">
        <v>1716</v>
      </c>
      <c r="B4" s="84" t="s">
        <v>1717</v>
      </c>
      <c r="C4" s="84">
        <v>33.700000000000003</v>
      </c>
      <c r="D4" s="84">
        <f>FLOOR(C4*1.1,LOOKUP(C4*1.1,{0,10,50,100,500},{0.01,0.05,0.1,0.5,1}))</f>
        <v>37.050000000000004</v>
      </c>
      <c r="E4" s="84">
        <f>CEILING(C4*0.9,LOOKUP(C4*0.9,{0,10,50,100,500},{0.01,0.05,0.1,0.5,1}))</f>
        <v>30.35</v>
      </c>
      <c r="F4" s="84">
        <f t="shared" si="0"/>
        <v>36.800000000000004</v>
      </c>
      <c r="G4" s="84">
        <v>2</v>
      </c>
      <c r="H4" s="84">
        <f t="shared" si="1"/>
        <v>67.400000000000006</v>
      </c>
      <c r="I4" s="84" t="s">
        <v>3590</v>
      </c>
      <c r="J4" s="84">
        <v>30.44</v>
      </c>
      <c r="K4" s="84" t="s">
        <v>4088</v>
      </c>
      <c r="M4" s="125">
        <v>1009</v>
      </c>
      <c r="P4" s="10">
        <v>3</v>
      </c>
      <c r="Q4" s="85">
        <f>Q2*3</f>
        <v>12066</v>
      </c>
    </row>
    <row r="5" spans="1:17" x14ac:dyDescent="0.25">
      <c r="A5" s="84" t="s">
        <v>1606</v>
      </c>
      <c r="B5" s="84" t="s">
        <v>1607</v>
      </c>
      <c r="C5" s="84">
        <v>43.25</v>
      </c>
      <c r="D5" s="84">
        <f>FLOOR(C5*1.1,LOOKUP(C5*1.1,{0,10,50,100,500},{0.01,0.05,0.1,0.5,1}))</f>
        <v>47.550000000000004</v>
      </c>
      <c r="E5" s="84">
        <f>CEILING(C5*0.9,LOOKUP(C5*0.9,{0,10,50,100,500},{0.01,0.05,0.1,0.5,1}))</f>
        <v>38.950000000000003</v>
      </c>
      <c r="F5" s="84">
        <f t="shared" si="0"/>
        <v>47.300000000000004</v>
      </c>
      <c r="G5" s="84">
        <v>1</v>
      </c>
      <c r="H5" s="84">
        <f t="shared" si="1"/>
        <v>43.25</v>
      </c>
      <c r="I5" s="84" t="s">
        <v>3590</v>
      </c>
      <c r="J5" s="84">
        <v>18.59</v>
      </c>
      <c r="K5" s="84" t="s">
        <v>4089</v>
      </c>
      <c r="L5" s="82"/>
      <c r="M5" s="125">
        <v>365</v>
      </c>
      <c r="P5" s="10">
        <v>4</v>
      </c>
      <c r="Q5" s="85">
        <f>Q2*4</f>
        <v>16088</v>
      </c>
    </row>
    <row r="6" spans="1:17" x14ac:dyDescent="0.25">
      <c r="A6" s="84" t="s">
        <v>2551</v>
      </c>
      <c r="B6" s="84" t="s">
        <v>2552</v>
      </c>
      <c r="C6" s="84">
        <v>53.5</v>
      </c>
      <c r="D6" s="84">
        <f>FLOOR(C6*1.1,LOOKUP(C6*1.1,{0,10,50,100,500},{0.01,0.05,0.1,0.5,1}))</f>
        <v>58.800000000000004</v>
      </c>
      <c r="E6" s="84">
        <f>CEILING(C6*0.9,LOOKUP(C6*0.9,{0,10,50,100,500},{0.01,0.05,0.1,0.5,1}))</f>
        <v>48.150000000000006</v>
      </c>
      <c r="F6" s="84">
        <f t="shared" si="0"/>
        <v>58.300000000000004</v>
      </c>
      <c r="G6" s="84">
        <v>1</v>
      </c>
      <c r="H6" s="84">
        <f t="shared" si="1"/>
        <v>53.5</v>
      </c>
      <c r="I6" s="84" t="s">
        <v>3590</v>
      </c>
      <c r="J6" s="84">
        <v>18.59</v>
      </c>
      <c r="K6" s="84" t="s">
        <v>4090</v>
      </c>
      <c r="M6" s="125">
        <v>-33</v>
      </c>
      <c r="P6" s="10">
        <v>5</v>
      </c>
      <c r="Q6" s="85">
        <f>Q2*5</f>
        <v>20110</v>
      </c>
    </row>
    <row r="7" spans="1:17" x14ac:dyDescent="0.25">
      <c r="A7" s="84" t="s">
        <v>2351</v>
      </c>
      <c r="B7" s="84" t="s">
        <v>2352</v>
      </c>
      <c r="C7" s="84">
        <v>17.399999999999999</v>
      </c>
      <c r="D7" s="84">
        <f>FLOOR(C7*1.1,LOOKUP(C7*1.1,{0,10,50,100,500},{0.01,0.05,0.1,0.5,1}))</f>
        <v>19.100000000000001</v>
      </c>
      <c r="E7" s="84">
        <f>CEILING(C7*0.9,LOOKUP(C7*0.9,{0,10,50,100,500},{0.01,0.05,0.1,0.5,1}))</f>
        <v>15.700000000000001</v>
      </c>
      <c r="F7" s="84">
        <f t="shared" si="0"/>
        <v>18.850000000000001</v>
      </c>
      <c r="G7" s="84">
        <v>3</v>
      </c>
      <c r="H7" s="84">
        <f t="shared" si="1"/>
        <v>52.199999999999996</v>
      </c>
      <c r="I7" s="84" t="s">
        <v>3590</v>
      </c>
      <c r="J7" s="84">
        <v>16.73</v>
      </c>
      <c r="K7" s="84" t="s">
        <v>4091</v>
      </c>
      <c r="M7" s="125">
        <v>377</v>
      </c>
      <c r="P7" s="10">
        <v>6</v>
      </c>
      <c r="Q7" s="85">
        <f>Q2*6</f>
        <v>24132</v>
      </c>
    </row>
    <row r="8" spans="1:17" x14ac:dyDescent="0.25">
      <c r="A8" s="84" t="s">
        <v>3021</v>
      </c>
      <c r="B8" s="84" t="s">
        <v>3022</v>
      </c>
      <c r="C8" s="84">
        <v>72.8</v>
      </c>
      <c r="D8" s="84">
        <f>FLOOR(C8*1.1,LOOKUP(C8*1.1,{0,10,50,100,500},{0.01,0.05,0.1,0.5,1}))</f>
        <v>80</v>
      </c>
      <c r="E8" s="84">
        <f>CEILING(C8*0.9,LOOKUP(C8*0.9,{0,10,50,100,500},{0.01,0.05,0.1,0.5,1}))</f>
        <v>65.600000000000009</v>
      </c>
      <c r="F8" s="84">
        <f t="shared" si="0"/>
        <v>79.5</v>
      </c>
      <c r="G8" s="84">
        <v>1</v>
      </c>
      <c r="H8" s="84">
        <f t="shared" si="1"/>
        <v>72.8</v>
      </c>
      <c r="I8" s="84" t="s">
        <v>3590</v>
      </c>
      <c r="J8" s="84">
        <v>11.5</v>
      </c>
      <c r="K8" s="84" t="s">
        <v>4092</v>
      </c>
      <c r="M8" s="125">
        <v>-918</v>
      </c>
      <c r="P8" s="10">
        <v>7</v>
      </c>
      <c r="Q8" s="85">
        <f>Q2*7</f>
        <v>28154</v>
      </c>
    </row>
    <row r="9" spans="1:17" x14ac:dyDescent="0.25">
      <c r="A9" s="84" t="s">
        <v>345</v>
      </c>
      <c r="B9" s="84" t="s">
        <v>346</v>
      </c>
      <c r="C9" s="84">
        <v>49.25</v>
      </c>
      <c r="D9" s="84">
        <f>FLOOR(C9*1.1,LOOKUP(C9*1.1,{0,10,50,100,500},{0.01,0.05,0.1,0.5,1}))</f>
        <v>54.1</v>
      </c>
      <c r="E9" s="84">
        <f>CEILING(C9*0.9,LOOKUP(C9*0.9,{0,10,50,100,500},{0.01,0.05,0.1,0.5,1}))</f>
        <v>44.35</v>
      </c>
      <c r="F9" s="84">
        <f t="shared" si="0"/>
        <v>53.6</v>
      </c>
      <c r="G9" s="84">
        <v>1</v>
      </c>
      <c r="H9" s="84">
        <f t="shared" si="1"/>
        <v>49.25</v>
      </c>
      <c r="I9" s="84" t="s">
        <v>3590</v>
      </c>
      <c r="J9" s="84">
        <v>11.05</v>
      </c>
      <c r="K9" s="84" t="s">
        <v>4093</v>
      </c>
      <c r="M9" s="125">
        <v>-763</v>
      </c>
      <c r="P9" s="10">
        <v>8</v>
      </c>
      <c r="Q9" s="85">
        <f>Q2*8</f>
        <v>32176</v>
      </c>
    </row>
    <row r="10" spans="1:17" x14ac:dyDescent="0.25">
      <c r="H10" s="83">
        <f>SUM(H2:H9)</f>
        <v>402.2</v>
      </c>
      <c r="M10" s="83">
        <f>SUM(M2:M9)</f>
        <v>-2241</v>
      </c>
      <c r="P10" s="10">
        <v>9</v>
      </c>
      <c r="Q10" s="85">
        <f>Q2*9</f>
        <v>36198</v>
      </c>
    </row>
    <row r="11" spans="1:17" x14ac:dyDescent="0.25">
      <c r="P11" s="10">
        <v>10</v>
      </c>
      <c r="Q11" s="85">
        <f>Q2*10</f>
        <v>40220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E137-6120-4010-834A-87FCBD24FD2B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126"/>
    <col min="4" max="4" width="9.28515625" style="126" hidden="1" customWidth="1"/>
    <col min="5" max="10" width="9.28515625" style="126"/>
    <col min="11" max="11" width="15.7109375" style="126" customWidth="1"/>
    <col min="12" max="16384" width="9.28515625" style="126"/>
  </cols>
  <sheetData>
    <row r="1" spans="1:17" x14ac:dyDescent="0.25">
      <c r="A1" s="126" t="s">
        <v>3587</v>
      </c>
      <c r="B1" s="126" t="s">
        <v>3588</v>
      </c>
      <c r="C1" s="126" t="s">
        <v>3589</v>
      </c>
      <c r="D1" s="126" t="s">
        <v>3590</v>
      </c>
      <c r="E1" s="126" t="s">
        <v>3591</v>
      </c>
      <c r="F1" s="126" t="s">
        <v>3592</v>
      </c>
      <c r="G1" s="126" t="s">
        <v>3593</v>
      </c>
      <c r="H1" s="126" t="s">
        <v>3594</v>
      </c>
      <c r="I1" s="126" t="s">
        <v>3590</v>
      </c>
      <c r="J1" s="126" t="s">
        <v>3595</v>
      </c>
      <c r="K1" s="126" t="s">
        <v>3596</v>
      </c>
      <c r="L1" s="126" t="s">
        <v>3597</v>
      </c>
      <c r="P1" s="10" t="s">
        <v>49</v>
      </c>
      <c r="Q1" s="85"/>
    </row>
    <row r="2" spans="1:17" x14ac:dyDescent="0.25">
      <c r="A2" s="84" t="s">
        <v>1608</v>
      </c>
      <c r="B2" s="84" t="s">
        <v>1609</v>
      </c>
      <c r="C2" s="84">
        <v>65.7</v>
      </c>
      <c r="D2" s="84">
        <f>FLOOR(C2*1.1,LOOKUP(C2*1.1,{0,10,50,100,500},{0.01,0.05,0.1,0.5,1}))</f>
        <v>72.2</v>
      </c>
      <c r="E2" s="84">
        <f>CEILING(C2*0.9,LOOKUP(C2*0.9,{0,10,50,100,500},{0.01,0.05,0.1,0.5,1}))</f>
        <v>59.2</v>
      </c>
      <c r="F2" s="84">
        <f t="shared" ref="F2:F9" si="0">IF(D2&lt;10,D2-0.05,IF(D2&lt;50,D2-0.25,IF(D2&lt;100,D2-0.5,IF(D2&lt;500,D2-2.5,IF(D2&lt;1000,D2-5,0)))))</f>
        <v>71.7</v>
      </c>
      <c r="G2" s="84">
        <v>1</v>
      </c>
      <c r="H2" s="84">
        <f t="shared" ref="H2:H9" si="1">C2*G2</f>
        <v>65.7</v>
      </c>
      <c r="I2" s="84" t="s">
        <v>3590</v>
      </c>
      <c r="J2" s="84">
        <v>32.51</v>
      </c>
      <c r="K2" s="84" t="s">
        <v>4096</v>
      </c>
      <c r="M2" s="126">
        <v>-290</v>
      </c>
      <c r="P2" s="10">
        <v>1</v>
      </c>
      <c r="Q2" s="85">
        <f>H10*1000*0.01</f>
        <v>4570.5</v>
      </c>
    </row>
    <row r="3" spans="1:17" x14ac:dyDescent="0.25">
      <c r="A3" s="84" t="s">
        <v>796</v>
      </c>
      <c r="B3" s="84" t="s">
        <v>797</v>
      </c>
      <c r="C3" s="84">
        <v>48.35</v>
      </c>
      <c r="D3" s="84">
        <f>FLOOR(C3*1.1,LOOKUP(C3*1.1,{0,10,50,100,500},{0.01,0.05,0.1,0.5,1}))</f>
        <v>53.1</v>
      </c>
      <c r="E3" s="84">
        <f>CEILING(C3*0.9,LOOKUP(C3*0.9,{0,10,50,100,500},{0.01,0.05,0.1,0.5,1}))</f>
        <v>43.550000000000004</v>
      </c>
      <c r="F3" s="84">
        <f t="shared" si="0"/>
        <v>52.6</v>
      </c>
      <c r="G3" s="84">
        <v>1</v>
      </c>
      <c r="H3" s="84">
        <f t="shared" si="1"/>
        <v>48.35</v>
      </c>
      <c r="I3" s="84" t="s">
        <v>3590</v>
      </c>
      <c r="J3" s="84">
        <v>29.05</v>
      </c>
      <c r="K3" s="84" t="s">
        <v>4097</v>
      </c>
      <c r="M3" s="126">
        <v>490</v>
      </c>
      <c r="P3" s="10">
        <v>2</v>
      </c>
      <c r="Q3" s="85">
        <f>Q2*2</f>
        <v>9141</v>
      </c>
    </row>
    <row r="4" spans="1:17" x14ac:dyDescent="0.25">
      <c r="A4" s="84" t="s">
        <v>1110</v>
      </c>
      <c r="B4" s="84" t="s">
        <v>1111</v>
      </c>
      <c r="C4" s="84">
        <v>15.45</v>
      </c>
      <c r="D4" s="84">
        <f>FLOOR(C4*1.1,LOOKUP(C4*1.1,{0,10,50,100,500},{0.01,0.05,0.1,0.5,1}))</f>
        <v>16.95</v>
      </c>
      <c r="E4" s="84">
        <f>CEILING(C4*0.9,LOOKUP(C4*0.9,{0,10,50,100,500},{0.01,0.05,0.1,0.5,1}))</f>
        <v>13.950000000000001</v>
      </c>
      <c r="F4" s="84">
        <f t="shared" si="0"/>
        <v>16.7</v>
      </c>
      <c r="G4" s="84">
        <v>3</v>
      </c>
      <c r="H4" s="84">
        <f t="shared" si="1"/>
        <v>46.349999999999994</v>
      </c>
      <c r="I4" s="84" t="s">
        <v>3590</v>
      </c>
      <c r="J4" s="84">
        <v>15.28</v>
      </c>
      <c r="K4" s="84" t="s">
        <v>4098</v>
      </c>
      <c r="L4" s="82"/>
      <c r="M4" s="126">
        <v>851</v>
      </c>
      <c r="P4" s="10">
        <v>3</v>
      </c>
      <c r="Q4" s="85">
        <f>Q2*3</f>
        <v>13711.5</v>
      </c>
    </row>
    <row r="5" spans="1:17" x14ac:dyDescent="0.25">
      <c r="A5" s="84" t="s">
        <v>865</v>
      </c>
      <c r="B5" s="84" t="s">
        <v>866</v>
      </c>
      <c r="C5" s="84">
        <v>68.7</v>
      </c>
      <c r="D5" s="84">
        <f>FLOOR(C5*1.1,LOOKUP(C5*1.1,{0,10,50,100,500},{0.01,0.05,0.1,0.5,1}))</f>
        <v>75.5</v>
      </c>
      <c r="E5" s="84">
        <f>CEILING(C5*0.9,LOOKUP(C5*0.9,{0,10,50,100,500},{0.01,0.05,0.1,0.5,1}))</f>
        <v>61.900000000000006</v>
      </c>
      <c r="F5" s="84">
        <f t="shared" si="0"/>
        <v>75</v>
      </c>
      <c r="G5" s="84">
        <v>2</v>
      </c>
      <c r="H5" s="84">
        <f t="shared" si="1"/>
        <v>137.4</v>
      </c>
      <c r="I5" s="84" t="s">
        <v>3590</v>
      </c>
      <c r="J5" s="84">
        <v>14.51</v>
      </c>
      <c r="K5" s="84" t="s">
        <v>4099</v>
      </c>
      <c r="M5" s="126">
        <v>-1905</v>
      </c>
      <c r="P5" s="10">
        <v>4</v>
      </c>
      <c r="Q5" s="85">
        <f>Q2*4</f>
        <v>18282</v>
      </c>
    </row>
    <row r="6" spans="1:17" x14ac:dyDescent="0.25">
      <c r="A6" s="84" t="s">
        <v>511</v>
      </c>
      <c r="B6" s="84" t="s">
        <v>512</v>
      </c>
      <c r="C6" s="84">
        <v>16.5</v>
      </c>
      <c r="D6" s="84">
        <f>FLOOR(C6*1.1,LOOKUP(C6*1.1,{0,10,50,100,500},{0.01,0.05,0.1,0.5,1}))</f>
        <v>18.150000000000002</v>
      </c>
      <c r="E6" s="84">
        <f>CEILING(C6*0.9,LOOKUP(C6*0.9,{0,10,50,100,500},{0.01,0.05,0.1,0.5,1}))</f>
        <v>14.850000000000001</v>
      </c>
      <c r="F6" s="84">
        <f t="shared" si="0"/>
        <v>17.900000000000002</v>
      </c>
      <c r="G6" s="84">
        <v>0</v>
      </c>
      <c r="H6" s="84">
        <f t="shared" si="1"/>
        <v>0</v>
      </c>
      <c r="I6" s="84" t="s">
        <v>3590</v>
      </c>
      <c r="J6" s="84">
        <v>10.91</v>
      </c>
      <c r="K6" s="84" t="s">
        <v>4100</v>
      </c>
      <c r="L6" s="82"/>
      <c r="M6" s="126" t="s">
        <v>4104</v>
      </c>
      <c r="P6" s="10">
        <v>5</v>
      </c>
      <c r="Q6" s="85">
        <f>Q2*5</f>
        <v>22852.5</v>
      </c>
    </row>
    <row r="7" spans="1:17" x14ac:dyDescent="0.25">
      <c r="A7" s="84" t="s">
        <v>23</v>
      </c>
      <c r="B7" s="84" t="s">
        <v>24</v>
      </c>
      <c r="C7" s="84">
        <v>49.35</v>
      </c>
      <c r="D7" s="84">
        <f>FLOOR(C7*1.1,LOOKUP(C7*1.1,{0,10,50,100,500},{0.01,0.05,0.1,0.5,1}))</f>
        <v>54.2</v>
      </c>
      <c r="E7" s="84">
        <f>CEILING(C7*0.9,LOOKUP(C7*0.9,{0,10,50,100,500},{0.01,0.05,0.1,0.5,1}))</f>
        <v>44.45</v>
      </c>
      <c r="F7" s="84">
        <f t="shared" si="0"/>
        <v>53.7</v>
      </c>
      <c r="G7" s="84">
        <v>1</v>
      </c>
      <c r="H7" s="84">
        <f t="shared" si="1"/>
        <v>49.35</v>
      </c>
      <c r="I7" s="84" t="s">
        <v>3590</v>
      </c>
      <c r="J7" s="84">
        <v>8.6300000000000008</v>
      </c>
      <c r="K7" s="84" t="s">
        <v>4101</v>
      </c>
      <c r="L7" s="82"/>
      <c r="M7" s="126">
        <v>-317</v>
      </c>
      <c r="P7" s="10">
        <v>6</v>
      </c>
      <c r="Q7" s="85">
        <f>Q2*6</f>
        <v>27423</v>
      </c>
    </row>
    <row r="8" spans="1:17" x14ac:dyDescent="0.25">
      <c r="A8" s="84" t="s">
        <v>593</v>
      </c>
      <c r="B8" s="84" t="s">
        <v>594</v>
      </c>
      <c r="C8" s="84">
        <v>67.2</v>
      </c>
      <c r="D8" s="84">
        <f>FLOOR(C8*1.1,LOOKUP(C8*1.1,{0,10,50,100,500},{0.01,0.05,0.1,0.5,1}))</f>
        <v>73.900000000000006</v>
      </c>
      <c r="E8" s="84">
        <f>CEILING(C8*0.9,LOOKUP(C8*0.9,{0,10,50,100,500},{0.01,0.05,0.1,0.5,1}))</f>
        <v>60.5</v>
      </c>
      <c r="F8" s="84">
        <f t="shared" si="0"/>
        <v>73.400000000000006</v>
      </c>
      <c r="G8" s="84">
        <v>1</v>
      </c>
      <c r="H8" s="84">
        <f t="shared" si="1"/>
        <v>67.2</v>
      </c>
      <c r="I8" s="84" t="s">
        <v>3590</v>
      </c>
      <c r="J8" s="84">
        <v>7.74</v>
      </c>
      <c r="K8" s="84" t="s">
        <v>4102</v>
      </c>
      <c r="M8" s="126">
        <v>1003</v>
      </c>
      <c r="P8" s="10">
        <v>7</v>
      </c>
      <c r="Q8" s="85">
        <f>Q2*7</f>
        <v>31993.5</v>
      </c>
    </row>
    <row r="9" spans="1:17" x14ac:dyDescent="0.25">
      <c r="A9" s="84" t="s">
        <v>1602</v>
      </c>
      <c r="B9" s="84" t="s">
        <v>1603</v>
      </c>
      <c r="C9" s="84">
        <v>42.7</v>
      </c>
      <c r="D9" s="84">
        <f>FLOOR(C9*1.1,LOOKUP(C9*1.1,{0,10,50,100,500},{0.01,0.05,0.1,0.5,1}))</f>
        <v>46.95</v>
      </c>
      <c r="E9" s="84">
        <f>CEILING(C9*0.9,LOOKUP(C9*0.9,{0,10,50,100,500},{0.01,0.05,0.1,0.5,1}))</f>
        <v>38.450000000000003</v>
      </c>
      <c r="F9" s="84">
        <f t="shared" si="0"/>
        <v>46.7</v>
      </c>
      <c r="G9" s="84">
        <v>1</v>
      </c>
      <c r="H9" s="84">
        <f t="shared" si="1"/>
        <v>42.7</v>
      </c>
      <c r="I9" s="84" t="s">
        <v>3590</v>
      </c>
      <c r="J9" s="84">
        <v>7.54</v>
      </c>
      <c r="K9" s="84" t="s">
        <v>4103</v>
      </c>
      <c r="M9" s="126">
        <v>916</v>
      </c>
      <c r="P9" s="10">
        <v>8</v>
      </c>
      <c r="Q9" s="85">
        <f>Q2*8</f>
        <v>36564</v>
      </c>
    </row>
    <row r="10" spans="1:17" x14ac:dyDescent="0.25">
      <c r="H10" s="83">
        <f>SUM(H2:H9)</f>
        <v>457.05</v>
      </c>
      <c r="M10" s="83">
        <f>SUM(M2:M9)</f>
        <v>748</v>
      </c>
      <c r="P10" s="10">
        <v>9</v>
      </c>
      <c r="Q10" s="85">
        <f>Q2*9</f>
        <v>41134.5</v>
      </c>
    </row>
    <row r="11" spans="1:17" x14ac:dyDescent="0.25">
      <c r="P11" s="10">
        <v>10</v>
      </c>
      <c r="Q11" s="85">
        <f>Q2*10</f>
        <v>45705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A7FD9-6A69-4DCC-BBC0-12B7EDDD7E1A}">
  <dimension ref="A1:Q11"/>
  <sheetViews>
    <sheetView zoomScale="145" zoomScaleNormal="145" workbookViewId="0">
      <selection activeCell="N20" sqref="N20"/>
    </sheetView>
  </sheetViews>
  <sheetFormatPr defaultColWidth="9.28515625" defaultRowHeight="15.75" x14ac:dyDescent="0.25"/>
  <cols>
    <col min="1" max="3" width="9.28515625" style="127"/>
    <col min="4" max="4" width="9.28515625" style="127" hidden="1" customWidth="1"/>
    <col min="5" max="10" width="9.28515625" style="127"/>
    <col min="11" max="11" width="15.7109375" style="127" customWidth="1"/>
    <col min="12" max="16384" width="9.28515625" style="127"/>
  </cols>
  <sheetData>
    <row r="1" spans="1:17" x14ac:dyDescent="0.25">
      <c r="A1" s="127" t="s">
        <v>3587</v>
      </c>
      <c r="B1" s="127" t="s">
        <v>3588</v>
      </c>
      <c r="C1" s="127" t="s">
        <v>3589</v>
      </c>
      <c r="D1" s="127" t="s">
        <v>3590</v>
      </c>
      <c r="E1" s="127" t="s">
        <v>3591</v>
      </c>
      <c r="F1" s="127" t="s">
        <v>3592</v>
      </c>
      <c r="G1" s="127" t="s">
        <v>3593</v>
      </c>
      <c r="H1" s="127" t="s">
        <v>3594</v>
      </c>
      <c r="I1" s="127" t="s">
        <v>3590</v>
      </c>
      <c r="J1" s="127" t="s">
        <v>3595</v>
      </c>
      <c r="K1" s="127" t="s">
        <v>3596</v>
      </c>
      <c r="L1" s="127" t="s">
        <v>3597</v>
      </c>
      <c r="P1" s="10" t="s">
        <v>49</v>
      </c>
      <c r="Q1" s="85"/>
    </row>
    <row r="2" spans="1:17" x14ac:dyDescent="0.25">
      <c r="A2" s="84" t="s">
        <v>1169</v>
      </c>
      <c r="B2" s="84" t="s">
        <v>1170</v>
      </c>
      <c r="C2" s="84">
        <v>60.4</v>
      </c>
      <c r="D2" s="84">
        <f>FLOOR(C2*1.1,LOOKUP(C2*1.1,{0,10,50,100,500},{0.01,0.05,0.1,0.5,1}))</f>
        <v>66.400000000000006</v>
      </c>
      <c r="E2" s="84">
        <f>CEILING(C2*0.9,LOOKUP(C2*0.9,{0,10,50,100,500},{0.01,0.05,0.1,0.5,1}))</f>
        <v>54.400000000000006</v>
      </c>
      <c r="F2" s="84">
        <f t="shared" ref="F2:F9" si="0">IF(D2&lt;10,D2-0.05,IF(D2&lt;50,D2-0.25,IF(D2&lt;100,D2-0.5,IF(D2&lt;500,D2-2.5,IF(D2&lt;1000,D2-5,0)))))</f>
        <v>65.900000000000006</v>
      </c>
      <c r="G2" s="84">
        <v>1</v>
      </c>
      <c r="H2" s="84">
        <f t="shared" ref="H2:H9" si="1">C2*G2</f>
        <v>60.4</v>
      </c>
      <c r="I2" s="84" t="s">
        <v>3590</v>
      </c>
      <c r="J2" s="84">
        <v>37.630000000000003</v>
      </c>
      <c r="K2" s="84" t="s">
        <v>4105</v>
      </c>
      <c r="M2" s="127">
        <v>941</v>
      </c>
      <c r="P2" s="10">
        <v>1</v>
      </c>
      <c r="Q2" s="85">
        <f>H10*1000*0.01</f>
        <v>4289.0000000000009</v>
      </c>
    </row>
    <row r="3" spans="1:17" x14ac:dyDescent="0.25">
      <c r="A3" s="84" t="s">
        <v>1608</v>
      </c>
      <c r="B3" s="84" t="s">
        <v>1609</v>
      </c>
      <c r="C3" s="84">
        <v>66.599999999999994</v>
      </c>
      <c r="D3" s="84">
        <f>FLOOR(C3*1.1,LOOKUP(C3*1.1,{0,10,50,100,500},{0.01,0.05,0.1,0.5,1}))</f>
        <v>73.2</v>
      </c>
      <c r="E3" s="84">
        <f>CEILING(C3*0.9,LOOKUP(C3*0.9,{0,10,50,100,500},{0.01,0.05,0.1,0.5,1}))</f>
        <v>60</v>
      </c>
      <c r="F3" s="84">
        <f t="shared" si="0"/>
        <v>72.7</v>
      </c>
      <c r="G3" s="84">
        <v>1</v>
      </c>
      <c r="H3" s="84">
        <f t="shared" si="1"/>
        <v>66.599999999999994</v>
      </c>
      <c r="I3" s="84" t="s">
        <v>3590</v>
      </c>
      <c r="J3" s="84">
        <v>32.869999999999997</v>
      </c>
      <c r="K3" s="84" t="s">
        <v>4106</v>
      </c>
      <c r="M3" s="127">
        <v>1716</v>
      </c>
      <c r="P3" s="10">
        <v>2</v>
      </c>
      <c r="Q3" s="85">
        <f>Q2*2</f>
        <v>8578.0000000000018</v>
      </c>
    </row>
    <row r="4" spans="1:17" x14ac:dyDescent="0.25">
      <c r="A4" s="84" t="s">
        <v>23</v>
      </c>
      <c r="B4" s="84" t="s">
        <v>24</v>
      </c>
      <c r="C4" s="84">
        <v>49.9</v>
      </c>
      <c r="D4" s="84">
        <f>FLOOR(C4*1.1,LOOKUP(C4*1.1,{0,10,50,100,500},{0.01,0.05,0.1,0.5,1}))</f>
        <v>54.800000000000004</v>
      </c>
      <c r="E4" s="84">
        <f>CEILING(C4*0.9,LOOKUP(C4*0.9,{0,10,50,100,500},{0.01,0.05,0.1,0.5,1}))</f>
        <v>44.95</v>
      </c>
      <c r="F4" s="84">
        <f t="shared" si="0"/>
        <v>54.300000000000004</v>
      </c>
      <c r="G4" s="84">
        <v>1</v>
      </c>
      <c r="H4" s="84">
        <f t="shared" si="1"/>
        <v>49.9</v>
      </c>
      <c r="I4" s="84" t="s">
        <v>3590</v>
      </c>
      <c r="J4" s="84">
        <v>22.74</v>
      </c>
      <c r="K4" s="84" t="s">
        <v>4107</v>
      </c>
      <c r="M4" s="127">
        <v>536</v>
      </c>
      <c r="P4" s="10">
        <v>3</v>
      </c>
      <c r="Q4" s="85">
        <f>Q2*3</f>
        <v>12867.000000000004</v>
      </c>
    </row>
    <row r="5" spans="1:17" x14ac:dyDescent="0.25">
      <c r="A5" s="84" t="s">
        <v>144</v>
      </c>
      <c r="B5" s="84" t="s">
        <v>145</v>
      </c>
      <c r="C5" s="84">
        <v>72.2</v>
      </c>
      <c r="D5" s="84">
        <f>FLOOR(C5*1.1,LOOKUP(C5*1.1,{0,10,50,100,500},{0.01,0.05,0.1,0.5,1}))</f>
        <v>79.400000000000006</v>
      </c>
      <c r="E5" s="84">
        <f>CEILING(C5*0.9,LOOKUP(C5*0.9,{0,10,50,100,500},{0.01,0.05,0.1,0.5,1}))</f>
        <v>65</v>
      </c>
      <c r="F5" s="84">
        <f t="shared" si="0"/>
        <v>78.900000000000006</v>
      </c>
      <c r="G5" s="84">
        <v>1</v>
      </c>
      <c r="H5" s="84">
        <f t="shared" si="1"/>
        <v>72.2</v>
      </c>
      <c r="I5" s="84" t="s">
        <v>3590</v>
      </c>
      <c r="J5" s="84">
        <v>18.5</v>
      </c>
      <c r="K5" s="84" t="s">
        <v>4108</v>
      </c>
      <c r="M5" s="127">
        <v>889</v>
      </c>
      <c r="P5" s="10">
        <v>4</v>
      </c>
      <c r="Q5" s="85">
        <f>Q2*4</f>
        <v>17156.000000000004</v>
      </c>
    </row>
    <row r="6" spans="1:17" x14ac:dyDescent="0.25">
      <c r="A6" s="84" t="s">
        <v>4056</v>
      </c>
      <c r="B6" s="84" t="s">
        <v>4057</v>
      </c>
      <c r="C6" s="84">
        <v>39.799999999999997</v>
      </c>
      <c r="D6" s="84">
        <f>FLOOR(C6*1.1,LOOKUP(C6*1.1,{0,10,50,100,500},{0.01,0.05,0.1,0.5,1}))</f>
        <v>43.75</v>
      </c>
      <c r="E6" s="84">
        <f>CEILING(C6*0.9,LOOKUP(C6*0.9,{0,10,50,100,500},{0.01,0.05,0.1,0.5,1}))</f>
        <v>35.85</v>
      </c>
      <c r="F6" s="84">
        <f t="shared" si="0"/>
        <v>43.5</v>
      </c>
      <c r="G6" s="84">
        <v>2</v>
      </c>
      <c r="H6" s="84">
        <f t="shared" si="1"/>
        <v>79.599999999999994</v>
      </c>
      <c r="I6" s="84" t="s">
        <v>3590</v>
      </c>
      <c r="J6" s="84">
        <v>15.95</v>
      </c>
      <c r="K6" s="84" t="s">
        <v>4109</v>
      </c>
      <c r="M6" s="127">
        <v>856</v>
      </c>
      <c r="P6" s="10">
        <v>5</v>
      </c>
      <c r="Q6" s="85">
        <f>Q2*5</f>
        <v>21445.000000000004</v>
      </c>
    </row>
    <row r="7" spans="1:17" x14ac:dyDescent="0.25">
      <c r="A7" s="84" t="s">
        <v>3841</v>
      </c>
      <c r="B7" s="84" t="s">
        <v>3842</v>
      </c>
      <c r="C7" s="84">
        <v>21.55</v>
      </c>
      <c r="D7" s="84">
        <f>FLOOR(C7*1.1,LOOKUP(C7*1.1,{0,10,50,100,500},{0.01,0.05,0.1,0.5,1}))</f>
        <v>23.700000000000003</v>
      </c>
      <c r="E7" s="84">
        <f>CEILING(C7*0.9,LOOKUP(C7*0.9,{0,10,50,100,500},{0.01,0.05,0.1,0.5,1}))</f>
        <v>19.400000000000002</v>
      </c>
      <c r="F7" s="84">
        <f t="shared" si="0"/>
        <v>23.450000000000003</v>
      </c>
      <c r="G7" s="84">
        <v>0</v>
      </c>
      <c r="H7" s="84">
        <f t="shared" si="1"/>
        <v>0</v>
      </c>
      <c r="I7" s="84" t="s">
        <v>3590</v>
      </c>
      <c r="J7" s="84">
        <v>15.21</v>
      </c>
      <c r="K7" s="84" t="s">
        <v>4110</v>
      </c>
      <c r="L7" s="82"/>
      <c r="M7" s="127" t="s">
        <v>4113</v>
      </c>
      <c r="P7" s="10">
        <v>6</v>
      </c>
      <c r="Q7" s="85">
        <f>Q2*6</f>
        <v>25734.000000000007</v>
      </c>
    </row>
    <row r="8" spans="1:17" x14ac:dyDescent="0.25">
      <c r="A8" s="84" t="s">
        <v>796</v>
      </c>
      <c r="B8" s="84" t="s">
        <v>797</v>
      </c>
      <c r="C8" s="84">
        <v>48.6</v>
      </c>
      <c r="D8" s="84">
        <f>FLOOR(C8*1.1,LOOKUP(C8*1.1,{0,10,50,100,500},{0.01,0.05,0.1,0.5,1}))</f>
        <v>53.400000000000006</v>
      </c>
      <c r="E8" s="84">
        <f>CEILING(C8*0.9,LOOKUP(C8*0.9,{0,10,50,100,500},{0.01,0.05,0.1,0.5,1}))</f>
        <v>43.75</v>
      </c>
      <c r="F8" s="84">
        <f t="shared" si="0"/>
        <v>52.900000000000006</v>
      </c>
      <c r="G8" s="84">
        <v>1</v>
      </c>
      <c r="H8" s="84">
        <f t="shared" si="1"/>
        <v>48.6</v>
      </c>
      <c r="I8" s="84" t="s">
        <v>3590</v>
      </c>
      <c r="J8" s="84">
        <v>13.98</v>
      </c>
      <c r="K8" s="84" t="s">
        <v>4111</v>
      </c>
      <c r="M8" s="127">
        <v>1142</v>
      </c>
      <c r="P8" s="10">
        <v>7</v>
      </c>
      <c r="Q8" s="85">
        <f>Q2*7</f>
        <v>30023.000000000007</v>
      </c>
    </row>
    <row r="9" spans="1:17" x14ac:dyDescent="0.25">
      <c r="A9" s="84" t="s">
        <v>345</v>
      </c>
      <c r="B9" s="84" t="s">
        <v>346</v>
      </c>
      <c r="C9" s="84">
        <v>51.6</v>
      </c>
      <c r="D9" s="84">
        <f>FLOOR(C9*1.1,LOOKUP(C9*1.1,{0,10,50,100,500},{0.01,0.05,0.1,0.5,1}))</f>
        <v>56.7</v>
      </c>
      <c r="E9" s="84">
        <f>CEILING(C9*0.9,LOOKUP(C9*0.9,{0,10,50,100,500},{0.01,0.05,0.1,0.5,1}))</f>
        <v>46.45</v>
      </c>
      <c r="F9" s="84">
        <f t="shared" si="0"/>
        <v>56.2</v>
      </c>
      <c r="G9" s="84">
        <v>1</v>
      </c>
      <c r="H9" s="84">
        <f t="shared" si="1"/>
        <v>51.6</v>
      </c>
      <c r="I9" s="84" t="s">
        <v>3590</v>
      </c>
      <c r="J9" s="84">
        <v>13.8</v>
      </c>
      <c r="K9" s="84" t="s">
        <v>4112</v>
      </c>
      <c r="M9" s="127">
        <v>1079</v>
      </c>
      <c r="P9" s="10">
        <v>8</v>
      </c>
      <c r="Q9" s="85">
        <f>Q2*8</f>
        <v>34312.000000000007</v>
      </c>
    </row>
    <row r="10" spans="1:17" x14ac:dyDescent="0.25">
      <c r="H10" s="83">
        <f>SUM(H2:H9)</f>
        <v>428.90000000000009</v>
      </c>
      <c r="M10" s="83">
        <f>SUM(M2:M9)</f>
        <v>7159</v>
      </c>
      <c r="P10" s="10">
        <v>9</v>
      </c>
      <c r="Q10" s="85">
        <f>Q2*9</f>
        <v>38601.000000000007</v>
      </c>
    </row>
    <row r="11" spans="1:17" x14ac:dyDescent="0.25">
      <c r="P11" s="10">
        <v>10</v>
      </c>
      <c r="Q11" s="85">
        <f>Q2*10</f>
        <v>42890.000000000007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3635-9349-4C85-AE2C-417A47D3491B}">
  <dimension ref="A1:Q11"/>
  <sheetViews>
    <sheetView zoomScale="145" zoomScaleNormal="145" workbookViewId="0">
      <selection activeCell="P1" sqref="P1:Q11"/>
    </sheetView>
  </sheetViews>
  <sheetFormatPr defaultColWidth="9.28515625" defaultRowHeight="15.75" x14ac:dyDescent="0.25"/>
  <cols>
    <col min="1" max="3" width="9.28515625" style="128"/>
    <col min="4" max="4" width="9.28515625" style="128" hidden="1" customWidth="1"/>
    <col min="5" max="10" width="9.28515625" style="128"/>
    <col min="11" max="11" width="15.7109375" style="128" customWidth="1"/>
    <col min="12" max="16384" width="9.28515625" style="128"/>
  </cols>
  <sheetData>
    <row r="1" spans="1:17" x14ac:dyDescent="0.25">
      <c r="A1" s="128" t="s">
        <v>3587</v>
      </c>
      <c r="B1" s="128" t="s">
        <v>3588</v>
      </c>
      <c r="C1" s="128" t="s">
        <v>3589</v>
      </c>
      <c r="D1" s="128" t="s">
        <v>3590</v>
      </c>
      <c r="E1" s="128" t="s">
        <v>3591</v>
      </c>
      <c r="F1" s="128" t="s">
        <v>3592</v>
      </c>
      <c r="G1" s="128" t="s">
        <v>3593</v>
      </c>
      <c r="H1" s="128" t="s">
        <v>3594</v>
      </c>
      <c r="I1" s="128" t="s">
        <v>3590</v>
      </c>
      <c r="J1" s="128" t="s">
        <v>3595</v>
      </c>
      <c r="K1" s="128" t="s">
        <v>3596</v>
      </c>
      <c r="L1" s="128" t="s">
        <v>3597</v>
      </c>
      <c r="P1" s="10" t="s">
        <v>49</v>
      </c>
      <c r="Q1" s="85"/>
    </row>
    <row r="2" spans="1:17" x14ac:dyDescent="0.25">
      <c r="A2" s="84" t="s">
        <v>4114</v>
      </c>
      <c r="B2" s="84" t="s">
        <v>4115</v>
      </c>
      <c r="C2" s="84">
        <v>26.8</v>
      </c>
      <c r="D2" s="84">
        <f>FLOOR(C2*1.1,LOOKUP(C2*1.1,{0,10,50,100,500},{0.01,0.05,0.1,0.5,1}))</f>
        <v>29.450000000000003</v>
      </c>
      <c r="E2" s="84">
        <f>CEILING(C2*0.9,LOOKUP(C2*0.9,{0,10,50,100,500},{0.01,0.05,0.1,0.5,1}))</f>
        <v>24.150000000000002</v>
      </c>
      <c r="F2" s="84">
        <f t="shared" ref="F2:F9" si="0">IF(D2&lt;10,D2-0.05,IF(D2&lt;50,D2-0.25,IF(D2&lt;100,D2-0.5,IF(D2&lt;500,D2-2.5,IF(D2&lt;1000,D2-5,0)))))</f>
        <v>29.200000000000003</v>
      </c>
      <c r="G2" s="84">
        <v>3</v>
      </c>
      <c r="H2" s="84">
        <f t="shared" ref="H2:H9" si="1">C2*G2</f>
        <v>80.400000000000006</v>
      </c>
      <c r="I2" s="84" t="s">
        <v>3590</v>
      </c>
      <c r="J2" s="84">
        <v>15.78</v>
      </c>
      <c r="K2" s="84" t="s">
        <v>4116</v>
      </c>
      <c r="L2" s="82"/>
      <c r="M2" s="128">
        <v>-4254</v>
      </c>
      <c r="P2" s="10">
        <v>1</v>
      </c>
      <c r="Q2" s="85">
        <f>H10*1000*0.01</f>
        <v>5200.4999999999991</v>
      </c>
    </row>
    <row r="3" spans="1:17" x14ac:dyDescent="0.25">
      <c r="A3" s="84" t="s">
        <v>4030</v>
      </c>
      <c r="B3" s="84" t="s">
        <v>4031</v>
      </c>
      <c r="C3" s="84">
        <v>42.85</v>
      </c>
      <c r="D3" s="84">
        <f>FLOOR(C3*1.1,LOOKUP(C3*1.1,{0,10,50,100,500},{0.01,0.05,0.1,0.5,1}))</f>
        <v>47.1</v>
      </c>
      <c r="E3" s="84">
        <f>CEILING(C3*0.9,LOOKUP(C3*0.9,{0,10,50,100,500},{0.01,0.05,0.1,0.5,1}))</f>
        <v>38.6</v>
      </c>
      <c r="F3" s="84">
        <f t="shared" si="0"/>
        <v>46.85</v>
      </c>
      <c r="G3" s="84">
        <v>2</v>
      </c>
      <c r="H3" s="84">
        <f t="shared" si="1"/>
        <v>85.7</v>
      </c>
      <c r="I3" s="84" t="s">
        <v>3590</v>
      </c>
      <c r="J3" s="84">
        <v>11.58</v>
      </c>
      <c r="K3" s="84" t="s">
        <v>4117</v>
      </c>
      <c r="M3" s="128">
        <v>-5988</v>
      </c>
      <c r="P3" s="10">
        <v>2</v>
      </c>
      <c r="Q3" s="85">
        <f>Q2*2</f>
        <v>10400.999999999998</v>
      </c>
    </row>
    <row r="4" spans="1:17" x14ac:dyDescent="0.25">
      <c r="A4" s="84" t="s">
        <v>805</v>
      </c>
      <c r="B4" s="84" t="s">
        <v>806</v>
      </c>
      <c r="C4" s="84">
        <v>23.5</v>
      </c>
      <c r="D4" s="84">
        <f>FLOOR(C4*1.1,LOOKUP(C4*1.1,{0,10,50,100,500},{0.01,0.05,0.1,0.5,1}))</f>
        <v>25.85</v>
      </c>
      <c r="E4" s="84">
        <f>CEILING(C4*0.9,LOOKUP(C4*0.9,{0,10,50,100,500},{0.01,0.05,0.1,0.5,1}))</f>
        <v>21.150000000000002</v>
      </c>
      <c r="F4" s="84">
        <f t="shared" si="0"/>
        <v>25.6</v>
      </c>
      <c r="G4" s="84">
        <v>3</v>
      </c>
      <c r="H4" s="84">
        <f t="shared" si="1"/>
        <v>70.5</v>
      </c>
      <c r="I4" s="84" t="s">
        <v>3590</v>
      </c>
      <c r="J4" s="84">
        <v>11.54</v>
      </c>
      <c r="K4" s="84" t="s">
        <v>4118</v>
      </c>
      <c r="M4" s="128">
        <v>-459</v>
      </c>
      <c r="P4" s="10">
        <v>3</v>
      </c>
      <c r="Q4" s="85">
        <f>Q2*3</f>
        <v>15601.499999999996</v>
      </c>
    </row>
    <row r="5" spans="1:17" x14ac:dyDescent="0.25">
      <c r="A5" s="84" t="s">
        <v>4119</v>
      </c>
      <c r="B5" s="84" t="s">
        <v>4120</v>
      </c>
      <c r="C5" s="84">
        <v>53</v>
      </c>
      <c r="D5" s="84">
        <f>FLOOR(C5*1.1,LOOKUP(C5*1.1,{0,10,50,100,500},{0.01,0.05,0.1,0.5,1}))</f>
        <v>58.300000000000004</v>
      </c>
      <c r="E5" s="84">
        <f>CEILING(C5*0.9,LOOKUP(C5*0.9,{0,10,50,100,500},{0.01,0.05,0.1,0.5,1}))</f>
        <v>47.7</v>
      </c>
      <c r="F5" s="84">
        <f t="shared" si="0"/>
        <v>57.800000000000004</v>
      </c>
      <c r="G5" s="84">
        <v>1</v>
      </c>
      <c r="H5" s="84">
        <f t="shared" si="1"/>
        <v>53</v>
      </c>
      <c r="I5" s="84" t="s">
        <v>3590</v>
      </c>
      <c r="J5" s="84">
        <v>7.31</v>
      </c>
      <c r="K5" s="84" t="s">
        <v>4121</v>
      </c>
      <c r="M5" s="128">
        <v>-4638</v>
      </c>
      <c r="P5" s="10">
        <v>4</v>
      </c>
      <c r="Q5" s="85">
        <f>Q2*4</f>
        <v>20801.999999999996</v>
      </c>
    </row>
    <row r="6" spans="1:17" x14ac:dyDescent="0.25">
      <c r="A6" s="84" t="s">
        <v>3932</v>
      </c>
      <c r="B6" s="84" t="s">
        <v>3933</v>
      </c>
      <c r="C6" s="84">
        <v>44.75</v>
      </c>
      <c r="D6" s="84">
        <f>FLOOR(C6*1.1,LOOKUP(C6*1.1,{0,10,50,100,500},{0.01,0.05,0.1,0.5,1}))</f>
        <v>49.2</v>
      </c>
      <c r="E6" s="84">
        <f>CEILING(C6*0.9,LOOKUP(C6*0.9,{0,10,50,100,500},{0.01,0.05,0.1,0.5,1}))</f>
        <v>40.300000000000004</v>
      </c>
      <c r="F6" s="84">
        <f t="shared" si="0"/>
        <v>48.95</v>
      </c>
      <c r="G6" s="84">
        <v>1</v>
      </c>
      <c r="H6" s="84">
        <f t="shared" si="1"/>
        <v>44.75</v>
      </c>
      <c r="I6" s="84" t="s">
        <v>3590</v>
      </c>
      <c r="J6" s="84">
        <v>6.98</v>
      </c>
      <c r="K6" s="84" t="s">
        <v>4122</v>
      </c>
      <c r="M6" s="128">
        <v>-2846</v>
      </c>
      <c r="P6" s="10">
        <v>5</v>
      </c>
      <c r="Q6" s="85">
        <f>Q2*5</f>
        <v>26002.499999999996</v>
      </c>
    </row>
    <row r="7" spans="1:17" x14ac:dyDescent="0.25">
      <c r="A7" s="84" t="s">
        <v>2323</v>
      </c>
      <c r="B7" s="84" t="s">
        <v>2324</v>
      </c>
      <c r="C7" s="84">
        <v>13.85</v>
      </c>
      <c r="D7" s="84">
        <f>FLOOR(C7*1.1,LOOKUP(C7*1.1,{0,10,50,100,500},{0.01,0.05,0.1,0.5,1}))</f>
        <v>15.200000000000001</v>
      </c>
      <c r="E7" s="84">
        <f>CEILING(C7*0.9,LOOKUP(C7*0.9,{0,10,50,100,500},{0.01,0.05,0.1,0.5,1}))</f>
        <v>12.5</v>
      </c>
      <c r="F7" s="84">
        <f t="shared" si="0"/>
        <v>14.950000000000001</v>
      </c>
      <c r="G7" s="84">
        <v>4</v>
      </c>
      <c r="H7" s="84">
        <f t="shared" si="1"/>
        <v>55.4</v>
      </c>
      <c r="I7" s="84" t="s">
        <v>3590</v>
      </c>
      <c r="J7" s="84">
        <v>6.89</v>
      </c>
      <c r="K7" s="84" t="s">
        <v>4123</v>
      </c>
      <c r="M7" s="128">
        <v>-38</v>
      </c>
      <c r="P7" s="10">
        <v>6</v>
      </c>
      <c r="Q7" s="85">
        <f>Q2*6</f>
        <v>31202.999999999993</v>
      </c>
    </row>
    <row r="8" spans="1:17" x14ac:dyDescent="0.25">
      <c r="A8" s="84" t="s">
        <v>100</v>
      </c>
      <c r="B8" s="84" t="s">
        <v>101</v>
      </c>
      <c r="C8" s="84">
        <v>73.7</v>
      </c>
      <c r="D8" s="84">
        <f>FLOOR(C8*1.1,LOOKUP(C8*1.1,{0,10,50,100,500},{0.01,0.05,0.1,0.5,1}))</f>
        <v>81</v>
      </c>
      <c r="E8" s="84">
        <f>CEILING(C8*0.9,LOOKUP(C8*0.9,{0,10,50,100,500},{0.01,0.05,0.1,0.5,1}))</f>
        <v>66.400000000000006</v>
      </c>
      <c r="F8" s="84">
        <f t="shared" si="0"/>
        <v>80.5</v>
      </c>
      <c r="G8" s="84">
        <v>1</v>
      </c>
      <c r="H8" s="84">
        <f t="shared" si="1"/>
        <v>73.7</v>
      </c>
      <c r="I8" s="84" t="s">
        <v>3590</v>
      </c>
      <c r="J8" s="84">
        <v>5.0199999999999996</v>
      </c>
      <c r="K8" s="84" t="s">
        <v>4124</v>
      </c>
      <c r="M8" s="128">
        <v>1178</v>
      </c>
      <c r="P8" s="10">
        <v>7</v>
      </c>
      <c r="Q8" s="85">
        <f>Q2*7</f>
        <v>36403.499999999993</v>
      </c>
    </row>
    <row r="9" spans="1:17" x14ac:dyDescent="0.25">
      <c r="A9" s="84" t="s">
        <v>3995</v>
      </c>
      <c r="B9" s="84" t="s">
        <v>3996</v>
      </c>
      <c r="C9" s="84">
        <v>56.6</v>
      </c>
      <c r="D9" s="84">
        <f>FLOOR(C9*1.1,LOOKUP(C9*1.1,{0,10,50,100,500},{0.01,0.05,0.1,0.5,1}))</f>
        <v>62.2</v>
      </c>
      <c r="E9" s="84">
        <f>CEILING(C9*0.9,LOOKUP(C9*0.9,{0,10,50,100,500},{0.01,0.05,0.1,0.5,1}))</f>
        <v>51</v>
      </c>
      <c r="F9" s="84">
        <f t="shared" si="0"/>
        <v>61.7</v>
      </c>
      <c r="G9" s="84">
        <v>1</v>
      </c>
      <c r="H9" s="84">
        <f t="shared" si="1"/>
        <v>56.6</v>
      </c>
      <c r="I9" s="84" t="s">
        <v>3590</v>
      </c>
      <c r="J9" s="84">
        <v>4.87</v>
      </c>
      <c r="K9" s="84" t="s">
        <v>4125</v>
      </c>
      <c r="M9" s="128">
        <v>-649</v>
      </c>
      <c r="P9" s="10">
        <v>8</v>
      </c>
      <c r="Q9" s="85">
        <f>Q2*8</f>
        <v>41603.999999999993</v>
      </c>
    </row>
    <row r="10" spans="1:17" x14ac:dyDescent="0.25">
      <c r="H10" s="83">
        <f>SUM(H2:H9)</f>
        <v>520.04999999999995</v>
      </c>
      <c r="M10" s="83">
        <f>SUM(M2:M9)</f>
        <v>-17694</v>
      </c>
      <c r="P10" s="10">
        <v>9</v>
      </c>
      <c r="Q10" s="85">
        <f>Q2*9</f>
        <v>46804.499999999993</v>
      </c>
    </row>
    <row r="11" spans="1:17" x14ac:dyDescent="0.25">
      <c r="P11" s="10">
        <v>10</v>
      </c>
      <c r="Q11" s="85">
        <f>Q2*10</f>
        <v>52004.999999999993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48C9-071F-4E06-AE66-BD8765F67C50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129"/>
    <col min="4" max="4" width="9.28515625" style="129" hidden="1" customWidth="1"/>
    <col min="5" max="10" width="9.28515625" style="129"/>
    <col min="11" max="11" width="15.7109375" style="129" customWidth="1"/>
    <col min="12" max="16384" width="9.28515625" style="129"/>
  </cols>
  <sheetData>
    <row r="1" spans="1:17" x14ac:dyDescent="0.25">
      <c r="A1" s="129" t="s">
        <v>3587</v>
      </c>
      <c r="B1" s="129" t="s">
        <v>3588</v>
      </c>
      <c r="C1" s="129" t="s">
        <v>3589</v>
      </c>
      <c r="D1" s="129" t="s">
        <v>3590</v>
      </c>
      <c r="E1" s="129" t="s">
        <v>3591</v>
      </c>
      <c r="F1" s="129" t="s">
        <v>3592</v>
      </c>
      <c r="G1" s="129" t="s">
        <v>3593</v>
      </c>
      <c r="H1" s="129" t="s">
        <v>3594</v>
      </c>
      <c r="I1" s="129" t="s">
        <v>3590</v>
      </c>
      <c r="J1" s="129" t="s">
        <v>3595</v>
      </c>
      <c r="K1" s="129" t="s">
        <v>3596</v>
      </c>
      <c r="L1" s="129" t="s">
        <v>3597</v>
      </c>
      <c r="P1" s="10" t="s">
        <v>49</v>
      </c>
      <c r="Q1" s="85"/>
    </row>
    <row r="2" spans="1:17" x14ac:dyDescent="0.25">
      <c r="A2" s="84" t="s">
        <v>1608</v>
      </c>
      <c r="B2" s="84" t="s">
        <v>1609</v>
      </c>
      <c r="C2" s="84">
        <v>67</v>
      </c>
      <c r="D2" s="84">
        <f>FLOOR(C2*1.1,LOOKUP(C2*1.1,{0,10,50,100,500},{0.01,0.05,0.1,0.5,1}))</f>
        <v>73.7</v>
      </c>
      <c r="E2" s="84">
        <f>CEILING(C2*0.9,LOOKUP(C2*0.9,{0,10,50,100,500},{0.01,0.05,0.1,0.5,1}))</f>
        <v>60.300000000000004</v>
      </c>
      <c r="F2" s="84">
        <f t="shared" ref="F2:F9" si="0">IF(D2&lt;10,D2-0.05,IF(D2&lt;50,D2-0.25,IF(D2&lt;100,D2-0.5,IF(D2&lt;500,D2-2.5,IF(D2&lt;1000,D2-5,0)))))</f>
        <v>73.2</v>
      </c>
      <c r="G2" s="84">
        <v>1</v>
      </c>
      <c r="H2" s="84">
        <f t="shared" ref="H2:H9" si="1">C2*G2</f>
        <v>67</v>
      </c>
      <c r="I2" s="84" t="s">
        <v>3590</v>
      </c>
      <c r="J2" s="84">
        <v>37.840000000000003</v>
      </c>
      <c r="K2" s="84" t="s">
        <v>4126</v>
      </c>
      <c r="M2" s="129">
        <v>7</v>
      </c>
      <c r="P2" s="10">
        <v>1</v>
      </c>
      <c r="Q2" s="85">
        <f>H10*1000*0.01</f>
        <v>4022.9999999999995</v>
      </c>
    </row>
    <row r="3" spans="1:17" x14ac:dyDescent="0.25">
      <c r="A3" s="84" t="s">
        <v>4119</v>
      </c>
      <c r="B3" s="84" t="s">
        <v>4120</v>
      </c>
      <c r="C3" s="84">
        <v>56.7</v>
      </c>
      <c r="D3" s="84">
        <f>FLOOR(C3*1.1,LOOKUP(C3*1.1,{0,10,50,100,500},{0.01,0.05,0.1,0.5,1}))</f>
        <v>62.300000000000004</v>
      </c>
      <c r="E3" s="84">
        <f>CEILING(C3*0.9,LOOKUP(C3*0.9,{0,10,50,100,500},{0.01,0.05,0.1,0.5,1}))</f>
        <v>51.1</v>
      </c>
      <c r="F3" s="84">
        <f t="shared" si="0"/>
        <v>61.800000000000004</v>
      </c>
      <c r="G3" s="84">
        <v>0</v>
      </c>
      <c r="H3" s="84">
        <f t="shared" si="1"/>
        <v>0</v>
      </c>
      <c r="I3" s="84" t="s">
        <v>3590</v>
      </c>
      <c r="J3" s="84">
        <v>16.739999999999998</v>
      </c>
      <c r="K3" s="84" t="s">
        <v>4127</v>
      </c>
      <c r="M3" s="129" t="s">
        <v>4134</v>
      </c>
      <c r="P3" s="10">
        <v>2</v>
      </c>
      <c r="Q3" s="85">
        <f>Q2*2</f>
        <v>8045.9999999999991</v>
      </c>
    </row>
    <row r="4" spans="1:17" x14ac:dyDescent="0.25">
      <c r="A4" s="84" t="s">
        <v>4030</v>
      </c>
      <c r="B4" s="84" t="s">
        <v>4031</v>
      </c>
      <c r="C4" s="84">
        <v>46.35</v>
      </c>
      <c r="D4" s="84">
        <f>FLOOR(C4*1.1,LOOKUP(C4*1.1,{0,10,50,100,500},{0.01,0.05,0.1,0.5,1}))</f>
        <v>50.900000000000006</v>
      </c>
      <c r="E4" s="84">
        <f>CEILING(C4*0.9,LOOKUP(C4*0.9,{0,10,50,100,500},{0.01,0.05,0.1,0.5,1}))</f>
        <v>41.75</v>
      </c>
      <c r="F4" s="84">
        <f t="shared" si="0"/>
        <v>50.400000000000006</v>
      </c>
      <c r="G4" s="84">
        <v>1</v>
      </c>
      <c r="H4" s="84">
        <f t="shared" si="1"/>
        <v>46.35</v>
      </c>
      <c r="I4" s="84" t="s">
        <v>3590</v>
      </c>
      <c r="J4" s="84">
        <v>16.440000000000001</v>
      </c>
      <c r="K4" s="84" t="s">
        <v>4128</v>
      </c>
      <c r="M4" s="129">
        <v>-2102</v>
      </c>
      <c r="P4" s="10">
        <v>3</v>
      </c>
      <c r="Q4" s="85">
        <f>Q2*3</f>
        <v>12068.999999999998</v>
      </c>
    </row>
    <row r="5" spans="1:17" x14ac:dyDescent="0.25">
      <c r="A5" s="84" t="s">
        <v>2383</v>
      </c>
      <c r="B5" s="84" t="s">
        <v>2384</v>
      </c>
      <c r="C5" s="84">
        <v>79.5</v>
      </c>
      <c r="D5" s="84">
        <f>FLOOR(C5*1.1,LOOKUP(C5*1.1,{0,10,50,100,500},{0.01,0.05,0.1,0.5,1}))</f>
        <v>87.4</v>
      </c>
      <c r="E5" s="84">
        <f>CEILING(C5*0.9,LOOKUP(C5*0.9,{0,10,50,100,500},{0.01,0.05,0.1,0.5,1}))</f>
        <v>71.600000000000009</v>
      </c>
      <c r="F5" s="84">
        <f t="shared" si="0"/>
        <v>86.9</v>
      </c>
      <c r="G5" s="84">
        <v>1</v>
      </c>
      <c r="H5" s="84">
        <f t="shared" si="1"/>
        <v>79.5</v>
      </c>
      <c r="I5" s="84" t="s">
        <v>3590</v>
      </c>
      <c r="J5" s="84">
        <v>14.26</v>
      </c>
      <c r="K5" s="84" t="s">
        <v>4129</v>
      </c>
      <c r="M5" s="129">
        <v>2460</v>
      </c>
      <c r="P5" s="10">
        <v>4</v>
      </c>
      <c r="Q5" s="85">
        <f>Q2*4</f>
        <v>16091.999999999998</v>
      </c>
    </row>
    <row r="6" spans="1:17" x14ac:dyDescent="0.25">
      <c r="A6" s="84" t="s">
        <v>23</v>
      </c>
      <c r="B6" s="84" t="s">
        <v>24</v>
      </c>
      <c r="C6" s="84">
        <v>49.4</v>
      </c>
      <c r="D6" s="84">
        <f>FLOOR(C6*1.1,LOOKUP(C6*1.1,{0,10,50,100,500},{0.01,0.05,0.1,0.5,1}))</f>
        <v>54.300000000000004</v>
      </c>
      <c r="E6" s="84">
        <f>CEILING(C6*0.9,LOOKUP(C6*0.9,{0,10,50,100,500},{0.01,0.05,0.1,0.5,1}))</f>
        <v>44.5</v>
      </c>
      <c r="F6" s="84">
        <f t="shared" si="0"/>
        <v>53.800000000000004</v>
      </c>
      <c r="G6" s="84">
        <v>2</v>
      </c>
      <c r="H6" s="84">
        <f t="shared" si="1"/>
        <v>98.8</v>
      </c>
      <c r="I6" s="84" t="s">
        <v>3590</v>
      </c>
      <c r="J6" s="84">
        <v>9.2799999999999994</v>
      </c>
      <c r="K6" s="84" t="s">
        <v>4130</v>
      </c>
      <c r="M6" s="129">
        <v>-2190</v>
      </c>
      <c r="P6" s="10">
        <v>5</v>
      </c>
      <c r="Q6" s="85">
        <f>Q2*5</f>
        <v>20114.999999999996</v>
      </c>
    </row>
    <row r="7" spans="1:17" x14ac:dyDescent="0.25">
      <c r="A7" s="84" t="s">
        <v>559</v>
      </c>
      <c r="B7" s="84" t="s">
        <v>560</v>
      </c>
      <c r="C7" s="84">
        <v>32.25</v>
      </c>
      <c r="D7" s="84">
        <f>FLOOR(C7*1.1,LOOKUP(C7*1.1,{0,10,50,100,500},{0.01,0.05,0.1,0.5,1}))</f>
        <v>35.450000000000003</v>
      </c>
      <c r="E7" s="84">
        <f>CEILING(C7*0.9,LOOKUP(C7*0.9,{0,10,50,100,500},{0.01,0.05,0.1,0.5,1}))</f>
        <v>29.05</v>
      </c>
      <c r="F7" s="84">
        <f t="shared" si="0"/>
        <v>35.200000000000003</v>
      </c>
      <c r="G7" s="84">
        <v>2</v>
      </c>
      <c r="H7" s="84">
        <f t="shared" si="1"/>
        <v>64.5</v>
      </c>
      <c r="I7" s="84" t="s">
        <v>3590</v>
      </c>
      <c r="J7" s="84">
        <v>9.17</v>
      </c>
      <c r="K7" s="84" t="s">
        <v>4131</v>
      </c>
      <c r="M7" s="129">
        <v>-2083</v>
      </c>
      <c r="P7" s="10">
        <v>6</v>
      </c>
      <c r="Q7" s="85">
        <f>Q2*6</f>
        <v>24137.999999999996</v>
      </c>
    </row>
    <row r="8" spans="1:17" x14ac:dyDescent="0.25">
      <c r="A8" s="84" t="s">
        <v>4077</v>
      </c>
      <c r="B8" s="84" t="s">
        <v>4078</v>
      </c>
      <c r="C8" s="84">
        <v>46.15</v>
      </c>
      <c r="D8" s="84">
        <f>FLOOR(C8*1.1,LOOKUP(C8*1.1,{0,10,50,100,500},{0.01,0.05,0.1,0.5,1}))</f>
        <v>50.7</v>
      </c>
      <c r="E8" s="84">
        <f>CEILING(C8*0.9,LOOKUP(C8*0.9,{0,10,50,100,500},{0.01,0.05,0.1,0.5,1}))</f>
        <v>41.550000000000004</v>
      </c>
      <c r="F8" s="84">
        <f t="shared" si="0"/>
        <v>50.2</v>
      </c>
      <c r="G8" s="84">
        <v>1</v>
      </c>
      <c r="H8" s="84">
        <f t="shared" si="1"/>
        <v>46.15</v>
      </c>
      <c r="I8" s="84" t="s">
        <v>3590</v>
      </c>
      <c r="J8" s="84">
        <v>8.94</v>
      </c>
      <c r="K8" s="84" t="s">
        <v>4132</v>
      </c>
      <c r="M8" s="129">
        <v>2047</v>
      </c>
      <c r="P8" s="10">
        <v>7</v>
      </c>
      <c r="Q8" s="85">
        <f>Q2*7</f>
        <v>28160.999999999996</v>
      </c>
    </row>
    <row r="9" spans="1:17" x14ac:dyDescent="0.25">
      <c r="A9" s="84" t="s">
        <v>4014</v>
      </c>
      <c r="B9" s="84" t="s">
        <v>4015</v>
      </c>
      <c r="C9" s="84">
        <v>14.95</v>
      </c>
      <c r="D9" s="84">
        <f>FLOOR(C9*1.1,LOOKUP(C9*1.1,{0,10,50,100,500},{0.01,0.05,0.1,0.5,1}))</f>
        <v>16.400000000000002</v>
      </c>
      <c r="E9" s="84">
        <f>CEILING(C9*0.9,LOOKUP(C9*0.9,{0,10,50,100,500},{0.01,0.05,0.1,0.5,1}))</f>
        <v>13.5</v>
      </c>
      <c r="F9" s="84">
        <f t="shared" si="0"/>
        <v>16.150000000000002</v>
      </c>
      <c r="G9" s="84">
        <v>0</v>
      </c>
      <c r="H9" s="84">
        <f t="shared" si="1"/>
        <v>0</v>
      </c>
      <c r="I9" s="84" t="s">
        <v>3590</v>
      </c>
      <c r="J9" s="84">
        <v>8.42</v>
      </c>
      <c r="K9" s="84" t="s">
        <v>4133</v>
      </c>
      <c r="L9" s="82"/>
      <c r="M9" s="130" t="s">
        <v>4134</v>
      </c>
      <c r="P9" s="10">
        <v>8</v>
      </c>
      <c r="Q9" s="85">
        <f>Q2*8</f>
        <v>32183.999999999996</v>
      </c>
    </row>
    <row r="10" spans="1:17" x14ac:dyDescent="0.25">
      <c r="H10" s="83">
        <f>SUM(H2:H9)</f>
        <v>402.29999999999995</v>
      </c>
      <c r="M10" s="83">
        <f>SUM(M2:M9)</f>
        <v>-1861</v>
      </c>
      <c r="P10" s="10">
        <v>9</v>
      </c>
      <c r="Q10" s="85">
        <f>Q2*9</f>
        <v>36206.999999999993</v>
      </c>
    </row>
    <row r="11" spans="1:17" x14ac:dyDescent="0.25">
      <c r="P11" s="10">
        <v>10</v>
      </c>
      <c r="Q11" s="85">
        <f>Q2*10</f>
        <v>40229.999999999993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A52A-5C79-4FB9-B846-4E53DF9C35FE}">
  <dimension ref="A1:Q11"/>
  <sheetViews>
    <sheetView zoomScale="130" zoomScaleNormal="130" workbookViewId="0">
      <selection activeCell="M10" sqref="M10"/>
    </sheetView>
  </sheetViews>
  <sheetFormatPr defaultColWidth="9.28515625" defaultRowHeight="15.75" x14ac:dyDescent="0.25"/>
  <cols>
    <col min="1" max="3" width="9.28515625" style="131"/>
    <col min="4" max="4" width="9.28515625" style="131" hidden="1" customWidth="1"/>
    <col min="5" max="10" width="9.28515625" style="131"/>
    <col min="11" max="11" width="15.7109375" style="131" customWidth="1"/>
    <col min="12" max="16384" width="9.28515625" style="131"/>
  </cols>
  <sheetData>
    <row r="1" spans="1:17" x14ac:dyDescent="0.25">
      <c r="A1" s="131" t="s">
        <v>3587</v>
      </c>
      <c r="B1" s="131" t="s">
        <v>3588</v>
      </c>
      <c r="C1" s="131" t="s">
        <v>3589</v>
      </c>
      <c r="D1" s="131" t="s">
        <v>3590</v>
      </c>
      <c r="E1" s="131" t="s">
        <v>3591</v>
      </c>
      <c r="F1" s="131" t="s">
        <v>3592</v>
      </c>
      <c r="G1" s="131" t="s">
        <v>3593</v>
      </c>
      <c r="H1" s="131" t="s">
        <v>3594</v>
      </c>
      <c r="I1" s="131" t="s">
        <v>3590</v>
      </c>
      <c r="J1" s="131" t="s">
        <v>3595</v>
      </c>
      <c r="K1" s="131" t="s">
        <v>3596</v>
      </c>
      <c r="L1" s="131" t="s">
        <v>3597</v>
      </c>
      <c r="P1" s="10" t="s">
        <v>49</v>
      </c>
      <c r="Q1" s="85"/>
    </row>
    <row r="2" spans="1:17" x14ac:dyDescent="0.25">
      <c r="A2" s="84" t="s">
        <v>1608</v>
      </c>
      <c r="B2" s="84" t="s">
        <v>1609</v>
      </c>
      <c r="C2" s="84">
        <v>67.7</v>
      </c>
      <c r="D2" s="84">
        <f>FLOOR(C2*1.1,LOOKUP(C2*1.1,{0,10,50,100,500},{0.01,0.05,0.1,0.5,1}))</f>
        <v>74.400000000000006</v>
      </c>
      <c r="E2" s="84">
        <f>CEILING(C2*0.9,LOOKUP(C2*0.9,{0,10,50,100,500},{0.01,0.05,0.1,0.5,1}))</f>
        <v>61</v>
      </c>
      <c r="F2" s="84">
        <f t="shared" ref="F2:F9" si="0">IF(D2&lt;10,D2-0.05,IF(D2&lt;50,D2-0.25,IF(D2&lt;100,D2-0.5,IF(D2&lt;500,D2-2.5,IF(D2&lt;1000,D2-5,0)))))</f>
        <v>73.900000000000006</v>
      </c>
      <c r="G2" s="84">
        <v>1</v>
      </c>
      <c r="H2" s="84">
        <f t="shared" ref="H2:H9" si="1">C2*G2</f>
        <v>67.7</v>
      </c>
      <c r="I2" s="84" t="s">
        <v>3590</v>
      </c>
      <c r="J2" s="84">
        <v>26.35</v>
      </c>
      <c r="K2" s="84" t="s">
        <v>4135</v>
      </c>
      <c r="M2" s="131">
        <v>5516</v>
      </c>
      <c r="P2" s="10">
        <v>1</v>
      </c>
      <c r="Q2" s="85">
        <f>H10*1000*0.01</f>
        <v>4460.0000000000009</v>
      </c>
    </row>
    <row r="3" spans="1:17" x14ac:dyDescent="0.25">
      <c r="A3" s="84" t="s">
        <v>559</v>
      </c>
      <c r="B3" s="84" t="s">
        <v>560</v>
      </c>
      <c r="C3" s="84">
        <v>33.700000000000003</v>
      </c>
      <c r="D3" s="84">
        <f>FLOOR(C3*1.1,LOOKUP(C3*1.1,{0,10,50,100,500},{0.01,0.05,0.1,0.5,1}))</f>
        <v>37.050000000000004</v>
      </c>
      <c r="E3" s="84">
        <f>CEILING(C3*0.9,LOOKUP(C3*0.9,{0,10,50,100,500},{0.01,0.05,0.1,0.5,1}))</f>
        <v>30.35</v>
      </c>
      <c r="F3" s="84">
        <f t="shared" si="0"/>
        <v>36.800000000000004</v>
      </c>
      <c r="G3" s="84">
        <v>0</v>
      </c>
      <c r="H3" s="84">
        <f t="shared" si="1"/>
        <v>0</v>
      </c>
      <c r="I3" s="84" t="s">
        <v>3590</v>
      </c>
      <c r="J3" s="84">
        <v>21.03</v>
      </c>
      <c r="K3" s="84" t="s">
        <v>4136</v>
      </c>
      <c r="M3" s="131" t="s">
        <v>4155</v>
      </c>
      <c r="P3" s="10">
        <v>2</v>
      </c>
      <c r="Q3" s="85">
        <f>Q2*2</f>
        <v>8920.0000000000018</v>
      </c>
    </row>
    <row r="4" spans="1:17" x14ac:dyDescent="0.25">
      <c r="A4" s="84" t="s">
        <v>4030</v>
      </c>
      <c r="B4" s="84" t="s">
        <v>4031</v>
      </c>
      <c r="C4" s="84">
        <v>48.6</v>
      </c>
      <c r="D4" s="84">
        <f>FLOOR(C4*1.1,LOOKUP(C4*1.1,{0,10,50,100,500},{0.01,0.05,0.1,0.5,1}))</f>
        <v>53.400000000000006</v>
      </c>
      <c r="E4" s="84">
        <f>CEILING(C4*0.9,LOOKUP(C4*0.9,{0,10,50,100,500},{0.01,0.05,0.1,0.5,1}))</f>
        <v>43.75</v>
      </c>
      <c r="F4" s="84">
        <f t="shared" si="0"/>
        <v>52.900000000000006</v>
      </c>
      <c r="G4" s="84">
        <v>1</v>
      </c>
      <c r="H4" s="84">
        <f t="shared" si="1"/>
        <v>48.6</v>
      </c>
      <c r="I4" s="84" t="s">
        <v>3590</v>
      </c>
      <c r="J4" s="84">
        <v>20.72</v>
      </c>
      <c r="K4" s="84" t="s">
        <v>4137</v>
      </c>
      <c r="M4" s="131">
        <v>2294</v>
      </c>
      <c r="P4" s="10">
        <v>3</v>
      </c>
      <c r="Q4" s="85">
        <f>Q2*3</f>
        <v>13380.000000000004</v>
      </c>
    </row>
    <row r="5" spans="1:17" x14ac:dyDescent="0.25">
      <c r="A5" s="84" t="s">
        <v>1169</v>
      </c>
      <c r="B5" s="84" t="s">
        <v>1170</v>
      </c>
      <c r="C5" s="84">
        <v>60.1</v>
      </c>
      <c r="D5" s="84">
        <f>FLOOR(C5*1.1,LOOKUP(C5*1.1,{0,10,50,100,500},{0.01,0.05,0.1,0.5,1}))</f>
        <v>66.100000000000009</v>
      </c>
      <c r="E5" s="84">
        <f>CEILING(C5*0.9,LOOKUP(C5*0.9,{0,10,50,100,500},{0.01,0.05,0.1,0.5,1}))</f>
        <v>54.1</v>
      </c>
      <c r="F5" s="84">
        <f t="shared" si="0"/>
        <v>65.600000000000009</v>
      </c>
      <c r="G5" s="84">
        <v>1</v>
      </c>
      <c r="H5" s="84">
        <f t="shared" si="1"/>
        <v>60.1</v>
      </c>
      <c r="I5" s="84" t="s">
        <v>3590</v>
      </c>
      <c r="J5" s="84">
        <v>20.41</v>
      </c>
      <c r="K5" s="84" t="s">
        <v>4138</v>
      </c>
      <c r="M5" s="131">
        <v>539</v>
      </c>
      <c r="P5" s="10">
        <v>4</v>
      </c>
      <c r="Q5" s="85">
        <f>Q2*4</f>
        <v>17840.000000000004</v>
      </c>
    </row>
    <row r="6" spans="1:17" x14ac:dyDescent="0.25">
      <c r="A6" s="84" t="s">
        <v>2625</v>
      </c>
      <c r="B6" s="84" t="s">
        <v>2626</v>
      </c>
      <c r="C6" s="84">
        <v>39.6</v>
      </c>
      <c r="D6" s="84">
        <f>FLOOR(C6*1.1,LOOKUP(C6*1.1,{0,10,50,100,500},{0.01,0.05,0.1,0.5,1}))</f>
        <v>43.550000000000004</v>
      </c>
      <c r="E6" s="84">
        <f>CEILING(C6*0.9,LOOKUP(C6*0.9,{0,10,50,100,500},{0.01,0.05,0.1,0.5,1}))</f>
        <v>35.65</v>
      </c>
      <c r="F6" s="84">
        <f t="shared" si="0"/>
        <v>43.300000000000004</v>
      </c>
      <c r="G6" s="84">
        <v>2</v>
      </c>
      <c r="H6" s="84">
        <f t="shared" si="1"/>
        <v>79.2</v>
      </c>
      <c r="I6" s="84" t="s">
        <v>3590</v>
      </c>
      <c r="J6" s="84">
        <v>18.38</v>
      </c>
      <c r="K6" s="84" t="s">
        <v>4139</v>
      </c>
      <c r="L6" s="82"/>
      <c r="M6" s="131">
        <f>627+727</f>
        <v>1354</v>
      </c>
      <c r="P6" s="10">
        <v>5</v>
      </c>
      <c r="Q6" s="85">
        <f>Q2*5</f>
        <v>22300.000000000004</v>
      </c>
    </row>
    <row r="7" spans="1:17" x14ac:dyDescent="0.25">
      <c r="A7" s="84" t="s">
        <v>3740</v>
      </c>
      <c r="B7" s="84" t="s">
        <v>3741</v>
      </c>
      <c r="C7" s="84">
        <v>23.45</v>
      </c>
      <c r="D7" s="84">
        <f>FLOOR(C7*1.1,LOOKUP(C7*1.1,{0,10,50,100,500},{0.01,0.05,0.1,0.5,1}))</f>
        <v>25.75</v>
      </c>
      <c r="E7" s="84">
        <f>CEILING(C7*0.9,LOOKUP(C7*0.9,{0,10,50,100,500},{0.01,0.05,0.1,0.5,1}))</f>
        <v>21.150000000000002</v>
      </c>
      <c r="F7" s="84">
        <f t="shared" si="0"/>
        <v>25.5</v>
      </c>
      <c r="G7" s="84">
        <v>3</v>
      </c>
      <c r="H7" s="84">
        <f t="shared" si="1"/>
        <v>70.349999999999994</v>
      </c>
      <c r="I7" s="84" t="s">
        <v>3590</v>
      </c>
      <c r="J7" s="84">
        <v>17.8</v>
      </c>
      <c r="K7" s="84" t="s">
        <v>4140</v>
      </c>
      <c r="M7" s="131">
        <v>293</v>
      </c>
      <c r="P7" s="10">
        <v>6</v>
      </c>
      <c r="Q7" s="85">
        <f>Q2*6</f>
        <v>26760.000000000007</v>
      </c>
    </row>
    <row r="8" spans="1:17" x14ac:dyDescent="0.25">
      <c r="A8" s="84" t="s">
        <v>3887</v>
      </c>
      <c r="B8" s="84" t="s">
        <v>3888</v>
      </c>
      <c r="C8" s="84">
        <v>31</v>
      </c>
      <c r="D8" s="84">
        <f>FLOOR(C8*1.1,LOOKUP(C8*1.1,{0,10,50,100,500},{0.01,0.05,0.1,0.5,1}))</f>
        <v>34.1</v>
      </c>
      <c r="E8" s="84">
        <f>CEILING(C8*0.9,LOOKUP(C8*0.9,{0,10,50,100,500},{0.01,0.05,0.1,0.5,1}))</f>
        <v>27.900000000000002</v>
      </c>
      <c r="F8" s="84">
        <f t="shared" si="0"/>
        <v>33.85</v>
      </c>
      <c r="G8" s="84">
        <v>2</v>
      </c>
      <c r="H8" s="84">
        <f t="shared" si="1"/>
        <v>62</v>
      </c>
      <c r="I8" s="84" t="s">
        <v>3590</v>
      </c>
      <c r="J8" s="84">
        <v>15.86</v>
      </c>
      <c r="K8" s="84" t="s">
        <v>4141</v>
      </c>
      <c r="M8" s="131">
        <v>-69</v>
      </c>
      <c r="P8" s="10">
        <v>7</v>
      </c>
      <c r="Q8" s="85">
        <f>Q2*7</f>
        <v>31220.000000000007</v>
      </c>
    </row>
    <row r="9" spans="1:17" x14ac:dyDescent="0.25">
      <c r="A9" s="84" t="s">
        <v>4142</v>
      </c>
      <c r="B9" s="84" t="s">
        <v>4143</v>
      </c>
      <c r="C9" s="84">
        <v>19.350000000000001</v>
      </c>
      <c r="D9" s="84">
        <f>FLOOR(C9*1.1,LOOKUP(C9*1.1,{0,10,50,100,500},{0.01,0.05,0.1,0.5,1}))</f>
        <v>21.25</v>
      </c>
      <c r="E9" s="84">
        <f>CEILING(C9*0.9,LOOKUP(C9*0.9,{0,10,50,100,500},{0.01,0.05,0.1,0.5,1}))</f>
        <v>17.45</v>
      </c>
      <c r="F9" s="84">
        <f t="shared" si="0"/>
        <v>21</v>
      </c>
      <c r="G9" s="84">
        <v>3</v>
      </c>
      <c r="H9" s="84">
        <f t="shared" si="1"/>
        <v>58.050000000000004</v>
      </c>
      <c r="I9" s="84" t="s">
        <v>3590</v>
      </c>
      <c r="J9" s="84">
        <v>12.49</v>
      </c>
      <c r="K9" s="84" t="s">
        <v>4144</v>
      </c>
      <c r="L9" s="82"/>
      <c r="M9" s="131">
        <v>-100</v>
      </c>
      <c r="P9" s="10">
        <v>8</v>
      </c>
      <c r="Q9" s="85">
        <f>Q2*8</f>
        <v>35680.000000000007</v>
      </c>
    </row>
    <row r="10" spans="1:17" x14ac:dyDescent="0.25">
      <c r="H10" s="83">
        <f>SUM(H2:H9)</f>
        <v>446.00000000000006</v>
      </c>
      <c r="M10" s="83">
        <f>SUM(M2:M9)</f>
        <v>9827</v>
      </c>
      <c r="P10" s="10">
        <v>9</v>
      </c>
      <c r="Q10" s="85">
        <f>Q2*9</f>
        <v>40140.000000000007</v>
      </c>
    </row>
    <row r="11" spans="1:17" x14ac:dyDescent="0.25">
      <c r="P11" s="10">
        <v>10</v>
      </c>
      <c r="Q11" s="85">
        <f>Q2*10</f>
        <v>44600.000000000007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DDA8-8E95-41DA-83BA-D1C31EA81F58}">
  <dimension ref="A1:Q12"/>
  <sheetViews>
    <sheetView zoomScale="145" zoomScaleNormal="145" workbookViewId="0">
      <selection activeCell="P1" sqref="P1:Q11"/>
    </sheetView>
  </sheetViews>
  <sheetFormatPr defaultColWidth="9.28515625" defaultRowHeight="15.75" x14ac:dyDescent="0.25"/>
  <cols>
    <col min="1" max="3" width="9.28515625" style="132"/>
    <col min="4" max="4" width="9.28515625" style="132" hidden="1" customWidth="1"/>
    <col min="5" max="10" width="9.28515625" style="132"/>
    <col min="11" max="11" width="15.7109375" style="132" customWidth="1"/>
    <col min="12" max="16384" width="9.28515625" style="132"/>
  </cols>
  <sheetData>
    <row r="1" spans="1:17" x14ac:dyDescent="0.25">
      <c r="A1" s="132" t="s">
        <v>3587</v>
      </c>
      <c r="B1" s="132" t="s">
        <v>3588</v>
      </c>
      <c r="C1" s="132" t="s">
        <v>3589</v>
      </c>
      <c r="D1" s="132" t="s">
        <v>3590</v>
      </c>
      <c r="E1" s="132" t="s">
        <v>3591</v>
      </c>
      <c r="F1" s="132" t="s">
        <v>3592</v>
      </c>
      <c r="G1" s="132" t="s">
        <v>3593</v>
      </c>
      <c r="H1" s="132" t="s">
        <v>3594</v>
      </c>
      <c r="I1" s="132" t="s">
        <v>3590</v>
      </c>
      <c r="J1" s="132" t="s">
        <v>3595</v>
      </c>
      <c r="K1" s="132" t="s">
        <v>3596</v>
      </c>
      <c r="L1" s="132" t="s">
        <v>3597</v>
      </c>
      <c r="P1" s="10" t="s">
        <v>49</v>
      </c>
      <c r="Q1" s="85"/>
    </row>
    <row r="2" spans="1:17" x14ac:dyDescent="0.25">
      <c r="A2" s="84" t="s">
        <v>1602</v>
      </c>
      <c r="B2" s="84" t="s">
        <v>1603</v>
      </c>
      <c r="C2" s="84">
        <v>48.3</v>
      </c>
      <c r="D2" s="84">
        <f>FLOOR(C2*1.1,LOOKUP(C2*1.1,{0,10,50,100,500},{0.01,0.05,0.1,0.5,1}))</f>
        <v>53.1</v>
      </c>
      <c r="E2" s="84">
        <f>CEILING(C2*0.9,LOOKUP(C2*0.9,{0,10,50,100,500},{0.01,0.05,0.1,0.5,1}))</f>
        <v>43.5</v>
      </c>
      <c r="F2" s="84">
        <f t="shared" ref="F2:F11" si="0">IF(D2&lt;10,D2-0.05,IF(D2&lt;50,D2-0.25,IF(D2&lt;100,D2-0.5,IF(D2&lt;500,D2-2.5,IF(D2&lt;1000,D2-5,0)))))</f>
        <v>52.6</v>
      </c>
      <c r="G2" s="84">
        <v>1</v>
      </c>
      <c r="H2" s="84">
        <f t="shared" ref="H2:H11" si="1">C2*G2</f>
        <v>48.3</v>
      </c>
      <c r="I2" s="84" t="s">
        <v>3590</v>
      </c>
      <c r="J2" s="84">
        <v>39.130000000000003</v>
      </c>
      <c r="K2" s="84" t="s">
        <v>4145</v>
      </c>
      <c r="M2" s="132">
        <v>393</v>
      </c>
      <c r="P2" s="10">
        <v>1</v>
      </c>
      <c r="Q2" s="85">
        <f>H12*1000*0.01</f>
        <v>5251</v>
      </c>
    </row>
    <row r="3" spans="1:17" x14ac:dyDescent="0.25">
      <c r="A3" s="84" t="s">
        <v>2625</v>
      </c>
      <c r="B3" s="84" t="s">
        <v>2626</v>
      </c>
      <c r="C3" s="84">
        <v>39.65</v>
      </c>
      <c r="D3" s="84">
        <f>FLOOR(C3*1.1,LOOKUP(C3*1.1,{0,10,50,100,500},{0.01,0.05,0.1,0.5,1}))</f>
        <v>43.6</v>
      </c>
      <c r="E3" s="84">
        <f>CEILING(C3*0.9,LOOKUP(C3*0.9,{0,10,50,100,500},{0.01,0.05,0.1,0.5,1}))</f>
        <v>35.700000000000003</v>
      </c>
      <c r="F3" s="84">
        <f t="shared" si="0"/>
        <v>43.35</v>
      </c>
      <c r="G3" s="84">
        <v>0</v>
      </c>
      <c r="H3" s="84">
        <f t="shared" si="1"/>
        <v>0</v>
      </c>
      <c r="I3" s="84" t="s">
        <v>3590</v>
      </c>
      <c r="J3" s="84">
        <v>22.95</v>
      </c>
      <c r="K3" s="84" t="s">
        <v>4146</v>
      </c>
      <c r="M3" s="132" t="s">
        <v>4155</v>
      </c>
      <c r="P3" s="10">
        <v>2</v>
      </c>
      <c r="Q3" s="85">
        <f>Q2*2</f>
        <v>10502</v>
      </c>
    </row>
    <row r="4" spans="1:17" x14ac:dyDescent="0.25">
      <c r="A4" s="84" t="s">
        <v>23</v>
      </c>
      <c r="B4" s="84" t="s">
        <v>24</v>
      </c>
      <c r="C4" s="84">
        <v>52.7</v>
      </c>
      <c r="D4" s="84">
        <f>FLOOR(C4*1.1,LOOKUP(C4*1.1,{0,10,50,100,500},{0.01,0.05,0.1,0.5,1}))</f>
        <v>57.900000000000006</v>
      </c>
      <c r="E4" s="84">
        <f>CEILING(C4*0.9,LOOKUP(C4*0.9,{0,10,50,100,500},{0.01,0.05,0.1,0.5,1}))</f>
        <v>47.45</v>
      </c>
      <c r="F4" s="84">
        <f t="shared" si="0"/>
        <v>57.400000000000006</v>
      </c>
      <c r="G4" s="84">
        <v>1</v>
      </c>
      <c r="H4" s="84">
        <f t="shared" si="1"/>
        <v>52.7</v>
      </c>
      <c r="I4" s="84" t="s">
        <v>3590</v>
      </c>
      <c r="J4" s="84">
        <v>22.86</v>
      </c>
      <c r="K4" s="84" t="s">
        <v>4147</v>
      </c>
      <c r="M4" s="132">
        <v>3476</v>
      </c>
      <c r="P4" s="10">
        <v>3</v>
      </c>
      <c r="Q4" s="85">
        <f>Q2*3</f>
        <v>15753</v>
      </c>
    </row>
    <row r="5" spans="1:17" x14ac:dyDescent="0.25">
      <c r="A5" s="84" t="s">
        <v>329</v>
      </c>
      <c r="B5" s="84" t="s">
        <v>330</v>
      </c>
      <c r="C5" s="84">
        <v>54</v>
      </c>
      <c r="D5" s="84">
        <f>FLOOR(C5*1.1,LOOKUP(C5*1.1,{0,10,50,100,500},{0.01,0.05,0.1,0.5,1}))</f>
        <v>59.400000000000006</v>
      </c>
      <c r="E5" s="84">
        <f>CEILING(C5*0.9,LOOKUP(C5*0.9,{0,10,50,100,500},{0.01,0.05,0.1,0.5,1}))</f>
        <v>48.6</v>
      </c>
      <c r="F5" s="84">
        <f t="shared" si="0"/>
        <v>58.900000000000006</v>
      </c>
      <c r="G5" s="84">
        <v>2</v>
      </c>
      <c r="H5" s="84">
        <f t="shared" si="1"/>
        <v>108</v>
      </c>
      <c r="I5" s="84" t="s">
        <v>3590</v>
      </c>
      <c r="J5" s="84">
        <v>17.54</v>
      </c>
      <c r="K5" s="84" t="s">
        <v>4148</v>
      </c>
      <c r="M5" s="132">
        <v>-6391</v>
      </c>
      <c r="P5" s="10">
        <v>4</v>
      </c>
      <c r="Q5" s="85">
        <f>Q2*4</f>
        <v>21004</v>
      </c>
    </row>
    <row r="6" spans="1:17" x14ac:dyDescent="0.25">
      <c r="A6" s="84" t="s">
        <v>511</v>
      </c>
      <c r="B6" s="84" t="s">
        <v>512</v>
      </c>
      <c r="C6" s="84">
        <v>17.25</v>
      </c>
      <c r="D6" s="84">
        <f>FLOOR(C6*1.1,LOOKUP(C6*1.1,{0,10,50,100,500},{0.01,0.05,0.1,0.5,1}))</f>
        <v>18.95</v>
      </c>
      <c r="E6" s="84">
        <f>CEILING(C6*0.9,LOOKUP(C6*0.9,{0,10,50,100,500},{0.01,0.05,0.1,0.5,1}))</f>
        <v>15.55</v>
      </c>
      <c r="F6" s="84">
        <f t="shared" si="0"/>
        <v>18.7</v>
      </c>
      <c r="G6" s="84">
        <v>3</v>
      </c>
      <c r="H6" s="84">
        <f t="shared" si="1"/>
        <v>51.75</v>
      </c>
      <c r="I6" s="84" t="s">
        <v>3590</v>
      </c>
      <c r="J6" s="84">
        <v>14.88</v>
      </c>
      <c r="K6" s="84" t="s">
        <v>4149</v>
      </c>
      <c r="M6" s="132">
        <v>2330</v>
      </c>
      <c r="P6" s="10">
        <v>5</v>
      </c>
      <c r="Q6" s="85">
        <f>Q2*5</f>
        <v>26255</v>
      </c>
    </row>
    <row r="7" spans="1:17" x14ac:dyDescent="0.25">
      <c r="A7" s="84" t="s">
        <v>3774</v>
      </c>
      <c r="B7" s="84" t="s">
        <v>3775</v>
      </c>
      <c r="C7" s="84">
        <v>46</v>
      </c>
      <c r="D7" s="84">
        <f>FLOOR(C7*1.1,LOOKUP(C7*1.1,{0,10,50,100,500},{0.01,0.05,0.1,0.5,1}))</f>
        <v>50.6</v>
      </c>
      <c r="E7" s="84">
        <f>CEILING(C7*0.9,LOOKUP(C7*0.9,{0,10,50,100,500},{0.01,0.05,0.1,0.5,1}))</f>
        <v>41.400000000000006</v>
      </c>
      <c r="F7" s="84">
        <f t="shared" si="0"/>
        <v>50.1</v>
      </c>
      <c r="G7" s="84">
        <v>2</v>
      </c>
      <c r="H7" s="84">
        <f t="shared" si="1"/>
        <v>92</v>
      </c>
      <c r="I7" s="84" t="s">
        <v>3590</v>
      </c>
      <c r="J7" s="84">
        <v>13.46</v>
      </c>
      <c r="K7" s="84" t="s">
        <v>4150</v>
      </c>
      <c r="L7" s="82"/>
      <c r="M7" s="132">
        <v>3608</v>
      </c>
      <c r="P7" s="10">
        <v>6</v>
      </c>
      <c r="Q7" s="85">
        <f>Q2*6</f>
        <v>31506</v>
      </c>
    </row>
    <row r="8" spans="1:17" x14ac:dyDescent="0.25">
      <c r="A8" s="84" t="s">
        <v>593</v>
      </c>
      <c r="B8" s="84" t="s">
        <v>594</v>
      </c>
      <c r="C8" s="84">
        <v>67</v>
      </c>
      <c r="D8" s="84">
        <f>FLOOR(C8*1.1,LOOKUP(C8*1.1,{0,10,50,100,500},{0.01,0.05,0.1,0.5,1}))</f>
        <v>73.7</v>
      </c>
      <c r="E8" s="84">
        <f>CEILING(C8*0.9,LOOKUP(C8*0.9,{0,10,50,100,500},{0.01,0.05,0.1,0.5,1}))</f>
        <v>60.300000000000004</v>
      </c>
      <c r="F8" s="84">
        <f t="shared" si="0"/>
        <v>73.2</v>
      </c>
      <c r="G8" s="84">
        <v>1</v>
      </c>
      <c r="H8" s="84">
        <f t="shared" si="1"/>
        <v>67</v>
      </c>
      <c r="I8" s="84" t="s">
        <v>3590</v>
      </c>
      <c r="J8" s="84">
        <v>13.41</v>
      </c>
      <c r="K8" s="84" t="s">
        <v>4151</v>
      </c>
      <c r="M8" s="132">
        <v>2408</v>
      </c>
      <c r="P8" s="10">
        <v>7</v>
      </c>
      <c r="Q8" s="85">
        <f>Q2*7</f>
        <v>36757</v>
      </c>
    </row>
    <row r="9" spans="1:17" x14ac:dyDescent="0.25">
      <c r="A9" s="84" t="s">
        <v>1902</v>
      </c>
      <c r="B9" s="84" t="s">
        <v>1903</v>
      </c>
      <c r="C9" s="84">
        <v>42.35</v>
      </c>
      <c r="D9" s="84">
        <f>FLOOR(C9*1.1,LOOKUP(C9*1.1,{0,10,50,100,500},{0.01,0.05,0.1,0.5,1}))</f>
        <v>46.550000000000004</v>
      </c>
      <c r="E9" s="84">
        <f>CEILING(C9*0.9,LOOKUP(C9*0.9,{0,10,50,100,500},{0.01,0.05,0.1,0.5,1}))</f>
        <v>38.15</v>
      </c>
      <c r="F9" s="84">
        <f t="shared" si="0"/>
        <v>46.300000000000004</v>
      </c>
      <c r="G9" s="84">
        <v>1</v>
      </c>
      <c r="H9" s="84">
        <f t="shared" si="1"/>
        <v>42.35</v>
      </c>
      <c r="I9" s="84" t="s">
        <v>3590</v>
      </c>
      <c r="J9" s="84">
        <v>13.18</v>
      </c>
      <c r="K9" s="84" t="s">
        <v>4152</v>
      </c>
      <c r="M9" s="132">
        <v>1920</v>
      </c>
      <c r="P9" s="10">
        <v>8</v>
      </c>
      <c r="Q9" s="85">
        <f>Q2*8</f>
        <v>42008</v>
      </c>
    </row>
    <row r="10" spans="1:17" x14ac:dyDescent="0.25">
      <c r="A10" s="84" t="s">
        <v>1968</v>
      </c>
      <c r="B10" s="84" t="s">
        <v>1969</v>
      </c>
      <c r="C10" s="84">
        <v>25.9</v>
      </c>
      <c r="D10" s="84">
        <f>FLOOR(C10*1.1,LOOKUP(C10*1.1,{0,10,50,100,500},{0.01,0.05,0.1,0.5,1}))</f>
        <v>28.450000000000003</v>
      </c>
      <c r="E10" s="84">
        <f>CEILING(C10*0.9,LOOKUP(C10*0.9,{0,10,50,100,500},{0.01,0.05,0.1,0.5,1}))</f>
        <v>23.35</v>
      </c>
      <c r="F10" s="84">
        <f t="shared" si="0"/>
        <v>28.200000000000003</v>
      </c>
      <c r="G10" s="84">
        <v>0</v>
      </c>
      <c r="H10" s="84">
        <f t="shared" si="1"/>
        <v>0</v>
      </c>
      <c r="I10" s="84" t="s">
        <v>3590</v>
      </c>
      <c r="J10" s="84">
        <v>12.8</v>
      </c>
      <c r="K10" s="84" t="s">
        <v>4153</v>
      </c>
      <c r="M10" s="133" t="s">
        <v>4155</v>
      </c>
      <c r="P10" s="10">
        <v>9</v>
      </c>
      <c r="Q10" s="85">
        <f>Q2*9</f>
        <v>47259</v>
      </c>
    </row>
    <row r="11" spans="1:17" x14ac:dyDescent="0.25">
      <c r="A11" s="84" t="s">
        <v>3887</v>
      </c>
      <c r="B11" s="84" t="s">
        <v>3888</v>
      </c>
      <c r="C11" s="84">
        <v>31.5</v>
      </c>
      <c r="D11" s="84">
        <f>FLOOR(C11*1.1,LOOKUP(C11*1.1,{0,10,50,100,500},{0.01,0.05,0.1,0.5,1}))</f>
        <v>34.65</v>
      </c>
      <c r="E11" s="84">
        <f>CEILING(C11*0.9,LOOKUP(C11*0.9,{0,10,50,100,500},{0.01,0.05,0.1,0.5,1}))</f>
        <v>28.35</v>
      </c>
      <c r="F11" s="84">
        <f t="shared" si="0"/>
        <v>34.4</v>
      </c>
      <c r="G11" s="84">
        <v>2</v>
      </c>
      <c r="H11" s="84">
        <f t="shared" si="1"/>
        <v>63</v>
      </c>
      <c r="I11" s="84" t="s">
        <v>3590</v>
      </c>
      <c r="J11" s="84">
        <v>12.78</v>
      </c>
      <c r="K11" s="84" t="s">
        <v>4154</v>
      </c>
      <c r="M11" s="132">
        <v>2532</v>
      </c>
      <c r="P11" s="10">
        <v>10</v>
      </c>
      <c r="Q11" s="85">
        <f>Q2*10</f>
        <v>52510</v>
      </c>
    </row>
    <row r="12" spans="1:17" x14ac:dyDescent="0.25">
      <c r="H12" s="83">
        <f>SUM(H2:H11)</f>
        <v>525.1</v>
      </c>
      <c r="M12" s="83">
        <f>SUM(M2:M11)</f>
        <v>10276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699F-193F-4321-A094-1EB7C242E1B0}">
  <dimension ref="A1:Q11"/>
  <sheetViews>
    <sheetView zoomScale="145" zoomScaleNormal="145" workbookViewId="0">
      <selection activeCell="P1" sqref="P1:Q11"/>
    </sheetView>
  </sheetViews>
  <sheetFormatPr defaultColWidth="9.28515625" defaultRowHeight="15.75" x14ac:dyDescent="0.25"/>
  <cols>
    <col min="1" max="3" width="9.28515625" style="134"/>
    <col min="4" max="4" width="9.28515625" style="134" hidden="1" customWidth="1"/>
    <col min="5" max="10" width="9.28515625" style="134"/>
    <col min="11" max="11" width="15.7109375" style="134" customWidth="1"/>
    <col min="12" max="16384" width="9.28515625" style="134"/>
  </cols>
  <sheetData>
    <row r="1" spans="1:17" x14ac:dyDescent="0.25">
      <c r="A1" s="134" t="s">
        <v>3587</v>
      </c>
      <c r="B1" s="134" t="s">
        <v>3588</v>
      </c>
      <c r="C1" s="134" t="s">
        <v>3589</v>
      </c>
      <c r="D1" s="134" t="s">
        <v>3590</v>
      </c>
      <c r="E1" s="134" t="s">
        <v>3591</v>
      </c>
      <c r="F1" s="134" t="s">
        <v>3592</v>
      </c>
      <c r="G1" s="134" t="s">
        <v>3593</v>
      </c>
      <c r="H1" s="134" t="s">
        <v>3594</v>
      </c>
      <c r="I1" s="134" t="s">
        <v>3590</v>
      </c>
      <c r="J1" s="134" t="s">
        <v>3595</v>
      </c>
      <c r="K1" s="134" t="s">
        <v>3596</v>
      </c>
      <c r="L1" s="134" t="s">
        <v>3597</v>
      </c>
      <c r="P1" s="10" t="s">
        <v>49</v>
      </c>
      <c r="Q1" s="85"/>
    </row>
    <row r="2" spans="1:17" x14ac:dyDescent="0.25">
      <c r="A2" s="84" t="s">
        <v>329</v>
      </c>
      <c r="B2" s="84" t="s">
        <v>330</v>
      </c>
      <c r="C2" s="84">
        <v>56.7</v>
      </c>
      <c r="D2" s="84">
        <f>FLOOR(C2*1.1,LOOKUP(C2*1.1,{0,10,50,100,500},{0.01,0.05,0.1,0.5,1}))</f>
        <v>62.300000000000004</v>
      </c>
      <c r="E2" s="84">
        <f>CEILING(C2*0.9,LOOKUP(C2*0.9,{0,10,50,100,500},{0.01,0.05,0.1,0.5,1}))</f>
        <v>51.1</v>
      </c>
      <c r="F2" s="84">
        <f t="shared" ref="F2:F10" si="0">IF(D2&lt;10,D2-0.05,IF(D2&lt;50,D2-0.25,IF(D2&lt;100,D2-0.5,IF(D2&lt;500,D2-2.5,IF(D2&lt;1000,D2-5,0)))))</f>
        <v>61.800000000000004</v>
      </c>
      <c r="G2" s="84">
        <v>1</v>
      </c>
      <c r="H2" s="84">
        <f t="shared" ref="H2:H10" si="1">C2*G2</f>
        <v>56.7</v>
      </c>
      <c r="I2" s="84" t="s">
        <v>3590</v>
      </c>
      <c r="J2" s="84">
        <v>37.14</v>
      </c>
      <c r="K2" s="84" t="s">
        <v>4156</v>
      </c>
      <c r="M2" s="134">
        <v>-1347</v>
      </c>
      <c r="P2" s="10">
        <v>1</v>
      </c>
      <c r="Q2" s="85">
        <f>H11*1000*0.01</f>
        <v>5112.4999999999991</v>
      </c>
    </row>
    <row r="3" spans="1:17" x14ac:dyDescent="0.25">
      <c r="A3" s="84" t="s">
        <v>1608</v>
      </c>
      <c r="B3" s="84" t="s">
        <v>1609</v>
      </c>
      <c r="C3" s="84">
        <v>63.8</v>
      </c>
      <c r="D3" s="84">
        <f>FLOOR(C3*1.1,LOOKUP(C3*1.1,{0,10,50,100,500},{0.01,0.05,0.1,0.5,1}))</f>
        <v>70.100000000000009</v>
      </c>
      <c r="E3" s="84">
        <f>CEILING(C3*0.9,LOOKUP(C3*0.9,{0,10,50,100,500},{0.01,0.05,0.1,0.5,1}))</f>
        <v>57.5</v>
      </c>
      <c r="F3" s="84">
        <f t="shared" si="0"/>
        <v>69.600000000000009</v>
      </c>
      <c r="G3" s="84">
        <v>1</v>
      </c>
      <c r="H3" s="84">
        <f t="shared" si="1"/>
        <v>63.8</v>
      </c>
      <c r="I3" s="84" t="s">
        <v>3590</v>
      </c>
      <c r="J3" s="84">
        <v>24.86</v>
      </c>
      <c r="K3" s="84" t="s">
        <v>4157</v>
      </c>
      <c r="M3" s="134">
        <v>3227</v>
      </c>
      <c r="P3" s="10">
        <v>2</v>
      </c>
      <c r="Q3" s="85">
        <f>Q2*2</f>
        <v>10224.999999999998</v>
      </c>
    </row>
    <row r="4" spans="1:17" x14ac:dyDescent="0.25">
      <c r="A4" s="84" t="s">
        <v>21</v>
      </c>
      <c r="B4" s="84" t="s">
        <v>22</v>
      </c>
      <c r="C4" s="84">
        <v>43</v>
      </c>
      <c r="D4" s="84">
        <f>FLOOR(C4*1.1,LOOKUP(C4*1.1,{0,10,50,100,500},{0.01,0.05,0.1,0.5,1}))</f>
        <v>47.300000000000004</v>
      </c>
      <c r="E4" s="84">
        <f>CEILING(C4*0.9,LOOKUP(C4*0.9,{0,10,50,100,500},{0.01,0.05,0.1,0.5,1}))</f>
        <v>38.700000000000003</v>
      </c>
      <c r="F4" s="84">
        <f t="shared" si="0"/>
        <v>47.050000000000004</v>
      </c>
      <c r="G4" s="84">
        <v>1</v>
      </c>
      <c r="H4" s="84">
        <f t="shared" si="1"/>
        <v>43</v>
      </c>
      <c r="I4" s="84" t="s">
        <v>3590</v>
      </c>
      <c r="J4" s="84">
        <v>24.81</v>
      </c>
      <c r="K4" s="84" t="s">
        <v>4158</v>
      </c>
      <c r="M4" s="134">
        <v>-793</v>
      </c>
      <c r="P4" s="10">
        <v>3</v>
      </c>
      <c r="Q4" s="85">
        <f>Q2*3</f>
        <v>15337.499999999996</v>
      </c>
    </row>
    <row r="5" spans="1:17" x14ac:dyDescent="0.25">
      <c r="A5" s="84" t="s">
        <v>1835</v>
      </c>
      <c r="B5" s="84" t="s">
        <v>1836</v>
      </c>
      <c r="C5" s="84">
        <v>35.4</v>
      </c>
      <c r="D5" s="84">
        <f>FLOOR(C5*1.1,LOOKUP(C5*1.1,{0,10,50,100,500},{0.01,0.05,0.1,0.5,1}))</f>
        <v>38.900000000000006</v>
      </c>
      <c r="E5" s="84">
        <f>CEILING(C5*0.9,LOOKUP(C5*0.9,{0,10,50,100,500},{0.01,0.05,0.1,0.5,1}))</f>
        <v>31.900000000000002</v>
      </c>
      <c r="F5" s="84">
        <f t="shared" si="0"/>
        <v>38.650000000000006</v>
      </c>
      <c r="G5" s="84">
        <v>2</v>
      </c>
      <c r="H5" s="84">
        <f t="shared" si="1"/>
        <v>70.8</v>
      </c>
      <c r="I5" s="84" t="s">
        <v>3590</v>
      </c>
      <c r="J5" s="84">
        <v>21.84</v>
      </c>
      <c r="K5" s="84" t="s">
        <v>4159</v>
      </c>
      <c r="M5" s="134">
        <v>-2208</v>
      </c>
      <c r="P5" s="10">
        <v>4</v>
      </c>
      <c r="Q5" s="85">
        <f>Q2*4</f>
        <v>20449.999999999996</v>
      </c>
    </row>
    <row r="6" spans="1:17" x14ac:dyDescent="0.25">
      <c r="A6" s="84" t="s">
        <v>345</v>
      </c>
      <c r="B6" s="84" t="s">
        <v>346</v>
      </c>
      <c r="C6" s="84">
        <v>54.7</v>
      </c>
      <c r="D6" s="84">
        <f>FLOOR(C6*1.1,LOOKUP(C6*1.1,{0,10,50,100,500},{0.01,0.05,0.1,0.5,1}))</f>
        <v>60.1</v>
      </c>
      <c r="E6" s="84">
        <f>CEILING(C6*0.9,LOOKUP(C6*0.9,{0,10,50,100,500},{0.01,0.05,0.1,0.5,1}))</f>
        <v>49.25</v>
      </c>
      <c r="F6" s="84">
        <f t="shared" si="0"/>
        <v>59.6</v>
      </c>
      <c r="G6" s="84">
        <v>1</v>
      </c>
      <c r="H6" s="84">
        <f t="shared" si="1"/>
        <v>54.7</v>
      </c>
      <c r="I6" s="84" t="s">
        <v>3590</v>
      </c>
      <c r="J6" s="84">
        <v>17.649999999999999</v>
      </c>
      <c r="K6" s="84" t="s">
        <v>4160</v>
      </c>
      <c r="M6" s="134">
        <v>766</v>
      </c>
      <c r="P6" s="10">
        <v>5</v>
      </c>
      <c r="Q6" s="85">
        <f>Q2*5</f>
        <v>25562.499999999996</v>
      </c>
    </row>
    <row r="7" spans="1:17" x14ac:dyDescent="0.25">
      <c r="A7" s="84" t="s">
        <v>559</v>
      </c>
      <c r="B7" s="84" t="s">
        <v>560</v>
      </c>
      <c r="C7" s="84">
        <v>32.35</v>
      </c>
      <c r="D7" s="84">
        <f>FLOOR(C7*1.1,LOOKUP(C7*1.1,{0,10,50,100,500},{0.01,0.05,0.1,0.5,1}))</f>
        <v>35.550000000000004</v>
      </c>
      <c r="E7" s="84">
        <f>CEILING(C7*0.9,LOOKUP(C7*0.9,{0,10,50,100,500},{0.01,0.05,0.1,0.5,1}))</f>
        <v>29.150000000000002</v>
      </c>
      <c r="F7" s="84">
        <f t="shared" si="0"/>
        <v>35.300000000000004</v>
      </c>
      <c r="G7" s="84">
        <v>2</v>
      </c>
      <c r="H7" s="84">
        <f t="shared" si="1"/>
        <v>64.7</v>
      </c>
      <c r="I7" s="84" t="s">
        <v>3590</v>
      </c>
      <c r="J7" s="84">
        <v>11.72</v>
      </c>
      <c r="K7" s="84" t="s">
        <v>4161</v>
      </c>
      <c r="M7" s="134">
        <v>918</v>
      </c>
      <c r="P7" s="10">
        <v>6</v>
      </c>
      <c r="Q7" s="85">
        <f>Q2*6</f>
        <v>30674.999999999993</v>
      </c>
    </row>
    <row r="8" spans="1:17" x14ac:dyDescent="0.25">
      <c r="A8" s="84" t="s">
        <v>3754</v>
      </c>
      <c r="B8" s="84" t="s">
        <v>3755</v>
      </c>
      <c r="C8" s="84">
        <v>25.95</v>
      </c>
      <c r="D8" s="84">
        <f>FLOOR(C8*1.1,LOOKUP(C8*1.1,{0,10,50,100,500},{0.01,0.05,0.1,0.5,1}))</f>
        <v>28.5</v>
      </c>
      <c r="E8" s="84">
        <f>CEILING(C8*0.9,LOOKUP(C8*0.9,{0,10,50,100,500},{0.01,0.05,0.1,0.5,1}))</f>
        <v>23.400000000000002</v>
      </c>
      <c r="F8" s="84">
        <f t="shared" si="0"/>
        <v>28.25</v>
      </c>
      <c r="G8" s="84">
        <v>2</v>
      </c>
      <c r="H8" s="84">
        <f t="shared" si="1"/>
        <v>51.9</v>
      </c>
      <c r="I8" s="84" t="s">
        <v>3590</v>
      </c>
      <c r="J8" s="84">
        <v>10.14</v>
      </c>
      <c r="K8" s="84" t="s">
        <v>4162</v>
      </c>
      <c r="M8" s="134">
        <v>-3684</v>
      </c>
      <c r="P8" s="10">
        <v>7</v>
      </c>
      <c r="Q8" s="85">
        <f>Q2*7</f>
        <v>35787.499999999993</v>
      </c>
    </row>
    <row r="9" spans="1:17" x14ac:dyDescent="0.25">
      <c r="A9" s="84" t="s">
        <v>4163</v>
      </c>
      <c r="B9" s="84" t="s">
        <v>4164</v>
      </c>
      <c r="C9" s="84">
        <v>14.25</v>
      </c>
      <c r="D9" s="84">
        <f>FLOOR(C9*1.1,LOOKUP(C9*1.1,{0,10,50,100,500},{0.01,0.05,0.1,0.5,1}))</f>
        <v>15.65</v>
      </c>
      <c r="E9" s="84">
        <f>CEILING(C9*0.9,LOOKUP(C9*0.9,{0,10,50,100,500},{0.01,0.05,0.1,0.5,1}))</f>
        <v>12.850000000000001</v>
      </c>
      <c r="F9" s="84">
        <f t="shared" si="0"/>
        <v>15.4</v>
      </c>
      <c r="G9" s="84">
        <v>4</v>
      </c>
      <c r="H9" s="84">
        <f t="shared" si="1"/>
        <v>57</v>
      </c>
      <c r="I9" s="84" t="s">
        <v>3590</v>
      </c>
      <c r="J9" s="84">
        <v>9.5299999999999994</v>
      </c>
      <c r="K9" s="84" t="s">
        <v>4165</v>
      </c>
      <c r="M9" s="134">
        <v>-45</v>
      </c>
      <c r="P9" s="10">
        <v>8</v>
      </c>
      <c r="Q9" s="85">
        <f>Q2*8</f>
        <v>40899.999999999993</v>
      </c>
    </row>
    <row r="10" spans="1:17" x14ac:dyDescent="0.25">
      <c r="A10" s="84" t="s">
        <v>796</v>
      </c>
      <c r="B10" s="84" t="s">
        <v>797</v>
      </c>
      <c r="C10" s="84">
        <v>48.65</v>
      </c>
      <c r="D10" s="84">
        <f>FLOOR(C10*1.1,LOOKUP(C10*1.1,{0,10,50,100,500},{0.01,0.05,0.1,0.5,1}))</f>
        <v>53.5</v>
      </c>
      <c r="E10" s="84">
        <f>CEILING(C10*0.9,LOOKUP(C10*0.9,{0,10,50,100,500},{0.01,0.05,0.1,0.5,1}))</f>
        <v>43.800000000000004</v>
      </c>
      <c r="F10" s="84">
        <f t="shared" si="0"/>
        <v>53</v>
      </c>
      <c r="G10" s="84">
        <v>1</v>
      </c>
      <c r="H10" s="84">
        <f t="shared" si="1"/>
        <v>48.65</v>
      </c>
      <c r="I10" s="84" t="s">
        <v>3590</v>
      </c>
      <c r="J10" s="84">
        <v>9.23</v>
      </c>
      <c r="K10" s="84" t="s">
        <v>4166</v>
      </c>
      <c r="M10" s="134">
        <v>-862</v>
      </c>
      <c r="P10" s="10">
        <v>9</v>
      </c>
      <c r="Q10" s="85">
        <f>Q2*9</f>
        <v>46012.499999999993</v>
      </c>
    </row>
    <row r="11" spans="1:17" x14ac:dyDescent="0.25">
      <c r="H11" s="83">
        <f>SUM(H2:H10)</f>
        <v>511.24999999999994</v>
      </c>
      <c r="M11" s="83">
        <f>SUM(M2:M10)</f>
        <v>-4028</v>
      </c>
      <c r="P11" s="10">
        <v>10</v>
      </c>
      <c r="Q11" s="85">
        <f>Q2*10</f>
        <v>51124.999999999993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1AE6-B4DD-4A6A-BAB5-D180919B7636}">
  <dimension ref="A1:T24"/>
  <sheetViews>
    <sheetView zoomScale="130" zoomScaleNormal="130" workbookViewId="0">
      <selection activeCell="N10" sqref="N10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172</v>
      </c>
      <c r="B2" s="23" t="s">
        <v>173</v>
      </c>
      <c r="C2" s="23" t="s">
        <v>953</v>
      </c>
      <c r="D2" s="24">
        <f>FLOOR(C2*1.1,LOOKUP(C2*1.1,{0,10,50,100,500},{0.01,0.05,0.1,0.5,1}))</f>
        <v>14.4</v>
      </c>
      <c r="E2" s="24">
        <f>CEILING(C2*0.9,LOOKUP(C2*0.9,{0,10,50,100,500},{0.01,0.05,0.1,0.5,1}))</f>
        <v>11.8</v>
      </c>
      <c r="F2" s="25">
        <f t="shared" ref="F2:F11" si="0">IF(D2&lt;10,D2-0.02,IF(D2&lt;50,D2-0.1,IF(D2&lt;100,D2-0.2,IF(D2&lt;500,D2-1,IF(D2&lt;1000,D2-2,0)))))</f>
        <v>14.3</v>
      </c>
      <c r="G2" s="23">
        <v>5</v>
      </c>
      <c r="H2" s="23">
        <f t="shared" ref="H2:H11" si="1">C2*G2</f>
        <v>65.5</v>
      </c>
      <c r="I2" s="23"/>
      <c r="J2" s="23" t="s">
        <v>954</v>
      </c>
      <c r="K2" s="23" t="s">
        <v>955</v>
      </c>
      <c r="L2" s="23" t="s">
        <v>956</v>
      </c>
      <c r="M2" s="28"/>
      <c r="N2" s="5">
        <v>-3799</v>
      </c>
      <c r="O2" s="6" t="s">
        <v>957</v>
      </c>
      <c r="R2" s="3">
        <f t="shared" ref="R2:R11" si="2">IF(E2&lt;10,E2+0.01,IF(E2&lt;50,E2+0.05,IF(E2&lt;100,E2+0.1,IF(E2&lt;500,E2+0.5,IF(E2&lt;1000,E2+1,0)))))</f>
        <v>11.850000000000001</v>
      </c>
      <c r="S2" s="6">
        <v>1</v>
      </c>
      <c r="T2" s="8">
        <f>H20*1000*0.01</f>
        <v>5010</v>
      </c>
    </row>
    <row r="3" spans="1:20" s="9" customFormat="1" x14ac:dyDescent="0.25">
      <c r="A3" s="28" t="s">
        <v>383</v>
      </c>
      <c r="B3" s="28" t="s">
        <v>384</v>
      </c>
      <c r="C3" s="28" t="s">
        <v>958</v>
      </c>
      <c r="D3" s="28">
        <f>FLOOR(C3*1.1,LOOKUP(C3*1.1,{0,10,50,100,500},{0.01,0.05,0.1,0.5,1}))</f>
        <v>46.050000000000004</v>
      </c>
      <c r="E3" s="28">
        <f>CEILING(C3*0.9,LOOKUP(C3*0.9,{0,10,50,100,500},{0.01,0.05,0.1,0.5,1}))</f>
        <v>37.75</v>
      </c>
      <c r="F3" s="28">
        <f t="shared" si="0"/>
        <v>45.95</v>
      </c>
      <c r="G3" s="28">
        <v>0</v>
      </c>
      <c r="H3" s="28">
        <f t="shared" si="1"/>
        <v>0</v>
      </c>
      <c r="I3" s="28"/>
      <c r="J3" s="28" t="s">
        <v>331</v>
      </c>
      <c r="K3" s="28" t="s">
        <v>959</v>
      </c>
      <c r="L3" s="28" t="s">
        <v>960</v>
      </c>
      <c r="M3" s="5"/>
      <c r="N3" s="5"/>
      <c r="O3" s="6" t="s">
        <v>961</v>
      </c>
      <c r="P3" s="6"/>
      <c r="Q3" s="6"/>
      <c r="R3" s="3">
        <f t="shared" si="2"/>
        <v>37.799999999999997</v>
      </c>
      <c r="S3" s="6">
        <v>2</v>
      </c>
      <c r="T3" s="8">
        <f>T2*2</f>
        <v>10020</v>
      </c>
    </row>
    <row r="4" spans="1:20" x14ac:dyDescent="0.25">
      <c r="A4" s="15" t="s">
        <v>144</v>
      </c>
      <c r="B4" s="15" t="s">
        <v>145</v>
      </c>
      <c r="C4" s="15" t="s">
        <v>962</v>
      </c>
      <c r="D4" s="16">
        <f>FLOOR(C4*1.1,LOOKUP(C4*1.1,{0,10,50,100,500},{0.01,0.05,0.1,0.5,1}))</f>
        <v>123</v>
      </c>
      <c r="E4" s="16">
        <f>CEILING(C4*0.9,LOOKUP(C4*0.9,{0,10,50,100,500},{0.01,0.05,0.1,0.5,1}))</f>
        <v>101</v>
      </c>
      <c r="F4" s="17">
        <f t="shared" si="0"/>
        <v>122</v>
      </c>
      <c r="G4" s="15">
        <v>0</v>
      </c>
      <c r="H4" s="15">
        <f t="shared" si="1"/>
        <v>0</v>
      </c>
      <c r="I4" s="15"/>
      <c r="J4" s="15" t="s">
        <v>963</v>
      </c>
      <c r="K4" s="15" t="s">
        <v>964</v>
      </c>
      <c r="L4" s="15" t="s">
        <v>965</v>
      </c>
      <c r="M4" s="5"/>
      <c r="N4" s="5"/>
      <c r="O4" s="6" t="s">
        <v>957</v>
      </c>
      <c r="R4" s="3">
        <f t="shared" si="2"/>
        <v>101.5</v>
      </c>
      <c r="S4" s="6">
        <v>3</v>
      </c>
      <c r="T4" s="8">
        <f>T2*3</f>
        <v>15030</v>
      </c>
    </row>
    <row r="5" spans="1:20" s="9" customFormat="1" ht="17.25" customHeight="1" x14ac:dyDescent="0.25">
      <c r="A5" s="23" t="s">
        <v>122</v>
      </c>
      <c r="B5" s="23" t="s">
        <v>123</v>
      </c>
      <c r="C5" s="23" t="s">
        <v>966</v>
      </c>
      <c r="D5" s="24">
        <f>FLOOR(C5*1.1,LOOKUP(C5*1.1,{0,10,50,100,500},{0.01,0.05,0.1,0.5,1}))</f>
        <v>37.700000000000003</v>
      </c>
      <c r="E5" s="24">
        <f>CEILING(C5*0.9,LOOKUP(C5*0.9,{0,10,50,100,500},{0.01,0.05,0.1,0.5,1}))</f>
        <v>30.900000000000002</v>
      </c>
      <c r="F5" s="25">
        <f t="shared" si="0"/>
        <v>37.6</v>
      </c>
      <c r="G5" s="23">
        <v>2</v>
      </c>
      <c r="H5" s="23">
        <f t="shared" si="1"/>
        <v>68.599999999999994</v>
      </c>
      <c r="I5" s="23"/>
      <c r="J5" s="23" t="s">
        <v>967</v>
      </c>
      <c r="K5" s="23" t="s">
        <v>968</v>
      </c>
      <c r="L5" s="23" t="s">
        <v>969</v>
      </c>
      <c r="M5" s="5"/>
      <c r="N5" s="5">
        <v>804</v>
      </c>
      <c r="O5" s="6" t="s">
        <v>970</v>
      </c>
      <c r="P5" s="6"/>
      <c r="Q5" s="6"/>
      <c r="R5" s="3">
        <f t="shared" si="2"/>
        <v>30.950000000000003</v>
      </c>
      <c r="S5" s="6">
        <v>4</v>
      </c>
      <c r="T5" s="8">
        <f>T2*4</f>
        <v>20040</v>
      </c>
    </row>
    <row r="6" spans="1:20" x14ac:dyDescent="0.25">
      <c r="A6" s="15" t="s">
        <v>277</v>
      </c>
      <c r="B6" s="15" t="s">
        <v>278</v>
      </c>
      <c r="C6" s="15" t="s">
        <v>971</v>
      </c>
      <c r="D6" s="16">
        <f>FLOOR(C6*1.1,LOOKUP(C6*1.1,{0,10,50,100,500},{0.01,0.05,0.1,0.5,1}))</f>
        <v>92.4</v>
      </c>
      <c r="E6" s="16">
        <f>CEILING(C6*0.9,LOOKUP(C6*0.9,{0,10,50,100,500},{0.01,0.05,0.1,0.5,1}))</f>
        <v>75.600000000000009</v>
      </c>
      <c r="F6" s="17">
        <f t="shared" si="0"/>
        <v>92.2</v>
      </c>
      <c r="G6" s="15">
        <v>0</v>
      </c>
      <c r="H6" s="15">
        <f t="shared" si="1"/>
        <v>0</v>
      </c>
      <c r="I6" s="15"/>
      <c r="J6" s="15" t="s">
        <v>972</v>
      </c>
      <c r="K6" s="15" t="s">
        <v>973</v>
      </c>
      <c r="L6" s="15" t="s">
        <v>974</v>
      </c>
      <c r="M6" s="5"/>
      <c r="N6" s="5"/>
      <c r="O6" s="6" t="s">
        <v>961</v>
      </c>
      <c r="R6" s="3">
        <f t="shared" si="2"/>
        <v>75.7</v>
      </c>
      <c r="S6" s="6">
        <v>5</v>
      </c>
      <c r="T6" s="8">
        <f>T2*5</f>
        <v>25050</v>
      </c>
    </row>
    <row r="7" spans="1:20" s="9" customFormat="1" x14ac:dyDescent="0.25">
      <c r="A7" s="15" t="s">
        <v>452</v>
      </c>
      <c r="B7" s="15" t="s">
        <v>453</v>
      </c>
      <c r="C7" s="15" t="s">
        <v>975</v>
      </c>
      <c r="D7" s="16">
        <f>FLOOR(C7*1.1,LOOKUP(C7*1.1,{0,10,50,100,500},{0.01,0.05,0.1,0.5,1}))</f>
        <v>100.5</v>
      </c>
      <c r="E7" s="16">
        <f>CEILING(C7*0.9,LOOKUP(C7*0.9,{0,10,50,100,500},{0.01,0.05,0.1,0.5,1}))</f>
        <v>82.300000000000011</v>
      </c>
      <c r="F7" s="17">
        <f t="shared" si="0"/>
        <v>99.5</v>
      </c>
      <c r="G7" s="15">
        <v>0</v>
      </c>
      <c r="H7" s="15">
        <f t="shared" si="1"/>
        <v>0</v>
      </c>
      <c r="I7" s="15"/>
      <c r="J7" s="15" t="s">
        <v>976</v>
      </c>
      <c r="K7" s="15" t="s">
        <v>977</v>
      </c>
      <c r="L7" s="15" t="s">
        <v>978</v>
      </c>
      <c r="M7" s="5"/>
      <c r="N7" s="5"/>
      <c r="O7" s="6" t="s">
        <v>957</v>
      </c>
      <c r="P7" s="6"/>
      <c r="Q7" s="6"/>
      <c r="R7" s="3">
        <f t="shared" si="2"/>
        <v>82.4</v>
      </c>
      <c r="S7" s="6">
        <v>6</v>
      </c>
      <c r="T7" s="8">
        <f>T2*6</f>
        <v>30060</v>
      </c>
    </row>
    <row r="8" spans="1:20" s="13" customFormat="1" x14ac:dyDescent="0.25">
      <c r="A8" s="23" t="s">
        <v>293</v>
      </c>
      <c r="B8" s="23" t="s">
        <v>294</v>
      </c>
      <c r="C8" s="23" t="s">
        <v>979</v>
      </c>
      <c r="D8" s="24">
        <f>FLOOR(C8*1.1,LOOKUP(C8*1.1,{0,10,50,100,500},{0.01,0.05,0.1,0.5,1}))</f>
        <v>32</v>
      </c>
      <c r="E8" s="24">
        <f>CEILING(C8*0.9,LOOKUP(C8*0.9,{0,10,50,100,500},{0.01,0.05,0.1,0.5,1}))</f>
        <v>26.200000000000003</v>
      </c>
      <c r="F8" s="25">
        <f t="shared" si="0"/>
        <v>31.9</v>
      </c>
      <c r="G8" s="25">
        <v>2</v>
      </c>
      <c r="H8" s="23">
        <f t="shared" si="1"/>
        <v>58.2</v>
      </c>
      <c r="I8" s="23"/>
      <c r="J8" s="23" t="s">
        <v>513</v>
      </c>
      <c r="K8" s="23" t="s">
        <v>980</v>
      </c>
      <c r="L8" s="23" t="s">
        <v>981</v>
      </c>
      <c r="M8" s="5"/>
      <c r="N8" s="5">
        <v>1498</v>
      </c>
      <c r="O8" s="6" t="s">
        <v>961</v>
      </c>
      <c r="P8" s="6"/>
      <c r="Q8" s="6"/>
      <c r="R8" s="3">
        <f t="shared" si="2"/>
        <v>26.250000000000004</v>
      </c>
      <c r="S8" s="6">
        <v>7</v>
      </c>
      <c r="T8" s="8">
        <f>T2*7</f>
        <v>35070</v>
      </c>
    </row>
    <row r="9" spans="1:20" s="13" customFormat="1" x14ac:dyDescent="0.25">
      <c r="A9" s="28" t="s">
        <v>982</v>
      </c>
      <c r="B9" s="28" t="s">
        <v>983</v>
      </c>
      <c r="C9" s="28" t="s">
        <v>984</v>
      </c>
      <c r="D9" s="22">
        <f>FLOOR(C9*1.1,LOOKUP(C9*1.1,{0,10,50,100,500},{0.01,0.05,0.1,0.5,1}))</f>
        <v>25.400000000000002</v>
      </c>
      <c r="E9" s="22">
        <f>CEILING(C9*0.9,LOOKUP(C9*0.9,{0,10,50,100,500},{0.01,0.05,0.1,0.5,1}))</f>
        <v>20.8</v>
      </c>
      <c r="F9" s="29">
        <f t="shared" si="0"/>
        <v>25.3</v>
      </c>
      <c r="G9" s="29">
        <v>0</v>
      </c>
      <c r="H9" s="28">
        <f t="shared" si="1"/>
        <v>0</v>
      </c>
      <c r="I9" s="28"/>
      <c r="J9" s="28" t="s">
        <v>985</v>
      </c>
      <c r="K9" s="28" t="s">
        <v>986</v>
      </c>
      <c r="L9" s="28" t="s">
        <v>987</v>
      </c>
      <c r="M9" s="28"/>
      <c r="N9" s="5" t="s">
        <v>89</v>
      </c>
      <c r="O9" s="6" t="s">
        <v>988</v>
      </c>
      <c r="P9" s="6"/>
      <c r="Q9" s="6"/>
      <c r="R9" s="3">
        <f t="shared" si="2"/>
        <v>20.85</v>
      </c>
      <c r="S9" s="6">
        <v>8</v>
      </c>
      <c r="T9" s="8">
        <f>T2*8</f>
        <v>40080</v>
      </c>
    </row>
    <row r="10" spans="1:20" x14ac:dyDescent="0.25">
      <c r="A10" s="23" t="s">
        <v>8</v>
      </c>
      <c r="B10" s="23" t="s">
        <v>7</v>
      </c>
      <c r="C10" s="23" t="s">
        <v>989</v>
      </c>
      <c r="D10" s="24">
        <f>FLOOR(C10*1.1,LOOKUP(C10*1.1,{0,10,50,100,500},{0.01,0.05,0.1,0.5,1}))</f>
        <v>80.300000000000011</v>
      </c>
      <c r="E10" s="24">
        <f>CEILING(C10*0.9,LOOKUP(C10*0.9,{0,10,50,100,500},{0.01,0.05,0.1,0.5,1}))</f>
        <v>65.7</v>
      </c>
      <c r="F10" s="25">
        <f t="shared" si="0"/>
        <v>80.100000000000009</v>
      </c>
      <c r="G10" s="25">
        <v>1</v>
      </c>
      <c r="H10" s="23">
        <f t="shared" si="1"/>
        <v>73</v>
      </c>
      <c r="I10" s="25"/>
      <c r="J10" s="23" t="s">
        <v>187</v>
      </c>
      <c r="K10" s="23" t="s">
        <v>990</v>
      </c>
      <c r="L10" s="23" t="s">
        <v>991</v>
      </c>
      <c r="M10" s="5"/>
      <c r="N10" s="5">
        <v>2478</v>
      </c>
      <c r="O10" s="6" t="s">
        <v>957</v>
      </c>
      <c r="R10" s="3">
        <f t="shared" si="2"/>
        <v>65.8</v>
      </c>
      <c r="S10" s="6">
        <v>9</v>
      </c>
      <c r="T10" s="8">
        <f>T2*9</f>
        <v>45090</v>
      </c>
    </row>
    <row r="11" spans="1:20" s="9" customFormat="1" x14ac:dyDescent="0.25">
      <c r="A11" s="23" t="s">
        <v>184</v>
      </c>
      <c r="B11" s="23" t="s">
        <v>185</v>
      </c>
      <c r="C11" s="23" t="s">
        <v>992</v>
      </c>
      <c r="D11" s="24">
        <f>FLOOR(C11*1.1,LOOKUP(C11*1.1,{0,10,50,100,500},{0.01,0.05,0.1,0.5,1}))</f>
        <v>31.900000000000002</v>
      </c>
      <c r="E11" s="24">
        <f>CEILING(C11*0.9,LOOKUP(C11*0.9,{0,10,50,100,500},{0.01,0.05,0.1,0.5,1}))</f>
        <v>26.1</v>
      </c>
      <c r="F11" s="25">
        <f t="shared" si="0"/>
        <v>31.8</v>
      </c>
      <c r="G11" s="25">
        <v>2</v>
      </c>
      <c r="H11" s="23">
        <f t="shared" si="1"/>
        <v>58</v>
      </c>
      <c r="I11" s="25"/>
      <c r="J11" s="23" t="s">
        <v>942</v>
      </c>
      <c r="K11" s="23" t="s">
        <v>579</v>
      </c>
      <c r="L11" s="23" t="s">
        <v>993</v>
      </c>
      <c r="M11" s="5"/>
      <c r="N11" s="5">
        <v>6554</v>
      </c>
      <c r="O11" s="6" t="s">
        <v>961</v>
      </c>
      <c r="P11" s="6"/>
      <c r="Q11" s="6"/>
      <c r="R11" s="3">
        <f t="shared" si="2"/>
        <v>26.150000000000002</v>
      </c>
      <c r="S11" s="6">
        <v>10</v>
      </c>
      <c r="T11" s="8">
        <f>T2*10</f>
        <v>50100</v>
      </c>
    </row>
    <row r="12" spans="1:20" x14ac:dyDescent="0.25">
      <c r="A12" s="15" t="s">
        <v>994</v>
      </c>
      <c r="B12" s="15" t="s">
        <v>995</v>
      </c>
      <c r="C12" s="15" t="s">
        <v>996</v>
      </c>
      <c r="D12" s="16">
        <f>FLOOR(C12*1.1,LOOKUP(C12*1.1,{0,10,50,100,500},{0.01,0.05,0.1,0.5,1}))</f>
        <v>242.5</v>
      </c>
      <c r="E12" s="16">
        <f>CEILING(C12*0.9,LOOKUP(C12*0.9,{0,10,50,100,500},{0.01,0.05,0.1,0.5,1}))</f>
        <v>198.5</v>
      </c>
      <c r="F12" s="17">
        <f t="shared" ref="F12:F19" si="3">IF(D12&lt;10,D12-0.02,IF(D12&lt;50,D12-0.1,IF(D12&lt;100,D12-0.2,IF(D12&lt;500,D12-1,IF(D12&lt;1000,D12-2,0)))))</f>
        <v>241.5</v>
      </c>
      <c r="G12" s="17">
        <v>0</v>
      </c>
      <c r="H12" s="15">
        <f t="shared" ref="H12:H19" si="4">C12*G12</f>
        <v>0</v>
      </c>
      <c r="I12" s="17"/>
      <c r="J12" s="15" t="s">
        <v>997</v>
      </c>
      <c r="K12" s="15" t="s">
        <v>998</v>
      </c>
      <c r="L12" s="15" t="s">
        <v>999</v>
      </c>
      <c r="M12" s="5"/>
      <c r="N12" s="5"/>
      <c r="O12" s="6" t="s">
        <v>957</v>
      </c>
      <c r="P12" s="14"/>
      <c r="R12" s="3"/>
      <c r="T12" s="7"/>
    </row>
    <row r="13" spans="1:20" s="9" customFormat="1" x14ac:dyDescent="0.25">
      <c r="A13" s="23" t="s">
        <v>1000</v>
      </c>
      <c r="B13" s="23" t="s">
        <v>1001</v>
      </c>
      <c r="C13" s="23" t="s">
        <v>1002</v>
      </c>
      <c r="D13" s="24">
        <f>FLOOR(C13*1.1,LOOKUP(C13*1.1,{0,10,50,100,500},{0.01,0.05,0.1,0.5,1}))</f>
        <v>49.85</v>
      </c>
      <c r="E13" s="24">
        <f>CEILING(C13*0.9,LOOKUP(C13*0.9,{0,10,50,100,500},{0.01,0.05,0.1,0.5,1}))</f>
        <v>40.85</v>
      </c>
      <c r="F13" s="25">
        <f t="shared" si="3"/>
        <v>49.75</v>
      </c>
      <c r="G13" s="25">
        <v>1</v>
      </c>
      <c r="H13" s="23">
        <f t="shared" si="4"/>
        <v>45.35</v>
      </c>
      <c r="I13" s="25"/>
      <c r="J13" s="23" t="s">
        <v>411</v>
      </c>
      <c r="K13" s="23" t="s">
        <v>1003</v>
      </c>
      <c r="L13" s="23" t="s">
        <v>1004</v>
      </c>
      <c r="M13" s="5"/>
      <c r="N13" s="6">
        <v>2307</v>
      </c>
      <c r="O13" s="6" t="s">
        <v>957</v>
      </c>
      <c r="P13" s="14"/>
      <c r="Q13" s="6"/>
      <c r="R13" s="3"/>
      <c r="S13" s="6"/>
      <c r="T13" s="7"/>
    </row>
    <row r="14" spans="1:20" x14ac:dyDescent="0.25">
      <c r="A14" s="15" t="s">
        <v>178</v>
      </c>
      <c r="B14" s="15" t="s">
        <v>179</v>
      </c>
      <c r="C14" s="15" t="s">
        <v>1005</v>
      </c>
      <c r="D14" s="16">
        <f>FLOOR(C14*1.1,LOOKUP(C14*1.1,{0,10,50,100,500},{0.01,0.05,0.1,0.5,1}))</f>
        <v>641</v>
      </c>
      <c r="E14" s="16">
        <f>CEILING(C14*0.9,LOOKUP(C14*0.9,{0,10,50,100,500},{0.01,0.05,0.1,0.5,1}))</f>
        <v>525</v>
      </c>
      <c r="F14" s="17">
        <f t="shared" si="3"/>
        <v>639</v>
      </c>
      <c r="G14" s="17">
        <v>0</v>
      </c>
      <c r="H14" s="15">
        <f t="shared" si="4"/>
        <v>0</v>
      </c>
      <c r="I14" s="17"/>
      <c r="J14" s="15" t="s">
        <v>1006</v>
      </c>
      <c r="K14" s="15" t="s">
        <v>1007</v>
      </c>
      <c r="L14" s="15" t="s">
        <v>1008</v>
      </c>
      <c r="M14" s="41"/>
      <c r="O14" s="6" t="s">
        <v>988</v>
      </c>
      <c r="P14" s="14"/>
      <c r="R14" s="3"/>
      <c r="T14" s="7"/>
    </row>
    <row r="15" spans="1:20" s="9" customFormat="1" x14ac:dyDescent="0.25">
      <c r="A15" s="23" t="s">
        <v>1009</v>
      </c>
      <c r="B15" s="23" t="s">
        <v>1010</v>
      </c>
      <c r="C15" s="23" t="s">
        <v>1011</v>
      </c>
      <c r="D15" s="24">
        <f>FLOOR(C15*1.1,LOOKUP(C15*1.1,{0,10,50,100,500},{0.01,0.05,0.1,0.5,1}))</f>
        <v>34.1</v>
      </c>
      <c r="E15" s="24">
        <f>CEILING(C15*0.9,LOOKUP(C15*0.9,{0,10,50,100,500},{0.01,0.05,0.1,0.5,1}))</f>
        <v>27.900000000000002</v>
      </c>
      <c r="F15" s="25">
        <f t="shared" si="3"/>
        <v>34</v>
      </c>
      <c r="G15" s="25">
        <v>2</v>
      </c>
      <c r="H15" s="23">
        <f t="shared" si="4"/>
        <v>62</v>
      </c>
      <c r="I15" s="25"/>
      <c r="J15" s="23" t="s">
        <v>1012</v>
      </c>
      <c r="K15" s="23" t="s">
        <v>1013</v>
      </c>
      <c r="L15" s="23" t="s">
        <v>1014</v>
      </c>
      <c r="M15" s="3"/>
      <c r="N15" s="6">
        <v>-3285</v>
      </c>
      <c r="O15" s="6" t="s">
        <v>957</v>
      </c>
      <c r="P15" s="14"/>
      <c r="Q15" s="6"/>
      <c r="R15" s="14"/>
      <c r="S15" s="14"/>
      <c r="T15" s="7"/>
    </row>
    <row r="16" spans="1:20" x14ac:dyDescent="0.25">
      <c r="A16" s="23" t="s">
        <v>53</v>
      </c>
      <c r="B16" s="23" t="s">
        <v>54</v>
      </c>
      <c r="C16" s="23" t="s">
        <v>1015</v>
      </c>
      <c r="D16" s="24">
        <f>FLOOR(C16*1.1,LOOKUP(C16*1.1,{0,10,50,100,500},{0.01,0.05,0.1,0.5,1}))</f>
        <v>30.450000000000003</v>
      </c>
      <c r="E16" s="24">
        <f>CEILING(C16*0.9,LOOKUP(C16*0.9,{0,10,50,100,500},{0.01,0.05,0.1,0.5,1}))</f>
        <v>24.950000000000003</v>
      </c>
      <c r="F16" s="25">
        <f t="shared" si="3"/>
        <v>30.35</v>
      </c>
      <c r="G16" s="25">
        <v>1</v>
      </c>
      <c r="H16" s="23">
        <f t="shared" si="4"/>
        <v>27.7</v>
      </c>
      <c r="I16" s="25"/>
      <c r="J16" s="23" t="s">
        <v>1016</v>
      </c>
      <c r="K16" s="23" t="s">
        <v>1017</v>
      </c>
      <c r="L16" s="23" t="s">
        <v>1018</v>
      </c>
      <c r="M16" s="3"/>
      <c r="N16" s="6">
        <v>532</v>
      </c>
      <c r="O16" s="6" t="s">
        <v>957</v>
      </c>
    </row>
    <row r="17" spans="1:15" x14ac:dyDescent="0.25">
      <c r="A17" s="23" t="s">
        <v>150</v>
      </c>
      <c r="B17" s="23" t="s">
        <v>151</v>
      </c>
      <c r="C17" s="23" t="s">
        <v>1020</v>
      </c>
      <c r="D17" s="24">
        <f>FLOOR(C17*1.1,LOOKUP(C17*1.1,{0,10,50,100,500},{0.01,0.05,0.1,0.5,1}))</f>
        <v>46.900000000000006</v>
      </c>
      <c r="E17" s="24">
        <f>CEILING(C17*0.9,LOOKUP(C17*0.9,{0,10,50,100,500},{0.01,0.05,0.1,0.5,1}))</f>
        <v>38.400000000000006</v>
      </c>
      <c r="F17" s="25">
        <f t="shared" si="3"/>
        <v>46.800000000000004</v>
      </c>
      <c r="G17" s="25">
        <v>1</v>
      </c>
      <c r="H17" s="23">
        <f t="shared" si="4"/>
        <v>42.65</v>
      </c>
      <c r="I17" s="25"/>
      <c r="J17" s="23" t="s">
        <v>1021</v>
      </c>
      <c r="K17" s="23" t="s">
        <v>1019</v>
      </c>
      <c r="L17" s="23" t="s">
        <v>1022</v>
      </c>
      <c r="N17" s="7">
        <v>1565</v>
      </c>
      <c r="O17" s="7" t="s">
        <v>970</v>
      </c>
    </row>
    <row r="18" spans="1:15" x14ac:dyDescent="0.25">
      <c r="A18" s="15" t="s">
        <v>90</v>
      </c>
      <c r="B18" s="15" t="s">
        <v>91</v>
      </c>
      <c r="C18" s="15" t="s">
        <v>1029</v>
      </c>
      <c r="D18" s="16">
        <f>FLOOR(C18*1.1,LOOKUP(C18*1.1,{0,10,50,100,500},{0.01,0.05,0.1,0.5,1}))</f>
        <v>90.7</v>
      </c>
      <c r="E18" s="16">
        <f>CEILING(C18*0.9,LOOKUP(C18*0.9,{0,10,50,100,500},{0.01,0.05,0.1,0.5,1}))</f>
        <v>74.3</v>
      </c>
      <c r="F18" s="17">
        <f t="shared" si="3"/>
        <v>90.5</v>
      </c>
      <c r="G18" s="17">
        <v>0</v>
      </c>
      <c r="H18" s="15">
        <f t="shared" si="4"/>
        <v>0</v>
      </c>
      <c r="I18" s="17"/>
      <c r="J18" s="15" t="s">
        <v>948</v>
      </c>
      <c r="K18" s="15" t="s">
        <v>1025</v>
      </c>
      <c r="L18" s="15" t="s">
        <v>1027</v>
      </c>
      <c r="N18" s="7"/>
      <c r="O18" s="7" t="s">
        <v>957</v>
      </c>
    </row>
    <row r="19" spans="1:15" x14ac:dyDescent="0.25">
      <c r="A19" s="15" t="s">
        <v>1023</v>
      </c>
      <c r="B19" s="15" t="s">
        <v>1024</v>
      </c>
      <c r="C19" s="15" t="s">
        <v>1030</v>
      </c>
      <c r="D19" s="16">
        <f>FLOOR(C19*1.1,LOOKUP(C19*1.1,{0,10,50,100,500},{0.01,0.05,0.1,0.5,1}))</f>
        <v>38</v>
      </c>
      <c r="E19" s="16">
        <f>CEILING(C19*0.9,LOOKUP(C19*0.9,{0,10,50,100,500},{0.01,0.05,0.1,0.5,1}))</f>
        <v>31.1</v>
      </c>
      <c r="F19" s="17">
        <f t="shared" si="3"/>
        <v>37.9</v>
      </c>
      <c r="G19" s="17">
        <v>0</v>
      </c>
      <c r="H19" s="15">
        <f t="shared" si="4"/>
        <v>0</v>
      </c>
      <c r="I19" s="17"/>
      <c r="J19" s="15" t="s">
        <v>437</v>
      </c>
      <c r="K19" s="15" t="s">
        <v>1026</v>
      </c>
      <c r="L19" s="15" t="s">
        <v>1028</v>
      </c>
      <c r="M19" s="28"/>
      <c r="N19" s="7"/>
      <c r="O19" s="7" t="s">
        <v>957</v>
      </c>
    </row>
    <row r="20" spans="1:15" x14ac:dyDescent="0.25">
      <c r="B20"/>
      <c r="C20" s="42"/>
      <c r="D20" s="43"/>
      <c r="E20" s="43"/>
      <c r="F20" s="44"/>
      <c r="G20" s="44"/>
      <c r="H20" s="45">
        <f>SUM(H2:H19)</f>
        <v>501</v>
      </c>
      <c r="I20" s="44"/>
      <c r="J20" s="42"/>
      <c r="K20"/>
      <c r="L20" s="42"/>
      <c r="N20" s="30">
        <f>SUM(N2:N19)</f>
        <v>8654</v>
      </c>
    </row>
    <row r="21" spans="1:15" x14ac:dyDescent="0.25">
      <c r="A21" s="5"/>
      <c r="B21" s="5"/>
      <c r="C21" s="5"/>
      <c r="D21" s="4"/>
      <c r="E21" s="4"/>
      <c r="F21" s="3"/>
      <c r="G21" s="3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A061-B9C8-4542-BA6B-8292F30FA1D2}">
  <dimension ref="A1:Q12"/>
  <sheetViews>
    <sheetView zoomScale="145" zoomScaleNormal="145" workbookViewId="0">
      <selection activeCell="J16" sqref="J16"/>
    </sheetView>
  </sheetViews>
  <sheetFormatPr defaultColWidth="9.28515625" defaultRowHeight="15.75" x14ac:dyDescent="0.25"/>
  <cols>
    <col min="1" max="1" width="9.28515625" style="135"/>
    <col min="2" max="2" width="12.7109375" style="135" bestFit="1" customWidth="1"/>
    <col min="3" max="3" width="9.28515625" style="135"/>
    <col min="4" max="4" width="9.28515625" style="135" hidden="1" customWidth="1"/>
    <col min="5" max="10" width="9.28515625" style="135"/>
    <col min="11" max="11" width="15.7109375" style="135" customWidth="1"/>
    <col min="12" max="16384" width="9.28515625" style="135"/>
  </cols>
  <sheetData>
    <row r="1" spans="1:17" x14ac:dyDescent="0.25">
      <c r="A1" s="135" t="s">
        <v>3587</v>
      </c>
      <c r="B1" s="135" t="s">
        <v>3588</v>
      </c>
      <c r="C1" s="135" t="s">
        <v>3589</v>
      </c>
      <c r="D1" s="135" t="s">
        <v>3590</v>
      </c>
      <c r="E1" s="135" t="s">
        <v>3591</v>
      </c>
      <c r="F1" s="135" t="s">
        <v>3592</v>
      </c>
      <c r="G1" s="135" t="s">
        <v>3593</v>
      </c>
      <c r="H1" s="135" t="s">
        <v>3594</v>
      </c>
      <c r="I1" s="135" t="s">
        <v>3590</v>
      </c>
      <c r="J1" s="135" t="s">
        <v>3595</v>
      </c>
      <c r="K1" s="135" t="s">
        <v>3596</v>
      </c>
      <c r="L1" s="135" t="s">
        <v>3597</v>
      </c>
      <c r="P1" s="10" t="s">
        <v>49</v>
      </c>
      <c r="Q1" s="85"/>
    </row>
    <row r="2" spans="1:17" x14ac:dyDescent="0.25">
      <c r="A2" s="84" t="s">
        <v>3774</v>
      </c>
      <c r="B2" s="84" t="s">
        <v>3775</v>
      </c>
      <c r="C2" s="84">
        <v>47.75</v>
      </c>
      <c r="D2" s="84">
        <f>FLOOR(C2*1.1,LOOKUP(C2*1.1,{0,10,50,100,500},{0.01,0.05,0.1,0.5,1}))</f>
        <v>52.5</v>
      </c>
      <c r="E2" s="84">
        <f>CEILING(C2*0.9,LOOKUP(C2*0.9,{0,10,50,100,500},{0.01,0.05,0.1,0.5,1}))</f>
        <v>43</v>
      </c>
      <c r="F2" s="84">
        <f t="shared" ref="F2:F11" si="0">IF(D2&lt;10,D2-0.05,IF(D2&lt;50,D2-0.25,IF(D2&lt;100,D2-0.5,IF(D2&lt;500,D2-2.5,IF(D2&lt;1000,D2-5,0)))))</f>
        <v>52</v>
      </c>
      <c r="G2" s="84">
        <v>1</v>
      </c>
      <c r="H2" s="84">
        <f t="shared" ref="H2:H11" si="1">C2*G2</f>
        <v>47.75</v>
      </c>
      <c r="I2" s="84" t="s">
        <v>3590</v>
      </c>
      <c r="J2" s="84">
        <v>31.61</v>
      </c>
      <c r="K2" s="84" t="s">
        <v>4167</v>
      </c>
      <c r="M2" s="135">
        <v>2839</v>
      </c>
      <c r="P2" s="10">
        <v>1</v>
      </c>
      <c r="Q2" s="85">
        <f>H12*1000*0.01</f>
        <v>4327</v>
      </c>
    </row>
    <row r="3" spans="1:17" x14ac:dyDescent="0.25">
      <c r="A3" s="84" t="s">
        <v>329</v>
      </c>
      <c r="B3" s="84" t="s">
        <v>330</v>
      </c>
      <c r="C3" s="84">
        <v>58.8</v>
      </c>
      <c r="D3" s="84">
        <f>FLOOR(C3*1.1,LOOKUP(C3*1.1,{0,10,50,100,500},{0.01,0.05,0.1,0.5,1}))</f>
        <v>64.600000000000009</v>
      </c>
      <c r="E3" s="84">
        <f>CEILING(C3*0.9,LOOKUP(C3*0.9,{0,10,50,100,500},{0.01,0.05,0.1,0.5,1}))</f>
        <v>53</v>
      </c>
      <c r="F3" s="84">
        <f t="shared" si="0"/>
        <v>64.100000000000009</v>
      </c>
      <c r="G3" s="84">
        <v>0</v>
      </c>
      <c r="H3" s="84">
        <f t="shared" si="1"/>
        <v>0</v>
      </c>
      <c r="I3" s="84" t="s">
        <v>3590</v>
      </c>
      <c r="J3" s="84">
        <v>24.93</v>
      </c>
      <c r="K3" s="84" t="s">
        <v>4168</v>
      </c>
      <c r="M3" s="135" t="s">
        <v>306</v>
      </c>
      <c r="P3" s="10">
        <v>2</v>
      </c>
      <c r="Q3" s="85">
        <f>Q2*2</f>
        <v>8654</v>
      </c>
    </row>
    <row r="4" spans="1:17" x14ac:dyDescent="0.25">
      <c r="A4" s="84" t="s">
        <v>4169</v>
      </c>
      <c r="B4" s="84" t="s">
        <v>4170</v>
      </c>
      <c r="C4" s="84">
        <v>49.5</v>
      </c>
      <c r="D4" s="84">
        <f>FLOOR(C4*1.1,LOOKUP(C4*1.1,{0,10,50,100,500},{0.01,0.05,0.1,0.5,1}))</f>
        <v>54.400000000000006</v>
      </c>
      <c r="E4" s="84">
        <f>CEILING(C4*0.9,LOOKUP(C4*0.9,{0,10,50,100,500},{0.01,0.05,0.1,0.5,1}))</f>
        <v>44.550000000000004</v>
      </c>
      <c r="F4" s="84">
        <f t="shared" si="0"/>
        <v>53.900000000000006</v>
      </c>
      <c r="G4" s="84">
        <v>1</v>
      </c>
      <c r="H4" s="84">
        <f t="shared" si="1"/>
        <v>49.5</v>
      </c>
      <c r="I4" s="84" t="s">
        <v>3590</v>
      </c>
      <c r="J4" s="84">
        <v>23.29</v>
      </c>
      <c r="K4" s="84" t="s">
        <v>4171</v>
      </c>
      <c r="M4" s="135">
        <v>5186</v>
      </c>
      <c r="P4" s="10">
        <v>3</v>
      </c>
      <c r="Q4" s="85">
        <f>Q2*3</f>
        <v>12981</v>
      </c>
    </row>
    <row r="5" spans="1:17" x14ac:dyDescent="0.25">
      <c r="A5" s="84" t="s">
        <v>1682</v>
      </c>
      <c r="B5" s="84" t="s">
        <v>1683</v>
      </c>
      <c r="C5" s="84">
        <v>28.8</v>
      </c>
      <c r="D5" s="84">
        <f>FLOOR(C5*1.1,LOOKUP(C5*1.1,{0,10,50,100,500},{0.01,0.05,0.1,0.5,1}))</f>
        <v>31.650000000000002</v>
      </c>
      <c r="E5" s="84">
        <f>CEILING(C5*0.9,LOOKUP(C5*0.9,{0,10,50,100,500},{0.01,0.05,0.1,0.5,1}))</f>
        <v>25.950000000000003</v>
      </c>
      <c r="F5" s="84">
        <f t="shared" si="0"/>
        <v>31.400000000000002</v>
      </c>
      <c r="G5" s="84">
        <v>2</v>
      </c>
      <c r="H5" s="84">
        <f t="shared" si="1"/>
        <v>57.6</v>
      </c>
      <c r="I5" s="84" t="s">
        <v>3590</v>
      </c>
      <c r="J5" s="84">
        <v>20.87</v>
      </c>
      <c r="K5" s="84" t="s">
        <v>4172</v>
      </c>
      <c r="L5" s="82"/>
      <c r="M5" s="135">
        <v>-1931</v>
      </c>
      <c r="P5" s="10">
        <v>4</v>
      </c>
      <c r="Q5" s="85">
        <f>Q2*4</f>
        <v>17308</v>
      </c>
    </row>
    <row r="6" spans="1:17" x14ac:dyDescent="0.25">
      <c r="A6" s="84" t="s">
        <v>23</v>
      </c>
      <c r="B6" s="84" t="s">
        <v>24</v>
      </c>
      <c r="C6" s="84">
        <v>53.2</v>
      </c>
      <c r="D6" s="84">
        <f>FLOOR(C6*1.1,LOOKUP(C6*1.1,{0,10,50,100,500},{0.01,0.05,0.1,0.5,1}))</f>
        <v>58.5</v>
      </c>
      <c r="E6" s="84">
        <f>CEILING(C6*0.9,LOOKUP(C6*0.9,{0,10,50,100,500},{0.01,0.05,0.1,0.5,1}))</f>
        <v>47.900000000000006</v>
      </c>
      <c r="F6" s="84">
        <f t="shared" si="0"/>
        <v>58</v>
      </c>
      <c r="G6" s="84">
        <v>1</v>
      </c>
      <c r="H6" s="84">
        <f t="shared" si="1"/>
        <v>53.2</v>
      </c>
      <c r="I6" s="84" t="s">
        <v>3590</v>
      </c>
      <c r="J6" s="84">
        <v>18.920000000000002</v>
      </c>
      <c r="K6" s="84" t="s">
        <v>4173</v>
      </c>
      <c r="M6" s="135">
        <v>-822</v>
      </c>
      <c r="P6" s="10">
        <v>5</v>
      </c>
      <c r="Q6" s="85">
        <f>Q2*5</f>
        <v>21635</v>
      </c>
    </row>
    <row r="7" spans="1:17" x14ac:dyDescent="0.25">
      <c r="A7" s="84" t="s">
        <v>21</v>
      </c>
      <c r="B7" s="84" t="s">
        <v>22</v>
      </c>
      <c r="C7" s="84">
        <v>45.85</v>
      </c>
      <c r="D7" s="84">
        <f>FLOOR(C7*1.1,LOOKUP(C7*1.1,{0,10,50,100,500},{0.01,0.05,0.1,0.5,1}))</f>
        <v>50.400000000000006</v>
      </c>
      <c r="E7" s="84">
        <f>CEILING(C7*0.9,LOOKUP(C7*0.9,{0,10,50,100,500},{0.01,0.05,0.1,0.5,1}))</f>
        <v>41.300000000000004</v>
      </c>
      <c r="F7" s="84">
        <f t="shared" si="0"/>
        <v>49.900000000000006</v>
      </c>
      <c r="G7" s="84">
        <v>1</v>
      </c>
      <c r="H7" s="84">
        <f t="shared" si="1"/>
        <v>45.85</v>
      </c>
      <c r="I7" s="84" t="s">
        <v>3590</v>
      </c>
      <c r="J7" s="84">
        <v>15.95</v>
      </c>
      <c r="K7" s="84" t="s">
        <v>4174</v>
      </c>
      <c r="M7" s="135">
        <v>1792</v>
      </c>
      <c r="P7" s="10">
        <v>6</v>
      </c>
      <c r="Q7" s="85">
        <f>Q2*6</f>
        <v>25962</v>
      </c>
    </row>
    <row r="8" spans="1:17" x14ac:dyDescent="0.25">
      <c r="A8" s="84" t="s">
        <v>3953</v>
      </c>
      <c r="B8" s="84" t="s">
        <v>3954</v>
      </c>
      <c r="C8" s="84">
        <v>30.65</v>
      </c>
      <c r="D8" s="84">
        <f>FLOOR(C8*1.1,LOOKUP(C8*1.1,{0,10,50,100,500},{0.01,0.05,0.1,0.5,1}))</f>
        <v>33.700000000000003</v>
      </c>
      <c r="E8" s="84">
        <f>CEILING(C8*0.9,LOOKUP(C8*0.9,{0,10,50,100,500},{0.01,0.05,0.1,0.5,1}))</f>
        <v>27.6</v>
      </c>
      <c r="F8" s="84">
        <f t="shared" si="0"/>
        <v>33.450000000000003</v>
      </c>
      <c r="G8" s="84">
        <v>2</v>
      </c>
      <c r="H8" s="84">
        <f t="shared" si="1"/>
        <v>61.3</v>
      </c>
      <c r="I8" s="84" t="s">
        <v>3590</v>
      </c>
      <c r="J8" s="84">
        <v>13.43</v>
      </c>
      <c r="K8" s="84" t="s">
        <v>4175</v>
      </c>
      <c r="M8" s="135">
        <v>1664</v>
      </c>
      <c r="P8" s="10">
        <v>7</v>
      </c>
      <c r="Q8" s="85">
        <f>Q2*7</f>
        <v>30289</v>
      </c>
    </row>
    <row r="9" spans="1:17" x14ac:dyDescent="0.25">
      <c r="A9" s="84" t="s">
        <v>4014</v>
      </c>
      <c r="B9" s="84" t="s">
        <v>4015</v>
      </c>
      <c r="C9" s="84">
        <v>15</v>
      </c>
      <c r="D9" s="84">
        <f>FLOOR(C9*1.1,LOOKUP(C9*1.1,{0,10,50,100,500},{0.01,0.05,0.1,0.5,1}))</f>
        <v>16.5</v>
      </c>
      <c r="E9" s="84">
        <f>CEILING(C9*0.9,LOOKUP(C9*0.9,{0,10,50,100,500},{0.01,0.05,0.1,0.5,1}))</f>
        <v>13.5</v>
      </c>
      <c r="F9" s="84">
        <f t="shared" si="0"/>
        <v>16.25</v>
      </c>
      <c r="G9" s="84">
        <v>4</v>
      </c>
      <c r="H9" s="84">
        <f t="shared" si="1"/>
        <v>60</v>
      </c>
      <c r="I9" s="84" t="s">
        <v>3590</v>
      </c>
      <c r="J9" s="84">
        <v>12.17</v>
      </c>
      <c r="K9" s="84" t="s">
        <v>4176</v>
      </c>
      <c r="M9" s="135">
        <v>1067</v>
      </c>
      <c r="P9" s="10">
        <v>8</v>
      </c>
      <c r="Q9" s="85">
        <f>Q2*8</f>
        <v>34616</v>
      </c>
    </row>
    <row r="10" spans="1:17" x14ac:dyDescent="0.25">
      <c r="A10" s="84" t="s">
        <v>27</v>
      </c>
      <c r="B10" s="84" t="s">
        <v>28</v>
      </c>
      <c r="C10" s="84">
        <v>36.75</v>
      </c>
      <c r="D10" s="84">
        <f>FLOOR(C10*1.1,LOOKUP(C10*1.1,{0,10,50,100,500},{0.01,0.05,0.1,0.5,1}))</f>
        <v>40.400000000000006</v>
      </c>
      <c r="E10" s="84">
        <f>CEILING(C10*0.9,LOOKUP(C10*0.9,{0,10,50,100,500},{0.01,0.05,0.1,0.5,1}))</f>
        <v>33.1</v>
      </c>
      <c r="F10" s="84">
        <f t="shared" si="0"/>
        <v>40.150000000000006</v>
      </c>
      <c r="G10" s="84">
        <v>0</v>
      </c>
      <c r="H10" s="84">
        <f t="shared" si="1"/>
        <v>0</v>
      </c>
      <c r="I10" s="84" t="s">
        <v>3590</v>
      </c>
      <c r="J10" s="84">
        <v>11.87</v>
      </c>
      <c r="K10" s="84" t="s">
        <v>4177</v>
      </c>
      <c r="M10" s="136" t="s">
        <v>4181</v>
      </c>
      <c r="P10" s="10">
        <v>9</v>
      </c>
      <c r="Q10" s="85">
        <f>Q2*9</f>
        <v>38943</v>
      </c>
    </row>
    <row r="11" spans="1:17" x14ac:dyDescent="0.25">
      <c r="A11" s="84" t="s">
        <v>4178</v>
      </c>
      <c r="B11" s="84" t="s">
        <v>4179</v>
      </c>
      <c r="C11" s="84">
        <v>57.5</v>
      </c>
      <c r="D11" s="84">
        <f>FLOOR(C11*1.1,LOOKUP(C11*1.1,{0,10,50,100,500},{0.01,0.05,0.1,0.5,1}))</f>
        <v>63.2</v>
      </c>
      <c r="E11" s="84">
        <f>CEILING(C11*0.9,LOOKUP(C11*0.9,{0,10,50,100,500},{0.01,0.05,0.1,0.5,1}))</f>
        <v>51.800000000000004</v>
      </c>
      <c r="F11" s="84">
        <f t="shared" si="0"/>
        <v>62.7</v>
      </c>
      <c r="G11" s="84">
        <v>1</v>
      </c>
      <c r="H11" s="84">
        <f t="shared" si="1"/>
        <v>57.5</v>
      </c>
      <c r="I11" s="84" t="s">
        <v>3590</v>
      </c>
      <c r="J11" s="84">
        <v>10.58</v>
      </c>
      <c r="K11" s="84" t="s">
        <v>4180</v>
      </c>
      <c r="L11" s="82"/>
      <c r="M11" s="135">
        <v>2871</v>
      </c>
      <c r="P11" s="10">
        <v>10</v>
      </c>
      <c r="Q11" s="85">
        <f>Q2*10</f>
        <v>43270</v>
      </c>
    </row>
    <row r="12" spans="1:17" x14ac:dyDescent="0.25">
      <c r="H12" s="83">
        <f>SUM(H2:H11)</f>
        <v>432.7</v>
      </c>
      <c r="M12" s="83">
        <f>SUM(M2:M11)</f>
        <v>12666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528C-96E4-4783-9FD3-0591A48232A3}">
  <dimension ref="A1:Q11"/>
  <sheetViews>
    <sheetView zoomScale="145" zoomScaleNormal="145" workbookViewId="0">
      <selection activeCell="K15" sqref="K15"/>
    </sheetView>
  </sheetViews>
  <sheetFormatPr defaultColWidth="9.28515625" defaultRowHeight="15.75" x14ac:dyDescent="0.25"/>
  <cols>
    <col min="1" max="3" width="9.28515625" style="137"/>
    <col min="4" max="4" width="9.28515625" style="137" hidden="1" customWidth="1"/>
    <col min="5" max="10" width="9.28515625" style="137"/>
    <col min="11" max="11" width="15.7109375" style="137" customWidth="1"/>
    <col min="12" max="16384" width="9.28515625" style="137"/>
  </cols>
  <sheetData>
    <row r="1" spans="1:17" x14ac:dyDescent="0.25">
      <c r="A1" s="137" t="s">
        <v>3587</v>
      </c>
      <c r="B1" s="137" t="s">
        <v>3588</v>
      </c>
      <c r="C1" s="137" t="s">
        <v>3589</v>
      </c>
      <c r="D1" s="137" t="s">
        <v>3590</v>
      </c>
      <c r="E1" s="137" t="s">
        <v>3591</v>
      </c>
      <c r="F1" s="137" t="s">
        <v>3592</v>
      </c>
      <c r="G1" s="137" t="s">
        <v>3593</v>
      </c>
      <c r="H1" s="137" t="s">
        <v>3594</v>
      </c>
      <c r="I1" s="137" t="s">
        <v>3590</v>
      </c>
      <c r="J1" s="137" t="s">
        <v>3595</v>
      </c>
      <c r="K1" s="137" t="s">
        <v>3596</v>
      </c>
      <c r="L1" s="137" t="s">
        <v>3597</v>
      </c>
      <c r="P1" s="10" t="s">
        <v>49</v>
      </c>
      <c r="Q1" s="85"/>
    </row>
    <row r="2" spans="1:17" x14ac:dyDescent="0.25">
      <c r="A2" s="84" t="s">
        <v>1682</v>
      </c>
      <c r="B2" s="84" t="s">
        <v>1683</v>
      </c>
      <c r="C2" s="84">
        <v>30.2</v>
      </c>
      <c r="D2" s="84">
        <f>FLOOR(C2*1.1,LOOKUP(C2*1.1,{0,10,50,100,500},{0.01,0.05,0.1,0.5,1}))</f>
        <v>33.200000000000003</v>
      </c>
      <c r="E2" s="84">
        <f>CEILING(C2*0.9,LOOKUP(C2*0.9,{0,10,50,100,500},{0.01,0.05,0.1,0.5,1}))</f>
        <v>27.200000000000003</v>
      </c>
      <c r="F2" s="84">
        <f t="shared" ref="F2:F9" si="0">IF(D2&lt;10,D2-0.05,IF(D2&lt;50,D2-0.25,IF(D2&lt;100,D2-0.5,IF(D2&lt;500,D2-2.5,IF(D2&lt;1000,D2-5,0)))))</f>
        <v>32.950000000000003</v>
      </c>
      <c r="G2" s="84">
        <v>0</v>
      </c>
      <c r="H2" s="84">
        <f t="shared" ref="H2:H9" si="1">C2*G2</f>
        <v>0</v>
      </c>
      <c r="I2" s="84" t="s">
        <v>3590</v>
      </c>
      <c r="J2" s="84">
        <v>35.64</v>
      </c>
      <c r="K2" s="84" t="s">
        <v>4182</v>
      </c>
      <c r="M2" s="137" t="s">
        <v>306</v>
      </c>
      <c r="P2" s="10">
        <v>1</v>
      </c>
      <c r="Q2" s="85">
        <f>H10*1000*0.01</f>
        <v>4823.5</v>
      </c>
    </row>
    <row r="3" spans="1:17" x14ac:dyDescent="0.25">
      <c r="A3" s="84" t="s">
        <v>23</v>
      </c>
      <c r="B3" s="84" t="s">
        <v>24</v>
      </c>
      <c r="C3" s="84">
        <v>55</v>
      </c>
      <c r="D3" s="84">
        <f>FLOOR(C3*1.1,LOOKUP(C3*1.1,{0,10,50,100,500},{0.01,0.05,0.1,0.5,1}))</f>
        <v>60.5</v>
      </c>
      <c r="E3" s="84">
        <f>CEILING(C3*0.9,LOOKUP(C3*0.9,{0,10,50,100,500},{0.01,0.05,0.1,0.5,1}))</f>
        <v>49.5</v>
      </c>
      <c r="F3" s="84">
        <f t="shared" si="0"/>
        <v>60</v>
      </c>
      <c r="G3" s="84">
        <v>1</v>
      </c>
      <c r="H3" s="84">
        <f t="shared" si="1"/>
        <v>55</v>
      </c>
      <c r="I3" s="84" t="s">
        <v>3590</v>
      </c>
      <c r="J3" s="84">
        <v>34.54</v>
      </c>
      <c r="K3" s="84" t="s">
        <v>4183</v>
      </c>
      <c r="M3" s="137">
        <v>2577</v>
      </c>
      <c r="P3" s="10">
        <v>2</v>
      </c>
      <c r="Q3" s="85">
        <f>Q2*2</f>
        <v>9647</v>
      </c>
    </row>
    <row r="4" spans="1:17" x14ac:dyDescent="0.25">
      <c r="A4" s="84" t="s">
        <v>3908</v>
      </c>
      <c r="B4" s="84" t="s">
        <v>3909</v>
      </c>
      <c r="C4" s="84">
        <v>35.700000000000003</v>
      </c>
      <c r="D4" s="84">
        <f>FLOOR(C4*1.1,LOOKUP(C4*1.1,{0,10,50,100,500},{0.01,0.05,0.1,0.5,1}))</f>
        <v>39.25</v>
      </c>
      <c r="E4" s="84">
        <f>CEILING(C4*0.9,LOOKUP(C4*0.9,{0,10,50,100,500},{0.01,0.05,0.1,0.5,1}))</f>
        <v>32.15</v>
      </c>
      <c r="F4" s="84">
        <f t="shared" si="0"/>
        <v>39</v>
      </c>
      <c r="G4" s="84">
        <v>2</v>
      </c>
      <c r="H4" s="84">
        <f t="shared" si="1"/>
        <v>71.400000000000006</v>
      </c>
      <c r="I4" s="84" t="s">
        <v>3590</v>
      </c>
      <c r="J4" s="84">
        <v>9.65</v>
      </c>
      <c r="K4" s="84" t="s">
        <v>4184</v>
      </c>
      <c r="M4" s="137">
        <v>1741</v>
      </c>
      <c r="P4" s="10">
        <v>3</v>
      </c>
      <c r="Q4" s="85">
        <f>Q2*3</f>
        <v>14470.5</v>
      </c>
    </row>
    <row r="5" spans="1:17" x14ac:dyDescent="0.25">
      <c r="A5" s="84" t="s">
        <v>4077</v>
      </c>
      <c r="B5" s="84" t="s">
        <v>4078</v>
      </c>
      <c r="C5" s="84">
        <v>42.5</v>
      </c>
      <c r="D5" s="84">
        <f>FLOOR(C5*1.1,LOOKUP(C5*1.1,{0,10,50,100,500},{0.01,0.05,0.1,0.5,1}))</f>
        <v>46.75</v>
      </c>
      <c r="E5" s="84">
        <f>CEILING(C5*0.9,LOOKUP(C5*0.9,{0,10,50,100,500},{0.01,0.05,0.1,0.5,1}))</f>
        <v>38.25</v>
      </c>
      <c r="F5" s="84">
        <f t="shared" si="0"/>
        <v>46.5</v>
      </c>
      <c r="G5" s="84">
        <v>2</v>
      </c>
      <c r="H5" s="84">
        <f t="shared" si="1"/>
        <v>85</v>
      </c>
      <c r="I5" s="84" t="s">
        <v>3590</v>
      </c>
      <c r="J5" s="84">
        <v>9.36</v>
      </c>
      <c r="K5" s="84" t="s">
        <v>4185</v>
      </c>
      <c r="M5" s="137">
        <v>1710</v>
      </c>
      <c r="P5" s="10">
        <v>4</v>
      </c>
      <c r="Q5" s="85">
        <f>Q2*4</f>
        <v>19294</v>
      </c>
    </row>
    <row r="6" spans="1:17" x14ac:dyDescent="0.25">
      <c r="A6" s="84" t="s">
        <v>3887</v>
      </c>
      <c r="B6" s="84" t="s">
        <v>3888</v>
      </c>
      <c r="C6" s="84">
        <v>30.7</v>
      </c>
      <c r="D6" s="84">
        <f>FLOOR(C6*1.1,LOOKUP(C6*1.1,{0,10,50,100,500},{0.01,0.05,0.1,0.5,1}))</f>
        <v>33.75</v>
      </c>
      <c r="E6" s="84">
        <f>CEILING(C6*0.9,LOOKUP(C6*0.9,{0,10,50,100,500},{0.01,0.05,0.1,0.5,1}))</f>
        <v>27.650000000000002</v>
      </c>
      <c r="F6" s="84">
        <f t="shared" si="0"/>
        <v>33.5</v>
      </c>
      <c r="G6" s="84">
        <v>2</v>
      </c>
      <c r="H6" s="84">
        <f t="shared" si="1"/>
        <v>61.4</v>
      </c>
      <c r="I6" s="84" t="s">
        <v>3590</v>
      </c>
      <c r="J6" s="84">
        <v>8.58</v>
      </c>
      <c r="K6" s="84" t="s">
        <v>4186</v>
      </c>
      <c r="M6" s="137">
        <v>1364</v>
      </c>
      <c r="P6" s="10">
        <v>5</v>
      </c>
      <c r="Q6" s="85">
        <f>Q2*5</f>
        <v>24117.5</v>
      </c>
    </row>
    <row r="7" spans="1:17" x14ac:dyDescent="0.25">
      <c r="A7" s="84" t="s">
        <v>4187</v>
      </c>
      <c r="B7" s="84" t="s">
        <v>4188</v>
      </c>
      <c r="C7" s="84">
        <v>13.45</v>
      </c>
      <c r="D7" s="84">
        <f>FLOOR(C7*1.1,LOOKUP(C7*1.1,{0,10,50,100,500},{0.01,0.05,0.1,0.5,1}))</f>
        <v>14.75</v>
      </c>
      <c r="E7" s="84">
        <f>CEILING(C7*0.9,LOOKUP(C7*0.9,{0,10,50,100,500},{0.01,0.05,0.1,0.5,1}))</f>
        <v>12.15</v>
      </c>
      <c r="F7" s="84">
        <f t="shared" si="0"/>
        <v>14.5</v>
      </c>
      <c r="G7" s="84">
        <v>5</v>
      </c>
      <c r="H7" s="84">
        <f t="shared" si="1"/>
        <v>67.25</v>
      </c>
      <c r="I7" s="84" t="s">
        <v>3590</v>
      </c>
      <c r="J7" s="84">
        <v>8.06</v>
      </c>
      <c r="K7" s="84" t="s">
        <v>4189</v>
      </c>
      <c r="M7" s="137">
        <v>1815</v>
      </c>
      <c r="P7" s="10">
        <v>6</v>
      </c>
      <c r="Q7" s="85">
        <f>Q2*6</f>
        <v>28941</v>
      </c>
    </row>
    <row r="8" spans="1:17" x14ac:dyDescent="0.25">
      <c r="A8" s="84" t="s">
        <v>11</v>
      </c>
      <c r="B8" s="84" t="s">
        <v>12</v>
      </c>
      <c r="C8" s="84">
        <v>21.9</v>
      </c>
      <c r="D8" s="84">
        <f>FLOOR(C8*1.1,LOOKUP(C8*1.1,{0,10,50,100,500},{0.01,0.05,0.1,0.5,1}))</f>
        <v>24.05</v>
      </c>
      <c r="E8" s="84">
        <f>CEILING(C8*0.9,LOOKUP(C8*0.9,{0,10,50,100,500},{0.01,0.05,0.1,0.5,1}))</f>
        <v>19.75</v>
      </c>
      <c r="F8" s="84">
        <f t="shared" si="0"/>
        <v>23.8</v>
      </c>
      <c r="G8" s="84">
        <v>3</v>
      </c>
      <c r="H8" s="84">
        <f t="shared" si="1"/>
        <v>65.699999999999989</v>
      </c>
      <c r="I8" s="84" t="s">
        <v>3590</v>
      </c>
      <c r="J8" s="84">
        <v>5.63</v>
      </c>
      <c r="K8" s="84" t="s">
        <v>4190</v>
      </c>
      <c r="M8" s="137">
        <v>751</v>
      </c>
      <c r="P8" s="10">
        <v>7</v>
      </c>
      <c r="Q8" s="85">
        <f>Q2*7</f>
        <v>33764.5</v>
      </c>
    </row>
    <row r="9" spans="1:17" x14ac:dyDescent="0.25">
      <c r="A9" s="84" t="s">
        <v>2625</v>
      </c>
      <c r="B9" s="84" t="s">
        <v>2626</v>
      </c>
      <c r="C9" s="84">
        <v>38.299999999999997</v>
      </c>
      <c r="D9" s="84">
        <f>FLOOR(C9*1.1,LOOKUP(C9*1.1,{0,10,50,100,500},{0.01,0.05,0.1,0.5,1}))</f>
        <v>42.1</v>
      </c>
      <c r="E9" s="84">
        <f>CEILING(C9*0.9,LOOKUP(C9*0.9,{0,10,50,100,500},{0.01,0.05,0.1,0.5,1}))</f>
        <v>34.5</v>
      </c>
      <c r="F9" s="84">
        <f t="shared" si="0"/>
        <v>41.85</v>
      </c>
      <c r="G9" s="84">
        <v>2</v>
      </c>
      <c r="H9" s="84">
        <f t="shared" si="1"/>
        <v>76.599999999999994</v>
      </c>
      <c r="I9" s="84" t="s">
        <v>3590</v>
      </c>
      <c r="J9" s="84">
        <v>5.39</v>
      </c>
      <c r="K9" s="84" t="s">
        <v>4191</v>
      </c>
      <c r="M9" s="137">
        <v>2415</v>
      </c>
      <c r="P9" s="10">
        <v>8</v>
      </c>
      <c r="Q9" s="85">
        <f>Q2*8</f>
        <v>38588</v>
      </c>
    </row>
    <row r="10" spans="1:17" x14ac:dyDescent="0.25">
      <c r="H10" s="83">
        <f>SUM(H2:H9)</f>
        <v>482.35</v>
      </c>
      <c r="M10" s="83">
        <f>SUM(M2:M9)</f>
        <v>12373</v>
      </c>
      <c r="P10" s="10">
        <v>9</v>
      </c>
      <c r="Q10" s="85">
        <f>Q2*9</f>
        <v>43411.5</v>
      </c>
    </row>
    <row r="11" spans="1:17" x14ac:dyDescent="0.25">
      <c r="P11" s="10">
        <v>10</v>
      </c>
      <c r="Q11" s="85">
        <f>Q2*10</f>
        <v>48235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7590-40AD-49CE-836D-875179AADD58}">
  <dimension ref="A1:Q13"/>
  <sheetViews>
    <sheetView zoomScale="145" zoomScaleNormal="145" workbookViewId="0">
      <selection activeCell="L17" sqref="L17"/>
    </sheetView>
  </sheetViews>
  <sheetFormatPr defaultColWidth="9.28515625" defaultRowHeight="15.75" x14ac:dyDescent="0.25"/>
  <cols>
    <col min="1" max="3" width="9.28515625" style="138"/>
    <col min="4" max="4" width="9.28515625" style="138" hidden="1" customWidth="1"/>
    <col min="5" max="10" width="9.28515625" style="138"/>
    <col min="11" max="11" width="15.7109375" style="138" customWidth="1"/>
    <col min="12" max="16384" width="9.28515625" style="138"/>
  </cols>
  <sheetData>
    <row r="1" spans="1:17" x14ac:dyDescent="0.25">
      <c r="A1" s="138" t="s">
        <v>3587</v>
      </c>
      <c r="B1" s="138" t="s">
        <v>3588</v>
      </c>
      <c r="C1" s="138" t="s">
        <v>3589</v>
      </c>
      <c r="D1" s="138" t="s">
        <v>3590</v>
      </c>
      <c r="E1" s="138" t="s">
        <v>3591</v>
      </c>
      <c r="F1" s="138" t="s">
        <v>3592</v>
      </c>
      <c r="G1" s="138" t="s">
        <v>3593</v>
      </c>
      <c r="H1" s="138" t="s">
        <v>3594</v>
      </c>
      <c r="I1" s="138" t="s">
        <v>3590</v>
      </c>
      <c r="J1" s="138" t="s">
        <v>3595</v>
      </c>
      <c r="K1" s="138" t="s">
        <v>3596</v>
      </c>
      <c r="L1" s="138" t="s">
        <v>3597</v>
      </c>
      <c r="P1" s="10" t="s">
        <v>49</v>
      </c>
      <c r="Q1" s="85"/>
    </row>
    <row r="2" spans="1:17" x14ac:dyDescent="0.25">
      <c r="A2" s="84" t="s">
        <v>559</v>
      </c>
      <c r="B2" s="84" t="s">
        <v>560</v>
      </c>
      <c r="C2" s="84">
        <v>33</v>
      </c>
      <c r="D2" s="84">
        <f>FLOOR(C2*1.1,LOOKUP(C2*1.1,{0,10,50,100,500},{0.01,0.05,0.1,0.5,1}))</f>
        <v>36.300000000000004</v>
      </c>
      <c r="E2" s="84">
        <f>CEILING(C2*0.9,LOOKUP(C2*0.9,{0,10,50,100,500},{0.01,0.05,0.1,0.5,1}))</f>
        <v>29.700000000000003</v>
      </c>
      <c r="F2" s="84">
        <f t="shared" ref="F2:F12" si="0">IF(D2&lt;10,D2-0.05,IF(D2&lt;50,D2-0.25,IF(D2&lt;100,D2-0.5,IF(D2&lt;500,D2-2.5,IF(D2&lt;1000,D2-5,0)))))</f>
        <v>36.050000000000004</v>
      </c>
      <c r="G2" s="84">
        <v>2</v>
      </c>
      <c r="H2" s="84">
        <f t="shared" ref="H2:H12" si="1">C2*G2</f>
        <v>66</v>
      </c>
      <c r="I2" s="84" t="s">
        <v>3590</v>
      </c>
      <c r="J2" s="84">
        <v>27.31</v>
      </c>
      <c r="K2" s="84" t="s">
        <v>4192</v>
      </c>
      <c r="M2" s="138">
        <v>-1148</v>
      </c>
      <c r="P2" s="10">
        <v>1</v>
      </c>
      <c r="Q2" s="85">
        <f>H13*1000*0.01</f>
        <v>5713.0000000000009</v>
      </c>
    </row>
    <row r="3" spans="1:17" x14ac:dyDescent="0.25">
      <c r="A3" s="84" t="s">
        <v>1608</v>
      </c>
      <c r="B3" s="84" t="s">
        <v>1609</v>
      </c>
      <c r="C3" s="84">
        <v>57.6</v>
      </c>
      <c r="D3" s="84">
        <f>FLOOR(C3*1.1,LOOKUP(C3*1.1,{0,10,50,100,500},{0.01,0.05,0.1,0.5,1}))</f>
        <v>63.300000000000004</v>
      </c>
      <c r="E3" s="84">
        <f>CEILING(C3*0.9,LOOKUP(C3*0.9,{0,10,50,100,500},{0.01,0.05,0.1,0.5,1}))</f>
        <v>51.900000000000006</v>
      </c>
      <c r="F3" s="84">
        <f t="shared" si="0"/>
        <v>62.800000000000004</v>
      </c>
      <c r="G3" s="84">
        <v>1</v>
      </c>
      <c r="H3" s="84">
        <f t="shared" si="1"/>
        <v>57.6</v>
      </c>
      <c r="I3" s="84" t="s">
        <v>3590</v>
      </c>
      <c r="J3" s="84">
        <v>25.81</v>
      </c>
      <c r="K3" s="84" t="s">
        <v>4193</v>
      </c>
      <c r="M3" s="138">
        <v>-1331</v>
      </c>
      <c r="P3" s="10">
        <v>2</v>
      </c>
      <c r="Q3" s="85">
        <f>Q2*2</f>
        <v>11426.000000000002</v>
      </c>
    </row>
    <row r="4" spans="1:17" x14ac:dyDescent="0.25">
      <c r="A4" s="84" t="s">
        <v>4169</v>
      </c>
      <c r="B4" s="84" t="s">
        <v>4170</v>
      </c>
      <c r="C4" s="84">
        <v>47.6</v>
      </c>
      <c r="D4" s="84">
        <f>FLOOR(C4*1.1,LOOKUP(C4*1.1,{0,10,50,100,500},{0.01,0.05,0.1,0.5,1}))</f>
        <v>52.300000000000004</v>
      </c>
      <c r="E4" s="84">
        <f>CEILING(C4*0.9,LOOKUP(C4*0.9,{0,10,50,100,500},{0.01,0.05,0.1,0.5,1}))</f>
        <v>42.85</v>
      </c>
      <c r="F4" s="84">
        <f t="shared" si="0"/>
        <v>51.800000000000004</v>
      </c>
      <c r="G4" s="84">
        <v>1</v>
      </c>
      <c r="H4" s="84">
        <f t="shared" si="1"/>
        <v>47.6</v>
      </c>
      <c r="I4" s="84" t="s">
        <v>3590</v>
      </c>
      <c r="J4" s="84">
        <v>21.9</v>
      </c>
      <c r="K4" s="84" t="s">
        <v>4194</v>
      </c>
      <c r="M4" s="138">
        <v>2339</v>
      </c>
      <c r="P4" s="10">
        <v>3</v>
      </c>
      <c r="Q4" s="85">
        <f>Q2*3</f>
        <v>17139.000000000004</v>
      </c>
    </row>
    <row r="5" spans="1:17" x14ac:dyDescent="0.25">
      <c r="A5" s="84" t="s">
        <v>4195</v>
      </c>
      <c r="B5" s="84" t="s">
        <v>4196</v>
      </c>
      <c r="C5" s="84">
        <v>17.05</v>
      </c>
      <c r="D5" s="84">
        <f>FLOOR(C5*1.1,LOOKUP(C5*1.1,{0,10,50,100,500},{0.01,0.05,0.1,0.5,1}))</f>
        <v>18.75</v>
      </c>
      <c r="E5" s="84">
        <f>CEILING(C5*0.9,LOOKUP(C5*0.9,{0,10,50,100,500},{0.01,0.05,0.1,0.5,1}))</f>
        <v>15.350000000000001</v>
      </c>
      <c r="F5" s="84">
        <f t="shared" si="0"/>
        <v>18.5</v>
      </c>
      <c r="G5" s="84">
        <v>4</v>
      </c>
      <c r="H5" s="84">
        <f t="shared" si="1"/>
        <v>68.2</v>
      </c>
      <c r="I5" s="84" t="s">
        <v>3590</v>
      </c>
      <c r="J5" s="84">
        <v>19.52</v>
      </c>
      <c r="K5" s="84" t="s">
        <v>4197</v>
      </c>
      <c r="L5" s="82"/>
      <c r="M5" s="138">
        <v>-5568</v>
      </c>
      <c r="P5" s="10">
        <v>4</v>
      </c>
      <c r="Q5" s="85">
        <f>Q2*4</f>
        <v>22852.000000000004</v>
      </c>
    </row>
    <row r="6" spans="1:17" x14ac:dyDescent="0.25">
      <c r="A6" s="84" t="s">
        <v>4198</v>
      </c>
      <c r="B6" s="84" t="s">
        <v>4199</v>
      </c>
      <c r="C6" s="84">
        <v>20.149999999999999</v>
      </c>
      <c r="D6" s="84">
        <f>FLOOR(C6*1.1,LOOKUP(C6*1.1,{0,10,50,100,500},{0.01,0.05,0.1,0.5,1}))</f>
        <v>22.150000000000002</v>
      </c>
      <c r="E6" s="84">
        <f>CEILING(C6*0.9,LOOKUP(C6*0.9,{0,10,50,100,500},{0.01,0.05,0.1,0.5,1}))</f>
        <v>18.150000000000002</v>
      </c>
      <c r="F6" s="84">
        <f t="shared" si="0"/>
        <v>21.900000000000002</v>
      </c>
      <c r="G6" s="84">
        <v>0</v>
      </c>
      <c r="H6" s="84">
        <f t="shared" si="1"/>
        <v>0</v>
      </c>
      <c r="I6" s="84" t="s">
        <v>3590</v>
      </c>
      <c r="J6" s="84">
        <v>12.15</v>
      </c>
      <c r="K6" s="84" t="s">
        <v>4200</v>
      </c>
      <c r="M6" s="138" t="s">
        <v>306</v>
      </c>
      <c r="P6" s="10">
        <v>5</v>
      </c>
      <c r="Q6" s="85">
        <f>Q2*5</f>
        <v>28565.000000000004</v>
      </c>
    </row>
    <row r="7" spans="1:17" x14ac:dyDescent="0.25">
      <c r="A7" s="84" t="s">
        <v>3803</v>
      </c>
      <c r="B7" s="84" t="s">
        <v>3804</v>
      </c>
      <c r="C7" s="84">
        <v>13.1</v>
      </c>
      <c r="D7" s="84">
        <f>FLOOR(C7*1.1,LOOKUP(C7*1.1,{0,10,50,100,500},{0.01,0.05,0.1,0.5,1}))</f>
        <v>14.4</v>
      </c>
      <c r="E7" s="84">
        <f>CEILING(C7*0.9,LOOKUP(C7*0.9,{0,10,50,100,500},{0.01,0.05,0.1,0.5,1}))</f>
        <v>11.8</v>
      </c>
      <c r="F7" s="84">
        <f t="shared" si="0"/>
        <v>14.15</v>
      </c>
      <c r="G7" s="84">
        <v>5</v>
      </c>
      <c r="H7" s="84">
        <f t="shared" si="1"/>
        <v>65.5</v>
      </c>
      <c r="I7" s="84" t="s">
        <v>3590</v>
      </c>
      <c r="J7" s="84">
        <v>11.72</v>
      </c>
      <c r="K7" s="84" t="s">
        <v>4201</v>
      </c>
      <c r="L7" s="82"/>
      <c r="M7" s="138">
        <v>589</v>
      </c>
      <c r="P7" s="10">
        <v>6</v>
      </c>
      <c r="Q7" s="85">
        <f>Q2*6</f>
        <v>34278.000000000007</v>
      </c>
    </row>
    <row r="8" spans="1:17" x14ac:dyDescent="0.25">
      <c r="A8" s="84" t="s">
        <v>1716</v>
      </c>
      <c r="B8" s="84" t="s">
        <v>1717</v>
      </c>
      <c r="C8" s="84">
        <v>28.55</v>
      </c>
      <c r="D8" s="84">
        <f>FLOOR(C8*1.1,LOOKUP(C8*1.1,{0,10,50,100,500},{0.01,0.05,0.1,0.5,1}))</f>
        <v>31.400000000000002</v>
      </c>
      <c r="E8" s="84">
        <f>CEILING(C8*0.9,LOOKUP(C8*0.9,{0,10,50,100,500},{0.01,0.05,0.1,0.5,1}))</f>
        <v>25.700000000000003</v>
      </c>
      <c r="F8" s="84">
        <f t="shared" si="0"/>
        <v>31.150000000000002</v>
      </c>
      <c r="G8" s="84">
        <v>2</v>
      </c>
      <c r="H8" s="84">
        <f t="shared" si="1"/>
        <v>57.1</v>
      </c>
      <c r="I8" s="84" t="s">
        <v>3590</v>
      </c>
      <c r="J8" s="84">
        <v>10.54</v>
      </c>
      <c r="K8" s="84" t="s">
        <v>4202</v>
      </c>
      <c r="M8" s="138">
        <v>173</v>
      </c>
      <c r="P8" s="10">
        <v>7</v>
      </c>
      <c r="Q8" s="85">
        <f>Q2*7</f>
        <v>39991.000000000007</v>
      </c>
    </row>
    <row r="9" spans="1:17" x14ac:dyDescent="0.25">
      <c r="A9" s="84" t="s">
        <v>4203</v>
      </c>
      <c r="B9" s="84" t="s">
        <v>4204</v>
      </c>
      <c r="C9" s="84">
        <v>23.7</v>
      </c>
      <c r="D9" s="84">
        <f>FLOOR(C9*1.1,LOOKUP(C9*1.1,{0,10,50,100,500},{0.01,0.05,0.1,0.5,1}))</f>
        <v>26.05</v>
      </c>
      <c r="E9" s="84">
        <f>CEILING(C9*0.9,LOOKUP(C9*0.9,{0,10,50,100,500},{0.01,0.05,0.1,0.5,1}))</f>
        <v>21.35</v>
      </c>
      <c r="F9" s="84">
        <f t="shared" si="0"/>
        <v>25.8</v>
      </c>
      <c r="G9" s="84">
        <v>3</v>
      </c>
      <c r="H9" s="84">
        <f t="shared" si="1"/>
        <v>71.099999999999994</v>
      </c>
      <c r="I9" s="84" t="s">
        <v>3590</v>
      </c>
      <c r="J9" s="84">
        <v>9.85</v>
      </c>
      <c r="K9" s="84" t="s">
        <v>4205</v>
      </c>
      <c r="M9" s="138">
        <v>1941</v>
      </c>
      <c r="P9" s="10">
        <v>8</v>
      </c>
      <c r="Q9" s="85">
        <f>Q2*8</f>
        <v>45704.000000000007</v>
      </c>
    </row>
    <row r="10" spans="1:17" x14ac:dyDescent="0.25">
      <c r="A10" s="84" t="s">
        <v>2383</v>
      </c>
      <c r="B10" s="84" t="s">
        <v>2384</v>
      </c>
      <c r="C10" s="84">
        <v>68.3</v>
      </c>
      <c r="D10" s="84">
        <f>FLOOR(C10*1.1,LOOKUP(C10*1.1,{0,10,50,100,500},{0.01,0.05,0.1,0.5,1}))</f>
        <v>75.100000000000009</v>
      </c>
      <c r="E10" s="84">
        <f>CEILING(C10*0.9,LOOKUP(C10*0.9,{0,10,50,100,500},{0.01,0.05,0.1,0.5,1}))</f>
        <v>61.5</v>
      </c>
      <c r="F10" s="84">
        <f t="shared" si="0"/>
        <v>74.600000000000009</v>
      </c>
      <c r="G10" s="84">
        <v>1</v>
      </c>
      <c r="H10" s="84">
        <f t="shared" si="1"/>
        <v>68.3</v>
      </c>
      <c r="I10" s="84" t="s">
        <v>3590</v>
      </c>
      <c r="J10" s="84">
        <v>9.48</v>
      </c>
      <c r="K10" s="84" t="s">
        <v>4206</v>
      </c>
      <c r="M10" s="138">
        <v>-54</v>
      </c>
      <c r="P10" s="10">
        <v>9</v>
      </c>
      <c r="Q10" s="85">
        <f>Q2*9</f>
        <v>51417.000000000007</v>
      </c>
    </row>
    <row r="11" spans="1:17" x14ac:dyDescent="0.25">
      <c r="A11" s="84" t="s">
        <v>1169</v>
      </c>
      <c r="B11" s="84" t="s">
        <v>1170</v>
      </c>
      <c r="C11" s="84">
        <v>57.3</v>
      </c>
      <c r="D11" s="84">
        <f>FLOOR(C11*1.1,LOOKUP(C11*1.1,{0,10,50,100,500},{0.01,0.05,0.1,0.5,1}))</f>
        <v>63</v>
      </c>
      <c r="E11" s="84">
        <f>CEILING(C11*0.9,LOOKUP(C11*0.9,{0,10,50,100,500},{0.01,0.05,0.1,0.5,1}))</f>
        <v>51.6</v>
      </c>
      <c r="F11" s="84">
        <f t="shared" si="0"/>
        <v>62.5</v>
      </c>
      <c r="G11" s="84">
        <v>0</v>
      </c>
      <c r="H11" s="84">
        <f t="shared" si="1"/>
        <v>0</v>
      </c>
      <c r="I11" s="84" t="s">
        <v>3590</v>
      </c>
      <c r="J11" s="84">
        <v>9.31</v>
      </c>
      <c r="K11" s="84" t="s">
        <v>4207</v>
      </c>
      <c r="M11" s="138" t="s">
        <v>306</v>
      </c>
      <c r="P11" s="10">
        <v>10</v>
      </c>
      <c r="Q11" s="85">
        <f>Q2*10</f>
        <v>57130.000000000007</v>
      </c>
    </row>
    <row r="12" spans="1:17" x14ac:dyDescent="0.25">
      <c r="A12" s="84" t="s">
        <v>4208</v>
      </c>
      <c r="B12" s="84" t="s">
        <v>4209</v>
      </c>
      <c r="C12" s="84">
        <v>69.900000000000006</v>
      </c>
      <c r="D12" s="84">
        <f>FLOOR(C12*1.1,LOOKUP(C12*1.1,{0,10,50,100,500},{0.01,0.05,0.1,0.5,1}))</f>
        <v>76.800000000000011</v>
      </c>
      <c r="E12" s="84">
        <f>CEILING(C12*0.9,LOOKUP(C12*0.9,{0,10,50,100,500},{0.01,0.05,0.1,0.5,1}))</f>
        <v>63</v>
      </c>
      <c r="F12" s="84">
        <f t="shared" si="0"/>
        <v>76.300000000000011</v>
      </c>
      <c r="G12" s="84">
        <v>1</v>
      </c>
      <c r="H12" s="84">
        <f t="shared" si="1"/>
        <v>69.900000000000006</v>
      </c>
      <c r="I12" s="84" t="s">
        <v>3590</v>
      </c>
      <c r="J12" s="84">
        <v>8.4499999999999993</v>
      </c>
      <c r="K12" s="84" t="s">
        <v>4210</v>
      </c>
      <c r="M12" s="138">
        <v>4405</v>
      </c>
    </row>
    <row r="13" spans="1:17" x14ac:dyDescent="0.25">
      <c r="H13" s="83">
        <f>SUM(H2:H12)</f>
        <v>571.30000000000007</v>
      </c>
      <c r="M13" s="83">
        <f>SUM(M2:M12)</f>
        <v>1346</v>
      </c>
    </row>
  </sheetData>
  <phoneticPr fontId="1" type="noConversion"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6DB2-F24D-48A7-A1EE-D128CDB942D0}">
  <dimension ref="A1:M12"/>
  <sheetViews>
    <sheetView zoomScale="145" zoomScaleNormal="145" workbookViewId="0">
      <selection activeCell="J16" sqref="J16"/>
    </sheetView>
  </sheetViews>
  <sheetFormatPr defaultColWidth="9.28515625" defaultRowHeight="15.75" x14ac:dyDescent="0.25"/>
  <cols>
    <col min="1" max="3" width="9.28515625" style="138"/>
    <col min="4" max="4" width="9.28515625" style="138" hidden="1" customWidth="1"/>
    <col min="5" max="10" width="9.28515625" style="138"/>
    <col min="11" max="11" width="15.7109375" style="138" customWidth="1"/>
    <col min="12" max="16384" width="9.28515625" style="138"/>
  </cols>
  <sheetData>
    <row r="1" spans="1:13" x14ac:dyDescent="0.25">
      <c r="A1" s="138" t="s">
        <v>3587</v>
      </c>
      <c r="B1" s="138" t="s">
        <v>3588</v>
      </c>
      <c r="C1" s="138" t="s">
        <v>3589</v>
      </c>
      <c r="D1" s="138" t="s">
        <v>3590</v>
      </c>
      <c r="E1" s="138" t="s">
        <v>3591</v>
      </c>
      <c r="F1" s="138" t="s">
        <v>3592</v>
      </c>
      <c r="G1" s="138" t="s">
        <v>3593</v>
      </c>
      <c r="H1" s="138" t="s">
        <v>3594</v>
      </c>
      <c r="I1" s="138" t="s">
        <v>3590</v>
      </c>
      <c r="J1" s="138" t="s">
        <v>3595</v>
      </c>
      <c r="K1" s="138" t="s">
        <v>3596</v>
      </c>
      <c r="L1" s="138" t="s">
        <v>3597</v>
      </c>
    </row>
    <row r="2" spans="1:13" x14ac:dyDescent="0.25">
      <c r="A2" s="84" t="s">
        <v>803</v>
      </c>
      <c r="B2" s="84" t="s">
        <v>804</v>
      </c>
      <c r="C2" s="84">
        <v>56.5</v>
      </c>
      <c r="D2" s="84">
        <f>FLOOR(C2*1.1,LOOKUP(C2*1.1,{0,10,50,100,500},{0.01,0.05,0.1,0.5,1}))</f>
        <v>62.1</v>
      </c>
      <c r="E2" s="84">
        <f>CEILING(C2*0.9,LOOKUP(C2*0.9,{0,10,50,100,500},{0.01,0.05,0.1,0.5,1}))</f>
        <v>50.900000000000006</v>
      </c>
      <c r="F2" s="84">
        <f t="shared" ref="F2:F11" si="0">IF(D2&lt;10,D2-0.05,IF(D2&lt;50,D2-0.25,IF(D2&lt;100,D2-0.5,IF(D2&lt;500,D2-2.5,IF(D2&lt;1000,D2-5,0)))))</f>
        <v>61.6</v>
      </c>
      <c r="G2" s="84">
        <v>0</v>
      </c>
      <c r="H2" s="84">
        <f t="shared" ref="H2:H11" si="1">C2*G2</f>
        <v>0</v>
      </c>
      <c r="I2" s="84" t="s">
        <v>3590</v>
      </c>
      <c r="J2" s="84">
        <v>35.520000000000003</v>
      </c>
      <c r="K2" s="84" t="s">
        <v>4211</v>
      </c>
      <c r="L2" s="82"/>
      <c r="M2" s="138" t="s">
        <v>306</v>
      </c>
    </row>
    <row r="3" spans="1:13" x14ac:dyDescent="0.25">
      <c r="A3" s="84" t="s">
        <v>559</v>
      </c>
      <c r="B3" s="84" t="s">
        <v>560</v>
      </c>
      <c r="C3" s="84">
        <v>33.5</v>
      </c>
      <c r="D3" s="84">
        <f>FLOOR(C3*1.1,LOOKUP(C3*1.1,{0,10,50,100,500},{0.01,0.05,0.1,0.5,1}))</f>
        <v>36.85</v>
      </c>
      <c r="E3" s="84">
        <f>CEILING(C3*0.9,LOOKUP(C3*0.9,{0,10,50,100,500},{0.01,0.05,0.1,0.5,1}))</f>
        <v>30.150000000000002</v>
      </c>
      <c r="F3" s="84">
        <f t="shared" si="0"/>
        <v>36.6</v>
      </c>
      <c r="G3" s="84">
        <v>2</v>
      </c>
      <c r="H3" s="84">
        <f t="shared" si="1"/>
        <v>67</v>
      </c>
      <c r="I3" s="84" t="s">
        <v>3590</v>
      </c>
      <c r="J3" s="84">
        <v>24.1</v>
      </c>
      <c r="K3" s="84" t="s">
        <v>4212</v>
      </c>
      <c r="M3" s="138">
        <v>1050</v>
      </c>
    </row>
    <row r="4" spans="1:13" x14ac:dyDescent="0.25">
      <c r="A4" s="84" t="s">
        <v>1608</v>
      </c>
      <c r="B4" s="84" t="s">
        <v>1609</v>
      </c>
      <c r="C4" s="84">
        <v>60.3</v>
      </c>
      <c r="D4" s="84">
        <f>FLOOR(C4*1.1,LOOKUP(C4*1.1,{0,10,50,100,500},{0.01,0.05,0.1,0.5,1}))</f>
        <v>66.3</v>
      </c>
      <c r="E4" s="84">
        <f>CEILING(C4*0.9,LOOKUP(C4*0.9,{0,10,50,100,500},{0.01,0.05,0.1,0.5,1}))</f>
        <v>54.300000000000004</v>
      </c>
      <c r="F4" s="84">
        <f t="shared" si="0"/>
        <v>65.8</v>
      </c>
      <c r="G4" s="84">
        <v>1</v>
      </c>
      <c r="H4" s="84">
        <f t="shared" si="1"/>
        <v>60.3</v>
      </c>
      <c r="I4" s="84" t="s">
        <v>3590</v>
      </c>
      <c r="J4" s="84">
        <v>19.239999999999998</v>
      </c>
      <c r="K4" s="84" t="s">
        <v>4213</v>
      </c>
      <c r="M4" s="138">
        <v>965</v>
      </c>
    </row>
    <row r="5" spans="1:13" x14ac:dyDescent="0.25">
      <c r="A5" s="84" t="s">
        <v>90</v>
      </c>
      <c r="B5" s="84" t="s">
        <v>91</v>
      </c>
      <c r="C5" s="84">
        <v>63.3</v>
      </c>
      <c r="D5" s="84">
        <f>FLOOR(C5*1.1,LOOKUP(C5*1.1,{0,10,50,100,500},{0.01,0.05,0.1,0.5,1}))</f>
        <v>69.600000000000009</v>
      </c>
      <c r="E5" s="84">
        <f>CEILING(C5*0.9,LOOKUP(C5*0.9,{0,10,50,100,500},{0.01,0.05,0.1,0.5,1}))</f>
        <v>57</v>
      </c>
      <c r="F5" s="84">
        <f t="shared" si="0"/>
        <v>69.100000000000009</v>
      </c>
      <c r="G5" s="84">
        <v>1</v>
      </c>
      <c r="H5" s="84">
        <f t="shared" si="1"/>
        <v>63.3</v>
      </c>
      <c r="I5" s="84" t="s">
        <v>3590</v>
      </c>
      <c r="J5" s="84">
        <v>18.21</v>
      </c>
      <c r="K5" s="84" t="s">
        <v>4214</v>
      </c>
      <c r="L5" s="82"/>
      <c r="M5" s="138">
        <v>6057</v>
      </c>
    </row>
    <row r="6" spans="1:13" x14ac:dyDescent="0.25">
      <c r="A6" s="84" t="s">
        <v>4163</v>
      </c>
      <c r="B6" s="84" t="s">
        <v>4164</v>
      </c>
      <c r="C6" s="84">
        <v>14.3</v>
      </c>
      <c r="D6" s="84">
        <f>FLOOR(C6*1.1,LOOKUP(C6*1.1,{0,10,50,100,500},{0.01,0.05,0.1,0.5,1}))</f>
        <v>15.700000000000001</v>
      </c>
      <c r="E6" s="84">
        <f>CEILING(C6*0.9,LOOKUP(C6*0.9,{0,10,50,100,500},{0.01,0.05,0.1,0.5,1}))</f>
        <v>12.9</v>
      </c>
      <c r="F6" s="84">
        <f t="shared" si="0"/>
        <v>15.450000000000001</v>
      </c>
      <c r="G6" s="84">
        <v>4</v>
      </c>
      <c r="H6" s="84">
        <f t="shared" si="1"/>
        <v>57.2</v>
      </c>
      <c r="I6" s="84" t="s">
        <v>3590</v>
      </c>
      <c r="J6" s="84">
        <v>15.1</v>
      </c>
      <c r="K6" s="84" t="s">
        <v>4215</v>
      </c>
      <c r="M6" s="138">
        <v>673</v>
      </c>
    </row>
    <row r="7" spans="1:13" x14ac:dyDescent="0.25">
      <c r="A7" s="84" t="s">
        <v>3908</v>
      </c>
      <c r="B7" s="84" t="s">
        <v>3909</v>
      </c>
      <c r="C7" s="84">
        <v>35.799999999999997</v>
      </c>
      <c r="D7" s="84">
        <f>FLOOR(C7*1.1,LOOKUP(C7*1.1,{0,10,50,100,500},{0.01,0.05,0.1,0.5,1}))</f>
        <v>39.35</v>
      </c>
      <c r="E7" s="84">
        <f>CEILING(C7*0.9,LOOKUP(C7*0.9,{0,10,50,100,500},{0.01,0.05,0.1,0.5,1}))</f>
        <v>32.25</v>
      </c>
      <c r="F7" s="84">
        <f t="shared" si="0"/>
        <v>39.1</v>
      </c>
      <c r="G7" s="84">
        <v>0</v>
      </c>
      <c r="H7" s="84">
        <f t="shared" si="1"/>
        <v>0</v>
      </c>
      <c r="I7" s="84" t="s">
        <v>3590</v>
      </c>
      <c r="J7" s="84">
        <v>14.14</v>
      </c>
      <c r="K7" s="84" t="s">
        <v>4216</v>
      </c>
      <c r="M7" s="139" t="s">
        <v>306</v>
      </c>
    </row>
    <row r="8" spans="1:13" x14ac:dyDescent="0.25">
      <c r="A8" s="84" t="s">
        <v>2625</v>
      </c>
      <c r="B8" s="84" t="s">
        <v>2626</v>
      </c>
      <c r="C8" s="84">
        <v>38.5</v>
      </c>
      <c r="D8" s="84">
        <f>FLOOR(C8*1.1,LOOKUP(C8*1.1,{0,10,50,100,500},{0.01,0.05,0.1,0.5,1}))</f>
        <v>42.35</v>
      </c>
      <c r="E8" s="84">
        <f>CEILING(C8*0.9,LOOKUP(C8*0.9,{0,10,50,100,500},{0.01,0.05,0.1,0.5,1}))</f>
        <v>34.65</v>
      </c>
      <c r="F8" s="84">
        <f t="shared" si="0"/>
        <v>42.1</v>
      </c>
      <c r="G8" s="84">
        <v>2</v>
      </c>
      <c r="H8" s="84">
        <f t="shared" si="1"/>
        <v>77</v>
      </c>
      <c r="I8" s="84" t="s">
        <v>3590</v>
      </c>
      <c r="J8" s="84">
        <v>13.81</v>
      </c>
      <c r="K8" s="84" t="s">
        <v>4217</v>
      </c>
      <c r="M8" s="138">
        <v>-2176</v>
      </c>
    </row>
    <row r="9" spans="1:13" x14ac:dyDescent="0.25">
      <c r="A9" s="84" t="s">
        <v>2584</v>
      </c>
      <c r="B9" s="84" t="s">
        <v>2585</v>
      </c>
      <c r="C9" s="84">
        <v>23.75</v>
      </c>
      <c r="D9" s="84">
        <f>FLOOR(C9*1.1,LOOKUP(C9*1.1,{0,10,50,100,500},{0.01,0.05,0.1,0.5,1}))</f>
        <v>26.1</v>
      </c>
      <c r="E9" s="84">
        <f>CEILING(C9*0.9,LOOKUP(C9*0.9,{0,10,50,100,500},{0.01,0.05,0.1,0.5,1}))</f>
        <v>21.400000000000002</v>
      </c>
      <c r="F9" s="84">
        <f t="shared" si="0"/>
        <v>25.85</v>
      </c>
      <c r="G9" s="84">
        <v>3</v>
      </c>
      <c r="H9" s="84">
        <f t="shared" si="1"/>
        <v>71.25</v>
      </c>
      <c r="I9" s="84" t="s">
        <v>3590</v>
      </c>
      <c r="J9" s="84">
        <v>10.37</v>
      </c>
      <c r="K9" s="84" t="s">
        <v>4218</v>
      </c>
      <c r="L9" s="82"/>
      <c r="M9" s="138">
        <v>-5875</v>
      </c>
    </row>
    <row r="10" spans="1:13" x14ac:dyDescent="0.25">
      <c r="A10" s="84" t="s">
        <v>122</v>
      </c>
      <c r="B10" s="84" t="s">
        <v>123</v>
      </c>
      <c r="C10" s="84">
        <v>29.15</v>
      </c>
      <c r="D10" s="84">
        <f>FLOOR(C10*1.1,LOOKUP(C10*1.1,{0,10,50,100,500},{0.01,0.05,0.1,0.5,1}))</f>
        <v>32.050000000000004</v>
      </c>
      <c r="E10" s="84">
        <f>CEILING(C10*0.9,LOOKUP(C10*0.9,{0,10,50,100,500},{0.01,0.05,0.1,0.5,1}))</f>
        <v>26.25</v>
      </c>
      <c r="F10" s="84">
        <f t="shared" si="0"/>
        <v>31.800000000000004</v>
      </c>
      <c r="G10" s="84">
        <v>2</v>
      </c>
      <c r="H10" s="84">
        <f t="shared" si="1"/>
        <v>58.3</v>
      </c>
      <c r="I10" s="84" t="s">
        <v>3590</v>
      </c>
      <c r="J10" s="84">
        <v>10.11</v>
      </c>
      <c r="K10" s="84" t="s">
        <v>4219</v>
      </c>
      <c r="L10" s="82"/>
      <c r="M10" s="138">
        <v>4849</v>
      </c>
    </row>
    <row r="11" spans="1:13" x14ac:dyDescent="0.25">
      <c r="A11" s="84" t="s">
        <v>3774</v>
      </c>
      <c r="B11" s="84" t="s">
        <v>3775</v>
      </c>
      <c r="C11" s="84">
        <v>42.65</v>
      </c>
      <c r="D11" s="84">
        <f>FLOOR(C11*1.1,LOOKUP(C11*1.1,{0,10,50,100,500},{0.01,0.05,0.1,0.5,1}))</f>
        <v>46.900000000000006</v>
      </c>
      <c r="E11" s="84">
        <f>CEILING(C11*0.9,LOOKUP(C11*0.9,{0,10,50,100,500},{0.01,0.05,0.1,0.5,1}))</f>
        <v>38.400000000000006</v>
      </c>
      <c r="F11" s="84">
        <f t="shared" si="0"/>
        <v>46.650000000000006</v>
      </c>
      <c r="G11" s="84">
        <v>1</v>
      </c>
      <c r="H11" s="84">
        <f t="shared" si="1"/>
        <v>42.65</v>
      </c>
      <c r="I11" s="84" t="s">
        <v>3590</v>
      </c>
      <c r="J11" s="84">
        <v>8.16</v>
      </c>
      <c r="K11" s="84" t="s">
        <v>4220</v>
      </c>
      <c r="M11" s="138">
        <v>-553</v>
      </c>
    </row>
    <row r="12" spans="1:13" x14ac:dyDescent="0.25">
      <c r="H12" s="83">
        <f>SUM(H2:H11)</f>
        <v>497</v>
      </c>
      <c r="M12" s="83">
        <f>SUM(M2:M11)</f>
        <v>4990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61CA-8CCD-486B-A5DA-B6FD699C327B}">
  <dimension ref="A1:M13"/>
  <sheetViews>
    <sheetView zoomScale="145" zoomScaleNormal="145" workbookViewId="0">
      <selection activeCell="K14" sqref="K14"/>
    </sheetView>
  </sheetViews>
  <sheetFormatPr defaultColWidth="9.28515625" defaultRowHeight="15.75" x14ac:dyDescent="0.25"/>
  <cols>
    <col min="1" max="3" width="9.28515625" style="140"/>
    <col min="4" max="4" width="9.28515625" style="140" hidden="1" customWidth="1"/>
    <col min="5" max="10" width="9.28515625" style="140"/>
    <col min="11" max="11" width="15.7109375" style="140" customWidth="1"/>
    <col min="12" max="16384" width="9.28515625" style="140"/>
  </cols>
  <sheetData>
    <row r="1" spans="1:13" x14ac:dyDescent="0.25">
      <c r="A1" s="140" t="s">
        <v>3587</v>
      </c>
      <c r="B1" s="140" t="s">
        <v>3588</v>
      </c>
      <c r="C1" s="140" t="s">
        <v>3589</v>
      </c>
      <c r="D1" s="140" t="s">
        <v>3590</v>
      </c>
      <c r="E1" s="140" t="s">
        <v>3591</v>
      </c>
      <c r="F1" s="140" t="s">
        <v>3592</v>
      </c>
      <c r="G1" s="140" t="s">
        <v>3593</v>
      </c>
      <c r="H1" s="140" t="s">
        <v>3594</v>
      </c>
      <c r="I1" s="140" t="s">
        <v>3590</v>
      </c>
      <c r="J1" s="140" t="s">
        <v>3595</v>
      </c>
      <c r="K1" s="140" t="s">
        <v>3596</v>
      </c>
      <c r="L1" s="140" t="s">
        <v>3597</v>
      </c>
    </row>
    <row r="2" spans="1:13" x14ac:dyDescent="0.25">
      <c r="A2" s="84" t="s">
        <v>53</v>
      </c>
      <c r="B2" s="84" t="s">
        <v>54</v>
      </c>
      <c r="C2" s="84">
        <v>33.5</v>
      </c>
      <c r="D2" s="84">
        <f>FLOOR(C2*1.1,LOOKUP(C2*1.1,{0,10,50,100,500},{0.01,0.05,0.1,0.5,1}))</f>
        <v>36.85</v>
      </c>
      <c r="E2" s="84">
        <f>CEILING(C2*0.9,LOOKUP(C2*0.9,{0,10,50,100,500},{0.01,0.05,0.1,0.5,1}))</f>
        <v>30.150000000000002</v>
      </c>
      <c r="F2" s="84">
        <f t="shared" ref="F2:F12" si="0">IF(D2&lt;10,D2-0.05,IF(D2&lt;50,D2-0.25,IF(D2&lt;100,D2-0.5,IF(D2&lt;500,D2-2.5,IF(D2&lt;1000,D2-5,0)))))</f>
        <v>36.6</v>
      </c>
      <c r="G2" s="84">
        <v>0</v>
      </c>
      <c r="H2" s="84">
        <f t="shared" ref="H2:H12" si="1">C2*G2</f>
        <v>0</v>
      </c>
      <c r="I2" s="84" t="s">
        <v>3590</v>
      </c>
      <c r="J2" s="84">
        <v>51.62</v>
      </c>
      <c r="K2" s="84" t="s">
        <v>4221</v>
      </c>
      <c r="M2" s="140" t="s">
        <v>306</v>
      </c>
    </row>
    <row r="3" spans="1:13" x14ac:dyDescent="0.25">
      <c r="A3" s="84" t="s">
        <v>4142</v>
      </c>
      <c r="B3" s="84" t="s">
        <v>4143</v>
      </c>
      <c r="C3" s="84">
        <v>26.25</v>
      </c>
      <c r="D3" s="84">
        <f>FLOOR(C3*1.1,LOOKUP(C3*1.1,{0,10,50,100,500},{0.01,0.05,0.1,0.5,1}))</f>
        <v>28.85</v>
      </c>
      <c r="E3" s="84">
        <f>CEILING(C3*0.9,LOOKUP(C3*0.9,{0,10,50,100,500},{0.01,0.05,0.1,0.5,1}))</f>
        <v>23.650000000000002</v>
      </c>
      <c r="F3" s="84">
        <f t="shared" si="0"/>
        <v>28.6</v>
      </c>
      <c r="G3" s="84">
        <v>2</v>
      </c>
      <c r="H3" s="84">
        <f t="shared" si="1"/>
        <v>52.5</v>
      </c>
      <c r="I3" s="84" t="s">
        <v>3590</v>
      </c>
      <c r="J3" s="84">
        <v>28.86</v>
      </c>
      <c r="K3" s="84" t="s">
        <v>4222</v>
      </c>
      <c r="L3" s="82"/>
      <c r="M3" s="140">
        <v>-20</v>
      </c>
    </row>
    <row r="4" spans="1:13" x14ac:dyDescent="0.25">
      <c r="A4" s="84" t="s">
        <v>4195</v>
      </c>
      <c r="B4" s="84" t="s">
        <v>4196</v>
      </c>
      <c r="C4" s="84">
        <v>17.8</v>
      </c>
      <c r="D4" s="84">
        <f>FLOOR(C4*1.1,LOOKUP(C4*1.1,{0,10,50,100,500},{0.01,0.05,0.1,0.5,1}))</f>
        <v>19.55</v>
      </c>
      <c r="E4" s="84">
        <f>CEILING(C4*0.9,LOOKUP(C4*0.9,{0,10,50,100,500},{0.01,0.05,0.1,0.5,1}))</f>
        <v>16.05</v>
      </c>
      <c r="F4" s="84">
        <f t="shared" si="0"/>
        <v>19.3</v>
      </c>
      <c r="G4" s="84">
        <v>3</v>
      </c>
      <c r="H4" s="84">
        <f t="shared" si="1"/>
        <v>53.400000000000006</v>
      </c>
      <c r="I4" s="84" t="s">
        <v>3590</v>
      </c>
      <c r="J4" s="84">
        <v>24.02</v>
      </c>
      <c r="K4" s="84" t="s">
        <v>4223</v>
      </c>
      <c r="M4" s="140">
        <v>2579</v>
      </c>
    </row>
    <row r="5" spans="1:13" x14ac:dyDescent="0.25">
      <c r="A5" s="84" t="s">
        <v>3953</v>
      </c>
      <c r="B5" s="84" t="s">
        <v>3954</v>
      </c>
      <c r="C5" s="84">
        <v>30.1</v>
      </c>
      <c r="D5" s="84">
        <f>FLOOR(C5*1.1,LOOKUP(C5*1.1,{0,10,50,100,500},{0.01,0.05,0.1,0.5,1}))</f>
        <v>33.1</v>
      </c>
      <c r="E5" s="84">
        <f>CEILING(C5*0.9,LOOKUP(C5*0.9,{0,10,50,100,500},{0.01,0.05,0.1,0.5,1}))</f>
        <v>27.1</v>
      </c>
      <c r="F5" s="84">
        <f t="shared" si="0"/>
        <v>32.85</v>
      </c>
      <c r="G5" s="84">
        <v>2</v>
      </c>
      <c r="H5" s="84">
        <f t="shared" si="1"/>
        <v>60.2</v>
      </c>
      <c r="I5" s="84" t="s">
        <v>3590</v>
      </c>
      <c r="J5" s="84">
        <v>10.95</v>
      </c>
      <c r="K5" s="84" t="s">
        <v>4224</v>
      </c>
      <c r="M5" s="140">
        <v>265</v>
      </c>
    </row>
    <row r="6" spans="1:13" x14ac:dyDescent="0.25">
      <c r="A6" s="84" t="s">
        <v>3389</v>
      </c>
      <c r="B6" s="84" t="s">
        <v>3390</v>
      </c>
      <c r="C6" s="84">
        <v>46.6</v>
      </c>
      <c r="D6" s="84">
        <f>FLOOR(C6*1.1,LOOKUP(C6*1.1,{0,10,50,100,500},{0.01,0.05,0.1,0.5,1}))</f>
        <v>51.2</v>
      </c>
      <c r="E6" s="84">
        <f>CEILING(C6*0.9,LOOKUP(C6*0.9,{0,10,50,100,500},{0.01,0.05,0.1,0.5,1}))</f>
        <v>41.95</v>
      </c>
      <c r="F6" s="84">
        <f t="shared" si="0"/>
        <v>50.7</v>
      </c>
      <c r="G6" s="84">
        <v>0</v>
      </c>
      <c r="H6" s="84">
        <f t="shared" si="1"/>
        <v>0</v>
      </c>
      <c r="I6" s="84" t="s">
        <v>3590</v>
      </c>
      <c r="J6" s="84">
        <v>10.6</v>
      </c>
      <c r="K6" s="84" t="s">
        <v>4225</v>
      </c>
      <c r="L6" s="82"/>
      <c r="M6" s="140" t="s">
        <v>306</v>
      </c>
    </row>
    <row r="7" spans="1:13" x14ac:dyDescent="0.25">
      <c r="A7" s="84" t="s">
        <v>116</v>
      </c>
      <c r="B7" s="84" t="s">
        <v>117</v>
      </c>
      <c r="C7" s="84">
        <v>31</v>
      </c>
      <c r="D7" s="84">
        <f>FLOOR(C7*1.1,LOOKUP(C7*1.1,{0,10,50,100,500},{0.01,0.05,0.1,0.5,1}))</f>
        <v>34.1</v>
      </c>
      <c r="E7" s="84">
        <f>CEILING(C7*0.9,LOOKUP(C7*0.9,{0,10,50,100,500},{0.01,0.05,0.1,0.5,1}))</f>
        <v>27.900000000000002</v>
      </c>
      <c r="F7" s="84">
        <f t="shared" si="0"/>
        <v>33.85</v>
      </c>
      <c r="G7" s="84">
        <v>0</v>
      </c>
      <c r="H7" s="84">
        <f t="shared" si="1"/>
        <v>0</v>
      </c>
      <c r="I7" s="84" t="s">
        <v>3590</v>
      </c>
      <c r="J7" s="84">
        <v>9.93</v>
      </c>
      <c r="K7" s="84" t="s">
        <v>4226</v>
      </c>
      <c r="M7" s="140" t="s">
        <v>306</v>
      </c>
    </row>
    <row r="8" spans="1:13" x14ac:dyDescent="0.25">
      <c r="A8" s="84" t="s">
        <v>1714</v>
      </c>
      <c r="B8" s="84" t="s">
        <v>1715</v>
      </c>
      <c r="C8" s="84">
        <v>44.4</v>
      </c>
      <c r="D8" s="84">
        <f>FLOOR(C8*1.1,LOOKUP(C8*1.1,{0,10,50,100,500},{0.01,0.05,0.1,0.5,1}))</f>
        <v>48.800000000000004</v>
      </c>
      <c r="E8" s="84">
        <f>CEILING(C8*0.9,LOOKUP(C8*0.9,{0,10,50,100,500},{0.01,0.05,0.1,0.5,1}))</f>
        <v>40</v>
      </c>
      <c r="F8" s="84">
        <f t="shared" si="0"/>
        <v>48.550000000000004</v>
      </c>
      <c r="G8" s="84">
        <v>1</v>
      </c>
      <c r="H8" s="84">
        <f t="shared" si="1"/>
        <v>44.4</v>
      </c>
      <c r="I8" s="84" t="s">
        <v>3590</v>
      </c>
      <c r="J8" s="84">
        <v>9.69</v>
      </c>
      <c r="K8" s="84" t="s">
        <v>4227</v>
      </c>
      <c r="M8" s="140">
        <v>689</v>
      </c>
    </row>
    <row r="9" spans="1:13" x14ac:dyDescent="0.25">
      <c r="A9" s="84" t="s">
        <v>1682</v>
      </c>
      <c r="B9" s="84" t="s">
        <v>1683</v>
      </c>
      <c r="C9" s="84">
        <v>27.75</v>
      </c>
      <c r="D9" s="84">
        <f>FLOOR(C9*1.1,LOOKUP(C9*1.1,{0,10,50,100,500},{0.01,0.05,0.1,0.5,1}))</f>
        <v>30.5</v>
      </c>
      <c r="E9" s="84">
        <f>CEILING(C9*0.9,LOOKUP(C9*0.9,{0,10,50,100,500},{0.01,0.05,0.1,0.5,1}))</f>
        <v>25</v>
      </c>
      <c r="F9" s="84">
        <f t="shared" si="0"/>
        <v>30.25</v>
      </c>
      <c r="G9" s="84">
        <v>2</v>
      </c>
      <c r="H9" s="84">
        <f t="shared" si="1"/>
        <v>55.5</v>
      </c>
      <c r="I9" s="84" t="s">
        <v>3590</v>
      </c>
      <c r="J9" s="84">
        <v>9.11</v>
      </c>
      <c r="K9" s="84" t="s">
        <v>4228</v>
      </c>
      <c r="M9" s="140">
        <v>-724</v>
      </c>
    </row>
    <row r="10" spans="1:13" x14ac:dyDescent="0.25">
      <c r="A10" s="84" t="s">
        <v>2625</v>
      </c>
      <c r="B10" s="84" t="s">
        <v>2626</v>
      </c>
      <c r="C10" s="84">
        <v>40.5</v>
      </c>
      <c r="D10" s="84">
        <f>FLOOR(C10*1.1,LOOKUP(C10*1.1,{0,10,50,100,500},{0.01,0.05,0.1,0.5,1}))</f>
        <v>44.550000000000004</v>
      </c>
      <c r="E10" s="84">
        <f>CEILING(C10*0.9,LOOKUP(C10*0.9,{0,10,50,100,500},{0.01,0.05,0.1,0.5,1}))</f>
        <v>36.450000000000003</v>
      </c>
      <c r="F10" s="84">
        <f t="shared" si="0"/>
        <v>44.300000000000004</v>
      </c>
      <c r="G10" s="84">
        <v>1</v>
      </c>
      <c r="H10" s="84">
        <f t="shared" si="1"/>
        <v>40.5</v>
      </c>
      <c r="I10" s="84" t="s">
        <v>3590</v>
      </c>
      <c r="J10" s="84">
        <v>9.07</v>
      </c>
      <c r="K10" s="84" t="s">
        <v>4229</v>
      </c>
      <c r="M10" s="140">
        <v>-301</v>
      </c>
    </row>
    <row r="11" spans="1:13" x14ac:dyDescent="0.25">
      <c r="A11" s="84" t="s">
        <v>23</v>
      </c>
      <c r="B11" s="84" t="s">
        <v>24</v>
      </c>
      <c r="C11" s="84">
        <v>51.3</v>
      </c>
      <c r="D11" s="84">
        <f>FLOOR(C11*1.1,LOOKUP(C11*1.1,{0,10,50,100,500},{0.01,0.05,0.1,0.5,1}))</f>
        <v>56.400000000000006</v>
      </c>
      <c r="E11" s="84">
        <f>CEILING(C11*0.9,LOOKUP(C11*0.9,{0,10,50,100,500},{0.01,0.05,0.1,0.5,1}))</f>
        <v>46.2</v>
      </c>
      <c r="F11" s="84">
        <f t="shared" si="0"/>
        <v>55.900000000000006</v>
      </c>
      <c r="G11" s="84">
        <v>1</v>
      </c>
      <c r="H11" s="84">
        <f t="shared" si="1"/>
        <v>51.3</v>
      </c>
      <c r="I11" s="84" t="s">
        <v>3590</v>
      </c>
      <c r="J11" s="84">
        <v>9.06</v>
      </c>
      <c r="K11" s="84" t="s">
        <v>4230</v>
      </c>
      <c r="M11" s="140">
        <v>684</v>
      </c>
    </row>
    <row r="12" spans="1:13" x14ac:dyDescent="0.25">
      <c r="A12" s="84" t="s">
        <v>1647</v>
      </c>
      <c r="B12" s="84" t="s">
        <v>1648</v>
      </c>
      <c r="C12" s="84">
        <v>78.8</v>
      </c>
      <c r="D12" s="84">
        <f>FLOOR(C12*1.1,LOOKUP(C12*1.1,{0,10,50,100,500},{0.01,0.05,0.1,0.5,1}))</f>
        <v>86.600000000000009</v>
      </c>
      <c r="E12" s="84">
        <f>CEILING(C12*0.9,LOOKUP(C12*0.9,{0,10,50,100,500},{0.01,0.05,0.1,0.5,1}))</f>
        <v>71</v>
      </c>
      <c r="F12" s="84">
        <f t="shared" si="0"/>
        <v>86.100000000000009</v>
      </c>
      <c r="G12" s="84">
        <v>1</v>
      </c>
      <c r="H12" s="84">
        <f t="shared" si="1"/>
        <v>78.8</v>
      </c>
      <c r="I12" s="84" t="s">
        <v>3590</v>
      </c>
      <c r="J12" s="84">
        <v>8.49</v>
      </c>
      <c r="K12" s="84" t="s">
        <v>4231</v>
      </c>
      <c r="M12" s="140">
        <v>-2176</v>
      </c>
    </row>
    <row r="13" spans="1:13" x14ac:dyDescent="0.25">
      <c r="H13" s="83">
        <f>SUM(H2:H12)</f>
        <v>436.6</v>
      </c>
      <c r="M13" s="83">
        <f>SUM(M2:M12)</f>
        <v>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7A9D-738D-4B77-B359-5A5E772DA0E5}">
  <dimension ref="A1:M13"/>
  <sheetViews>
    <sheetView zoomScale="145" zoomScaleNormal="145" workbookViewId="0">
      <selection activeCell="B12" sqref="B12"/>
    </sheetView>
  </sheetViews>
  <sheetFormatPr defaultColWidth="9.28515625" defaultRowHeight="15.75" x14ac:dyDescent="0.25"/>
  <cols>
    <col min="1" max="3" width="9.28515625" style="141"/>
    <col min="4" max="4" width="9.28515625" style="141" hidden="1" customWidth="1"/>
    <col min="5" max="10" width="9.28515625" style="141"/>
    <col min="11" max="11" width="15.7109375" style="141" customWidth="1"/>
    <col min="12" max="16384" width="9.28515625" style="141"/>
  </cols>
  <sheetData>
    <row r="1" spans="1:13" x14ac:dyDescent="0.25">
      <c r="A1" s="141" t="s">
        <v>3587</v>
      </c>
      <c r="B1" s="141" t="s">
        <v>3588</v>
      </c>
      <c r="C1" s="141" t="s">
        <v>3589</v>
      </c>
      <c r="D1" s="141" t="s">
        <v>3590</v>
      </c>
      <c r="E1" s="141" t="s">
        <v>3591</v>
      </c>
      <c r="F1" s="141" t="s">
        <v>3592</v>
      </c>
      <c r="G1" s="141" t="s">
        <v>3593</v>
      </c>
      <c r="H1" s="141" t="s">
        <v>3594</v>
      </c>
      <c r="I1" s="141" t="s">
        <v>3590</v>
      </c>
      <c r="J1" s="141" t="s">
        <v>3595</v>
      </c>
      <c r="K1" s="141" t="s">
        <v>3596</v>
      </c>
      <c r="L1" s="141" t="s">
        <v>3597</v>
      </c>
    </row>
    <row r="2" spans="1:13" x14ac:dyDescent="0.25">
      <c r="A2" s="84" t="s">
        <v>1714</v>
      </c>
      <c r="B2" s="84" t="s">
        <v>1715</v>
      </c>
      <c r="C2" s="84">
        <v>47.3</v>
      </c>
      <c r="D2" s="84">
        <f>FLOOR(C2*1.1,LOOKUP(C2*1.1,{0,10,50,100,500},{0.01,0.05,0.1,0.5,1}))</f>
        <v>52</v>
      </c>
      <c r="E2" s="84">
        <f>CEILING(C2*0.9,LOOKUP(C2*0.9,{0,10,50,100,500},{0.01,0.05,0.1,0.5,1}))</f>
        <v>42.6</v>
      </c>
      <c r="F2" s="84">
        <f t="shared" ref="F2:F12" si="0">IF(D2&lt;10,D2-0.05,IF(D2&lt;50,D2-0.25,IF(D2&lt;100,D2-0.5,IF(D2&lt;500,D2-2.5,IF(D2&lt;1000,D2-5,0)))))</f>
        <v>51.5</v>
      </c>
      <c r="G2" s="84">
        <v>1</v>
      </c>
      <c r="H2" s="84">
        <f t="shared" ref="H2:H12" si="1">C2*G2</f>
        <v>47.3</v>
      </c>
      <c r="I2" s="84" t="s">
        <v>3590</v>
      </c>
      <c r="J2" s="84">
        <v>38.68</v>
      </c>
      <c r="K2" s="84" t="s">
        <v>4232</v>
      </c>
      <c r="M2" s="141">
        <v>140</v>
      </c>
    </row>
    <row r="3" spans="1:13" x14ac:dyDescent="0.25">
      <c r="A3" s="84" t="s">
        <v>2625</v>
      </c>
      <c r="B3" s="84" t="s">
        <v>2626</v>
      </c>
      <c r="C3" s="84">
        <v>41</v>
      </c>
      <c r="D3" s="84">
        <f>FLOOR(C3*1.1,LOOKUP(C3*1.1,{0,10,50,100,500},{0.01,0.05,0.1,0.5,1}))</f>
        <v>45.1</v>
      </c>
      <c r="E3" s="84">
        <f>CEILING(C3*0.9,LOOKUP(C3*0.9,{0,10,50,100,500},{0.01,0.05,0.1,0.5,1}))</f>
        <v>36.9</v>
      </c>
      <c r="F3" s="84">
        <f t="shared" si="0"/>
        <v>44.85</v>
      </c>
      <c r="G3" s="84">
        <v>1</v>
      </c>
      <c r="H3" s="84">
        <f t="shared" si="1"/>
        <v>41</v>
      </c>
      <c r="I3" s="84" t="s">
        <v>3590</v>
      </c>
      <c r="J3" s="84">
        <v>22.37</v>
      </c>
      <c r="K3" s="84" t="s">
        <v>4233</v>
      </c>
      <c r="M3" s="141">
        <v>-401</v>
      </c>
    </row>
    <row r="4" spans="1:13" x14ac:dyDescent="0.25">
      <c r="A4" s="84" t="s">
        <v>3740</v>
      </c>
      <c r="B4" s="84" t="s">
        <v>3741</v>
      </c>
      <c r="C4" s="84">
        <v>23.6</v>
      </c>
      <c r="D4" s="84">
        <f>FLOOR(C4*1.1,LOOKUP(C4*1.1,{0,10,50,100,500},{0.01,0.05,0.1,0.5,1}))</f>
        <v>25.950000000000003</v>
      </c>
      <c r="E4" s="84">
        <f>CEILING(C4*0.9,LOOKUP(C4*0.9,{0,10,50,100,500},{0.01,0.05,0.1,0.5,1}))</f>
        <v>21.25</v>
      </c>
      <c r="F4" s="84">
        <f t="shared" si="0"/>
        <v>25.700000000000003</v>
      </c>
      <c r="G4" s="84">
        <v>2</v>
      </c>
      <c r="H4" s="84">
        <f t="shared" si="1"/>
        <v>47.2</v>
      </c>
      <c r="I4" s="84" t="s">
        <v>3590</v>
      </c>
      <c r="J4" s="84">
        <v>13.24</v>
      </c>
      <c r="K4" s="84" t="s">
        <v>4234</v>
      </c>
      <c r="M4" s="141">
        <v>-2932</v>
      </c>
    </row>
    <row r="5" spans="1:13" x14ac:dyDescent="0.25">
      <c r="A5" s="84" t="s">
        <v>4077</v>
      </c>
      <c r="B5" s="84" t="s">
        <v>4078</v>
      </c>
      <c r="C5" s="84">
        <v>45.5</v>
      </c>
      <c r="D5" s="84">
        <f>FLOOR(C5*1.1,LOOKUP(C5*1.1,{0,10,50,100,500},{0.01,0.05,0.1,0.5,1}))</f>
        <v>50</v>
      </c>
      <c r="E5" s="84">
        <f>CEILING(C5*0.9,LOOKUP(C5*0.9,{0,10,50,100,500},{0.01,0.05,0.1,0.5,1}))</f>
        <v>40.950000000000003</v>
      </c>
      <c r="F5" s="84">
        <f t="shared" si="0"/>
        <v>49.5</v>
      </c>
      <c r="G5" s="84">
        <v>1</v>
      </c>
      <c r="H5" s="84">
        <f t="shared" si="1"/>
        <v>45.5</v>
      </c>
      <c r="I5" s="84" t="s">
        <v>3590</v>
      </c>
      <c r="J5" s="84">
        <v>12.34</v>
      </c>
      <c r="K5" s="84" t="s">
        <v>4235</v>
      </c>
      <c r="L5" s="82"/>
      <c r="M5" s="141">
        <v>1641</v>
      </c>
    </row>
    <row r="6" spans="1:13" x14ac:dyDescent="0.25">
      <c r="A6" s="84" t="s">
        <v>3684</v>
      </c>
      <c r="B6" s="84" t="s">
        <v>3685</v>
      </c>
      <c r="C6" s="84">
        <v>31.8</v>
      </c>
      <c r="D6" s="84">
        <f>FLOOR(C6*1.1,LOOKUP(C6*1.1,{0,10,50,100,500},{0.01,0.05,0.1,0.5,1}))</f>
        <v>34.950000000000003</v>
      </c>
      <c r="E6" s="84">
        <f>CEILING(C6*0.9,LOOKUP(C6*0.9,{0,10,50,100,500},{0.01,0.05,0.1,0.5,1}))</f>
        <v>28.650000000000002</v>
      </c>
      <c r="F6" s="84">
        <f t="shared" si="0"/>
        <v>34.700000000000003</v>
      </c>
      <c r="G6" s="84">
        <v>2</v>
      </c>
      <c r="H6" s="84">
        <f t="shared" si="1"/>
        <v>63.6</v>
      </c>
      <c r="I6" s="84" t="s">
        <v>3590</v>
      </c>
      <c r="J6" s="84">
        <v>11.08</v>
      </c>
      <c r="K6" s="84" t="s">
        <v>4236</v>
      </c>
      <c r="L6" s="82"/>
      <c r="M6" s="141">
        <v>-610</v>
      </c>
    </row>
    <row r="7" spans="1:13" x14ac:dyDescent="0.25">
      <c r="A7" s="84" t="s">
        <v>4198</v>
      </c>
      <c r="B7" s="84" t="s">
        <v>4199</v>
      </c>
      <c r="C7" s="84">
        <v>21.45</v>
      </c>
      <c r="D7" s="84">
        <f>FLOOR(C7*1.1,LOOKUP(C7*1.1,{0,10,50,100,500},{0.01,0.05,0.1,0.5,1}))</f>
        <v>23.55</v>
      </c>
      <c r="E7" s="84">
        <f>CEILING(C7*0.9,LOOKUP(C7*0.9,{0,10,50,100,500},{0.01,0.05,0.1,0.5,1}))</f>
        <v>19.350000000000001</v>
      </c>
      <c r="F7" s="84">
        <f t="shared" si="0"/>
        <v>23.3</v>
      </c>
      <c r="G7" s="84">
        <v>3</v>
      </c>
      <c r="H7" s="84">
        <f t="shared" si="1"/>
        <v>64.349999999999994</v>
      </c>
      <c r="I7" s="84" t="s">
        <v>3590</v>
      </c>
      <c r="J7" s="84">
        <v>10.199999999999999</v>
      </c>
      <c r="K7" s="84" t="s">
        <v>4237</v>
      </c>
      <c r="M7" s="141">
        <v>1640</v>
      </c>
    </row>
    <row r="8" spans="1:13" x14ac:dyDescent="0.25">
      <c r="A8" s="84" t="s">
        <v>3774</v>
      </c>
      <c r="B8" s="84" t="s">
        <v>3775</v>
      </c>
      <c r="C8" s="84">
        <v>44.4</v>
      </c>
      <c r="D8" s="84">
        <f>FLOOR(C8*1.1,LOOKUP(C8*1.1,{0,10,50,100,500},{0.01,0.05,0.1,0.5,1}))</f>
        <v>48.800000000000004</v>
      </c>
      <c r="E8" s="84">
        <f>CEILING(C8*0.9,LOOKUP(C8*0.9,{0,10,50,100,500},{0.01,0.05,0.1,0.5,1}))</f>
        <v>40</v>
      </c>
      <c r="F8" s="84">
        <f t="shared" si="0"/>
        <v>48.550000000000004</v>
      </c>
      <c r="G8" s="84">
        <v>1</v>
      </c>
      <c r="H8" s="84">
        <f t="shared" si="1"/>
        <v>44.4</v>
      </c>
      <c r="I8" s="84" t="s">
        <v>3590</v>
      </c>
      <c r="J8" s="84">
        <v>9.7799999999999994</v>
      </c>
      <c r="K8" s="84" t="s">
        <v>4238</v>
      </c>
      <c r="M8" s="141">
        <v>644</v>
      </c>
    </row>
    <row r="9" spans="1:13" x14ac:dyDescent="0.25">
      <c r="A9" s="84" t="s">
        <v>3754</v>
      </c>
      <c r="B9" s="84" t="s">
        <v>3755</v>
      </c>
      <c r="C9" s="84">
        <v>28.4</v>
      </c>
      <c r="D9" s="84">
        <f>FLOOR(C9*1.1,LOOKUP(C9*1.1,{0,10,50,100,500},{0.01,0.05,0.1,0.5,1}))</f>
        <v>31.200000000000003</v>
      </c>
      <c r="E9" s="84">
        <f>CEILING(C9*0.9,LOOKUP(C9*0.9,{0,10,50,100,500},{0.01,0.05,0.1,0.5,1}))</f>
        <v>25.6</v>
      </c>
      <c r="F9" s="84">
        <f t="shared" si="0"/>
        <v>30.950000000000003</v>
      </c>
      <c r="G9" s="84">
        <v>2</v>
      </c>
      <c r="H9" s="84">
        <f t="shared" si="1"/>
        <v>56.8</v>
      </c>
      <c r="I9" s="84" t="s">
        <v>3590</v>
      </c>
      <c r="J9" s="84">
        <v>9.4600000000000009</v>
      </c>
      <c r="K9" s="84" t="s">
        <v>4239</v>
      </c>
      <c r="M9" s="141">
        <v>1571</v>
      </c>
    </row>
    <row r="10" spans="1:13" x14ac:dyDescent="0.25">
      <c r="A10" s="84" t="s">
        <v>1169</v>
      </c>
      <c r="B10" s="84" t="s">
        <v>1170</v>
      </c>
      <c r="C10" s="84">
        <v>58</v>
      </c>
      <c r="D10" s="84">
        <f>FLOOR(C10*1.1,LOOKUP(C10*1.1,{0,10,50,100,500},{0.01,0.05,0.1,0.5,1}))</f>
        <v>63.800000000000004</v>
      </c>
      <c r="E10" s="84">
        <f>CEILING(C10*0.9,LOOKUP(C10*0.9,{0,10,50,100,500},{0.01,0.05,0.1,0.5,1}))</f>
        <v>52.2</v>
      </c>
      <c r="F10" s="84">
        <f t="shared" si="0"/>
        <v>63.300000000000004</v>
      </c>
      <c r="G10" s="84">
        <v>1</v>
      </c>
      <c r="H10" s="84">
        <f t="shared" si="1"/>
        <v>58</v>
      </c>
      <c r="I10" s="84" t="s">
        <v>3590</v>
      </c>
      <c r="J10" s="84">
        <v>6.87</v>
      </c>
      <c r="K10" s="84" t="s">
        <v>4240</v>
      </c>
      <c r="M10" s="141">
        <v>70</v>
      </c>
    </row>
    <row r="11" spans="1:13" x14ac:dyDescent="0.25">
      <c r="A11" s="84" t="s">
        <v>2456</v>
      </c>
      <c r="B11" s="84" t="s">
        <v>2457</v>
      </c>
      <c r="C11" s="84">
        <v>35.85</v>
      </c>
      <c r="D11" s="84">
        <f>FLOOR(C11*1.1,LOOKUP(C11*1.1,{0,10,50,100,500},{0.01,0.05,0.1,0.5,1}))</f>
        <v>39.400000000000006</v>
      </c>
      <c r="E11" s="84">
        <f>CEILING(C11*0.9,LOOKUP(C11*0.9,{0,10,50,100,500},{0.01,0.05,0.1,0.5,1}))</f>
        <v>32.300000000000004</v>
      </c>
      <c r="F11" s="84">
        <f t="shared" si="0"/>
        <v>39.150000000000006</v>
      </c>
      <c r="G11" s="84">
        <v>1</v>
      </c>
      <c r="H11" s="84">
        <f t="shared" si="1"/>
        <v>35.85</v>
      </c>
      <c r="I11" s="84" t="s">
        <v>3590</v>
      </c>
      <c r="J11" s="84">
        <v>6.41</v>
      </c>
      <c r="K11" s="84" t="s">
        <v>4241</v>
      </c>
      <c r="M11" s="141">
        <v>-1794</v>
      </c>
    </row>
    <row r="12" spans="1:13" x14ac:dyDescent="0.25">
      <c r="A12" s="84" t="s">
        <v>4242</v>
      </c>
      <c r="B12" s="84" t="s">
        <v>4243</v>
      </c>
      <c r="C12" s="84">
        <v>25.85</v>
      </c>
      <c r="D12" s="84">
        <f>FLOOR(C12*1.1,LOOKUP(C12*1.1,{0,10,50,100,500},{0.01,0.05,0.1,0.5,1}))</f>
        <v>28.400000000000002</v>
      </c>
      <c r="E12" s="84">
        <f>CEILING(C12*0.9,LOOKUP(C12*0.9,{0,10,50,100,500},{0.01,0.05,0.1,0.5,1}))</f>
        <v>23.3</v>
      </c>
      <c r="F12" s="84">
        <f t="shared" si="0"/>
        <v>28.150000000000002</v>
      </c>
      <c r="G12" s="84">
        <v>2</v>
      </c>
      <c r="H12" s="84">
        <f t="shared" si="1"/>
        <v>51.7</v>
      </c>
      <c r="I12" s="84" t="s">
        <v>3590</v>
      </c>
      <c r="J12" s="84">
        <v>6.3</v>
      </c>
      <c r="K12" s="84" t="s">
        <v>4244</v>
      </c>
      <c r="M12" s="141">
        <v>-4219</v>
      </c>
    </row>
    <row r="13" spans="1:13" x14ac:dyDescent="0.25">
      <c r="H13" s="83">
        <f>SUM(H2:H12)</f>
        <v>555.70000000000005</v>
      </c>
      <c r="M13" s="83">
        <f>SUM(M2:M12)</f>
        <v>-4250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9C95-E3FC-4128-A228-EF07E96D28C7}">
  <dimension ref="A1:M12"/>
  <sheetViews>
    <sheetView zoomScale="145" zoomScaleNormal="145" workbookViewId="0">
      <selection activeCell="K16" sqref="K16"/>
    </sheetView>
  </sheetViews>
  <sheetFormatPr defaultColWidth="9.28515625" defaultRowHeight="15.75" x14ac:dyDescent="0.25"/>
  <cols>
    <col min="1" max="3" width="9.28515625" style="142"/>
    <col min="4" max="4" width="9.28515625" style="142" hidden="1" customWidth="1"/>
    <col min="5" max="10" width="9.28515625" style="142"/>
    <col min="11" max="11" width="15.7109375" style="142" customWidth="1"/>
    <col min="12" max="16384" width="9.28515625" style="142"/>
  </cols>
  <sheetData>
    <row r="1" spans="1:13" x14ac:dyDescent="0.25">
      <c r="A1" s="142" t="s">
        <v>3587</v>
      </c>
      <c r="B1" s="142" t="s">
        <v>3588</v>
      </c>
      <c r="C1" s="142" t="s">
        <v>3589</v>
      </c>
      <c r="D1" s="142" t="s">
        <v>3590</v>
      </c>
      <c r="E1" s="142" t="s">
        <v>3591</v>
      </c>
      <c r="F1" s="142" t="s">
        <v>3592</v>
      </c>
      <c r="G1" s="142" t="s">
        <v>3593</v>
      </c>
      <c r="H1" s="142" t="s">
        <v>3594</v>
      </c>
      <c r="I1" s="142" t="s">
        <v>3590</v>
      </c>
      <c r="J1" s="142" t="s">
        <v>3595</v>
      </c>
      <c r="K1" s="142" t="s">
        <v>3596</v>
      </c>
      <c r="L1" s="142" t="s">
        <v>3597</v>
      </c>
    </row>
    <row r="2" spans="1:13" x14ac:dyDescent="0.25">
      <c r="A2" s="84" t="s">
        <v>4195</v>
      </c>
      <c r="B2" s="84" t="s">
        <v>4196</v>
      </c>
      <c r="C2" s="84">
        <v>17.600000000000001</v>
      </c>
      <c r="D2" s="84">
        <f>FLOOR(C2*1.1,LOOKUP(C2*1.1,{0,10,50,100,500},{0.01,0.05,0.1,0.5,1}))</f>
        <v>19.350000000000001</v>
      </c>
      <c r="E2" s="84">
        <f>CEILING(C2*0.9,LOOKUP(C2*0.9,{0,10,50,100,500},{0.01,0.05,0.1,0.5,1}))</f>
        <v>15.850000000000001</v>
      </c>
      <c r="F2" s="84">
        <f t="shared" ref="F2:F11" si="0">IF(D2&lt;10,D2-0.05,IF(D2&lt;50,D2-0.25,IF(D2&lt;100,D2-0.5,IF(D2&lt;500,D2-2.5,IF(D2&lt;1000,D2-5,0)))))</f>
        <v>19.100000000000001</v>
      </c>
      <c r="G2" s="84">
        <v>4</v>
      </c>
      <c r="H2" s="84">
        <f t="shared" ref="H2:H11" si="1">C2*G2</f>
        <v>70.400000000000006</v>
      </c>
      <c r="I2" s="84" t="s">
        <v>3590</v>
      </c>
      <c r="J2" s="84">
        <v>31.21</v>
      </c>
      <c r="K2" s="84" t="s">
        <v>4245</v>
      </c>
      <c r="M2" s="142">
        <v>-562</v>
      </c>
    </row>
    <row r="3" spans="1:13" x14ac:dyDescent="0.25">
      <c r="A3" s="84" t="s">
        <v>559</v>
      </c>
      <c r="B3" s="84" t="s">
        <v>560</v>
      </c>
      <c r="C3" s="84">
        <v>34</v>
      </c>
      <c r="D3" s="84">
        <f>FLOOR(C3*1.1,LOOKUP(C3*1.1,{0,10,50,100,500},{0.01,0.05,0.1,0.5,1}))</f>
        <v>37.4</v>
      </c>
      <c r="E3" s="84">
        <f>CEILING(C3*0.9,LOOKUP(C3*0.9,{0,10,50,100,500},{0.01,0.05,0.1,0.5,1}))</f>
        <v>30.6</v>
      </c>
      <c r="F3" s="84">
        <f t="shared" si="0"/>
        <v>37.15</v>
      </c>
      <c r="G3" s="84">
        <v>2</v>
      </c>
      <c r="H3" s="84">
        <f t="shared" si="1"/>
        <v>68</v>
      </c>
      <c r="I3" s="84" t="s">
        <v>3590</v>
      </c>
      <c r="J3" s="84">
        <v>28.66</v>
      </c>
      <c r="K3" s="84" t="s">
        <v>4246</v>
      </c>
      <c r="M3" s="142">
        <v>4444</v>
      </c>
    </row>
    <row r="4" spans="1:13" x14ac:dyDescent="0.25">
      <c r="A4" s="84" t="s">
        <v>1608</v>
      </c>
      <c r="B4" s="84" t="s">
        <v>1609</v>
      </c>
      <c r="C4" s="84">
        <v>61.5</v>
      </c>
      <c r="D4" s="84">
        <f>FLOOR(C4*1.1,LOOKUP(C4*1.1,{0,10,50,100,500},{0.01,0.05,0.1,0.5,1}))</f>
        <v>67.600000000000009</v>
      </c>
      <c r="E4" s="84">
        <f>CEILING(C4*0.9,LOOKUP(C4*0.9,{0,10,50,100,500},{0.01,0.05,0.1,0.5,1}))</f>
        <v>55.400000000000006</v>
      </c>
      <c r="F4" s="84">
        <f t="shared" si="0"/>
        <v>67.100000000000009</v>
      </c>
      <c r="G4" s="84">
        <v>1</v>
      </c>
      <c r="H4" s="84">
        <f t="shared" si="1"/>
        <v>61.5</v>
      </c>
      <c r="I4" s="84" t="s">
        <v>3590</v>
      </c>
      <c r="J4" s="84">
        <v>18.600000000000001</v>
      </c>
      <c r="K4" s="84" t="s">
        <v>4247</v>
      </c>
      <c r="M4" s="142">
        <v>4459</v>
      </c>
    </row>
    <row r="5" spans="1:13" x14ac:dyDescent="0.25">
      <c r="A5" s="84" t="s">
        <v>1968</v>
      </c>
      <c r="B5" s="84" t="s">
        <v>1969</v>
      </c>
      <c r="C5" s="84">
        <v>26.35</v>
      </c>
      <c r="D5" s="84">
        <f>FLOOR(C5*1.1,LOOKUP(C5*1.1,{0,10,50,100,500},{0.01,0.05,0.1,0.5,1}))</f>
        <v>28.950000000000003</v>
      </c>
      <c r="E5" s="84">
        <f>CEILING(C5*0.9,LOOKUP(C5*0.9,{0,10,50,100,500},{0.01,0.05,0.1,0.5,1}))</f>
        <v>23.75</v>
      </c>
      <c r="F5" s="84">
        <f t="shared" si="0"/>
        <v>28.700000000000003</v>
      </c>
      <c r="G5" s="84">
        <v>0</v>
      </c>
      <c r="H5" s="84">
        <f t="shared" si="1"/>
        <v>0</v>
      </c>
      <c r="I5" s="84" t="s">
        <v>3590</v>
      </c>
      <c r="J5" s="84">
        <v>17.98</v>
      </c>
      <c r="K5" s="84" t="s">
        <v>4248</v>
      </c>
      <c r="M5" s="142" t="s">
        <v>306</v>
      </c>
    </row>
    <row r="6" spans="1:13" x14ac:dyDescent="0.25">
      <c r="A6" s="84" t="s">
        <v>2290</v>
      </c>
      <c r="B6" s="84" t="s">
        <v>2291</v>
      </c>
      <c r="C6" s="84">
        <v>21.9</v>
      </c>
      <c r="D6" s="84">
        <f>FLOOR(C6*1.1,LOOKUP(C6*1.1,{0,10,50,100,500},{0.01,0.05,0.1,0.5,1}))</f>
        <v>24.05</v>
      </c>
      <c r="E6" s="84">
        <f>CEILING(C6*0.9,LOOKUP(C6*0.9,{0,10,50,100,500},{0.01,0.05,0.1,0.5,1}))</f>
        <v>19.75</v>
      </c>
      <c r="F6" s="84">
        <f t="shared" si="0"/>
        <v>23.8</v>
      </c>
      <c r="G6" s="84">
        <v>3</v>
      </c>
      <c r="H6" s="84">
        <f t="shared" si="1"/>
        <v>65.699999999999989</v>
      </c>
      <c r="I6" s="84" t="s">
        <v>3590</v>
      </c>
      <c r="J6" s="84">
        <v>14.51</v>
      </c>
      <c r="K6" s="84" t="s">
        <v>4249</v>
      </c>
      <c r="M6" s="142">
        <v>1467</v>
      </c>
    </row>
    <row r="7" spans="1:13" x14ac:dyDescent="0.25">
      <c r="A7" s="84" t="s">
        <v>3684</v>
      </c>
      <c r="B7" s="84" t="s">
        <v>3685</v>
      </c>
      <c r="C7" s="84">
        <v>32.700000000000003</v>
      </c>
      <c r="D7" s="84">
        <f>FLOOR(C7*1.1,LOOKUP(C7*1.1,{0,10,50,100,500},{0.01,0.05,0.1,0.5,1}))</f>
        <v>35.950000000000003</v>
      </c>
      <c r="E7" s="84">
        <f>CEILING(C7*0.9,LOOKUP(C7*0.9,{0,10,50,100,500},{0.01,0.05,0.1,0.5,1}))</f>
        <v>29.450000000000003</v>
      </c>
      <c r="F7" s="84">
        <f t="shared" si="0"/>
        <v>35.700000000000003</v>
      </c>
      <c r="G7" s="84">
        <v>2</v>
      </c>
      <c r="H7" s="84">
        <f t="shared" si="1"/>
        <v>65.400000000000006</v>
      </c>
      <c r="I7" s="84" t="s">
        <v>3590</v>
      </c>
      <c r="J7" s="84">
        <v>13.91</v>
      </c>
      <c r="K7" s="84" t="s">
        <v>4250</v>
      </c>
      <c r="M7" s="142">
        <v>1555</v>
      </c>
    </row>
    <row r="8" spans="1:13" x14ac:dyDescent="0.25">
      <c r="A8" s="84" t="s">
        <v>4251</v>
      </c>
      <c r="B8" s="84" t="s">
        <v>4252</v>
      </c>
      <c r="C8" s="84">
        <v>13.9</v>
      </c>
      <c r="D8" s="84">
        <f>FLOOR(C8*1.1,LOOKUP(C8*1.1,{0,10,50,100,500},{0.01,0.05,0.1,0.5,1}))</f>
        <v>15.25</v>
      </c>
      <c r="E8" s="84">
        <f>CEILING(C8*0.9,LOOKUP(C8*0.9,{0,10,50,100,500},{0.01,0.05,0.1,0.5,1}))</f>
        <v>12.55</v>
      </c>
      <c r="F8" s="84">
        <f t="shared" si="0"/>
        <v>15</v>
      </c>
      <c r="G8" s="84">
        <v>4</v>
      </c>
      <c r="H8" s="84">
        <f t="shared" si="1"/>
        <v>55.6</v>
      </c>
      <c r="I8" s="84" t="s">
        <v>3590</v>
      </c>
      <c r="J8" s="84">
        <v>12.33</v>
      </c>
      <c r="K8" s="84" t="s">
        <v>4253</v>
      </c>
      <c r="M8" s="142">
        <v>2477</v>
      </c>
    </row>
    <row r="9" spans="1:13" x14ac:dyDescent="0.25">
      <c r="A9" s="84" t="s">
        <v>4254</v>
      </c>
      <c r="B9" s="84" t="s">
        <v>4255</v>
      </c>
      <c r="C9" s="84">
        <v>19.25</v>
      </c>
      <c r="D9" s="84">
        <f>FLOOR(C9*1.1,LOOKUP(C9*1.1,{0,10,50,100,500},{0.01,0.05,0.1,0.5,1}))</f>
        <v>21.150000000000002</v>
      </c>
      <c r="E9" s="84">
        <f>CEILING(C9*0.9,LOOKUP(C9*0.9,{0,10,50,100,500},{0.01,0.05,0.1,0.5,1}))</f>
        <v>17.350000000000001</v>
      </c>
      <c r="F9" s="84">
        <f t="shared" si="0"/>
        <v>20.900000000000002</v>
      </c>
      <c r="G9" s="84">
        <v>3</v>
      </c>
      <c r="H9" s="84">
        <f t="shared" si="1"/>
        <v>57.75</v>
      </c>
      <c r="I9" s="84" t="s">
        <v>3590</v>
      </c>
      <c r="J9" s="84">
        <v>11.88</v>
      </c>
      <c r="K9" s="84" t="s">
        <v>4256</v>
      </c>
      <c r="L9" s="82"/>
      <c r="M9" s="142">
        <v>-4183</v>
      </c>
    </row>
    <row r="10" spans="1:13" x14ac:dyDescent="0.25">
      <c r="A10" s="84" t="s">
        <v>1023</v>
      </c>
      <c r="B10" s="84" t="s">
        <v>1024</v>
      </c>
      <c r="C10" s="84">
        <v>77.400000000000006</v>
      </c>
      <c r="D10" s="84">
        <f>FLOOR(C10*1.1,LOOKUP(C10*1.1,{0,10,50,100,500},{0.01,0.05,0.1,0.5,1}))</f>
        <v>85.100000000000009</v>
      </c>
      <c r="E10" s="84">
        <f>CEILING(C10*0.9,LOOKUP(C10*0.9,{0,10,50,100,500},{0.01,0.05,0.1,0.5,1}))</f>
        <v>69.7</v>
      </c>
      <c r="F10" s="84">
        <f t="shared" si="0"/>
        <v>84.600000000000009</v>
      </c>
      <c r="G10" s="84">
        <v>1</v>
      </c>
      <c r="H10" s="84">
        <f t="shared" si="1"/>
        <v>77.400000000000006</v>
      </c>
      <c r="I10" s="84" t="s">
        <v>3590</v>
      </c>
      <c r="J10" s="84">
        <v>10.43</v>
      </c>
      <c r="K10" s="84" t="s">
        <v>4257</v>
      </c>
      <c r="L10" s="82"/>
      <c r="M10" s="142">
        <v>8526</v>
      </c>
    </row>
    <row r="11" spans="1:13" x14ac:dyDescent="0.25">
      <c r="A11" s="84" t="s">
        <v>3981</v>
      </c>
      <c r="B11" s="84" t="s">
        <v>3982</v>
      </c>
      <c r="C11" s="84">
        <v>67.2</v>
      </c>
      <c r="D11" s="84">
        <f>FLOOR(C11*1.1,LOOKUP(C11*1.1,{0,10,50,100,500},{0.01,0.05,0.1,0.5,1}))</f>
        <v>73.900000000000006</v>
      </c>
      <c r="E11" s="84">
        <f>CEILING(C11*0.9,LOOKUP(C11*0.9,{0,10,50,100,500},{0.01,0.05,0.1,0.5,1}))</f>
        <v>60.5</v>
      </c>
      <c r="F11" s="84">
        <f t="shared" si="0"/>
        <v>73.400000000000006</v>
      </c>
      <c r="G11" s="84">
        <v>1</v>
      </c>
      <c r="H11" s="84">
        <f t="shared" si="1"/>
        <v>67.2</v>
      </c>
      <c r="I11" s="84" t="s">
        <v>3590</v>
      </c>
      <c r="J11" s="84">
        <v>8.49</v>
      </c>
      <c r="K11" s="84" t="s">
        <v>4258</v>
      </c>
      <c r="M11" s="142">
        <v>2451</v>
      </c>
    </row>
    <row r="12" spans="1:13" x14ac:dyDescent="0.25">
      <c r="H12" s="83">
        <f>SUM(H2:H11)</f>
        <v>588.95000000000005</v>
      </c>
      <c r="M12" s="83">
        <f>SUM(M2:M11)</f>
        <v>20634</v>
      </c>
    </row>
  </sheetData>
  <phoneticPr fontId="1" type="noConversion"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8E09-A2F4-4F89-96A7-AF3A41DB8B30}">
  <dimension ref="A1:M12"/>
  <sheetViews>
    <sheetView zoomScale="130" zoomScaleNormal="130" workbookViewId="0">
      <selection activeCell="M16" sqref="M16"/>
    </sheetView>
  </sheetViews>
  <sheetFormatPr defaultColWidth="9.28515625" defaultRowHeight="15.75" x14ac:dyDescent="0.25"/>
  <cols>
    <col min="1" max="3" width="9.28515625" style="142"/>
    <col min="4" max="4" width="9.28515625" style="142" hidden="1" customWidth="1"/>
    <col min="5" max="10" width="9.28515625" style="142"/>
    <col min="11" max="11" width="15.7109375" style="142" customWidth="1"/>
    <col min="12" max="16384" width="9.28515625" style="142"/>
  </cols>
  <sheetData>
    <row r="1" spans="1:13" x14ac:dyDescent="0.25">
      <c r="A1" s="142" t="s">
        <v>3587</v>
      </c>
      <c r="B1" s="142" t="s">
        <v>3588</v>
      </c>
      <c r="C1" s="142" t="s">
        <v>3589</v>
      </c>
      <c r="D1" s="142" t="s">
        <v>3590</v>
      </c>
      <c r="E1" s="142" t="s">
        <v>3591</v>
      </c>
      <c r="F1" s="142" t="s">
        <v>3592</v>
      </c>
      <c r="G1" s="142" t="s">
        <v>3593</v>
      </c>
      <c r="H1" s="142" t="s">
        <v>3594</v>
      </c>
      <c r="I1" s="142" t="s">
        <v>3590</v>
      </c>
      <c r="J1" s="142" t="s">
        <v>3595</v>
      </c>
      <c r="K1" s="142" t="s">
        <v>3596</v>
      </c>
      <c r="L1" s="142" t="s">
        <v>3597</v>
      </c>
    </row>
    <row r="2" spans="1:13" x14ac:dyDescent="0.25">
      <c r="A2" s="84" t="s">
        <v>4195</v>
      </c>
      <c r="B2" s="84" t="s">
        <v>4196</v>
      </c>
      <c r="C2" s="84">
        <v>18.2</v>
      </c>
      <c r="D2" s="84">
        <f>FLOOR(C2*1.1,LOOKUP(C2*1.1,{0,10,50,100,500},{0.01,0.05,0.1,0.5,1}))</f>
        <v>20</v>
      </c>
      <c r="E2" s="84">
        <f>CEILING(C2*0.9,LOOKUP(C2*0.9,{0,10,50,100,500},{0.01,0.05,0.1,0.5,1}))</f>
        <v>16.400000000000002</v>
      </c>
      <c r="F2" s="84">
        <f t="shared" ref="F2:F11" si="0">IF(D2&lt;10,D2-0.05,IF(D2&lt;50,D2-0.25,IF(D2&lt;100,D2-0.5,IF(D2&lt;500,D2-2.5,IF(D2&lt;1000,D2-5,0)))))</f>
        <v>19.75</v>
      </c>
      <c r="G2" s="84">
        <v>4</v>
      </c>
      <c r="H2" s="84">
        <f t="shared" ref="H2:H11" si="1">C2*G2</f>
        <v>72.8</v>
      </c>
      <c r="I2" s="84" t="s">
        <v>3590</v>
      </c>
      <c r="J2" s="84">
        <v>46.03</v>
      </c>
      <c r="K2" s="84" t="s">
        <v>4259</v>
      </c>
      <c r="M2" s="142">
        <v>-1763</v>
      </c>
    </row>
    <row r="3" spans="1:13" x14ac:dyDescent="0.25">
      <c r="A3" s="84" t="s">
        <v>1169</v>
      </c>
      <c r="B3" s="84" t="s">
        <v>1170</v>
      </c>
      <c r="C3" s="84">
        <v>59.8</v>
      </c>
      <c r="D3" s="84">
        <f>FLOOR(C3*1.1,LOOKUP(C3*1.1,{0,10,50,100,500},{0.01,0.05,0.1,0.5,1}))</f>
        <v>65.7</v>
      </c>
      <c r="E3" s="84">
        <f>CEILING(C3*0.9,LOOKUP(C3*0.9,{0,10,50,100,500},{0.01,0.05,0.1,0.5,1}))</f>
        <v>53.900000000000006</v>
      </c>
      <c r="F3" s="84">
        <f t="shared" si="0"/>
        <v>65.2</v>
      </c>
      <c r="G3" s="84">
        <v>1</v>
      </c>
      <c r="H3" s="84">
        <f t="shared" si="1"/>
        <v>59.8</v>
      </c>
      <c r="I3" s="84" t="s">
        <v>3590</v>
      </c>
      <c r="J3" s="84">
        <v>36.54</v>
      </c>
      <c r="K3" s="84" t="s">
        <v>4260</v>
      </c>
      <c r="M3" s="142">
        <v>1267</v>
      </c>
    </row>
    <row r="4" spans="1:13" x14ac:dyDescent="0.25">
      <c r="A4" s="84" t="s">
        <v>4169</v>
      </c>
      <c r="B4" s="84" t="s">
        <v>4170</v>
      </c>
      <c r="C4" s="84">
        <v>53</v>
      </c>
      <c r="D4" s="84">
        <f>FLOOR(C4*1.1,LOOKUP(C4*1.1,{0,10,50,100,500},{0.01,0.05,0.1,0.5,1}))</f>
        <v>58.300000000000004</v>
      </c>
      <c r="E4" s="84">
        <f>CEILING(C4*0.9,LOOKUP(C4*0.9,{0,10,50,100,500},{0.01,0.05,0.1,0.5,1}))</f>
        <v>47.7</v>
      </c>
      <c r="F4" s="84">
        <f t="shared" si="0"/>
        <v>57.800000000000004</v>
      </c>
      <c r="G4" s="84">
        <v>1</v>
      </c>
      <c r="H4" s="84">
        <f t="shared" si="1"/>
        <v>53</v>
      </c>
      <c r="I4" s="84" t="s">
        <v>3590</v>
      </c>
      <c r="J4" s="84">
        <v>22.89</v>
      </c>
      <c r="K4" s="84" t="s">
        <v>4261</v>
      </c>
      <c r="M4" s="142">
        <v>2181</v>
      </c>
    </row>
    <row r="5" spans="1:13" x14ac:dyDescent="0.25">
      <c r="A5" s="84" t="s">
        <v>3841</v>
      </c>
      <c r="B5" s="84" t="s">
        <v>3842</v>
      </c>
      <c r="C5" s="84">
        <v>22</v>
      </c>
      <c r="D5" s="84">
        <f>FLOOR(C5*1.1,LOOKUP(C5*1.1,{0,10,50,100,500},{0.01,0.05,0.1,0.5,1}))</f>
        <v>24.200000000000003</v>
      </c>
      <c r="E5" s="84">
        <f>CEILING(C5*0.9,LOOKUP(C5*0.9,{0,10,50,100,500},{0.01,0.05,0.1,0.5,1}))</f>
        <v>19.8</v>
      </c>
      <c r="F5" s="84">
        <f t="shared" si="0"/>
        <v>23.950000000000003</v>
      </c>
      <c r="G5" s="84">
        <v>0</v>
      </c>
      <c r="H5" s="84">
        <f t="shared" si="1"/>
        <v>0</v>
      </c>
      <c r="I5" s="84" t="s">
        <v>3590</v>
      </c>
      <c r="J5" s="84">
        <v>22.88</v>
      </c>
      <c r="K5" s="84" t="s">
        <v>4262</v>
      </c>
      <c r="M5" s="142" t="s">
        <v>306</v>
      </c>
    </row>
    <row r="6" spans="1:13" x14ac:dyDescent="0.25">
      <c r="A6" s="84" t="s">
        <v>1322</v>
      </c>
      <c r="B6" s="84" t="s">
        <v>1323</v>
      </c>
      <c r="C6" s="84">
        <v>79.900000000000006</v>
      </c>
      <c r="D6" s="84">
        <f>FLOOR(C6*1.1,LOOKUP(C6*1.1,{0,10,50,100,500},{0.01,0.05,0.1,0.5,1}))</f>
        <v>87.800000000000011</v>
      </c>
      <c r="E6" s="84">
        <f>CEILING(C6*0.9,LOOKUP(C6*0.9,{0,10,50,100,500},{0.01,0.05,0.1,0.5,1}))</f>
        <v>72</v>
      </c>
      <c r="F6" s="84">
        <f t="shared" si="0"/>
        <v>87.300000000000011</v>
      </c>
      <c r="G6" s="84">
        <v>1</v>
      </c>
      <c r="H6" s="84">
        <f t="shared" si="1"/>
        <v>79.900000000000006</v>
      </c>
      <c r="I6" s="84" t="s">
        <v>3590</v>
      </c>
      <c r="J6" s="84">
        <v>20.95</v>
      </c>
      <c r="K6" s="84" t="s">
        <v>4263</v>
      </c>
      <c r="M6" s="142">
        <v>-1279</v>
      </c>
    </row>
    <row r="7" spans="1:13" x14ac:dyDescent="0.25">
      <c r="A7" s="84" t="s">
        <v>4198</v>
      </c>
      <c r="B7" s="84" t="s">
        <v>4199</v>
      </c>
      <c r="C7" s="84">
        <v>22.35</v>
      </c>
      <c r="D7" s="84">
        <f>FLOOR(C7*1.1,LOOKUP(C7*1.1,{0,10,50,100,500},{0.01,0.05,0.1,0.5,1}))</f>
        <v>24.55</v>
      </c>
      <c r="E7" s="84">
        <f>CEILING(C7*0.9,LOOKUP(C7*0.9,{0,10,50,100,500},{0.01,0.05,0.1,0.5,1}))</f>
        <v>20.150000000000002</v>
      </c>
      <c r="F7" s="84">
        <f t="shared" si="0"/>
        <v>24.3</v>
      </c>
      <c r="G7" s="84">
        <v>0</v>
      </c>
      <c r="H7" s="84">
        <f t="shared" si="1"/>
        <v>0</v>
      </c>
      <c r="I7" s="84" t="s">
        <v>3590</v>
      </c>
      <c r="J7" s="84">
        <v>15.73</v>
      </c>
      <c r="K7" s="84" t="s">
        <v>4264</v>
      </c>
      <c r="M7" s="143" t="s">
        <v>306</v>
      </c>
    </row>
    <row r="8" spans="1:13" x14ac:dyDescent="0.25">
      <c r="A8" s="84" t="s">
        <v>4265</v>
      </c>
      <c r="B8" s="84" t="s">
        <v>4266</v>
      </c>
      <c r="C8" s="84">
        <v>19.149999999999999</v>
      </c>
      <c r="D8" s="84">
        <f>FLOOR(C8*1.1,LOOKUP(C8*1.1,{0,10,50,100,500},{0.01,0.05,0.1,0.5,1}))</f>
        <v>21.05</v>
      </c>
      <c r="E8" s="84">
        <f>CEILING(C8*0.9,LOOKUP(C8*0.9,{0,10,50,100,500},{0.01,0.05,0.1,0.5,1}))</f>
        <v>17.25</v>
      </c>
      <c r="F8" s="84">
        <f t="shared" si="0"/>
        <v>20.8</v>
      </c>
      <c r="G8" s="84">
        <v>3</v>
      </c>
      <c r="H8" s="84">
        <f t="shared" si="1"/>
        <v>57.449999999999996</v>
      </c>
      <c r="I8" s="84" t="s">
        <v>3590</v>
      </c>
      <c r="J8" s="84">
        <v>14.49</v>
      </c>
      <c r="K8" s="84" t="s">
        <v>4267</v>
      </c>
      <c r="M8" s="142">
        <v>-1969</v>
      </c>
    </row>
    <row r="9" spans="1:13" x14ac:dyDescent="0.25">
      <c r="A9" s="84" t="s">
        <v>3648</v>
      </c>
      <c r="B9" s="84" t="s">
        <v>3649</v>
      </c>
      <c r="C9" s="84">
        <v>14.35</v>
      </c>
      <c r="D9" s="84">
        <f>FLOOR(C9*1.1,LOOKUP(C9*1.1,{0,10,50,100,500},{0.01,0.05,0.1,0.5,1}))</f>
        <v>15.75</v>
      </c>
      <c r="E9" s="84">
        <f>CEILING(C9*0.9,LOOKUP(C9*0.9,{0,10,50,100,500},{0.01,0.05,0.1,0.5,1}))</f>
        <v>12.950000000000001</v>
      </c>
      <c r="F9" s="84">
        <f t="shared" si="0"/>
        <v>15.5</v>
      </c>
      <c r="G9" s="84">
        <v>4</v>
      </c>
      <c r="H9" s="84">
        <f t="shared" si="1"/>
        <v>57.4</v>
      </c>
      <c r="I9" s="84" t="s">
        <v>3590</v>
      </c>
      <c r="J9" s="84">
        <v>14.23</v>
      </c>
      <c r="K9" s="84" t="s">
        <v>4268</v>
      </c>
      <c r="M9" s="142">
        <v>-5129</v>
      </c>
    </row>
    <row r="10" spans="1:13" x14ac:dyDescent="0.25">
      <c r="A10" s="84" t="s">
        <v>2789</v>
      </c>
      <c r="B10" s="84" t="s">
        <v>2790</v>
      </c>
      <c r="C10" s="84">
        <v>39</v>
      </c>
      <c r="D10" s="84">
        <f>FLOOR(C10*1.1,LOOKUP(C10*1.1,{0,10,50,100,500},{0.01,0.05,0.1,0.5,1}))</f>
        <v>42.900000000000006</v>
      </c>
      <c r="E10" s="84">
        <f>CEILING(C10*0.9,LOOKUP(C10*0.9,{0,10,50,100,500},{0.01,0.05,0.1,0.5,1}))</f>
        <v>35.1</v>
      </c>
      <c r="F10" s="84">
        <f t="shared" si="0"/>
        <v>42.650000000000006</v>
      </c>
      <c r="G10" s="84">
        <v>2</v>
      </c>
      <c r="H10" s="84">
        <f t="shared" si="1"/>
        <v>78</v>
      </c>
      <c r="I10" s="84" t="s">
        <v>3590</v>
      </c>
      <c r="J10" s="84">
        <v>12.1</v>
      </c>
      <c r="K10" s="84" t="s">
        <v>4269</v>
      </c>
      <c r="M10" s="142">
        <v>-274</v>
      </c>
    </row>
    <row r="11" spans="1:13" x14ac:dyDescent="0.25">
      <c r="A11" s="84" t="s">
        <v>4163</v>
      </c>
      <c r="B11" s="84" t="s">
        <v>4164</v>
      </c>
      <c r="C11" s="84">
        <v>15.2</v>
      </c>
      <c r="D11" s="84">
        <f>FLOOR(C11*1.1,LOOKUP(C11*1.1,{0,10,50,100,500},{0.01,0.05,0.1,0.5,1}))</f>
        <v>16.7</v>
      </c>
      <c r="E11" s="84">
        <f>CEILING(C11*0.9,LOOKUP(C11*0.9,{0,10,50,100,500},{0.01,0.05,0.1,0.5,1}))</f>
        <v>13.700000000000001</v>
      </c>
      <c r="F11" s="84">
        <f t="shared" si="0"/>
        <v>16.45</v>
      </c>
      <c r="G11" s="84">
        <v>4</v>
      </c>
      <c r="H11" s="84">
        <f t="shared" si="1"/>
        <v>60.8</v>
      </c>
      <c r="I11" s="84" t="s">
        <v>3590</v>
      </c>
      <c r="J11" s="84">
        <v>12.02</v>
      </c>
      <c r="K11" s="84" t="s">
        <v>4270</v>
      </c>
      <c r="L11" s="82"/>
      <c r="M11" s="142">
        <v>-4141</v>
      </c>
    </row>
    <row r="12" spans="1:13" x14ac:dyDescent="0.25">
      <c r="H12" s="83">
        <f>SUM(H2:H11)</f>
        <v>519.15</v>
      </c>
      <c r="M12" s="83">
        <f>SUM(M2:M11)</f>
        <v>-11107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6E79-41EC-4492-A72E-C36DB6F3648C}">
  <dimension ref="A1:M13"/>
  <sheetViews>
    <sheetView zoomScale="145" zoomScaleNormal="145" workbookViewId="0">
      <selection activeCell="B7" sqref="B7"/>
    </sheetView>
  </sheetViews>
  <sheetFormatPr defaultColWidth="9.28515625" defaultRowHeight="15.75" x14ac:dyDescent="0.25"/>
  <cols>
    <col min="1" max="3" width="9.28515625" style="143"/>
    <col min="4" max="4" width="9.28515625" style="143" hidden="1" customWidth="1"/>
    <col min="5" max="10" width="9.28515625" style="143"/>
    <col min="11" max="11" width="15.7109375" style="143" customWidth="1"/>
    <col min="12" max="16384" width="9.28515625" style="143"/>
  </cols>
  <sheetData>
    <row r="1" spans="1:13" x14ac:dyDescent="0.25">
      <c r="A1" s="143" t="s">
        <v>3587</v>
      </c>
      <c r="B1" s="143" t="s">
        <v>3588</v>
      </c>
      <c r="C1" s="143" t="s">
        <v>3589</v>
      </c>
      <c r="D1" s="143" t="s">
        <v>3590</v>
      </c>
      <c r="E1" s="143" t="s">
        <v>3591</v>
      </c>
      <c r="F1" s="143" t="s">
        <v>3592</v>
      </c>
      <c r="G1" s="143" t="s">
        <v>3593</v>
      </c>
      <c r="H1" s="143" t="s">
        <v>3594</v>
      </c>
      <c r="I1" s="143" t="s">
        <v>3590</v>
      </c>
      <c r="J1" s="143" t="s">
        <v>3595</v>
      </c>
      <c r="K1" s="143" t="s">
        <v>3596</v>
      </c>
      <c r="L1" s="143" t="s">
        <v>3597</v>
      </c>
    </row>
    <row r="2" spans="1:13" x14ac:dyDescent="0.25">
      <c r="A2" s="84" t="s">
        <v>1714</v>
      </c>
      <c r="B2" s="84" t="s">
        <v>1715</v>
      </c>
      <c r="C2" s="84">
        <v>47.3</v>
      </c>
      <c r="D2" s="84">
        <f>FLOOR(C2*1.1,LOOKUP(C2*1.1,{0,10,50,100,500},{0.01,0.05,0.1,0.5,1}))</f>
        <v>52</v>
      </c>
      <c r="E2" s="84">
        <f>CEILING(C2*0.9,LOOKUP(C2*0.9,{0,10,50,100,500},{0.01,0.05,0.1,0.5,1}))</f>
        <v>42.6</v>
      </c>
      <c r="F2" s="84">
        <f t="shared" ref="F2:F12" si="0">IF(D2&lt;10,D2-0.05,IF(D2&lt;50,D2-0.25,IF(D2&lt;100,D2-0.5,IF(D2&lt;500,D2-2.5,IF(D2&lt;1000,D2-5,0)))))</f>
        <v>51.5</v>
      </c>
      <c r="G2" s="84">
        <v>2</v>
      </c>
      <c r="H2" s="84">
        <f t="shared" ref="H2:H12" si="1">C2*G2</f>
        <v>94.6</v>
      </c>
      <c r="I2" s="84" t="s">
        <v>3590</v>
      </c>
      <c r="J2" s="84">
        <v>29.57</v>
      </c>
      <c r="K2" s="84" t="s">
        <v>4271</v>
      </c>
      <c r="M2" s="143">
        <v>2284</v>
      </c>
    </row>
    <row r="3" spans="1:13" x14ac:dyDescent="0.25">
      <c r="A3" s="84" t="s">
        <v>3648</v>
      </c>
      <c r="B3" s="84" t="s">
        <v>3649</v>
      </c>
      <c r="C3" s="84">
        <v>15.05</v>
      </c>
      <c r="D3" s="84">
        <f>FLOOR(C3*1.1,LOOKUP(C3*1.1,{0,10,50,100,500},{0.01,0.05,0.1,0.5,1}))</f>
        <v>16.55</v>
      </c>
      <c r="E3" s="84">
        <f>CEILING(C3*0.9,LOOKUP(C3*0.9,{0,10,50,100,500},{0.01,0.05,0.1,0.5,1}))</f>
        <v>13.55</v>
      </c>
      <c r="F3" s="84">
        <f t="shared" si="0"/>
        <v>16.3</v>
      </c>
      <c r="G3" s="84">
        <v>0</v>
      </c>
      <c r="H3" s="84">
        <f t="shared" si="1"/>
        <v>0</v>
      </c>
      <c r="I3" s="84" t="s">
        <v>3590</v>
      </c>
      <c r="J3" s="84">
        <v>23.06</v>
      </c>
      <c r="K3" s="84" t="s">
        <v>4272</v>
      </c>
      <c r="M3" s="143" t="s">
        <v>306</v>
      </c>
    </row>
    <row r="4" spans="1:13" x14ac:dyDescent="0.25">
      <c r="A4" s="84" t="s">
        <v>1835</v>
      </c>
      <c r="B4" s="84" t="s">
        <v>1836</v>
      </c>
      <c r="C4" s="84">
        <v>33.9</v>
      </c>
      <c r="D4" s="84">
        <f>FLOOR(C4*1.1,LOOKUP(C4*1.1,{0,10,50,100,500},{0.01,0.05,0.1,0.5,1}))</f>
        <v>37.25</v>
      </c>
      <c r="E4" s="84">
        <f>CEILING(C4*0.9,LOOKUP(C4*0.9,{0,10,50,100,500},{0.01,0.05,0.1,0.5,1}))</f>
        <v>30.55</v>
      </c>
      <c r="F4" s="84">
        <f t="shared" si="0"/>
        <v>37</v>
      </c>
      <c r="G4" s="84">
        <v>0</v>
      </c>
      <c r="H4" s="84">
        <f t="shared" si="1"/>
        <v>0</v>
      </c>
      <c r="I4" s="84" t="s">
        <v>3590</v>
      </c>
      <c r="J4" s="84">
        <v>15.14</v>
      </c>
      <c r="K4" s="84" t="s">
        <v>4273</v>
      </c>
      <c r="L4" s="82"/>
      <c r="M4" s="144" t="s">
        <v>306</v>
      </c>
    </row>
    <row r="5" spans="1:13" x14ac:dyDescent="0.25">
      <c r="A5" s="84" t="s">
        <v>1322</v>
      </c>
      <c r="B5" s="84" t="s">
        <v>1323</v>
      </c>
      <c r="C5" s="84">
        <v>81</v>
      </c>
      <c r="D5" s="84">
        <f>FLOOR(C5*1.1,LOOKUP(C5*1.1,{0,10,50,100,500},{0.01,0.05,0.1,0.5,1}))</f>
        <v>89.100000000000009</v>
      </c>
      <c r="E5" s="84">
        <f>CEILING(C5*0.9,LOOKUP(C5*0.9,{0,10,50,100,500},{0.01,0.05,0.1,0.5,1}))</f>
        <v>72.900000000000006</v>
      </c>
      <c r="F5" s="84">
        <f t="shared" si="0"/>
        <v>88.600000000000009</v>
      </c>
      <c r="G5" s="84">
        <v>1</v>
      </c>
      <c r="H5" s="84">
        <f t="shared" si="1"/>
        <v>81</v>
      </c>
      <c r="I5" s="84" t="s">
        <v>3590</v>
      </c>
      <c r="J5" s="84">
        <v>13.19</v>
      </c>
      <c r="K5" s="84" t="s">
        <v>4274</v>
      </c>
      <c r="M5" s="143">
        <v>119</v>
      </c>
    </row>
    <row r="6" spans="1:13" x14ac:dyDescent="0.25">
      <c r="A6" s="84" t="s">
        <v>1608</v>
      </c>
      <c r="B6" s="84" t="s">
        <v>1609</v>
      </c>
      <c r="C6" s="84">
        <v>59.2</v>
      </c>
      <c r="D6" s="84">
        <f>FLOOR(C6*1.1,LOOKUP(C6*1.1,{0,10,50,100,500},{0.01,0.05,0.1,0.5,1}))</f>
        <v>65.100000000000009</v>
      </c>
      <c r="E6" s="84">
        <f>CEILING(C6*0.9,LOOKUP(C6*0.9,{0,10,50,100,500},{0.01,0.05,0.1,0.5,1}))</f>
        <v>53.300000000000004</v>
      </c>
      <c r="F6" s="84">
        <f t="shared" si="0"/>
        <v>64.600000000000009</v>
      </c>
      <c r="G6" s="84">
        <v>2</v>
      </c>
      <c r="H6" s="84">
        <f t="shared" si="1"/>
        <v>118.4</v>
      </c>
      <c r="I6" s="84" t="s">
        <v>3590</v>
      </c>
      <c r="J6" s="84">
        <v>11.46</v>
      </c>
      <c r="K6" s="84" t="s">
        <v>4275</v>
      </c>
      <c r="M6" s="143">
        <v>2736</v>
      </c>
    </row>
    <row r="7" spans="1:13" x14ac:dyDescent="0.25">
      <c r="A7" s="84" t="s">
        <v>4276</v>
      </c>
      <c r="B7" s="84" t="s">
        <v>4277</v>
      </c>
      <c r="C7" s="84">
        <v>38.799999999999997</v>
      </c>
      <c r="D7" s="84">
        <f>FLOOR(C7*1.1,LOOKUP(C7*1.1,{0,10,50,100,500},{0.01,0.05,0.1,0.5,1}))</f>
        <v>42.650000000000006</v>
      </c>
      <c r="E7" s="84">
        <f>CEILING(C7*0.9,LOOKUP(C7*0.9,{0,10,50,100,500},{0.01,0.05,0.1,0.5,1}))</f>
        <v>34.950000000000003</v>
      </c>
      <c r="F7" s="84">
        <f t="shared" si="0"/>
        <v>42.400000000000006</v>
      </c>
      <c r="G7" s="84">
        <v>3</v>
      </c>
      <c r="H7" s="84">
        <f t="shared" si="1"/>
        <v>116.39999999999999</v>
      </c>
      <c r="I7" s="84" t="s">
        <v>3590</v>
      </c>
      <c r="J7" s="84">
        <v>11.08</v>
      </c>
      <c r="K7" s="84" t="s">
        <v>4278</v>
      </c>
      <c r="M7" s="143">
        <v>-7473</v>
      </c>
    </row>
    <row r="8" spans="1:13" x14ac:dyDescent="0.25">
      <c r="A8" s="84" t="s">
        <v>4030</v>
      </c>
      <c r="B8" s="84" t="s">
        <v>4031</v>
      </c>
      <c r="C8" s="84">
        <v>45.4</v>
      </c>
      <c r="D8" s="84">
        <f>FLOOR(C8*1.1,LOOKUP(C8*1.1,{0,10,50,100,500},{0.01,0.05,0.1,0.5,1}))</f>
        <v>49.900000000000006</v>
      </c>
      <c r="E8" s="84">
        <f>CEILING(C8*0.9,LOOKUP(C8*0.9,{0,10,50,100,500},{0.01,0.05,0.1,0.5,1}))</f>
        <v>40.900000000000006</v>
      </c>
      <c r="F8" s="84">
        <f t="shared" si="0"/>
        <v>49.650000000000006</v>
      </c>
      <c r="G8" s="84">
        <v>2</v>
      </c>
      <c r="H8" s="84">
        <f t="shared" si="1"/>
        <v>90.8</v>
      </c>
      <c r="I8" s="84" t="s">
        <v>3590</v>
      </c>
      <c r="J8" s="84">
        <v>10.9</v>
      </c>
      <c r="K8" s="84" t="s">
        <v>4279</v>
      </c>
      <c r="L8" s="82"/>
      <c r="M8" s="143">
        <v>-9009</v>
      </c>
    </row>
    <row r="9" spans="1:13" x14ac:dyDescent="0.25">
      <c r="A9" s="81" t="s">
        <v>4280</v>
      </c>
      <c r="B9" s="81" t="s">
        <v>4281</v>
      </c>
      <c r="C9" s="81">
        <v>28.35</v>
      </c>
      <c r="D9" s="81">
        <f>FLOOR(C9*1.1,LOOKUP(C9*1.1,{0,10,50,100,500},{0.01,0.05,0.1,0.5,1}))</f>
        <v>31.150000000000002</v>
      </c>
      <c r="E9" s="81">
        <f>CEILING(C9*0.9,LOOKUP(C9*0.9,{0,10,50,100,500},{0.01,0.05,0.1,0.5,1}))</f>
        <v>25.55</v>
      </c>
      <c r="F9" s="81">
        <f t="shared" si="0"/>
        <v>30.900000000000002</v>
      </c>
      <c r="G9" s="81">
        <v>0</v>
      </c>
      <c r="H9" s="81">
        <f t="shared" si="1"/>
        <v>0</v>
      </c>
      <c r="I9" s="81" t="s">
        <v>3590</v>
      </c>
      <c r="J9" s="81">
        <v>6.63</v>
      </c>
      <c r="K9" s="81" t="s">
        <v>4282</v>
      </c>
      <c r="L9" s="82"/>
    </row>
    <row r="10" spans="1:13" x14ac:dyDescent="0.25">
      <c r="A10" s="81" t="s">
        <v>150</v>
      </c>
      <c r="B10" s="81" t="s">
        <v>151</v>
      </c>
      <c r="C10" s="81">
        <v>38.75</v>
      </c>
      <c r="D10" s="81">
        <f>FLOOR(C10*1.1,LOOKUP(C10*1.1,{0,10,50,100,500},{0.01,0.05,0.1,0.5,1}))</f>
        <v>42.6</v>
      </c>
      <c r="E10" s="81">
        <f>CEILING(C10*0.9,LOOKUP(C10*0.9,{0,10,50,100,500},{0.01,0.05,0.1,0.5,1}))</f>
        <v>34.9</v>
      </c>
      <c r="F10" s="81">
        <f t="shared" si="0"/>
        <v>42.35</v>
      </c>
      <c r="G10" s="81">
        <v>0</v>
      </c>
      <c r="H10" s="81">
        <f t="shared" si="1"/>
        <v>0</v>
      </c>
      <c r="I10" s="81" t="s">
        <v>3590</v>
      </c>
      <c r="J10" s="81">
        <v>6.46</v>
      </c>
      <c r="K10" s="81" t="s">
        <v>4283</v>
      </c>
    </row>
    <row r="11" spans="1:13" x14ac:dyDescent="0.25">
      <c r="A11" s="81" t="s">
        <v>4284</v>
      </c>
      <c r="B11" s="81" t="s">
        <v>4285</v>
      </c>
      <c r="C11" s="81">
        <v>17.25</v>
      </c>
      <c r="D11" s="81">
        <f>FLOOR(C11*1.1,LOOKUP(C11*1.1,{0,10,50,100,500},{0.01,0.05,0.1,0.5,1}))</f>
        <v>18.95</v>
      </c>
      <c r="E11" s="81">
        <f>CEILING(C11*0.9,LOOKUP(C11*0.9,{0,10,50,100,500},{0.01,0.05,0.1,0.5,1}))</f>
        <v>15.55</v>
      </c>
      <c r="F11" s="81">
        <f t="shared" si="0"/>
        <v>18.7</v>
      </c>
      <c r="G11" s="81">
        <v>0</v>
      </c>
      <c r="H11" s="81">
        <f t="shared" si="1"/>
        <v>0</v>
      </c>
      <c r="I11" s="81" t="s">
        <v>3590</v>
      </c>
      <c r="J11" s="81">
        <v>6.44</v>
      </c>
      <c r="K11" s="81" t="s">
        <v>4286</v>
      </c>
    </row>
    <row r="12" spans="1:13" x14ac:dyDescent="0.25">
      <c r="A12" s="84" t="s">
        <v>4287</v>
      </c>
      <c r="B12" s="84" t="s">
        <v>4288</v>
      </c>
      <c r="C12" s="84">
        <v>28.6</v>
      </c>
      <c r="D12" s="84">
        <f>FLOOR(C12*1.1,LOOKUP(C12*1.1,{0,10,50,100,500},{0.01,0.05,0.1,0.5,1}))</f>
        <v>31.450000000000003</v>
      </c>
      <c r="E12" s="84">
        <f>CEILING(C12*0.9,LOOKUP(C12*0.9,{0,10,50,100,500},{0.01,0.05,0.1,0.5,1}))</f>
        <v>25.75</v>
      </c>
      <c r="F12" s="84">
        <f t="shared" si="0"/>
        <v>31.200000000000003</v>
      </c>
      <c r="G12" s="84">
        <v>3</v>
      </c>
      <c r="H12" s="84">
        <f t="shared" si="1"/>
        <v>85.800000000000011</v>
      </c>
      <c r="I12" s="84" t="s">
        <v>3590</v>
      </c>
      <c r="J12" s="84">
        <v>6.15</v>
      </c>
      <c r="K12" s="84" t="s">
        <v>4289</v>
      </c>
      <c r="M12" s="144">
        <v>-3979</v>
      </c>
    </row>
    <row r="13" spans="1:13" x14ac:dyDescent="0.25">
      <c r="H13" s="83">
        <f>SUM(H2:H12)</f>
        <v>587</v>
      </c>
      <c r="M13" s="83">
        <f>SUM(M2:M12)</f>
        <v>-15322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EB46-B1D9-49FF-AFC2-4C6DB4943F10}">
  <dimension ref="A1:M13"/>
  <sheetViews>
    <sheetView zoomScale="145" zoomScaleNormal="145" workbookViewId="0">
      <selection activeCell="B8" sqref="B8"/>
    </sheetView>
  </sheetViews>
  <sheetFormatPr defaultColWidth="9.28515625" defaultRowHeight="15.75" x14ac:dyDescent="0.25"/>
  <cols>
    <col min="1" max="3" width="9.28515625" style="144"/>
    <col min="4" max="4" width="9.28515625" style="144" hidden="1" customWidth="1"/>
    <col min="5" max="10" width="9.28515625" style="144"/>
    <col min="11" max="11" width="15.7109375" style="144" customWidth="1"/>
    <col min="12" max="16384" width="9.28515625" style="144"/>
  </cols>
  <sheetData>
    <row r="1" spans="1:13" x14ac:dyDescent="0.25">
      <c r="A1" s="144" t="s">
        <v>3587</v>
      </c>
      <c r="B1" s="144" t="s">
        <v>3588</v>
      </c>
      <c r="C1" s="144" t="s">
        <v>3589</v>
      </c>
      <c r="D1" s="144" t="s">
        <v>3590</v>
      </c>
      <c r="E1" s="144" t="s">
        <v>3591</v>
      </c>
      <c r="F1" s="144" t="s">
        <v>3592</v>
      </c>
      <c r="G1" s="144" t="s">
        <v>3593</v>
      </c>
      <c r="H1" s="144" t="s">
        <v>3594</v>
      </c>
      <c r="I1" s="144" t="s">
        <v>3590</v>
      </c>
      <c r="J1" s="144" t="s">
        <v>3595</v>
      </c>
      <c r="K1" s="144" t="s">
        <v>3596</v>
      </c>
      <c r="L1" s="144" t="s">
        <v>3597</v>
      </c>
    </row>
    <row r="2" spans="1:13" x14ac:dyDescent="0.25">
      <c r="A2" s="84" t="s">
        <v>3740</v>
      </c>
      <c r="B2" s="84" t="s">
        <v>3741</v>
      </c>
      <c r="C2" s="84">
        <v>27.3</v>
      </c>
      <c r="D2" s="84">
        <f>FLOOR(C2*1.1,LOOKUP(C2*1.1,{0,10,50,100,500},{0.01,0.05,0.1,0.5,1}))</f>
        <v>30</v>
      </c>
      <c r="E2" s="84">
        <f>CEILING(C2*0.9,LOOKUP(C2*0.9,{0,10,50,100,500},{0.01,0.05,0.1,0.5,1}))</f>
        <v>24.6</v>
      </c>
      <c r="F2" s="84">
        <f t="shared" ref="F2:F9" si="0">IF(D2&lt;10,D2-0.05,IF(D2&lt;50,D2-0.25,IF(D2&lt;100,D2-0.5,IF(D2&lt;500,D2-2.5,IF(D2&lt;1000,D2-5,0)))))</f>
        <v>29.75</v>
      </c>
      <c r="G2" s="84">
        <v>3</v>
      </c>
      <c r="H2" s="84">
        <f t="shared" ref="H2:H9" si="1">C2*G2</f>
        <v>81.900000000000006</v>
      </c>
      <c r="I2" s="84" t="s">
        <v>3590</v>
      </c>
      <c r="J2" s="84">
        <v>66.900000000000006</v>
      </c>
      <c r="K2" s="84" t="s">
        <v>4290</v>
      </c>
      <c r="M2" s="144">
        <v>557</v>
      </c>
    </row>
    <row r="3" spans="1:13" x14ac:dyDescent="0.25">
      <c r="A3" s="84" t="s">
        <v>4291</v>
      </c>
      <c r="B3" s="84" t="s">
        <v>4292</v>
      </c>
      <c r="C3" s="84">
        <v>16.25</v>
      </c>
      <c r="D3" s="84">
        <f>FLOOR(C3*1.1,LOOKUP(C3*1.1,{0,10,50,100,500},{0.01,0.05,0.1,0.5,1}))</f>
        <v>17.850000000000001</v>
      </c>
      <c r="E3" s="84">
        <f>CEILING(C3*0.9,LOOKUP(C3*0.9,{0,10,50,100,500},{0.01,0.05,0.1,0.5,1}))</f>
        <v>14.65</v>
      </c>
      <c r="F3" s="84">
        <f t="shared" si="0"/>
        <v>17.600000000000001</v>
      </c>
      <c r="G3" s="84">
        <v>5</v>
      </c>
      <c r="H3" s="84">
        <f t="shared" si="1"/>
        <v>81.25</v>
      </c>
      <c r="I3" s="84" t="s">
        <v>3590</v>
      </c>
      <c r="J3" s="84">
        <v>36.729999999999997</v>
      </c>
      <c r="K3" s="84" t="s">
        <v>4293</v>
      </c>
      <c r="M3" s="144">
        <v>-441</v>
      </c>
    </row>
    <row r="4" spans="1:13" x14ac:dyDescent="0.25">
      <c r="A4" s="84" t="s">
        <v>2064</v>
      </c>
      <c r="B4" s="84" t="s">
        <v>2065</v>
      </c>
      <c r="C4" s="84">
        <v>112.5</v>
      </c>
      <c r="D4" s="84">
        <f>FLOOR(C4*1.1,LOOKUP(C4*1.1,{0,10,50,100,500},{0.01,0.05,0.1,0.5,1}))</f>
        <v>123.5</v>
      </c>
      <c r="E4" s="84">
        <f>CEILING(C4*0.9,LOOKUP(C4*0.9,{0,10,50,100,500},{0.01,0.05,0.1,0.5,1}))</f>
        <v>101.5</v>
      </c>
      <c r="F4" s="84">
        <f t="shared" si="0"/>
        <v>121</v>
      </c>
      <c r="G4" s="84">
        <v>1</v>
      </c>
      <c r="H4" s="84">
        <f t="shared" si="1"/>
        <v>112.5</v>
      </c>
      <c r="I4" s="84" t="s">
        <v>3590</v>
      </c>
      <c r="J4" s="84">
        <v>27.79</v>
      </c>
      <c r="K4" s="84" t="s">
        <v>4299</v>
      </c>
      <c r="M4" s="144">
        <v>-2254</v>
      </c>
    </row>
    <row r="5" spans="1:13" x14ac:dyDescent="0.25">
      <c r="A5" s="84" t="s">
        <v>1864</v>
      </c>
      <c r="B5" s="84" t="s">
        <v>1865</v>
      </c>
      <c r="C5" s="84">
        <v>44</v>
      </c>
      <c r="D5" s="84">
        <f>FLOOR(C5*1.1,LOOKUP(C5*1.1,{0,10,50,100,500},{0.01,0.05,0.1,0.5,1}))</f>
        <v>48.400000000000006</v>
      </c>
      <c r="E5" s="84">
        <f>CEILING(C5*0.9,LOOKUP(C5*0.9,{0,10,50,100,500},{0.01,0.05,0.1,0.5,1}))</f>
        <v>39.6</v>
      </c>
      <c r="F5" s="84">
        <f t="shared" si="0"/>
        <v>48.150000000000006</v>
      </c>
      <c r="G5" s="84">
        <v>2</v>
      </c>
      <c r="H5" s="84">
        <f t="shared" si="1"/>
        <v>88</v>
      </c>
      <c r="I5" s="84" t="s">
        <v>3590</v>
      </c>
      <c r="J5" s="84">
        <v>21.96</v>
      </c>
      <c r="K5" s="84" t="s">
        <v>4294</v>
      </c>
      <c r="L5" s="82"/>
      <c r="M5" s="144">
        <v>8004</v>
      </c>
    </row>
    <row r="6" spans="1:13" x14ac:dyDescent="0.25">
      <c r="A6" s="84" t="s">
        <v>4169</v>
      </c>
      <c r="B6" s="84" t="s">
        <v>4170</v>
      </c>
      <c r="C6" s="84">
        <v>51.2</v>
      </c>
      <c r="D6" s="84">
        <f>FLOOR(C6*1.1,LOOKUP(C6*1.1,{0,10,50,100,500},{0.01,0.05,0.1,0.5,1}))</f>
        <v>56.300000000000004</v>
      </c>
      <c r="E6" s="84">
        <f>CEILING(C6*0.9,LOOKUP(C6*0.9,{0,10,50,100,500},{0.01,0.05,0.1,0.5,1}))</f>
        <v>46.1</v>
      </c>
      <c r="F6" s="84">
        <f t="shared" si="0"/>
        <v>55.800000000000004</v>
      </c>
      <c r="G6" s="84">
        <v>2</v>
      </c>
      <c r="H6" s="84">
        <f t="shared" si="1"/>
        <v>102.4</v>
      </c>
      <c r="I6" s="84" t="s">
        <v>3590</v>
      </c>
      <c r="J6" s="84">
        <v>21.65</v>
      </c>
      <c r="K6" s="84" t="s">
        <v>4295</v>
      </c>
      <c r="M6" s="144">
        <v>-29</v>
      </c>
    </row>
    <row r="7" spans="1:13" x14ac:dyDescent="0.25">
      <c r="A7" s="84" t="s">
        <v>4030</v>
      </c>
      <c r="B7" s="84" t="s">
        <v>4031</v>
      </c>
      <c r="C7" s="84">
        <v>49.9</v>
      </c>
      <c r="D7" s="84">
        <f>FLOOR(C7*1.1,LOOKUP(C7*1.1,{0,10,50,100,500},{0.01,0.05,0.1,0.5,1}))</f>
        <v>54.800000000000004</v>
      </c>
      <c r="E7" s="84">
        <f>CEILING(C7*0.9,LOOKUP(C7*0.9,{0,10,50,100,500},{0.01,0.05,0.1,0.5,1}))</f>
        <v>44.95</v>
      </c>
      <c r="F7" s="84">
        <f t="shared" si="0"/>
        <v>54.300000000000004</v>
      </c>
      <c r="G7" s="84">
        <v>2</v>
      </c>
      <c r="H7" s="84">
        <f t="shared" si="1"/>
        <v>99.8</v>
      </c>
      <c r="I7" s="84" t="s">
        <v>3590</v>
      </c>
      <c r="J7" s="84">
        <v>17.38</v>
      </c>
      <c r="K7" s="84" t="s">
        <v>4296</v>
      </c>
      <c r="L7" s="82"/>
      <c r="M7" s="144">
        <v>13665</v>
      </c>
    </row>
    <row r="8" spans="1:13" x14ac:dyDescent="0.25">
      <c r="A8" s="84" t="s">
        <v>4242</v>
      </c>
      <c r="B8" s="84" t="s">
        <v>4243</v>
      </c>
      <c r="C8" s="84">
        <v>28.65</v>
      </c>
      <c r="D8" s="84">
        <f>FLOOR(C8*1.1,LOOKUP(C8*1.1,{0,10,50,100,500},{0.01,0.05,0.1,0.5,1}))</f>
        <v>31.5</v>
      </c>
      <c r="E8" s="84">
        <f>CEILING(C8*0.9,LOOKUP(C8*0.9,{0,10,50,100,500},{0.01,0.05,0.1,0.5,1}))</f>
        <v>25.8</v>
      </c>
      <c r="F8" s="84">
        <f t="shared" si="0"/>
        <v>31.25</v>
      </c>
      <c r="G8" s="84">
        <v>3</v>
      </c>
      <c r="H8" s="84">
        <f t="shared" si="1"/>
        <v>85.949999999999989</v>
      </c>
      <c r="I8" s="84" t="s">
        <v>3590</v>
      </c>
      <c r="J8" s="84">
        <v>14.33</v>
      </c>
      <c r="K8" s="84" t="s">
        <v>4297</v>
      </c>
      <c r="M8" s="144">
        <v>107</v>
      </c>
    </row>
    <row r="9" spans="1:13" x14ac:dyDescent="0.25">
      <c r="A9" s="84" t="s">
        <v>3774</v>
      </c>
      <c r="B9" s="84" t="s">
        <v>3775</v>
      </c>
      <c r="C9" s="84">
        <v>43.7</v>
      </c>
      <c r="D9" s="84">
        <f>FLOOR(C9*1.1,LOOKUP(C9*1.1,{0,10,50,100,500},{0.01,0.05,0.1,0.5,1}))</f>
        <v>48.050000000000004</v>
      </c>
      <c r="E9" s="84">
        <f>CEILING(C9*0.9,LOOKUP(C9*0.9,{0,10,50,100,500},{0.01,0.05,0.1,0.5,1}))</f>
        <v>39.35</v>
      </c>
      <c r="F9" s="84">
        <f t="shared" si="0"/>
        <v>47.800000000000004</v>
      </c>
      <c r="G9" s="84">
        <v>2</v>
      </c>
      <c r="H9" s="84">
        <f t="shared" si="1"/>
        <v>87.4</v>
      </c>
      <c r="I9" s="84" t="s">
        <v>3590</v>
      </c>
      <c r="J9" s="84">
        <v>11.75</v>
      </c>
      <c r="K9" s="84" t="s">
        <v>4298</v>
      </c>
      <c r="M9" s="144">
        <v>-1198</v>
      </c>
    </row>
    <row r="10" spans="1:13" x14ac:dyDescent="0.25">
      <c r="H10" s="83">
        <f>SUM(H2:H9)</f>
        <v>739.19999999999993</v>
      </c>
      <c r="M10" s="83">
        <f>SUM(M2:M9)</f>
        <v>18411</v>
      </c>
    </row>
    <row r="13" spans="1:13" x14ac:dyDescent="0.25">
      <c r="K13" s="144" t="s">
        <v>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DAF7-9974-497C-AB07-B6E745B49B4A}">
  <dimension ref="A1:T24"/>
  <sheetViews>
    <sheetView zoomScale="130" zoomScaleNormal="130" workbookViewId="0">
      <selection activeCell="C27" sqref="C27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15" t="s">
        <v>144</v>
      </c>
      <c r="B2" s="15" t="s">
        <v>145</v>
      </c>
      <c r="C2" s="15" t="s">
        <v>1031</v>
      </c>
      <c r="D2" s="16">
        <f>FLOOR(C2*1.1,LOOKUP(C2*1.1,{0,10,50,100,500},{0.01,0.05,0.1,0.5,1}))</f>
        <v>125</v>
      </c>
      <c r="E2" s="16">
        <f>CEILING(C2*0.9,LOOKUP(C2*0.9,{0,10,50,100,500},{0.01,0.05,0.1,0.5,1}))</f>
        <v>103</v>
      </c>
      <c r="F2" s="17">
        <f t="shared" ref="F2:F11" si="0">IF(D2&lt;10,D2-0.02,IF(D2&lt;50,D2-0.1,IF(D2&lt;100,D2-0.2,IF(D2&lt;500,D2-1,IF(D2&lt;1000,D2-2,0)))))</f>
        <v>124</v>
      </c>
      <c r="G2" s="15">
        <v>0</v>
      </c>
      <c r="H2" s="15">
        <f t="shared" ref="H2:H11" si="1">C2*G2</f>
        <v>0</v>
      </c>
      <c r="I2" s="15"/>
      <c r="J2" s="15" t="s">
        <v>1032</v>
      </c>
      <c r="K2" s="15" t="s">
        <v>1033</v>
      </c>
      <c r="L2" s="15" t="s">
        <v>1034</v>
      </c>
      <c r="M2" s="5"/>
      <c r="N2" s="5"/>
      <c r="R2" s="3">
        <f t="shared" ref="R2:R11" si="2">IF(E2&lt;10,E2+0.01,IF(E2&lt;50,E2+0.05,IF(E2&lt;100,E2+0.1,IF(E2&lt;500,E2+0.5,IF(E2&lt;1000,E2+1,0)))))</f>
        <v>103.5</v>
      </c>
      <c r="S2" s="6">
        <v>1</v>
      </c>
      <c r="T2" s="8">
        <f>H17*1000*0.01</f>
        <v>5007.5</v>
      </c>
    </row>
    <row r="3" spans="1:20" s="9" customFormat="1" x14ac:dyDescent="0.25">
      <c r="A3" s="23" t="s">
        <v>1035</v>
      </c>
      <c r="B3" s="23" t="s">
        <v>1036</v>
      </c>
      <c r="C3" s="23" t="s">
        <v>1037</v>
      </c>
      <c r="D3" s="23">
        <f>FLOOR(C3*1.1,LOOKUP(C3*1.1,{0,10,50,100,500},{0.01,0.05,0.1,0.5,1}))</f>
        <v>18.2</v>
      </c>
      <c r="E3" s="23">
        <f>CEILING(C3*0.9,LOOKUP(C3*0.9,{0,10,50,100,500},{0.01,0.05,0.1,0.5,1}))</f>
        <v>14.9</v>
      </c>
      <c r="F3" s="23">
        <f t="shared" si="0"/>
        <v>18.099999999999998</v>
      </c>
      <c r="G3" s="23">
        <v>4</v>
      </c>
      <c r="H3" s="23">
        <f t="shared" si="1"/>
        <v>66.2</v>
      </c>
      <c r="I3" s="23"/>
      <c r="J3" s="23" t="s">
        <v>1038</v>
      </c>
      <c r="K3" s="23" t="s">
        <v>1039</v>
      </c>
      <c r="L3" s="23" t="s">
        <v>1040</v>
      </c>
      <c r="M3" s="5"/>
      <c r="N3" s="5" t="s">
        <v>1105</v>
      </c>
      <c r="O3" s="6"/>
      <c r="P3" s="6"/>
      <c r="Q3" s="6"/>
      <c r="R3" s="3">
        <f t="shared" si="2"/>
        <v>14.950000000000001</v>
      </c>
      <c r="S3" s="6">
        <v>2</v>
      </c>
      <c r="T3" s="8">
        <f>T2*2</f>
        <v>10015</v>
      </c>
    </row>
    <row r="4" spans="1:20" x14ac:dyDescent="0.25">
      <c r="A4" s="23" t="s">
        <v>1041</v>
      </c>
      <c r="B4" s="23" t="s">
        <v>1042</v>
      </c>
      <c r="C4" s="23" t="s">
        <v>1043</v>
      </c>
      <c r="D4" s="24">
        <f>FLOOR(C4*1.1,LOOKUP(C4*1.1,{0,10,50,100,500},{0.01,0.05,0.1,0.5,1}))</f>
        <v>54.7</v>
      </c>
      <c r="E4" s="24">
        <f>CEILING(C4*0.9,LOOKUP(C4*0.9,{0,10,50,100,500},{0.01,0.05,0.1,0.5,1}))</f>
        <v>44.85</v>
      </c>
      <c r="F4" s="25">
        <f t="shared" si="0"/>
        <v>54.5</v>
      </c>
      <c r="G4" s="23">
        <v>1</v>
      </c>
      <c r="H4" s="23">
        <f t="shared" si="1"/>
        <v>49.8</v>
      </c>
      <c r="I4" s="23"/>
      <c r="J4" s="23" t="s">
        <v>1044</v>
      </c>
      <c r="K4" s="23" t="s">
        <v>1045</v>
      </c>
      <c r="L4" s="23" t="s">
        <v>1046</v>
      </c>
      <c r="M4" s="5"/>
      <c r="N4" s="5">
        <v>687</v>
      </c>
      <c r="R4" s="3">
        <f t="shared" si="2"/>
        <v>44.9</v>
      </c>
      <c r="S4" s="6">
        <v>3</v>
      </c>
      <c r="T4" s="8">
        <f>T2*3</f>
        <v>15022.5</v>
      </c>
    </row>
    <row r="5" spans="1:20" s="9" customFormat="1" ht="17.25" customHeight="1" x14ac:dyDescent="0.25">
      <c r="A5" s="23" t="s">
        <v>1047</v>
      </c>
      <c r="B5" s="23" t="s">
        <v>1048</v>
      </c>
      <c r="C5" s="23" t="s">
        <v>1049</v>
      </c>
      <c r="D5" s="24">
        <f>FLOOR(C5*1.1,LOOKUP(C5*1.1,{0,10,50,100,500},{0.01,0.05,0.1,0.5,1}))</f>
        <v>61.300000000000004</v>
      </c>
      <c r="E5" s="24">
        <f>CEILING(C5*0.9,LOOKUP(C5*0.9,{0,10,50,100,500},{0.01,0.05,0.1,0.5,1}))</f>
        <v>50.300000000000004</v>
      </c>
      <c r="F5" s="25">
        <f t="shared" si="0"/>
        <v>61.1</v>
      </c>
      <c r="G5" s="23">
        <v>1</v>
      </c>
      <c r="H5" s="23">
        <f t="shared" si="1"/>
        <v>55.8</v>
      </c>
      <c r="I5" s="23"/>
      <c r="J5" s="23" t="s">
        <v>1050</v>
      </c>
      <c r="K5" s="23" t="s">
        <v>1051</v>
      </c>
      <c r="L5" s="23" t="s">
        <v>1052</v>
      </c>
      <c r="M5" s="5"/>
      <c r="N5" s="5">
        <v>1558</v>
      </c>
      <c r="O5" s="6"/>
      <c r="P5" s="6"/>
      <c r="Q5" s="6"/>
      <c r="R5" s="3">
        <f t="shared" si="2"/>
        <v>50.400000000000006</v>
      </c>
      <c r="S5" s="6">
        <v>4</v>
      </c>
      <c r="T5" s="8">
        <f>T2*4</f>
        <v>20030</v>
      </c>
    </row>
    <row r="6" spans="1:20" x14ac:dyDescent="0.25">
      <c r="A6" s="23" t="s">
        <v>300</v>
      </c>
      <c r="B6" s="23" t="s">
        <v>301</v>
      </c>
      <c r="C6" s="23" t="s">
        <v>1053</v>
      </c>
      <c r="D6" s="24">
        <f>FLOOR(C6*1.1,LOOKUP(C6*1.1,{0,10,50,100,500},{0.01,0.05,0.1,0.5,1}))</f>
        <v>57.300000000000004</v>
      </c>
      <c r="E6" s="24">
        <f>CEILING(C6*0.9,LOOKUP(C6*0.9,{0,10,50,100,500},{0.01,0.05,0.1,0.5,1}))</f>
        <v>46.900000000000006</v>
      </c>
      <c r="F6" s="25">
        <f t="shared" si="0"/>
        <v>57.1</v>
      </c>
      <c r="G6" s="23">
        <v>1</v>
      </c>
      <c r="H6" s="23">
        <f t="shared" si="1"/>
        <v>52.1</v>
      </c>
      <c r="I6" s="23"/>
      <c r="J6" s="23" t="s">
        <v>1054</v>
      </c>
      <c r="K6" s="23" t="s">
        <v>1055</v>
      </c>
      <c r="L6" s="23" t="s">
        <v>1056</v>
      </c>
      <c r="M6" s="5"/>
      <c r="N6" s="5">
        <v>475</v>
      </c>
      <c r="R6" s="3">
        <f t="shared" si="2"/>
        <v>46.95</v>
      </c>
      <c r="S6" s="6">
        <v>5</v>
      </c>
      <c r="T6" s="8">
        <f>T2*5</f>
        <v>25037.5</v>
      </c>
    </row>
    <row r="7" spans="1:20" s="9" customFormat="1" x14ac:dyDescent="0.25">
      <c r="A7" s="23" t="s">
        <v>1057</v>
      </c>
      <c r="B7" s="23" t="s">
        <v>1058</v>
      </c>
      <c r="C7" s="23" t="s">
        <v>45</v>
      </c>
      <c r="D7" s="24">
        <f>FLOOR(C7*1.1,LOOKUP(C7*1.1,{0,10,50,100,500},{0.01,0.05,0.1,0.5,1}))</f>
        <v>16.2</v>
      </c>
      <c r="E7" s="24">
        <f>CEILING(C7*0.9,LOOKUP(C7*0.9,{0,10,50,100,500},{0.01,0.05,0.1,0.5,1}))</f>
        <v>13.3</v>
      </c>
      <c r="F7" s="25">
        <f t="shared" si="0"/>
        <v>16.099999999999998</v>
      </c>
      <c r="G7" s="23">
        <v>4</v>
      </c>
      <c r="H7" s="23">
        <f t="shared" si="1"/>
        <v>59</v>
      </c>
      <c r="I7" s="23"/>
      <c r="J7" s="23" t="s">
        <v>1059</v>
      </c>
      <c r="K7" s="23" t="s">
        <v>1060</v>
      </c>
      <c r="L7" s="23" t="s">
        <v>1061</v>
      </c>
      <c r="M7" s="28"/>
      <c r="N7" s="5">
        <v>2747</v>
      </c>
      <c r="O7" s="6"/>
      <c r="P7" s="6"/>
      <c r="Q7" s="6"/>
      <c r="R7" s="3">
        <f t="shared" si="2"/>
        <v>13.350000000000001</v>
      </c>
      <c r="S7" s="6">
        <v>6</v>
      </c>
      <c r="T7" s="8">
        <f>T2*6</f>
        <v>30045</v>
      </c>
    </row>
    <row r="8" spans="1:20" s="13" customFormat="1" x14ac:dyDescent="0.25">
      <c r="A8" s="23" t="s">
        <v>172</v>
      </c>
      <c r="B8" s="23" t="s">
        <v>173</v>
      </c>
      <c r="C8" s="23" t="s">
        <v>1062</v>
      </c>
      <c r="D8" s="24">
        <f>FLOOR(C8*1.1,LOOKUP(C8*1.1,{0,10,50,100,500},{0.01,0.05,0.1,0.5,1}))</f>
        <v>15.8</v>
      </c>
      <c r="E8" s="24">
        <f>CEILING(C8*0.9,LOOKUP(C8*0.9,{0,10,50,100,500},{0.01,0.05,0.1,0.5,1}))</f>
        <v>13</v>
      </c>
      <c r="F8" s="25">
        <f t="shared" si="0"/>
        <v>15.700000000000001</v>
      </c>
      <c r="G8" s="25">
        <v>4</v>
      </c>
      <c r="H8" s="23">
        <f t="shared" si="1"/>
        <v>57.6</v>
      </c>
      <c r="I8" s="23"/>
      <c r="J8" s="23" t="s">
        <v>1063</v>
      </c>
      <c r="K8" s="23" t="s">
        <v>1064</v>
      </c>
      <c r="L8" s="23" t="s">
        <v>1065</v>
      </c>
      <c r="M8" s="28"/>
      <c r="N8" s="5">
        <v>3204</v>
      </c>
      <c r="O8" s="6"/>
      <c r="P8" s="6"/>
      <c r="Q8" s="6"/>
      <c r="R8" s="3">
        <f t="shared" si="2"/>
        <v>13.05</v>
      </c>
      <c r="S8" s="6">
        <v>7</v>
      </c>
      <c r="T8" s="8">
        <f>T2*7</f>
        <v>35052.5</v>
      </c>
    </row>
    <row r="9" spans="1:20" s="13" customFormat="1" x14ac:dyDescent="0.25">
      <c r="A9" s="15" t="s">
        <v>1066</v>
      </c>
      <c r="B9" s="15" t="s">
        <v>1067</v>
      </c>
      <c r="C9" s="15" t="s">
        <v>1068</v>
      </c>
      <c r="D9" s="16">
        <f>FLOOR(C9*1.1,LOOKUP(C9*1.1,{0,10,50,100,500},{0.01,0.05,0.1,0.5,1}))</f>
        <v>86.5</v>
      </c>
      <c r="E9" s="16">
        <f>CEILING(C9*0.9,LOOKUP(C9*0.9,{0,10,50,100,500},{0.01,0.05,0.1,0.5,1}))</f>
        <v>70.900000000000006</v>
      </c>
      <c r="F9" s="17">
        <f t="shared" si="0"/>
        <v>86.3</v>
      </c>
      <c r="G9" s="17">
        <v>0</v>
      </c>
      <c r="H9" s="15">
        <f t="shared" si="1"/>
        <v>0</v>
      </c>
      <c r="I9" s="15"/>
      <c r="J9" s="15" t="s">
        <v>1069</v>
      </c>
      <c r="K9" s="15" t="s">
        <v>1070</v>
      </c>
      <c r="L9" s="15" t="s">
        <v>1071</v>
      </c>
      <c r="M9" s="5"/>
      <c r="N9" s="5"/>
      <c r="O9" s="6"/>
      <c r="P9" s="6"/>
      <c r="Q9" s="6"/>
      <c r="R9" s="3">
        <f t="shared" si="2"/>
        <v>71</v>
      </c>
      <c r="S9" s="6">
        <v>8</v>
      </c>
      <c r="T9" s="8">
        <f>T2*8</f>
        <v>40060</v>
      </c>
    </row>
    <row r="10" spans="1:20" x14ac:dyDescent="0.25">
      <c r="A10" s="15" t="s">
        <v>1072</v>
      </c>
      <c r="B10" s="15" t="s">
        <v>1073</v>
      </c>
      <c r="C10" s="15" t="s">
        <v>215</v>
      </c>
      <c r="D10" s="16">
        <f>FLOOR(C10*1.1,LOOKUP(C10*1.1,{0,10,50,100,500},{0.01,0.05,0.1,0.5,1}))</f>
        <v>79.2</v>
      </c>
      <c r="E10" s="16">
        <f>CEILING(C10*0.9,LOOKUP(C10*0.9,{0,10,50,100,500},{0.01,0.05,0.1,0.5,1}))</f>
        <v>64.8</v>
      </c>
      <c r="F10" s="17">
        <f t="shared" si="0"/>
        <v>79</v>
      </c>
      <c r="G10" s="17">
        <v>0</v>
      </c>
      <c r="H10" s="15">
        <f t="shared" si="1"/>
        <v>0</v>
      </c>
      <c r="I10" s="17"/>
      <c r="J10" s="15" t="s">
        <v>1074</v>
      </c>
      <c r="K10" s="15" t="s">
        <v>1075</v>
      </c>
      <c r="L10" s="15" t="s">
        <v>1076</v>
      </c>
      <c r="M10" s="5"/>
      <c r="N10" s="5"/>
      <c r="R10" s="3">
        <f t="shared" si="2"/>
        <v>64.899999999999991</v>
      </c>
      <c r="S10" s="6">
        <v>9</v>
      </c>
      <c r="T10" s="8">
        <f>T2*9</f>
        <v>45067.5</v>
      </c>
    </row>
    <row r="11" spans="1:20" s="9" customFormat="1" x14ac:dyDescent="0.25">
      <c r="A11" s="15" t="s">
        <v>1077</v>
      </c>
      <c r="B11" s="15" t="s">
        <v>1078</v>
      </c>
      <c r="C11" s="15" t="s">
        <v>1079</v>
      </c>
      <c r="D11" s="16">
        <f>FLOOR(C11*1.1,LOOKUP(C11*1.1,{0,10,50,100,500},{0.01,0.05,0.1,0.5,1}))</f>
        <v>119.5</v>
      </c>
      <c r="E11" s="16">
        <f>CEILING(C11*0.9,LOOKUP(C11*0.9,{0,10,50,100,500},{0.01,0.05,0.1,0.5,1}))</f>
        <v>98.100000000000009</v>
      </c>
      <c r="F11" s="17">
        <f t="shared" si="0"/>
        <v>118.5</v>
      </c>
      <c r="G11" s="17">
        <v>0</v>
      </c>
      <c r="H11" s="15">
        <f t="shared" si="1"/>
        <v>0</v>
      </c>
      <c r="I11" s="17"/>
      <c r="J11" s="15" t="s">
        <v>267</v>
      </c>
      <c r="K11" s="15" t="s">
        <v>1080</v>
      </c>
      <c r="L11" s="15" t="s">
        <v>1081</v>
      </c>
      <c r="M11" s="5"/>
      <c r="N11" s="5"/>
      <c r="O11" s="6"/>
      <c r="P11" s="6"/>
      <c r="Q11" s="6"/>
      <c r="R11" s="3">
        <f t="shared" si="2"/>
        <v>98.2</v>
      </c>
      <c r="S11" s="6">
        <v>10</v>
      </c>
      <c r="T11" s="8">
        <f>T2*10</f>
        <v>50075</v>
      </c>
    </row>
    <row r="12" spans="1:20" x14ac:dyDescent="0.25">
      <c r="A12" s="15" t="s">
        <v>474</v>
      </c>
      <c r="B12" s="15" t="s">
        <v>475</v>
      </c>
      <c r="C12" s="15" t="s">
        <v>440</v>
      </c>
      <c r="D12" s="16">
        <f>FLOOR(C12*1.1,LOOKUP(C12*1.1,{0,10,50,100,500},{0.01,0.05,0.1,0.5,1}))</f>
        <v>94.2</v>
      </c>
      <c r="E12" s="16">
        <f>CEILING(C12*0.9,LOOKUP(C12*0.9,{0,10,50,100,500},{0.01,0.05,0.1,0.5,1}))</f>
        <v>77.2</v>
      </c>
      <c r="F12" s="17">
        <f>IF(D12&lt;10,D12-0.02,IF(D12&lt;50,D12-0.1,IF(D12&lt;100,D12-0.2,IF(D12&lt;500,D12-1,IF(D12&lt;1000,D12-2,0)))))</f>
        <v>94</v>
      </c>
      <c r="G12" s="17">
        <v>0</v>
      </c>
      <c r="H12" s="15">
        <f>C12*G12</f>
        <v>0</v>
      </c>
      <c r="I12" s="17"/>
      <c r="J12" s="15" t="s">
        <v>1082</v>
      </c>
      <c r="K12" s="15" t="s">
        <v>1083</v>
      </c>
      <c r="L12" s="15" t="s">
        <v>1084</v>
      </c>
      <c r="M12" s="5"/>
      <c r="N12" s="5"/>
      <c r="R12" s="3"/>
      <c r="T12" s="7"/>
    </row>
    <row r="13" spans="1:20" s="9" customFormat="1" x14ac:dyDescent="0.25">
      <c r="A13" s="15" t="s">
        <v>404</v>
      </c>
      <c r="B13" s="15" t="s">
        <v>405</v>
      </c>
      <c r="C13" s="15" t="s">
        <v>1085</v>
      </c>
      <c r="D13" s="16">
        <f>FLOOR(C13*1.1,LOOKUP(C13*1.1,{0,10,50,100,500},{0.01,0.05,0.1,0.5,1}))</f>
        <v>114.5</v>
      </c>
      <c r="E13" s="16">
        <f>CEILING(C13*0.9,LOOKUP(C13*0.9,{0,10,50,100,500},{0.01,0.05,0.1,0.5,1}))</f>
        <v>94.100000000000009</v>
      </c>
      <c r="F13" s="17">
        <f>IF(D13&lt;10,D13-0.02,IF(D13&lt;50,D13-0.1,IF(D13&lt;100,D13-0.2,IF(D13&lt;500,D13-1,IF(D13&lt;1000,D13-2,0)))))</f>
        <v>113.5</v>
      </c>
      <c r="G13" s="17">
        <v>0</v>
      </c>
      <c r="H13" s="15">
        <f>C13*G13</f>
        <v>0</v>
      </c>
      <c r="I13" s="17"/>
      <c r="J13" s="15" t="s">
        <v>1086</v>
      </c>
      <c r="K13" s="15" t="s">
        <v>1087</v>
      </c>
      <c r="L13" s="15" t="s">
        <v>1088</v>
      </c>
      <c r="M13" s="5"/>
      <c r="N13" s="6"/>
      <c r="O13" s="6"/>
      <c r="P13" s="6"/>
      <c r="Q13" s="6"/>
      <c r="R13" s="3"/>
      <c r="S13" s="6"/>
      <c r="T13" s="7"/>
    </row>
    <row r="14" spans="1:20" x14ac:dyDescent="0.25">
      <c r="A14" s="23" t="s">
        <v>1089</v>
      </c>
      <c r="B14" s="23" t="s">
        <v>1090</v>
      </c>
      <c r="C14" s="23" t="s">
        <v>1091</v>
      </c>
      <c r="D14" s="24">
        <f>FLOOR(C14*1.1,LOOKUP(C14*1.1,{0,10,50,100,500},{0.01,0.05,0.1,0.5,1}))</f>
        <v>62.5</v>
      </c>
      <c r="E14" s="24">
        <f>CEILING(C14*0.9,LOOKUP(C14*0.9,{0,10,50,100,500},{0.01,0.05,0.1,0.5,1}))</f>
        <v>51.300000000000004</v>
      </c>
      <c r="F14" s="25">
        <f>IF(D14&lt;10,D14-0.02,IF(D14&lt;50,D14-0.1,IF(D14&lt;100,D14-0.2,IF(D14&lt;500,D14-1,IF(D14&lt;1000,D14-2,0)))))</f>
        <v>62.3</v>
      </c>
      <c r="G14" s="25">
        <v>1</v>
      </c>
      <c r="H14" s="23">
        <f>C14*G14</f>
        <v>56.9</v>
      </c>
      <c r="I14" s="25"/>
      <c r="J14" s="23" t="s">
        <v>1092</v>
      </c>
      <c r="K14" s="23" t="s">
        <v>1093</v>
      </c>
      <c r="L14" s="23" t="s">
        <v>1094</v>
      </c>
      <c r="M14" s="41"/>
      <c r="N14" s="6">
        <v>1553</v>
      </c>
      <c r="R14" s="3"/>
      <c r="T14" s="7"/>
    </row>
    <row r="15" spans="1:20" s="9" customFormat="1" x14ac:dyDescent="0.25">
      <c r="A15" s="23" t="s">
        <v>1095</v>
      </c>
      <c r="B15" s="23" t="s">
        <v>1096</v>
      </c>
      <c r="C15" s="23" t="s">
        <v>1097</v>
      </c>
      <c r="D15" s="24">
        <f>FLOOR(C15*1.1,LOOKUP(C15*1.1,{0,10,50,100,500},{0.01,0.05,0.1,0.5,1}))</f>
        <v>14.450000000000001</v>
      </c>
      <c r="E15" s="24">
        <f>CEILING(C15*0.9,LOOKUP(C15*0.9,{0,10,50,100,500},{0.01,0.05,0.1,0.5,1}))</f>
        <v>11.850000000000001</v>
      </c>
      <c r="F15" s="25">
        <f>IF(D15&lt;10,D15-0.02,IF(D15&lt;50,D15-0.1,IF(D15&lt;100,D15-0.2,IF(D15&lt;500,D15-1,IF(D15&lt;1000,D15-2,0)))))</f>
        <v>14.350000000000001</v>
      </c>
      <c r="G15" s="25">
        <v>5</v>
      </c>
      <c r="H15" s="23">
        <f>C15*G15</f>
        <v>65.75</v>
      </c>
      <c r="I15" s="25"/>
      <c r="J15" s="23" t="s">
        <v>1098</v>
      </c>
      <c r="K15" s="23" t="s">
        <v>1099</v>
      </c>
      <c r="L15" s="23" t="s">
        <v>1100</v>
      </c>
      <c r="M15" s="3"/>
      <c r="N15" s="6">
        <v>-1538</v>
      </c>
      <c r="O15" s="6"/>
      <c r="P15" s="6"/>
      <c r="Q15" s="6"/>
      <c r="R15" s="14"/>
      <c r="S15" s="14"/>
      <c r="T15" s="7"/>
    </row>
    <row r="16" spans="1:20" x14ac:dyDescent="0.25">
      <c r="A16" s="23" t="s">
        <v>21</v>
      </c>
      <c r="B16" s="23" t="s">
        <v>22</v>
      </c>
      <c r="C16" s="23" t="s">
        <v>1101</v>
      </c>
      <c r="D16" s="24">
        <f>FLOOR(C16*1.1,LOOKUP(C16*1.1,{0,10,50,100,500},{0.01,0.05,0.1,0.5,1}))</f>
        <v>41.35</v>
      </c>
      <c r="E16" s="24">
        <f>CEILING(C16*0.9,LOOKUP(C16*0.9,{0,10,50,100,500},{0.01,0.05,0.1,0.5,1}))</f>
        <v>33.85</v>
      </c>
      <c r="F16" s="25">
        <f>IF(D16&lt;10,D16-0.02,IF(D16&lt;50,D16-0.1,IF(D16&lt;100,D16-0.2,IF(D16&lt;500,D16-1,IF(D16&lt;1000,D16-2,0)))))</f>
        <v>41.25</v>
      </c>
      <c r="G16" s="25">
        <v>1</v>
      </c>
      <c r="H16" s="23">
        <f>C16*G16</f>
        <v>37.6</v>
      </c>
      <c r="I16" s="25"/>
      <c r="J16" s="23" t="s">
        <v>1102</v>
      </c>
      <c r="K16" s="23" t="s">
        <v>1103</v>
      </c>
      <c r="L16" s="23" t="s">
        <v>1104</v>
      </c>
      <c r="M16" s="3"/>
      <c r="N16" s="6">
        <v>838</v>
      </c>
    </row>
    <row r="17" spans="1:15" x14ac:dyDescent="0.25">
      <c r="A17" s="5"/>
      <c r="B17" s="5"/>
      <c r="C17" s="5"/>
      <c r="D17" s="4"/>
      <c r="E17" s="4"/>
      <c r="F17" s="3"/>
      <c r="G17" s="3"/>
      <c r="H17" s="9">
        <f>SUM(H2:H16)</f>
        <v>500.75</v>
      </c>
      <c r="I17" s="3"/>
      <c r="J17" s="5"/>
      <c r="K17" s="5"/>
      <c r="L17" s="5"/>
      <c r="N17" s="30">
        <f>SUM(N2:N16)</f>
        <v>9524</v>
      </c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8577-EE9E-4DC4-9521-946A9F1F7379}">
  <dimension ref="A1:M11"/>
  <sheetViews>
    <sheetView zoomScale="145" zoomScaleNormal="145" workbookViewId="0">
      <selection activeCell="B5" sqref="B5"/>
    </sheetView>
  </sheetViews>
  <sheetFormatPr defaultColWidth="9.28515625" defaultRowHeight="15.75" x14ac:dyDescent="0.25"/>
  <cols>
    <col min="1" max="3" width="9.28515625" style="145"/>
    <col min="4" max="4" width="9.28515625" style="145" hidden="1" customWidth="1"/>
    <col min="5" max="10" width="9.28515625" style="145"/>
    <col min="11" max="11" width="15.7109375" style="145" customWidth="1"/>
    <col min="12" max="16384" width="9.28515625" style="145"/>
  </cols>
  <sheetData>
    <row r="1" spans="1:13" x14ac:dyDescent="0.25">
      <c r="A1" s="145" t="s">
        <v>3587</v>
      </c>
      <c r="B1" s="145" t="s">
        <v>3588</v>
      </c>
      <c r="C1" s="145" t="s">
        <v>3589</v>
      </c>
      <c r="D1" s="145" t="s">
        <v>3590</v>
      </c>
      <c r="E1" s="145" t="s">
        <v>3591</v>
      </c>
      <c r="F1" s="145" t="s">
        <v>3592</v>
      </c>
      <c r="G1" s="145" t="s">
        <v>3593</v>
      </c>
      <c r="H1" s="145" t="s">
        <v>3594</v>
      </c>
      <c r="I1" s="145" t="s">
        <v>3590</v>
      </c>
      <c r="J1" s="145" t="s">
        <v>3595</v>
      </c>
      <c r="K1" s="145" t="s">
        <v>3596</v>
      </c>
      <c r="L1" s="145" t="s">
        <v>3597</v>
      </c>
    </row>
    <row r="2" spans="1:13" x14ac:dyDescent="0.25">
      <c r="A2" s="84" t="s">
        <v>345</v>
      </c>
      <c r="B2" s="84" t="s">
        <v>346</v>
      </c>
      <c r="C2" s="84">
        <v>55.4</v>
      </c>
      <c r="D2" s="84">
        <f>FLOOR(C2*1.1,LOOKUP(C2*1.1,{0,10,50,100,500},{0.01,0.05,0.1,0.5,1}))</f>
        <v>60.900000000000006</v>
      </c>
      <c r="E2" s="84">
        <f>CEILING(C2*0.9,LOOKUP(C2*0.9,{0,10,50,100,500},{0.01,0.05,0.1,0.5,1}))</f>
        <v>49.900000000000006</v>
      </c>
      <c r="F2" s="84">
        <f t="shared" ref="F2:F10" si="0">IF(D2&lt;10,D2-0.05,IF(D2&lt;50,D2-0.25,IF(D2&lt;100,D2-0.5,IF(D2&lt;500,D2-2.5,IF(D2&lt;1000,D2-5,0)))))</f>
        <v>60.400000000000006</v>
      </c>
      <c r="G2" s="84">
        <v>1</v>
      </c>
      <c r="H2" s="84">
        <f t="shared" ref="H2:H10" si="1">C2*G2</f>
        <v>55.4</v>
      </c>
      <c r="I2" s="84" t="s">
        <v>3590</v>
      </c>
      <c r="J2" s="84">
        <v>17.87</v>
      </c>
      <c r="K2" s="84" t="s">
        <v>4301</v>
      </c>
      <c r="M2" s="145">
        <v>-24</v>
      </c>
    </row>
    <row r="3" spans="1:13" x14ac:dyDescent="0.25">
      <c r="A3" s="84" t="s">
        <v>53</v>
      </c>
      <c r="B3" s="84" t="s">
        <v>54</v>
      </c>
      <c r="C3" s="84">
        <v>28.05</v>
      </c>
      <c r="D3" s="84">
        <f>FLOOR(C3*1.1,LOOKUP(C3*1.1,{0,10,50,100,500},{0.01,0.05,0.1,0.5,1}))</f>
        <v>30.85</v>
      </c>
      <c r="E3" s="84">
        <f>CEILING(C3*0.9,LOOKUP(C3*0.9,{0,10,50,100,500},{0.01,0.05,0.1,0.5,1}))</f>
        <v>25.25</v>
      </c>
      <c r="F3" s="84">
        <f t="shared" si="0"/>
        <v>30.6</v>
      </c>
      <c r="G3" s="84">
        <v>0</v>
      </c>
      <c r="H3" s="84">
        <f t="shared" si="1"/>
        <v>0</v>
      </c>
      <c r="I3" s="84" t="s">
        <v>3590</v>
      </c>
      <c r="J3" s="84">
        <v>13.95</v>
      </c>
      <c r="K3" s="84" t="s">
        <v>4302</v>
      </c>
      <c r="M3" s="146" t="s">
        <v>4312</v>
      </c>
    </row>
    <row r="4" spans="1:13" x14ac:dyDescent="0.25">
      <c r="A4" s="84" t="s">
        <v>1089</v>
      </c>
      <c r="B4" s="84" t="s">
        <v>1090</v>
      </c>
      <c r="C4" s="84">
        <v>74</v>
      </c>
      <c r="D4" s="84">
        <f>FLOOR(C4*1.1,LOOKUP(C4*1.1,{0,10,50,100,500},{0.01,0.05,0.1,0.5,1}))</f>
        <v>81.400000000000006</v>
      </c>
      <c r="E4" s="84">
        <f>CEILING(C4*0.9,LOOKUP(C4*0.9,{0,10,50,100,500},{0.01,0.05,0.1,0.5,1}))</f>
        <v>66.600000000000009</v>
      </c>
      <c r="F4" s="84">
        <f t="shared" si="0"/>
        <v>80.900000000000006</v>
      </c>
      <c r="G4" s="84">
        <v>0</v>
      </c>
      <c r="H4" s="84">
        <f t="shared" si="1"/>
        <v>0</v>
      </c>
      <c r="I4" s="84" t="s">
        <v>3590</v>
      </c>
      <c r="J4" s="84">
        <v>12.93</v>
      </c>
      <c r="K4" s="84" t="s">
        <v>4303</v>
      </c>
      <c r="M4" s="146" t="s">
        <v>4312</v>
      </c>
    </row>
    <row r="5" spans="1:13" x14ac:dyDescent="0.25">
      <c r="A5" s="84" t="s">
        <v>4242</v>
      </c>
      <c r="B5" s="84" t="s">
        <v>4243</v>
      </c>
      <c r="C5" s="84">
        <v>29</v>
      </c>
      <c r="D5" s="84">
        <f>FLOOR(C5*1.1,LOOKUP(C5*1.1,{0,10,50,100,500},{0.01,0.05,0.1,0.5,1}))</f>
        <v>31.900000000000002</v>
      </c>
      <c r="E5" s="84">
        <f>CEILING(C5*0.9,LOOKUP(C5*0.9,{0,10,50,100,500},{0.01,0.05,0.1,0.5,1}))</f>
        <v>26.1</v>
      </c>
      <c r="F5" s="84">
        <f t="shared" si="0"/>
        <v>31.650000000000002</v>
      </c>
      <c r="G5" s="84">
        <v>2</v>
      </c>
      <c r="H5" s="84">
        <f t="shared" si="1"/>
        <v>58</v>
      </c>
      <c r="I5" s="84" t="s">
        <v>3590</v>
      </c>
      <c r="J5" s="84">
        <v>11.52</v>
      </c>
      <c r="K5" s="84" t="s">
        <v>4304</v>
      </c>
      <c r="M5" s="146">
        <v>1571</v>
      </c>
    </row>
    <row r="6" spans="1:13" x14ac:dyDescent="0.25">
      <c r="A6" s="84" t="s">
        <v>1023</v>
      </c>
      <c r="B6" s="84" t="s">
        <v>1024</v>
      </c>
      <c r="C6" s="84">
        <v>63.2</v>
      </c>
      <c r="D6" s="84">
        <f>FLOOR(C6*1.1,LOOKUP(C6*1.1,{0,10,50,100,500},{0.01,0.05,0.1,0.5,1}))</f>
        <v>69.5</v>
      </c>
      <c r="E6" s="84">
        <f>CEILING(C6*0.9,LOOKUP(C6*0.9,{0,10,50,100,500},{0.01,0.05,0.1,0.5,1}))</f>
        <v>56.900000000000006</v>
      </c>
      <c r="F6" s="84">
        <f t="shared" si="0"/>
        <v>69</v>
      </c>
      <c r="G6" s="84">
        <v>0</v>
      </c>
      <c r="H6" s="84">
        <f t="shared" si="1"/>
        <v>0</v>
      </c>
      <c r="I6" s="84" t="s">
        <v>3590</v>
      </c>
      <c r="J6" s="84">
        <v>11.5</v>
      </c>
      <c r="K6" s="84" t="s">
        <v>4305</v>
      </c>
      <c r="M6" s="146" t="s">
        <v>4312</v>
      </c>
    </row>
    <row r="7" spans="1:13" x14ac:dyDescent="0.25">
      <c r="A7" s="84" t="s">
        <v>3774</v>
      </c>
      <c r="B7" s="84" t="s">
        <v>3775</v>
      </c>
      <c r="C7" s="84">
        <v>44.6</v>
      </c>
      <c r="D7" s="84">
        <f>FLOOR(C7*1.1,LOOKUP(C7*1.1,{0,10,50,100,500},{0.01,0.05,0.1,0.5,1}))</f>
        <v>49.050000000000004</v>
      </c>
      <c r="E7" s="84">
        <f>CEILING(C7*0.9,LOOKUP(C7*0.9,{0,10,50,100,500},{0.01,0.05,0.1,0.5,1}))</f>
        <v>40.150000000000006</v>
      </c>
      <c r="F7" s="84">
        <f t="shared" si="0"/>
        <v>48.800000000000004</v>
      </c>
      <c r="G7" s="84">
        <v>1</v>
      </c>
      <c r="H7" s="84">
        <f t="shared" si="1"/>
        <v>44.6</v>
      </c>
      <c r="I7" s="84" t="s">
        <v>3590</v>
      </c>
      <c r="J7" s="84">
        <v>9.74</v>
      </c>
      <c r="K7" s="84" t="s">
        <v>4306</v>
      </c>
      <c r="M7" s="146">
        <v>-806</v>
      </c>
    </row>
    <row r="8" spans="1:13" x14ac:dyDescent="0.25">
      <c r="A8" s="84" t="s">
        <v>3923</v>
      </c>
      <c r="B8" s="84" t="s">
        <v>3924</v>
      </c>
      <c r="C8" s="84">
        <v>56.8</v>
      </c>
      <c r="D8" s="84">
        <f>FLOOR(C8*1.1,LOOKUP(C8*1.1,{0,10,50,100,500},{0.01,0.05,0.1,0.5,1}))</f>
        <v>62.400000000000006</v>
      </c>
      <c r="E8" s="84">
        <f>CEILING(C8*0.9,LOOKUP(C8*0.9,{0,10,50,100,500},{0.01,0.05,0.1,0.5,1}))</f>
        <v>51.2</v>
      </c>
      <c r="F8" s="84">
        <f t="shared" si="0"/>
        <v>61.900000000000006</v>
      </c>
      <c r="G8" s="84">
        <v>0</v>
      </c>
      <c r="H8" s="84">
        <f t="shared" si="1"/>
        <v>0</v>
      </c>
      <c r="I8" s="84" t="s">
        <v>3590</v>
      </c>
      <c r="J8" s="84">
        <v>8.34</v>
      </c>
      <c r="K8" s="84" t="s">
        <v>4307</v>
      </c>
      <c r="M8" s="146" t="s">
        <v>4312</v>
      </c>
    </row>
    <row r="9" spans="1:13" x14ac:dyDescent="0.25">
      <c r="A9" s="84" t="s">
        <v>1608</v>
      </c>
      <c r="B9" s="84" t="s">
        <v>1609</v>
      </c>
      <c r="C9" s="84">
        <v>58</v>
      </c>
      <c r="D9" s="84">
        <f>FLOOR(C9*1.1,LOOKUP(C9*1.1,{0,10,50,100,500},{0.01,0.05,0.1,0.5,1}))</f>
        <v>63.800000000000004</v>
      </c>
      <c r="E9" s="84">
        <f>CEILING(C9*0.9,LOOKUP(C9*0.9,{0,10,50,100,500},{0.01,0.05,0.1,0.5,1}))</f>
        <v>52.2</v>
      </c>
      <c r="F9" s="84">
        <f t="shared" si="0"/>
        <v>63.300000000000004</v>
      </c>
      <c r="G9" s="84">
        <v>0</v>
      </c>
      <c r="H9" s="84">
        <f t="shared" si="1"/>
        <v>0</v>
      </c>
      <c r="I9" s="84" t="s">
        <v>3590</v>
      </c>
      <c r="J9" s="84">
        <v>7.71</v>
      </c>
      <c r="K9" s="84" t="s">
        <v>4308</v>
      </c>
      <c r="M9" s="146" t="s">
        <v>4312</v>
      </c>
    </row>
    <row r="10" spans="1:13" x14ac:dyDescent="0.25">
      <c r="A10" s="84" t="s">
        <v>4309</v>
      </c>
      <c r="B10" s="84" t="s">
        <v>4310</v>
      </c>
      <c r="C10" s="84">
        <v>72.8</v>
      </c>
      <c r="D10" s="84">
        <f>FLOOR(C10*1.1,LOOKUP(C10*1.1,{0,10,50,100,500},{0.01,0.05,0.1,0.5,1}))</f>
        <v>80</v>
      </c>
      <c r="E10" s="84">
        <f>CEILING(C10*0.9,LOOKUP(C10*0.9,{0,10,50,100,500},{0.01,0.05,0.1,0.5,1}))</f>
        <v>65.600000000000009</v>
      </c>
      <c r="F10" s="84">
        <f t="shared" si="0"/>
        <v>79.5</v>
      </c>
      <c r="G10" s="84">
        <v>0</v>
      </c>
      <c r="H10" s="84">
        <f t="shared" si="1"/>
        <v>0</v>
      </c>
      <c r="I10" s="84" t="s">
        <v>3590</v>
      </c>
      <c r="J10" s="84">
        <v>7.26</v>
      </c>
      <c r="K10" s="84" t="s">
        <v>4311</v>
      </c>
      <c r="M10" s="146" t="s">
        <v>4312</v>
      </c>
    </row>
    <row r="11" spans="1:13" x14ac:dyDescent="0.25">
      <c r="H11" s="83">
        <f>SUM(H2:H10)</f>
        <v>158</v>
      </c>
      <c r="M11" s="83">
        <f>SUM(M2:M10)</f>
        <v>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A91F-D51D-47CD-8558-36DA48539FD9}">
  <dimension ref="A1:O13"/>
  <sheetViews>
    <sheetView zoomScale="130" zoomScaleNormal="130" workbookViewId="0">
      <selection activeCell="S7" sqref="S7"/>
    </sheetView>
  </sheetViews>
  <sheetFormatPr defaultRowHeight="15.75" x14ac:dyDescent="0.25"/>
  <cols>
    <col min="1" max="3" width="9.140625" style="147"/>
    <col min="4" max="4" width="0.5703125" style="147" customWidth="1"/>
    <col min="5" max="10" width="9.140625" style="147"/>
    <col min="11" max="11" width="13.85546875" style="147" bestFit="1" customWidth="1"/>
    <col min="12" max="16384" width="9.140625" style="147"/>
  </cols>
  <sheetData>
    <row r="1" spans="1:15" x14ac:dyDescent="0.25">
      <c r="A1" s="147" t="s">
        <v>3587</v>
      </c>
      <c r="B1" s="147" t="s">
        <v>3588</v>
      </c>
      <c r="C1" s="147" t="s">
        <v>3589</v>
      </c>
      <c r="D1" s="147" t="s">
        <v>3590</v>
      </c>
      <c r="E1" s="147" t="s">
        <v>3591</v>
      </c>
      <c r="F1" s="147" t="s">
        <v>3592</v>
      </c>
      <c r="G1" s="147" t="s">
        <v>3593</v>
      </c>
      <c r="H1" s="147" t="s">
        <v>3594</v>
      </c>
      <c r="I1" s="147" t="s">
        <v>3590</v>
      </c>
      <c r="J1" s="147" t="s">
        <v>3595</v>
      </c>
      <c r="K1" s="147" t="s">
        <v>3596</v>
      </c>
      <c r="L1" s="147" t="s">
        <v>3597</v>
      </c>
    </row>
    <row r="2" spans="1:15" x14ac:dyDescent="0.25">
      <c r="A2" s="84" t="s">
        <v>4313</v>
      </c>
      <c r="B2" s="84" t="s">
        <v>4314</v>
      </c>
      <c r="C2" s="84">
        <v>26.65</v>
      </c>
      <c r="D2" s="84">
        <f>FLOOR(C2*1.1,LOOKUP(C2*1.1,{0,10,50,100,500},{0.01,0.05,0.1,0.5,1}))</f>
        <v>29.3</v>
      </c>
      <c r="E2" s="84">
        <f>CEILING(C2*0.9,LOOKUP(C2*0.9,{0,10,50,100,500},{0.01,0.05,0.1,0.5,1}))</f>
        <v>24</v>
      </c>
      <c r="F2" s="84">
        <f t="shared" ref="F2:F9" si="0">IF(D2&lt;10,D2-0.05,IF(D2&lt;50,D2-0.25,IF(D2&lt;100,D2-0.5,IF(D2&lt;500,D2-2.5,IF(D2&lt;1000,D2-5,0)))))</f>
        <v>29.05</v>
      </c>
      <c r="G2" s="84">
        <v>3</v>
      </c>
      <c r="H2" s="84">
        <f t="shared" ref="H2:H9" si="1">C2*G2</f>
        <v>79.949999999999989</v>
      </c>
      <c r="I2" s="84" t="s">
        <v>3590</v>
      </c>
      <c r="J2" s="84">
        <v>35.35</v>
      </c>
      <c r="K2" s="84" t="s">
        <v>4315</v>
      </c>
      <c r="M2" s="147">
        <v>120</v>
      </c>
    </row>
    <row r="3" spans="1:15" x14ac:dyDescent="0.25">
      <c r="A3" s="84" t="s">
        <v>4254</v>
      </c>
      <c r="B3" s="84" t="s">
        <v>4255</v>
      </c>
      <c r="C3" s="84">
        <v>22</v>
      </c>
      <c r="D3" s="84">
        <f>FLOOR(C3*1.1,LOOKUP(C3*1.1,{0,10,50,100,500},{0.01,0.05,0.1,0.5,1}))</f>
        <v>24.200000000000003</v>
      </c>
      <c r="E3" s="84">
        <f>CEILING(C3*0.9,LOOKUP(C3*0.9,{0,10,50,100,500},{0.01,0.05,0.1,0.5,1}))</f>
        <v>19.8</v>
      </c>
      <c r="F3" s="84">
        <f t="shared" si="0"/>
        <v>23.950000000000003</v>
      </c>
      <c r="G3" s="84">
        <v>0</v>
      </c>
      <c r="H3" s="84">
        <f t="shared" si="1"/>
        <v>0</v>
      </c>
      <c r="I3" s="84" t="s">
        <v>3590</v>
      </c>
      <c r="J3" s="84">
        <v>21.86</v>
      </c>
      <c r="K3" s="84" t="s">
        <v>4316</v>
      </c>
      <c r="M3" s="147" t="s">
        <v>4332</v>
      </c>
    </row>
    <row r="4" spans="1:15" x14ac:dyDescent="0.25">
      <c r="A4" s="84" t="s">
        <v>3774</v>
      </c>
      <c r="B4" s="84" t="s">
        <v>3775</v>
      </c>
      <c r="C4" s="84">
        <v>45</v>
      </c>
      <c r="D4" s="84">
        <f>FLOOR(C4*1.1,LOOKUP(C4*1.1,{0,10,50,100,500},{0.01,0.05,0.1,0.5,1}))</f>
        <v>49.5</v>
      </c>
      <c r="E4" s="84">
        <f>CEILING(C4*0.9,LOOKUP(C4*0.9,{0,10,50,100,500},{0.01,0.05,0.1,0.5,1}))</f>
        <v>40.5</v>
      </c>
      <c r="F4" s="84">
        <f t="shared" si="0"/>
        <v>49.25</v>
      </c>
      <c r="G4" s="84">
        <v>2</v>
      </c>
      <c r="H4" s="84">
        <f t="shared" si="1"/>
        <v>90</v>
      </c>
      <c r="I4" s="84" t="s">
        <v>3590</v>
      </c>
      <c r="J4" s="84">
        <v>9.52</v>
      </c>
      <c r="K4" s="84" t="s">
        <v>4317</v>
      </c>
      <c r="M4" s="147">
        <v>3084</v>
      </c>
    </row>
    <row r="5" spans="1:15" x14ac:dyDescent="0.25">
      <c r="A5" s="84" t="s">
        <v>4318</v>
      </c>
      <c r="B5" s="84" t="s">
        <v>4319</v>
      </c>
      <c r="C5" s="84">
        <v>20.149999999999999</v>
      </c>
      <c r="D5" s="84">
        <f>FLOOR(C5*1.1,LOOKUP(C5*1.1,{0,10,50,100,500},{0.01,0.05,0.1,0.5,1}))</f>
        <v>22.150000000000002</v>
      </c>
      <c r="E5" s="84">
        <f>CEILING(C5*0.9,LOOKUP(C5*0.9,{0,10,50,100,500},{0.01,0.05,0.1,0.5,1}))</f>
        <v>18.150000000000002</v>
      </c>
      <c r="F5" s="84">
        <f t="shared" si="0"/>
        <v>21.900000000000002</v>
      </c>
      <c r="G5" s="84">
        <v>4</v>
      </c>
      <c r="H5" s="84">
        <f t="shared" si="1"/>
        <v>80.599999999999994</v>
      </c>
      <c r="I5" s="84" t="s">
        <v>3590</v>
      </c>
      <c r="J5" s="84">
        <v>9.0299999999999994</v>
      </c>
      <c r="K5" s="84" t="s">
        <v>4320</v>
      </c>
      <c r="M5" s="147">
        <v>820</v>
      </c>
    </row>
    <row r="6" spans="1:15" x14ac:dyDescent="0.25">
      <c r="A6" s="84" t="s">
        <v>4321</v>
      </c>
      <c r="B6" s="84" t="s">
        <v>4322</v>
      </c>
      <c r="C6" s="84">
        <v>79.8</v>
      </c>
      <c r="D6" s="84">
        <f>FLOOR(C6*1.1,LOOKUP(C6*1.1,{0,10,50,100,500},{0.01,0.05,0.1,0.5,1}))</f>
        <v>87.7</v>
      </c>
      <c r="E6" s="84">
        <f>CEILING(C6*0.9,LOOKUP(C6*0.9,{0,10,50,100,500},{0.01,0.05,0.1,0.5,1}))</f>
        <v>71.900000000000006</v>
      </c>
      <c r="F6" s="84">
        <f t="shared" si="0"/>
        <v>87.2</v>
      </c>
      <c r="G6" s="84">
        <v>1</v>
      </c>
      <c r="H6" s="84">
        <f t="shared" si="1"/>
        <v>79.8</v>
      </c>
      <c r="I6" s="84" t="s">
        <v>3590</v>
      </c>
      <c r="J6" s="84">
        <v>8.01</v>
      </c>
      <c r="K6" s="84" t="s">
        <v>4323</v>
      </c>
      <c r="M6" s="147">
        <v>-3480</v>
      </c>
    </row>
    <row r="7" spans="1:15" x14ac:dyDescent="0.25">
      <c r="A7" s="84" t="s">
        <v>4324</v>
      </c>
      <c r="B7" s="84" t="s">
        <v>4325</v>
      </c>
      <c r="C7" s="84">
        <v>29.4</v>
      </c>
      <c r="D7" s="84">
        <f>FLOOR(C7*1.1,LOOKUP(C7*1.1,{0,10,50,100,500},{0.01,0.05,0.1,0.5,1}))</f>
        <v>32.300000000000004</v>
      </c>
      <c r="E7" s="84">
        <f>CEILING(C7*0.9,LOOKUP(C7*0.9,{0,10,50,100,500},{0.01,0.05,0.1,0.5,1}))</f>
        <v>26.5</v>
      </c>
      <c r="F7" s="84">
        <f t="shared" si="0"/>
        <v>32.050000000000004</v>
      </c>
      <c r="G7" s="84">
        <v>3</v>
      </c>
      <c r="H7" s="84">
        <f t="shared" si="1"/>
        <v>88.199999999999989</v>
      </c>
      <c r="I7" s="84" t="s">
        <v>3590</v>
      </c>
      <c r="J7" s="84">
        <v>5.3</v>
      </c>
      <c r="K7" s="84" t="s">
        <v>4326</v>
      </c>
      <c r="M7" s="147">
        <v>551</v>
      </c>
    </row>
    <row r="8" spans="1:15" x14ac:dyDescent="0.25">
      <c r="A8" s="84" t="s">
        <v>1806</v>
      </c>
      <c r="B8" s="84" t="s">
        <v>1807</v>
      </c>
      <c r="C8" s="84">
        <v>26.25</v>
      </c>
      <c r="D8" s="84">
        <f>FLOOR(C8*1.1,LOOKUP(C8*1.1,{0,10,50,100,500},{0.01,0.05,0.1,0.5,1}))</f>
        <v>28.85</v>
      </c>
      <c r="E8" s="84">
        <f>CEILING(C8*0.9,LOOKUP(C8*0.9,{0,10,50,100,500},{0.01,0.05,0.1,0.5,1}))</f>
        <v>23.650000000000002</v>
      </c>
      <c r="F8" s="84">
        <f t="shared" si="0"/>
        <v>28.6</v>
      </c>
      <c r="G8" s="84">
        <v>3</v>
      </c>
      <c r="H8" s="84">
        <f t="shared" si="1"/>
        <v>78.75</v>
      </c>
      <c r="I8" s="84" t="s">
        <v>3590</v>
      </c>
      <c r="J8" s="84">
        <v>5.25</v>
      </c>
      <c r="K8" s="84" t="s">
        <v>4327</v>
      </c>
      <c r="L8" s="82"/>
      <c r="M8" s="147">
        <v>-4683</v>
      </c>
    </row>
    <row r="9" spans="1:15" x14ac:dyDescent="0.25">
      <c r="A9" s="84" t="s">
        <v>4328</v>
      </c>
      <c r="B9" s="84" t="s">
        <v>4329</v>
      </c>
      <c r="C9" s="84">
        <v>41.2</v>
      </c>
      <c r="D9" s="84">
        <f>FLOOR(C9*1.1,LOOKUP(C9*1.1,{0,10,50,100,500},{0.01,0.05,0.1,0.5,1}))</f>
        <v>45.300000000000004</v>
      </c>
      <c r="E9" s="84">
        <f>CEILING(C9*0.9,LOOKUP(C9*0.9,{0,10,50,100,500},{0.01,0.05,0.1,0.5,1}))</f>
        <v>37.1</v>
      </c>
      <c r="F9" s="84">
        <f t="shared" si="0"/>
        <v>45.050000000000004</v>
      </c>
      <c r="G9" s="84">
        <v>2</v>
      </c>
      <c r="H9" s="84">
        <f t="shared" si="1"/>
        <v>82.4</v>
      </c>
      <c r="I9" s="84" t="s">
        <v>3590</v>
      </c>
      <c r="J9" s="84">
        <v>5.21</v>
      </c>
      <c r="K9" s="84" t="s">
        <v>4330</v>
      </c>
      <c r="M9" s="147">
        <v>115</v>
      </c>
    </row>
    <row r="10" spans="1:15" x14ac:dyDescent="0.25">
      <c r="H10" s="83">
        <f>SUM(H2:H9)</f>
        <v>579.69999999999993</v>
      </c>
      <c r="M10" s="83">
        <f>SUM(M2:M9)</f>
        <v>-3473</v>
      </c>
    </row>
    <row r="13" spans="1:15" x14ac:dyDescent="0.25">
      <c r="O13" s="147" t="s">
        <v>4331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04E9-BF5A-444F-9ED7-481A03D466BF}">
  <dimension ref="A1:M12"/>
  <sheetViews>
    <sheetView zoomScale="145" zoomScaleNormal="145" workbookViewId="0">
      <selection activeCell="B10" sqref="B10"/>
    </sheetView>
  </sheetViews>
  <sheetFormatPr defaultColWidth="9.28515625" defaultRowHeight="15.75" x14ac:dyDescent="0.25"/>
  <cols>
    <col min="1" max="3" width="9.28515625" style="148"/>
    <col min="4" max="4" width="9.28515625" style="148" hidden="1" customWidth="1"/>
    <col min="5" max="10" width="9.28515625" style="148"/>
    <col min="11" max="11" width="15.7109375" style="148" customWidth="1"/>
    <col min="12" max="16384" width="9.28515625" style="148"/>
  </cols>
  <sheetData>
    <row r="1" spans="1:13" x14ac:dyDescent="0.25">
      <c r="A1" s="148" t="s">
        <v>3587</v>
      </c>
      <c r="B1" s="148" t="s">
        <v>3588</v>
      </c>
      <c r="C1" s="148" t="s">
        <v>3589</v>
      </c>
      <c r="D1" s="148" t="s">
        <v>3590</v>
      </c>
      <c r="E1" s="148" t="s">
        <v>3591</v>
      </c>
      <c r="F1" s="148" t="s">
        <v>3592</v>
      </c>
      <c r="G1" s="148" t="s">
        <v>3593</v>
      </c>
      <c r="H1" s="148" t="s">
        <v>3594</v>
      </c>
      <c r="I1" s="148" t="s">
        <v>3590</v>
      </c>
      <c r="J1" s="148" t="s">
        <v>3595</v>
      </c>
      <c r="K1" s="148" t="s">
        <v>3596</v>
      </c>
      <c r="L1" s="148" t="s">
        <v>3597</v>
      </c>
    </row>
    <row r="2" spans="1:13" x14ac:dyDescent="0.25">
      <c r="A2" s="84" t="s">
        <v>4313</v>
      </c>
      <c r="B2" s="84" t="s">
        <v>4314</v>
      </c>
      <c r="C2" s="84">
        <v>26.8</v>
      </c>
      <c r="D2" s="84">
        <f>FLOOR(C2*1.1,LOOKUP(C2*1.1,{0,10,50,100,500},{0.01,0.05,0.1,0.5,1}))</f>
        <v>29.450000000000003</v>
      </c>
      <c r="E2" s="84">
        <f>CEILING(C2*0.9,LOOKUP(C2*0.9,{0,10,50,100,500},{0.01,0.05,0.1,0.5,1}))</f>
        <v>24.150000000000002</v>
      </c>
      <c r="F2" s="84">
        <f t="shared" ref="F2:F11" si="0">IF(D2&lt;10,D2-0.05,IF(D2&lt;50,D2-0.25,IF(D2&lt;100,D2-0.5,IF(D2&lt;500,D2-2.5,IF(D2&lt;1000,D2-5,0)))))</f>
        <v>29.200000000000003</v>
      </c>
      <c r="G2" s="84">
        <v>2</v>
      </c>
      <c r="H2" s="84">
        <f t="shared" ref="H2:H11" si="1">C2*G2</f>
        <v>53.6</v>
      </c>
      <c r="I2" s="84" t="s">
        <v>3590</v>
      </c>
      <c r="J2" s="84">
        <v>29.46</v>
      </c>
      <c r="K2" s="84" t="s">
        <v>4333</v>
      </c>
      <c r="M2" s="148">
        <v>2679</v>
      </c>
    </row>
    <row r="3" spans="1:13" x14ac:dyDescent="0.25">
      <c r="A3" s="84" t="s">
        <v>345</v>
      </c>
      <c r="B3" s="84" t="s">
        <v>346</v>
      </c>
      <c r="C3" s="84">
        <v>59.9</v>
      </c>
      <c r="D3" s="84">
        <f>FLOOR(C3*1.1,LOOKUP(C3*1.1,{0,10,50,100,500},{0.01,0.05,0.1,0.5,1}))</f>
        <v>65.8</v>
      </c>
      <c r="E3" s="84">
        <f>CEILING(C3*0.9,LOOKUP(C3*0.9,{0,10,50,100,500},{0.01,0.05,0.1,0.5,1}))</f>
        <v>54</v>
      </c>
      <c r="F3" s="84">
        <f t="shared" si="0"/>
        <v>65.3</v>
      </c>
      <c r="G3" s="84">
        <v>1</v>
      </c>
      <c r="H3" s="84">
        <f t="shared" si="1"/>
        <v>59.9</v>
      </c>
      <c r="I3" s="84" t="s">
        <v>3590</v>
      </c>
      <c r="J3" s="84">
        <v>23.65</v>
      </c>
      <c r="K3" s="84" t="s">
        <v>4334</v>
      </c>
      <c r="M3" s="148">
        <v>-2138</v>
      </c>
    </row>
    <row r="4" spans="1:13" x14ac:dyDescent="0.25">
      <c r="A4" s="84" t="s">
        <v>4169</v>
      </c>
      <c r="B4" s="84" t="s">
        <v>4170</v>
      </c>
      <c r="C4" s="84">
        <v>49.75</v>
      </c>
      <c r="D4" s="84">
        <f>FLOOR(C4*1.1,LOOKUP(C4*1.1,{0,10,50,100,500},{0.01,0.05,0.1,0.5,1}))</f>
        <v>54.7</v>
      </c>
      <c r="E4" s="84">
        <f>CEILING(C4*0.9,LOOKUP(C4*0.9,{0,10,50,100,500},{0.01,0.05,0.1,0.5,1}))</f>
        <v>44.800000000000004</v>
      </c>
      <c r="F4" s="84">
        <f t="shared" si="0"/>
        <v>54.2</v>
      </c>
      <c r="G4" s="84">
        <v>1</v>
      </c>
      <c r="H4" s="84">
        <f t="shared" si="1"/>
        <v>49.75</v>
      </c>
      <c r="I4" s="84" t="s">
        <v>3590</v>
      </c>
      <c r="J4" s="84">
        <v>14.4</v>
      </c>
      <c r="K4" s="84" t="s">
        <v>4335</v>
      </c>
      <c r="M4" s="148">
        <v>-3715</v>
      </c>
    </row>
    <row r="5" spans="1:13" x14ac:dyDescent="0.25">
      <c r="A5" s="84" t="s">
        <v>1089</v>
      </c>
      <c r="B5" s="84" t="s">
        <v>1090</v>
      </c>
      <c r="C5" s="84">
        <v>75.2</v>
      </c>
      <c r="D5" s="84">
        <f>FLOOR(C5*1.1,LOOKUP(C5*1.1,{0,10,50,100,500},{0.01,0.05,0.1,0.5,1}))</f>
        <v>82.7</v>
      </c>
      <c r="E5" s="84">
        <f>CEILING(C5*0.9,LOOKUP(C5*0.9,{0,10,50,100,500},{0.01,0.05,0.1,0.5,1}))</f>
        <v>67.7</v>
      </c>
      <c r="F5" s="84">
        <f t="shared" si="0"/>
        <v>82.2</v>
      </c>
      <c r="G5" s="84">
        <v>1</v>
      </c>
      <c r="H5" s="84">
        <f t="shared" si="1"/>
        <v>75.2</v>
      </c>
      <c r="I5" s="84" t="s">
        <v>3590</v>
      </c>
      <c r="J5" s="84">
        <v>13.88</v>
      </c>
      <c r="K5" s="84" t="s">
        <v>4336</v>
      </c>
      <c r="M5" s="148">
        <v>2429</v>
      </c>
    </row>
    <row r="6" spans="1:13" x14ac:dyDescent="0.25">
      <c r="A6" s="84" t="s">
        <v>3774</v>
      </c>
      <c r="B6" s="84" t="s">
        <v>3775</v>
      </c>
      <c r="C6" s="84">
        <v>45.3</v>
      </c>
      <c r="D6" s="84">
        <f>FLOOR(C6*1.1,LOOKUP(C6*1.1,{0,10,50,100,500},{0.01,0.05,0.1,0.5,1}))</f>
        <v>49.800000000000004</v>
      </c>
      <c r="E6" s="84">
        <f>CEILING(C6*0.9,LOOKUP(C6*0.9,{0,10,50,100,500},{0.01,0.05,0.1,0.5,1}))</f>
        <v>40.800000000000004</v>
      </c>
      <c r="F6" s="84">
        <f t="shared" si="0"/>
        <v>49.550000000000004</v>
      </c>
      <c r="G6" s="84">
        <v>1</v>
      </c>
      <c r="H6" s="84">
        <f t="shared" si="1"/>
        <v>45.3</v>
      </c>
      <c r="I6" s="84" t="s">
        <v>3590</v>
      </c>
      <c r="J6" s="84">
        <v>11.92</v>
      </c>
      <c r="K6" s="84" t="s">
        <v>4337</v>
      </c>
      <c r="M6" s="148">
        <v>-1309</v>
      </c>
    </row>
    <row r="7" spans="1:13" x14ac:dyDescent="0.25">
      <c r="A7" s="84" t="s">
        <v>4030</v>
      </c>
      <c r="B7" s="84" t="s">
        <v>4031</v>
      </c>
      <c r="C7" s="84">
        <v>45.5</v>
      </c>
      <c r="D7" s="84">
        <f>FLOOR(C7*1.1,LOOKUP(C7*1.1,{0,10,50,100,500},{0.01,0.05,0.1,0.5,1}))</f>
        <v>50</v>
      </c>
      <c r="E7" s="84">
        <f>CEILING(C7*0.9,LOOKUP(C7*0.9,{0,10,50,100,500},{0.01,0.05,0.1,0.5,1}))</f>
        <v>40.950000000000003</v>
      </c>
      <c r="F7" s="84">
        <f t="shared" si="0"/>
        <v>49.5</v>
      </c>
      <c r="G7" s="84">
        <v>1</v>
      </c>
      <c r="H7" s="84">
        <f t="shared" si="1"/>
        <v>45.5</v>
      </c>
      <c r="I7" s="84" t="s">
        <v>3590</v>
      </c>
      <c r="J7" s="84">
        <v>10.72</v>
      </c>
      <c r="K7" s="84" t="s">
        <v>4338</v>
      </c>
      <c r="M7" s="148">
        <v>-358</v>
      </c>
    </row>
    <row r="8" spans="1:13" x14ac:dyDescent="0.25">
      <c r="A8" s="84" t="s">
        <v>1608</v>
      </c>
      <c r="B8" s="84" t="s">
        <v>1609</v>
      </c>
      <c r="C8" s="84">
        <v>58.1</v>
      </c>
      <c r="D8" s="84">
        <f>FLOOR(C8*1.1,LOOKUP(C8*1.1,{0,10,50,100,500},{0.01,0.05,0.1,0.5,1}))</f>
        <v>63.900000000000006</v>
      </c>
      <c r="E8" s="84">
        <f>CEILING(C8*0.9,LOOKUP(C8*0.9,{0,10,50,100,500},{0.01,0.05,0.1,0.5,1}))</f>
        <v>52.300000000000004</v>
      </c>
      <c r="F8" s="84">
        <f t="shared" si="0"/>
        <v>63.400000000000006</v>
      </c>
      <c r="G8" s="84">
        <v>1</v>
      </c>
      <c r="H8" s="84">
        <f t="shared" si="1"/>
        <v>58.1</v>
      </c>
      <c r="I8" s="84" t="s">
        <v>3590</v>
      </c>
      <c r="J8" s="84">
        <v>9.33</v>
      </c>
      <c r="K8" s="84" t="s">
        <v>4339</v>
      </c>
      <c r="M8" s="148">
        <v>468</v>
      </c>
    </row>
    <row r="9" spans="1:13" x14ac:dyDescent="0.25">
      <c r="A9" s="84" t="s">
        <v>4114</v>
      </c>
      <c r="B9" s="84" t="s">
        <v>4115</v>
      </c>
      <c r="C9" s="84">
        <v>22.3</v>
      </c>
      <c r="D9" s="84">
        <f>FLOOR(C9*1.1,LOOKUP(C9*1.1,{0,10,50,100,500},{0.01,0.05,0.1,0.5,1}))</f>
        <v>24.5</v>
      </c>
      <c r="E9" s="84">
        <f>CEILING(C9*0.9,LOOKUP(C9*0.9,{0,10,50,100,500},{0.01,0.05,0.1,0.5,1}))</f>
        <v>20.100000000000001</v>
      </c>
      <c r="F9" s="84">
        <f t="shared" si="0"/>
        <v>24.25</v>
      </c>
      <c r="G9" s="84">
        <v>3</v>
      </c>
      <c r="H9" s="84">
        <f t="shared" si="1"/>
        <v>66.900000000000006</v>
      </c>
      <c r="I9" s="84" t="s">
        <v>3590</v>
      </c>
      <c r="J9" s="84">
        <v>9.11</v>
      </c>
      <c r="K9" s="84" t="s">
        <v>4340</v>
      </c>
      <c r="L9" s="82"/>
      <c r="M9" s="148">
        <v>-1950</v>
      </c>
    </row>
    <row r="10" spans="1:13" x14ac:dyDescent="0.25">
      <c r="A10" s="84" t="s">
        <v>4242</v>
      </c>
      <c r="B10" s="84" t="s">
        <v>4243</v>
      </c>
      <c r="C10" s="84">
        <v>29.4</v>
      </c>
      <c r="D10" s="84">
        <f>FLOOR(C10*1.1,LOOKUP(C10*1.1,{0,10,50,100,500},{0.01,0.05,0.1,0.5,1}))</f>
        <v>32.300000000000004</v>
      </c>
      <c r="E10" s="84">
        <f>CEILING(C10*0.9,LOOKUP(C10*0.9,{0,10,50,100,500},{0.01,0.05,0.1,0.5,1}))</f>
        <v>26.5</v>
      </c>
      <c r="F10" s="84">
        <f t="shared" si="0"/>
        <v>32.050000000000004</v>
      </c>
      <c r="G10" s="84">
        <v>2</v>
      </c>
      <c r="H10" s="84">
        <f t="shared" si="1"/>
        <v>58.8</v>
      </c>
      <c r="I10" s="84" t="s">
        <v>3590</v>
      </c>
      <c r="J10" s="84">
        <v>7.65</v>
      </c>
      <c r="K10" s="84" t="s">
        <v>4341</v>
      </c>
      <c r="M10" s="148">
        <v>1068</v>
      </c>
    </row>
    <row r="11" spans="1:13" x14ac:dyDescent="0.25">
      <c r="A11" s="84" t="s">
        <v>1486</v>
      </c>
      <c r="B11" s="84" t="s">
        <v>1487</v>
      </c>
      <c r="C11" s="84">
        <v>25.35</v>
      </c>
      <c r="D11" s="84">
        <f>FLOOR(C11*1.1,LOOKUP(C11*1.1,{0,10,50,100,500},{0.01,0.05,0.1,0.5,1}))</f>
        <v>27.85</v>
      </c>
      <c r="E11" s="84">
        <f>CEILING(C11*0.9,LOOKUP(C11*0.9,{0,10,50,100,500},{0.01,0.05,0.1,0.5,1}))</f>
        <v>22.85</v>
      </c>
      <c r="F11" s="84">
        <f t="shared" si="0"/>
        <v>27.6</v>
      </c>
      <c r="G11" s="84">
        <v>2</v>
      </c>
      <c r="H11" s="84">
        <f t="shared" si="1"/>
        <v>50.7</v>
      </c>
      <c r="I11" s="84" t="s">
        <v>3590</v>
      </c>
      <c r="J11" s="84">
        <v>7.32</v>
      </c>
      <c r="K11" s="84" t="s">
        <v>4342</v>
      </c>
      <c r="M11" s="148">
        <v>1084</v>
      </c>
    </row>
    <row r="12" spans="1:13" x14ac:dyDescent="0.25">
      <c r="H12" s="83">
        <f>SUM(H2:H11)</f>
        <v>563.75</v>
      </c>
      <c r="M12" s="83">
        <f>SUM(M2:M11)</f>
        <v>-1742</v>
      </c>
    </row>
  </sheetData>
  <phoneticPr fontId="1" type="noConversion"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152D-35AE-42ED-BE93-49577399527D}">
  <dimension ref="A1:M12"/>
  <sheetViews>
    <sheetView zoomScale="130" zoomScaleNormal="130" workbookViewId="0">
      <selection activeCell="I15" sqref="I15"/>
    </sheetView>
  </sheetViews>
  <sheetFormatPr defaultColWidth="9.28515625" defaultRowHeight="15.75" x14ac:dyDescent="0.25"/>
  <cols>
    <col min="1" max="3" width="9.28515625" style="150"/>
    <col min="4" max="4" width="9.28515625" style="150" hidden="1" customWidth="1"/>
    <col min="5" max="10" width="9.28515625" style="150"/>
    <col min="11" max="11" width="15.7109375" style="150" customWidth="1"/>
    <col min="12" max="16384" width="9.28515625" style="150"/>
  </cols>
  <sheetData>
    <row r="1" spans="1:13" x14ac:dyDescent="0.25">
      <c r="A1" s="150" t="s">
        <v>3587</v>
      </c>
      <c r="B1" s="150" t="s">
        <v>3588</v>
      </c>
      <c r="C1" s="150" t="s">
        <v>3589</v>
      </c>
      <c r="D1" s="150" t="s">
        <v>3590</v>
      </c>
      <c r="E1" s="150" t="s">
        <v>3591</v>
      </c>
      <c r="F1" s="150" t="s">
        <v>3592</v>
      </c>
      <c r="G1" s="150" t="s">
        <v>3593</v>
      </c>
      <c r="H1" s="150" t="s">
        <v>3594</v>
      </c>
      <c r="I1" s="150" t="s">
        <v>3590</v>
      </c>
      <c r="J1" s="150" t="s">
        <v>3595</v>
      </c>
      <c r="K1" s="150" t="s">
        <v>3596</v>
      </c>
      <c r="L1" s="150" t="s">
        <v>3597</v>
      </c>
    </row>
    <row r="2" spans="1:13" x14ac:dyDescent="0.25">
      <c r="A2" s="84" t="s">
        <v>345</v>
      </c>
      <c r="B2" s="84" t="s">
        <v>346</v>
      </c>
      <c r="C2" s="84">
        <v>62.3</v>
      </c>
      <c r="D2" s="84">
        <f>FLOOR(C2*1.1,LOOKUP(C2*1.1,{0,10,50,100,500},{0.01,0.05,0.1,0.5,1}))</f>
        <v>68.5</v>
      </c>
      <c r="E2" s="84">
        <f>CEILING(C2*0.9,LOOKUP(C2*0.9,{0,10,50,100,500},{0.01,0.05,0.1,0.5,1}))</f>
        <v>56.1</v>
      </c>
      <c r="F2" s="84">
        <f t="shared" ref="F2:F11" si="0">IF(D2&lt;10,D2-0.05,IF(D2&lt;50,D2-0.25,IF(D2&lt;100,D2-0.5,IF(D2&lt;500,D2-2.5,IF(D2&lt;1000,D2-5,0)))))</f>
        <v>68</v>
      </c>
      <c r="G2" s="84">
        <v>1</v>
      </c>
      <c r="H2" s="84">
        <f t="shared" ref="H2:H11" si="1">C2*G2</f>
        <v>62.3</v>
      </c>
      <c r="I2" s="84" t="s">
        <v>3590</v>
      </c>
      <c r="J2" s="84">
        <v>43.66</v>
      </c>
      <c r="K2" s="84" t="s">
        <v>4366</v>
      </c>
      <c r="M2" s="150">
        <v>459</v>
      </c>
    </row>
    <row r="3" spans="1:13" x14ac:dyDescent="0.25">
      <c r="A3" s="84" t="s">
        <v>4119</v>
      </c>
      <c r="B3" s="84" t="s">
        <v>4120</v>
      </c>
      <c r="C3" s="84">
        <v>59.9</v>
      </c>
      <c r="D3" s="84">
        <f>FLOOR(C3*1.1,LOOKUP(C3*1.1,{0,10,50,100,500},{0.01,0.05,0.1,0.5,1}))</f>
        <v>65.8</v>
      </c>
      <c r="E3" s="84">
        <f>CEILING(C3*0.9,LOOKUP(C3*0.9,{0,10,50,100,500},{0.01,0.05,0.1,0.5,1}))</f>
        <v>54</v>
      </c>
      <c r="F3" s="84">
        <f t="shared" si="0"/>
        <v>65.3</v>
      </c>
      <c r="G3" s="84">
        <v>1</v>
      </c>
      <c r="H3" s="84">
        <f t="shared" si="1"/>
        <v>59.9</v>
      </c>
      <c r="I3" s="84" t="s">
        <v>3590</v>
      </c>
      <c r="J3" s="84">
        <v>17.43</v>
      </c>
      <c r="K3" s="84" t="s">
        <v>4367</v>
      </c>
      <c r="M3" s="150">
        <v>465</v>
      </c>
    </row>
    <row r="4" spans="1:13" x14ac:dyDescent="0.25">
      <c r="A4" s="84" t="s">
        <v>1864</v>
      </c>
      <c r="B4" s="84" t="s">
        <v>1865</v>
      </c>
      <c r="C4" s="84">
        <v>42.85</v>
      </c>
      <c r="D4" s="84">
        <f>FLOOR(C4*1.1,LOOKUP(C4*1.1,{0,10,50,100,500},{0.01,0.05,0.1,0.5,1}))</f>
        <v>47.1</v>
      </c>
      <c r="E4" s="84">
        <f>CEILING(C4*0.9,LOOKUP(C4*0.9,{0,10,50,100,500},{0.01,0.05,0.1,0.5,1}))</f>
        <v>38.6</v>
      </c>
      <c r="F4" s="84">
        <f t="shared" si="0"/>
        <v>46.85</v>
      </c>
      <c r="G4" s="84">
        <v>1</v>
      </c>
      <c r="H4" s="84">
        <f t="shared" si="1"/>
        <v>42.85</v>
      </c>
      <c r="I4" s="84" t="s">
        <v>3590</v>
      </c>
      <c r="J4" s="84">
        <v>16.899999999999999</v>
      </c>
      <c r="K4" s="84" t="s">
        <v>4368</v>
      </c>
      <c r="M4" s="150">
        <v>696</v>
      </c>
    </row>
    <row r="5" spans="1:13" x14ac:dyDescent="0.25">
      <c r="A5" s="84" t="s">
        <v>4030</v>
      </c>
      <c r="B5" s="84" t="s">
        <v>4031</v>
      </c>
      <c r="C5" s="84">
        <v>47</v>
      </c>
      <c r="D5" s="84">
        <f>FLOOR(C5*1.1,LOOKUP(C5*1.1,{0,10,50,100,500},{0.01,0.05,0.1,0.5,1}))</f>
        <v>51.7</v>
      </c>
      <c r="E5" s="84">
        <f>CEILING(C5*0.9,LOOKUP(C5*0.9,{0,10,50,100,500},{0.01,0.05,0.1,0.5,1}))</f>
        <v>42.300000000000004</v>
      </c>
      <c r="F5" s="84">
        <f t="shared" si="0"/>
        <v>51.2</v>
      </c>
      <c r="G5" s="84">
        <v>1</v>
      </c>
      <c r="H5" s="84">
        <f t="shared" si="1"/>
        <v>47</v>
      </c>
      <c r="I5" s="84" t="s">
        <v>3590</v>
      </c>
      <c r="J5" s="84">
        <v>13.54</v>
      </c>
      <c r="K5" s="84" t="s">
        <v>4369</v>
      </c>
      <c r="M5" s="150">
        <v>890</v>
      </c>
    </row>
    <row r="6" spans="1:13" x14ac:dyDescent="0.25">
      <c r="A6" s="84" t="s">
        <v>3774</v>
      </c>
      <c r="B6" s="84" t="s">
        <v>3775</v>
      </c>
      <c r="C6" s="84">
        <v>47.4</v>
      </c>
      <c r="D6" s="84">
        <f>FLOOR(C6*1.1,LOOKUP(C6*1.1,{0,10,50,100,500},{0.01,0.05,0.1,0.5,1}))</f>
        <v>52.1</v>
      </c>
      <c r="E6" s="84">
        <f>CEILING(C6*0.9,LOOKUP(C6*0.9,{0,10,50,100,500},{0.01,0.05,0.1,0.5,1}))</f>
        <v>42.7</v>
      </c>
      <c r="F6" s="84">
        <f t="shared" si="0"/>
        <v>51.6</v>
      </c>
      <c r="G6" s="84">
        <v>1</v>
      </c>
      <c r="H6" s="84">
        <f t="shared" si="1"/>
        <v>47.4</v>
      </c>
      <c r="I6" s="84" t="s">
        <v>3590</v>
      </c>
      <c r="J6" s="84">
        <v>12.63</v>
      </c>
      <c r="K6" s="84" t="s">
        <v>4370</v>
      </c>
      <c r="M6" s="150">
        <v>-10</v>
      </c>
    </row>
    <row r="7" spans="1:13" x14ac:dyDescent="0.25">
      <c r="A7" s="84" t="s">
        <v>4371</v>
      </c>
      <c r="B7" s="84" t="s">
        <v>4372</v>
      </c>
      <c r="C7" s="84">
        <v>18.45</v>
      </c>
      <c r="D7" s="84">
        <f>FLOOR(C7*1.1,LOOKUP(C7*1.1,{0,10,50,100,500},{0.01,0.05,0.1,0.5,1}))</f>
        <v>20.25</v>
      </c>
      <c r="E7" s="84">
        <f>CEILING(C7*0.9,LOOKUP(C7*0.9,{0,10,50,100,500},{0.01,0.05,0.1,0.5,1}))</f>
        <v>16.650000000000002</v>
      </c>
      <c r="F7" s="84">
        <f t="shared" si="0"/>
        <v>20</v>
      </c>
      <c r="G7" s="84">
        <v>0</v>
      </c>
      <c r="H7" s="84">
        <f t="shared" si="1"/>
        <v>0</v>
      </c>
      <c r="I7" s="84" t="s">
        <v>3590</v>
      </c>
      <c r="J7" s="84">
        <v>9.9</v>
      </c>
      <c r="K7" s="84" t="s">
        <v>4373</v>
      </c>
      <c r="M7" s="150" t="s">
        <v>306</v>
      </c>
    </row>
    <row r="8" spans="1:13" x14ac:dyDescent="0.25">
      <c r="A8" s="84" t="s">
        <v>4265</v>
      </c>
      <c r="B8" s="84" t="s">
        <v>4266</v>
      </c>
      <c r="C8" s="84">
        <v>19.75</v>
      </c>
      <c r="D8" s="84">
        <f>FLOOR(C8*1.1,LOOKUP(C8*1.1,{0,10,50,100,500},{0.01,0.05,0.1,0.5,1}))</f>
        <v>21.700000000000003</v>
      </c>
      <c r="E8" s="84">
        <f>CEILING(C8*0.9,LOOKUP(C8*0.9,{0,10,50,100,500},{0.01,0.05,0.1,0.5,1}))</f>
        <v>17.8</v>
      </c>
      <c r="F8" s="84">
        <f t="shared" si="0"/>
        <v>21.450000000000003</v>
      </c>
      <c r="G8" s="84">
        <v>3</v>
      </c>
      <c r="H8" s="84">
        <f t="shared" si="1"/>
        <v>59.25</v>
      </c>
      <c r="I8" s="84" t="s">
        <v>3590</v>
      </c>
      <c r="J8" s="84">
        <v>9.31</v>
      </c>
      <c r="K8" s="84" t="s">
        <v>4374</v>
      </c>
      <c r="M8" s="150">
        <v>1180</v>
      </c>
    </row>
    <row r="9" spans="1:13" x14ac:dyDescent="0.25">
      <c r="A9" s="84" t="s">
        <v>3863</v>
      </c>
      <c r="B9" s="84" t="s">
        <v>3864</v>
      </c>
      <c r="C9" s="84">
        <v>29.05</v>
      </c>
      <c r="D9" s="84">
        <f>FLOOR(C9*1.1,LOOKUP(C9*1.1,{0,10,50,100,500},{0.01,0.05,0.1,0.5,1}))</f>
        <v>31.950000000000003</v>
      </c>
      <c r="E9" s="84">
        <f>CEILING(C9*0.9,LOOKUP(C9*0.9,{0,10,50,100,500},{0.01,0.05,0.1,0.5,1}))</f>
        <v>26.150000000000002</v>
      </c>
      <c r="F9" s="84">
        <f t="shared" si="0"/>
        <v>31.700000000000003</v>
      </c>
      <c r="G9" s="84">
        <v>2</v>
      </c>
      <c r="H9" s="84">
        <f t="shared" si="1"/>
        <v>58.1</v>
      </c>
      <c r="I9" s="84" t="s">
        <v>3590</v>
      </c>
      <c r="J9" s="84">
        <v>8.9</v>
      </c>
      <c r="K9" s="84" t="s">
        <v>4375</v>
      </c>
      <c r="M9" s="150">
        <v>-430</v>
      </c>
    </row>
    <row r="10" spans="1:13" x14ac:dyDescent="0.25">
      <c r="A10" s="84" t="s">
        <v>559</v>
      </c>
      <c r="B10" s="84" t="s">
        <v>560</v>
      </c>
      <c r="C10" s="84">
        <v>31.8</v>
      </c>
      <c r="D10" s="84">
        <f>FLOOR(C10*1.1,LOOKUP(C10*1.1,{0,10,50,100,500},{0.01,0.05,0.1,0.5,1}))</f>
        <v>34.950000000000003</v>
      </c>
      <c r="E10" s="84">
        <f>CEILING(C10*0.9,LOOKUP(C10*0.9,{0,10,50,100,500},{0.01,0.05,0.1,0.5,1}))</f>
        <v>28.650000000000002</v>
      </c>
      <c r="F10" s="84">
        <f t="shared" si="0"/>
        <v>34.700000000000003</v>
      </c>
      <c r="G10" s="84">
        <v>2</v>
      </c>
      <c r="H10" s="84">
        <f t="shared" si="1"/>
        <v>63.6</v>
      </c>
      <c r="I10" s="84" t="s">
        <v>3590</v>
      </c>
      <c r="J10" s="84">
        <v>7.72</v>
      </c>
      <c r="K10" s="84" t="s">
        <v>4376</v>
      </c>
      <c r="M10" s="150">
        <v>356</v>
      </c>
    </row>
    <row r="11" spans="1:13" x14ac:dyDescent="0.25">
      <c r="A11" s="84" t="s">
        <v>3334</v>
      </c>
      <c r="B11" s="84" t="s">
        <v>3335</v>
      </c>
      <c r="C11" s="84">
        <v>55.5</v>
      </c>
      <c r="D11" s="84">
        <f>FLOOR(C11*1.1,LOOKUP(C11*1.1,{0,10,50,100,500},{0.01,0.05,0.1,0.5,1}))</f>
        <v>61</v>
      </c>
      <c r="E11" s="84">
        <f>CEILING(C11*0.9,LOOKUP(C11*0.9,{0,10,50,100,500},{0.01,0.05,0.1,0.5,1}))</f>
        <v>49.95</v>
      </c>
      <c r="F11" s="84">
        <f t="shared" si="0"/>
        <v>60.5</v>
      </c>
      <c r="G11" s="84">
        <v>1</v>
      </c>
      <c r="H11" s="84">
        <f t="shared" si="1"/>
        <v>55.5</v>
      </c>
      <c r="I11" s="84" t="s">
        <v>3590</v>
      </c>
      <c r="J11" s="84">
        <v>7.67</v>
      </c>
      <c r="K11" s="84" t="s">
        <v>4377</v>
      </c>
      <c r="M11" s="150">
        <v>1675</v>
      </c>
    </row>
    <row r="12" spans="1:13" x14ac:dyDescent="0.25">
      <c r="H12" s="83">
        <f>SUM(H2:H11)</f>
        <v>495.90000000000003</v>
      </c>
      <c r="M12" s="83">
        <f>SUM(M2:M11)</f>
        <v>5281</v>
      </c>
    </row>
  </sheetData>
  <phoneticPr fontId="1" type="noConversion"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5903-8E38-4C1B-BCBB-E4B24F2C30C0}">
  <dimension ref="A1:M12"/>
  <sheetViews>
    <sheetView zoomScale="160" zoomScaleNormal="160" workbookViewId="0">
      <selection activeCell="N11" sqref="N11"/>
    </sheetView>
  </sheetViews>
  <sheetFormatPr defaultColWidth="9.28515625" defaultRowHeight="15.75" x14ac:dyDescent="0.25"/>
  <cols>
    <col min="1" max="3" width="9.28515625" style="149"/>
    <col min="4" max="4" width="9.28515625" style="149" hidden="1" customWidth="1"/>
    <col min="5" max="10" width="9.28515625" style="149"/>
    <col min="11" max="11" width="15.7109375" style="149" customWidth="1"/>
    <col min="12" max="16384" width="9.28515625" style="149"/>
  </cols>
  <sheetData>
    <row r="1" spans="1:13" x14ac:dyDescent="0.25">
      <c r="A1" s="149" t="s">
        <v>3587</v>
      </c>
      <c r="B1" s="149" t="s">
        <v>3588</v>
      </c>
      <c r="C1" s="149" t="s">
        <v>3589</v>
      </c>
      <c r="D1" s="149" t="s">
        <v>3590</v>
      </c>
      <c r="E1" s="149" t="s">
        <v>3591</v>
      </c>
      <c r="F1" s="149" t="s">
        <v>3592</v>
      </c>
      <c r="G1" s="149" t="s">
        <v>3593</v>
      </c>
      <c r="H1" s="149" t="s">
        <v>3594</v>
      </c>
      <c r="I1" s="149" t="s">
        <v>3590</v>
      </c>
      <c r="J1" s="149" t="s">
        <v>3595</v>
      </c>
      <c r="K1" s="149" t="s">
        <v>3596</v>
      </c>
      <c r="L1" s="149" t="s">
        <v>3597</v>
      </c>
    </row>
    <row r="2" spans="1:13" x14ac:dyDescent="0.25">
      <c r="A2" s="84" t="s">
        <v>1647</v>
      </c>
      <c r="B2" s="84" t="s">
        <v>1648</v>
      </c>
      <c r="C2" s="84">
        <v>86.7</v>
      </c>
      <c r="D2" s="84">
        <f>FLOOR(C2*1.1,LOOKUP(C2*1.1,{0,10,50,100,500},{0.01,0.05,0.1,0.5,1}))</f>
        <v>95.300000000000011</v>
      </c>
      <c r="E2" s="84">
        <f>CEILING(C2*0.9,LOOKUP(C2*0.9,{0,10,50,100,500},{0.01,0.05,0.1,0.5,1}))</f>
        <v>78.100000000000009</v>
      </c>
      <c r="F2" s="84">
        <f t="shared" ref="F2:F5" si="0">IF(D2&lt;10,D2-0.05,IF(D2&lt;50,D2-0.25,IF(D2&lt;100,D2-0.5,IF(D2&lt;500,D2-2.5,IF(D2&lt;1000,D2-5,0)))))</f>
        <v>94.800000000000011</v>
      </c>
      <c r="G2" s="84">
        <v>1</v>
      </c>
      <c r="H2" s="84">
        <f t="shared" ref="H2:H5" si="1">C2*G2</f>
        <v>86.7</v>
      </c>
      <c r="I2" s="84" t="s">
        <v>3590</v>
      </c>
      <c r="J2" s="84">
        <v>34.299999999999997</v>
      </c>
      <c r="K2" s="84" t="s">
        <v>4343</v>
      </c>
      <c r="M2" s="149">
        <v>-1796</v>
      </c>
    </row>
    <row r="3" spans="1:13" x14ac:dyDescent="0.25">
      <c r="A3" s="84" t="s">
        <v>4119</v>
      </c>
      <c r="B3" s="84" t="s">
        <v>4120</v>
      </c>
      <c r="C3" s="84">
        <v>60.2</v>
      </c>
      <c r="D3" s="84">
        <f>FLOOR(C3*1.1,LOOKUP(C3*1.1,{0,10,50,100,500},{0.01,0.05,0.1,0.5,1}))</f>
        <v>66.2</v>
      </c>
      <c r="E3" s="84">
        <f>CEILING(C3*0.9,LOOKUP(C3*0.9,{0,10,50,100,500},{0.01,0.05,0.1,0.5,1}))</f>
        <v>54.2</v>
      </c>
      <c r="F3" s="84">
        <f t="shared" si="0"/>
        <v>65.7</v>
      </c>
      <c r="G3" s="84">
        <v>1</v>
      </c>
      <c r="H3" s="84">
        <f t="shared" si="1"/>
        <v>60.2</v>
      </c>
      <c r="I3" s="84" t="s">
        <v>3590</v>
      </c>
      <c r="J3" s="84">
        <v>19.190000000000001</v>
      </c>
      <c r="K3" s="84" t="s">
        <v>4344</v>
      </c>
      <c r="M3" s="149">
        <v>1065</v>
      </c>
    </row>
    <row r="4" spans="1:13" x14ac:dyDescent="0.25">
      <c r="A4" s="84" t="s">
        <v>345</v>
      </c>
      <c r="B4" s="84" t="s">
        <v>346</v>
      </c>
      <c r="C4" s="84">
        <v>62.5</v>
      </c>
      <c r="D4" s="84">
        <f>FLOOR(C4*1.1,LOOKUP(C4*1.1,{0,10,50,100,500},{0.01,0.05,0.1,0.5,1}))</f>
        <v>68.7</v>
      </c>
      <c r="E4" s="84">
        <f>CEILING(C4*0.9,LOOKUP(C4*0.9,{0,10,50,100,500},{0.01,0.05,0.1,0.5,1}))</f>
        <v>56.300000000000004</v>
      </c>
      <c r="F4" s="84">
        <f t="shared" si="0"/>
        <v>68.2</v>
      </c>
      <c r="G4" s="84">
        <v>1</v>
      </c>
      <c r="H4" s="84">
        <f t="shared" si="1"/>
        <v>62.5</v>
      </c>
      <c r="I4" s="84" t="s">
        <v>3590</v>
      </c>
      <c r="J4" s="84">
        <v>16.57</v>
      </c>
      <c r="K4" s="84" t="s">
        <v>4345</v>
      </c>
      <c r="M4" s="149">
        <v>461</v>
      </c>
    </row>
    <row r="5" spans="1:13" x14ac:dyDescent="0.25">
      <c r="A5" s="84" t="s">
        <v>4313</v>
      </c>
      <c r="B5" s="84" t="s">
        <v>4314</v>
      </c>
      <c r="C5" s="84">
        <v>26.7</v>
      </c>
      <c r="D5" s="84">
        <f>FLOOR(C5*1.1,LOOKUP(C5*1.1,{0,10,50,100,500},{0.01,0.05,0.1,0.5,1}))</f>
        <v>29.35</v>
      </c>
      <c r="E5" s="84">
        <f>CEILING(C5*0.9,LOOKUP(C5*0.9,{0,10,50,100,500},{0.01,0.05,0.1,0.5,1}))</f>
        <v>24.05</v>
      </c>
      <c r="F5" s="84">
        <f t="shared" si="0"/>
        <v>29.1</v>
      </c>
      <c r="G5" s="84">
        <v>0</v>
      </c>
      <c r="H5" s="84">
        <f t="shared" si="1"/>
        <v>0</v>
      </c>
      <c r="I5" s="84" t="s">
        <v>3590</v>
      </c>
      <c r="J5" s="84">
        <v>15.9</v>
      </c>
      <c r="K5" s="84" t="s">
        <v>4346</v>
      </c>
      <c r="M5" s="149" t="s">
        <v>4355</v>
      </c>
    </row>
    <row r="6" spans="1:13" x14ac:dyDescent="0.25">
      <c r="A6" s="84" t="s">
        <v>3774</v>
      </c>
      <c r="B6" s="84" t="s">
        <v>3775</v>
      </c>
      <c r="C6" s="84">
        <v>47.5</v>
      </c>
      <c r="D6" s="84">
        <f>FLOOR(C6*1.1,LOOKUP(C6*1.1,{0,10,50,100,500},{0.01,0.05,0.1,0.5,1}))</f>
        <v>52.2</v>
      </c>
      <c r="E6" s="84">
        <f>CEILING(C6*0.9,LOOKUP(C6*0.9,{0,10,50,100,500},{0.01,0.05,0.1,0.5,1}))</f>
        <v>42.75</v>
      </c>
      <c r="F6" s="84">
        <f>IF(D6&lt;10,D6-0.05,IF(D6&lt;50,D6-0.25,IF(D6&lt;100,D6-0.5,IF(D6&lt;500,D6-2.5,IF(D6&lt;1000,D6-5,0)))))</f>
        <v>51.7</v>
      </c>
      <c r="G6" s="84">
        <v>2</v>
      </c>
      <c r="H6" s="84">
        <f>C6*G6</f>
        <v>95</v>
      </c>
      <c r="I6" s="84" t="s">
        <v>3590</v>
      </c>
      <c r="J6" s="84">
        <v>15.05</v>
      </c>
      <c r="K6" s="84" t="s">
        <v>4347</v>
      </c>
      <c r="M6" s="149">
        <v>2187</v>
      </c>
    </row>
    <row r="7" spans="1:13" x14ac:dyDescent="0.25">
      <c r="A7" s="84" t="s">
        <v>4348</v>
      </c>
      <c r="B7" s="84" t="s">
        <v>4349</v>
      </c>
      <c r="C7" s="84">
        <v>17.600000000000001</v>
      </c>
      <c r="D7" s="84">
        <f>FLOOR(C7*1.1,LOOKUP(C7*1.1,{0,10,50,100,500},{0.01,0.05,0.1,0.5,1}))</f>
        <v>19.350000000000001</v>
      </c>
      <c r="E7" s="84">
        <f>CEILING(C7*0.9,LOOKUP(C7*0.9,{0,10,50,100,500},{0.01,0.05,0.1,0.5,1}))</f>
        <v>15.850000000000001</v>
      </c>
      <c r="F7" s="84">
        <f>IF(D7&lt;10,D7-0.05,IF(D7&lt;50,D7-0.25,IF(D7&lt;100,D7-0.5,IF(D7&lt;500,D7-2.5,IF(D7&lt;1000,D7-5,0)))))</f>
        <v>19.100000000000001</v>
      </c>
      <c r="G7" s="84">
        <v>5</v>
      </c>
      <c r="H7" s="84">
        <f>C7*G7</f>
        <v>88</v>
      </c>
      <c r="I7" s="84" t="s">
        <v>3590</v>
      </c>
      <c r="J7" s="84">
        <v>14.62</v>
      </c>
      <c r="K7" s="84" t="s">
        <v>4350</v>
      </c>
      <c r="M7" s="149">
        <v>-8263</v>
      </c>
    </row>
    <row r="8" spans="1:13" x14ac:dyDescent="0.25">
      <c r="A8" s="84" t="s">
        <v>1806</v>
      </c>
      <c r="B8" s="84" t="s">
        <v>1807</v>
      </c>
      <c r="C8" s="84">
        <v>31.5</v>
      </c>
      <c r="D8" s="84">
        <f>FLOOR(C8*1.1,LOOKUP(C8*1.1,{0,10,50,100,500},{0.01,0.05,0.1,0.5,1}))</f>
        <v>34.65</v>
      </c>
      <c r="E8" s="84">
        <f>CEILING(C8*0.9,LOOKUP(C8*0.9,{0,10,50,100,500},{0.01,0.05,0.1,0.5,1}))</f>
        <v>28.35</v>
      </c>
      <c r="F8" s="84">
        <f>IF(D8&lt;10,D8-0.05,IF(D8&lt;50,D8-0.25,IF(D8&lt;100,D8-0.5,IF(D8&lt;500,D8-2.5,IF(D8&lt;1000,D8-5,0)))))</f>
        <v>34.4</v>
      </c>
      <c r="G8" s="84">
        <v>3</v>
      </c>
      <c r="H8" s="84">
        <f>C8*G8</f>
        <v>94.5</v>
      </c>
      <c r="I8" s="84" t="s">
        <v>3590</v>
      </c>
      <c r="J8" s="84">
        <v>14.22</v>
      </c>
      <c r="K8" s="84" t="s">
        <v>4351</v>
      </c>
      <c r="M8" s="149">
        <v>-386</v>
      </c>
    </row>
    <row r="9" spans="1:13" x14ac:dyDescent="0.25">
      <c r="A9" s="84" t="s">
        <v>4352</v>
      </c>
      <c r="B9" s="84" t="s">
        <v>4353</v>
      </c>
      <c r="C9" s="84">
        <v>21.65</v>
      </c>
      <c r="D9" s="84">
        <f>FLOOR(C9*1.1,LOOKUP(C9*1.1,{0,10,50,100,500},{0.01,0.05,0.1,0.5,1}))</f>
        <v>23.8</v>
      </c>
      <c r="E9" s="84">
        <f>CEILING(C9*0.9,LOOKUP(C9*0.9,{0,10,50,100,500},{0.01,0.05,0.1,0.5,1}))</f>
        <v>19.5</v>
      </c>
      <c r="F9" s="84">
        <f>IF(D9&lt;10,D9-0.05,IF(D9&lt;50,D9-0.25,IF(D9&lt;100,D9-0.5,IF(D9&lt;500,D9-2.5,IF(D9&lt;1000,D9-5,0)))))</f>
        <v>23.55</v>
      </c>
      <c r="G9" s="84">
        <v>4</v>
      </c>
      <c r="H9" s="84">
        <f>C9*G9</f>
        <v>86.6</v>
      </c>
      <c r="I9" s="84" t="s">
        <v>3590</v>
      </c>
      <c r="J9" s="84">
        <v>13.19</v>
      </c>
      <c r="K9" s="84" t="s">
        <v>4354</v>
      </c>
      <c r="M9" s="149">
        <v>-605</v>
      </c>
    </row>
    <row r="10" spans="1:13" x14ac:dyDescent="0.25">
      <c r="H10" s="83">
        <f>SUM(H2:H9)</f>
        <v>573.5</v>
      </c>
      <c r="M10" s="83">
        <f>SUM(M2:M9)</f>
        <v>-7337</v>
      </c>
    </row>
    <row r="11" spans="1:13" x14ac:dyDescent="0.25"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</row>
    <row r="12" spans="1:13" x14ac:dyDescent="0.25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4CA4-EAE5-47C1-9F44-077C770E67F9}">
  <dimension ref="A1:M12"/>
  <sheetViews>
    <sheetView zoomScale="145" zoomScaleNormal="145" workbookViewId="0">
      <selection activeCell="G12" sqref="G12"/>
    </sheetView>
  </sheetViews>
  <sheetFormatPr defaultColWidth="9.28515625" defaultRowHeight="15.75" x14ac:dyDescent="0.25"/>
  <cols>
    <col min="1" max="3" width="9.28515625" style="150"/>
    <col min="4" max="4" width="9.28515625" style="150" hidden="1" customWidth="1"/>
    <col min="5" max="10" width="9.28515625" style="150"/>
    <col min="11" max="11" width="15.7109375" style="150" customWidth="1"/>
    <col min="12" max="16384" width="9.28515625" style="150"/>
  </cols>
  <sheetData>
    <row r="1" spans="1:13" x14ac:dyDescent="0.25">
      <c r="A1" s="150" t="s">
        <v>3587</v>
      </c>
      <c r="B1" s="150" t="s">
        <v>3588</v>
      </c>
      <c r="C1" s="150" t="s">
        <v>3589</v>
      </c>
      <c r="D1" s="150" t="s">
        <v>3590</v>
      </c>
      <c r="E1" s="150" t="s">
        <v>3591</v>
      </c>
      <c r="F1" s="150" t="s">
        <v>3592</v>
      </c>
      <c r="G1" s="150" t="s">
        <v>3593</v>
      </c>
      <c r="H1" s="150" t="s">
        <v>3594</v>
      </c>
      <c r="I1" s="150" t="s">
        <v>3590</v>
      </c>
      <c r="J1" s="150" t="s">
        <v>3595</v>
      </c>
      <c r="K1" s="150" t="s">
        <v>3596</v>
      </c>
      <c r="L1" s="150" t="s">
        <v>3597</v>
      </c>
    </row>
    <row r="2" spans="1:13" x14ac:dyDescent="0.25">
      <c r="A2" s="84" t="s">
        <v>4348</v>
      </c>
      <c r="B2" s="84" t="s">
        <v>4349</v>
      </c>
      <c r="C2" s="84">
        <v>18.25</v>
      </c>
      <c r="D2" s="84">
        <f>FLOOR(C2*1.1,LOOKUP(C2*1.1,{0,10,50,100,500},{0.01,0.05,0.1,0.5,1}))</f>
        <v>20.05</v>
      </c>
      <c r="E2" s="84">
        <f>CEILING(C2*0.9,LOOKUP(C2*0.9,{0,10,50,100,500},{0.01,0.05,0.1,0.5,1}))</f>
        <v>16.45</v>
      </c>
      <c r="F2" s="84">
        <f t="shared" ref="F2:F11" si="0">IF(D2&lt;10,D2-0.05,IF(D2&lt;50,D2-0.25,IF(D2&lt;100,D2-0.5,IF(D2&lt;500,D2-2.5,IF(D2&lt;1000,D2-5,0)))))</f>
        <v>19.8</v>
      </c>
      <c r="G2" s="84">
        <v>0</v>
      </c>
      <c r="H2" s="84">
        <f t="shared" ref="H2:H11" si="1">C2*G2</f>
        <v>0</v>
      </c>
      <c r="I2" s="84" t="s">
        <v>3590</v>
      </c>
      <c r="J2" s="84">
        <v>51.36</v>
      </c>
      <c r="K2" s="84" t="s">
        <v>4356</v>
      </c>
      <c r="M2" s="150" t="s">
        <v>4388</v>
      </c>
    </row>
    <row r="3" spans="1:13" x14ac:dyDescent="0.25">
      <c r="A3" s="84" t="s">
        <v>634</v>
      </c>
      <c r="B3" s="84" t="s">
        <v>635</v>
      </c>
      <c r="C3" s="84">
        <v>69.5</v>
      </c>
      <c r="D3" s="84">
        <f>FLOOR(C3*1.1,LOOKUP(C3*1.1,{0,10,50,100,500},{0.01,0.05,0.1,0.5,1}))</f>
        <v>76.400000000000006</v>
      </c>
      <c r="E3" s="84">
        <f>CEILING(C3*0.9,LOOKUP(C3*0.9,{0,10,50,100,500},{0.01,0.05,0.1,0.5,1}))</f>
        <v>62.6</v>
      </c>
      <c r="F3" s="84">
        <f t="shared" si="0"/>
        <v>75.900000000000006</v>
      </c>
      <c r="G3" s="84">
        <v>0</v>
      </c>
      <c r="H3" s="84">
        <f t="shared" si="1"/>
        <v>0</v>
      </c>
      <c r="I3" s="84" t="s">
        <v>3590</v>
      </c>
      <c r="J3" s="84">
        <v>39.409999999999997</v>
      </c>
      <c r="K3" s="84" t="s">
        <v>4357</v>
      </c>
      <c r="M3" s="150" t="s">
        <v>4388</v>
      </c>
    </row>
    <row r="4" spans="1:13" x14ac:dyDescent="0.25">
      <c r="A4" s="84" t="s">
        <v>1714</v>
      </c>
      <c r="B4" s="84" t="s">
        <v>1715</v>
      </c>
      <c r="C4" s="84">
        <v>50.4</v>
      </c>
      <c r="D4" s="84">
        <f>FLOOR(C4*1.1,LOOKUP(C4*1.1,{0,10,50,100,500},{0.01,0.05,0.1,0.5,1}))</f>
        <v>55.400000000000006</v>
      </c>
      <c r="E4" s="84">
        <f>CEILING(C4*0.9,LOOKUP(C4*0.9,{0,10,50,100,500},{0.01,0.05,0.1,0.5,1}))</f>
        <v>45.400000000000006</v>
      </c>
      <c r="F4" s="84">
        <f t="shared" si="0"/>
        <v>54.900000000000006</v>
      </c>
      <c r="G4" s="84">
        <v>2</v>
      </c>
      <c r="H4" s="84">
        <f t="shared" si="1"/>
        <v>100.8</v>
      </c>
      <c r="I4" s="84" t="s">
        <v>3590</v>
      </c>
      <c r="J4" s="84">
        <v>30.01</v>
      </c>
      <c r="K4" s="84" t="s">
        <v>4358</v>
      </c>
      <c r="M4" s="150">
        <v>-1026</v>
      </c>
    </row>
    <row r="5" spans="1:13" x14ac:dyDescent="0.25">
      <c r="A5" s="84" t="s">
        <v>1647</v>
      </c>
      <c r="B5" s="84" t="s">
        <v>1648</v>
      </c>
      <c r="C5" s="84">
        <v>89.8</v>
      </c>
      <c r="D5" s="84">
        <f>FLOOR(C5*1.1,LOOKUP(C5*1.1,{0,10,50,100,500},{0.01,0.05,0.1,0.5,1}))</f>
        <v>98.7</v>
      </c>
      <c r="E5" s="84">
        <f>CEILING(C5*0.9,LOOKUP(C5*0.9,{0,10,50,100,500},{0.01,0.05,0.1,0.5,1}))</f>
        <v>80.900000000000006</v>
      </c>
      <c r="F5" s="84">
        <f t="shared" si="0"/>
        <v>98.2</v>
      </c>
      <c r="G5" s="84">
        <v>1</v>
      </c>
      <c r="H5" s="84">
        <f t="shared" si="1"/>
        <v>89.8</v>
      </c>
      <c r="I5" s="84" t="s">
        <v>3590</v>
      </c>
      <c r="J5" s="84">
        <v>24.28</v>
      </c>
      <c r="K5" s="84" t="s">
        <v>4378</v>
      </c>
      <c r="M5" s="150">
        <v>-902</v>
      </c>
    </row>
    <row r="6" spans="1:13" x14ac:dyDescent="0.25">
      <c r="A6" s="84" t="s">
        <v>100</v>
      </c>
      <c r="B6" s="84" t="s">
        <v>101</v>
      </c>
      <c r="C6" s="84">
        <v>80.2</v>
      </c>
      <c r="D6" s="84">
        <f>FLOOR(C6*1.1,LOOKUP(C6*1.1,{0,10,50,100,500},{0.01,0.05,0.1,0.5,1}))</f>
        <v>88.2</v>
      </c>
      <c r="E6" s="84">
        <f>CEILING(C6*0.9,LOOKUP(C6*0.9,{0,10,50,100,500},{0.01,0.05,0.1,0.5,1}))</f>
        <v>72.2</v>
      </c>
      <c r="F6" s="84">
        <f t="shared" si="0"/>
        <v>87.7</v>
      </c>
      <c r="G6" s="84">
        <v>0</v>
      </c>
      <c r="H6" s="84">
        <f t="shared" si="1"/>
        <v>0</v>
      </c>
      <c r="I6" s="84" t="s">
        <v>3590</v>
      </c>
      <c r="J6" s="84">
        <v>21.82</v>
      </c>
      <c r="K6" s="84" t="s">
        <v>4379</v>
      </c>
      <c r="M6" s="150" t="s">
        <v>4388</v>
      </c>
    </row>
    <row r="7" spans="1:13" x14ac:dyDescent="0.25">
      <c r="A7" s="84" t="s">
        <v>4359</v>
      </c>
      <c r="B7" s="84" t="s">
        <v>4360</v>
      </c>
      <c r="C7" s="84">
        <v>11.6</v>
      </c>
      <c r="D7" s="84">
        <f>FLOOR(C7*1.1,LOOKUP(C7*1.1,{0,10,50,100,500},{0.01,0.05,0.1,0.5,1}))</f>
        <v>12.75</v>
      </c>
      <c r="E7" s="84">
        <f>CEILING(C7*0.9,LOOKUP(C7*0.9,{0,10,50,100,500},{0.01,0.05,0.1,0.5,1}))</f>
        <v>10.450000000000001</v>
      </c>
      <c r="F7" s="84">
        <f t="shared" si="0"/>
        <v>12.5</v>
      </c>
      <c r="G7" s="84">
        <v>0</v>
      </c>
      <c r="H7" s="84">
        <f t="shared" si="1"/>
        <v>0</v>
      </c>
      <c r="I7" s="84" t="s">
        <v>3590</v>
      </c>
      <c r="J7" s="84">
        <v>17.3</v>
      </c>
      <c r="K7" s="84" t="s">
        <v>4361</v>
      </c>
      <c r="L7" s="82"/>
      <c r="M7" s="150" t="s">
        <v>4388</v>
      </c>
    </row>
    <row r="8" spans="1:13" x14ac:dyDescent="0.25">
      <c r="A8" s="84" t="s">
        <v>3684</v>
      </c>
      <c r="B8" s="84" t="s">
        <v>3685</v>
      </c>
      <c r="C8" s="84">
        <v>33.75</v>
      </c>
      <c r="D8" s="84">
        <f>FLOOR(C8*1.1,LOOKUP(C8*1.1,{0,10,50,100,500},{0.01,0.05,0.1,0.5,1}))</f>
        <v>37.1</v>
      </c>
      <c r="E8" s="84">
        <f>CEILING(C8*0.9,LOOKUP(C8*0.9,{0,10,50,100,500},{0.01,0.05,0.1,0.5,1}))</f>
        <v>30.400000000000002</v>
      </c>
      <c r="F8" s="84">
        <f t="shared" si="0"/>
        <v>36.85</v>
      </c>
      <c r="G8" s="84">
        <v>0</v>
      </c>
      <c r="H8" s="84">
        <f t="shared" si="1"/>
        <v>0</v>
      </c>
      <c r="I8" s="84" t="s">
        <v>3590</v>
      </c>
      <c r="J8" s="84">
        <v>12.58</v>
      </c>
      <c r="K8" s="84" t="s">
        <v>4362</v>
      </c>
      <c r="M8" s="150" t="s">
        <v>4388</v>
      </c>
    </row>
    <row r="9" spans="1:13" x14ac:dyDescent="0.25">
      <c r="A9" s="84" t="s">
        <v>2673</v>
      </c>
      <c r="B9" s="84" t="s">
        <v>2674</v>
      </c>
      <c r="C9" s="84">
        <v>26.75</v>
      </c>
      <c r="D9" s="84">
        <f>FLOOR(C9*1.1,LOOKUP(C9*1.1,{0,10,50,100,500},{0.01,0.05,0.1,0.5,1}))</f>
        <v>29.400000000000002</v>
      </c>
      <c r="E9" s="84">
        <f>CEILING(C9*0.9,LOOKUP(C9*0.9,{0,10,50,100,500},{0.01,0.05,0.1,0.5,1}))</f>
        <v>24.1</v>
      </c>
      <c r="F9" s="84">
        <f t="shared" si="0"/>
        <v>29.150000000000002</v>
      </c>
      <c r="G9" s="84">
        <v>0</v>
      </c>
      <c r="H9" s="84">
        <f t="shared" si="1"/>
        <v>0</v>
      </c>
      <c r="I9" s="84" t="s">
        <v>3590</v>
      </c>
      <c r="J9" s="84">
        <v>12.27</v>
      </c>
      <c r="K9" s="84" t="s">
        <v>4363</v>
      </c>
      <c r="M9" s="150" t="s">
        <v>4388</v>
      </c>
    </row>
    <row r="10" spans="1:13" x14ac:dyDescent="0.25">
      <c r="A10" s="84" t="s">
        <v>1482</v>
      </c>
      <c r="B10" s="84" t="s">
        <v>1483</v>
      </c>
      <c r="C10" s="84">
        <v>19.399999999999999</v>
      </c>
      <c r="D10" s="84">
        <f>FLOOR(C10*1.1,LOOKUP(C10*1.1,{0,10,50,100,500},{0.01,0.05,0.1,0.5,1}))</f>
        <v>21.3</v>
      </c>
      <c r="E10" s="84">
        <f>CEILING(C10*0.9,LOOKUP(C10*0.9,{0,10,50,100,500},{0.01,0.05,0.1,0.5,1}))</f>
        <v>17.5</v>
      </c>
      <c r="F10" s="84">
        <f t="shared" si="0"/>
        <v>21.05</v>
      </c>
      <c r="G10" s="84">
        <v>4</v>
      </c>
      <c r="H10" s="84">
        <f t="shared" si="1"/>
        <v>77.599999999999994</v>
      </c>
      <c r="I10" s="84" t="s">
        <v>3590</v>
      </c>
      <c r="J10" s="84">
        <v>11.57</v>
      </c>
      <c r="K10" s="84" t="s">
        <v>4364</v>
      </c>
      <c r="M10" s="150">
        <v>-1373</v>
      </c>
    </row>
    <row r="11" spans="1:13" x14ac:dyDescent="0.25">
      <c r="A11" s="84" t="s">
        <v>1864</v>
      </c>
      <c r="B11" s="84" t="s">
        <v>1865</v>
      </c>
      <c r="C11" s="84">
        <v>42.65</v>
      </c>
      <c r="D11" s="84">
        <f>FLOOR(C11*1.1,LOOKUP(C11*1.1,{0,10,50,100,500},{0.01,0.05,0.1,0.5,1}))</f>
        <v>46.900000000000006</v>
      </c>
      <c r="E11" s="84">
        <f>CEILING(C11*0.9,LOOKUP(C11*0.9,{0,10,50,100,500},{0.01,0.05,0.1,0.5,1}))</f>
        <v>38.400000000000006</v>
      </c>
      <c r="F11" s="84">
        <f t="shared" si="0"/>
        <v>46.650000000000006</v>
      </c>
      <c r="G11" s="84">
        <v>0</v>
      </c>
      <c r="H11" s="84">
        <f t="shared" si="1"/>
        <v>0</v>
      </c>
      <c r="I11" s="84" t="s">
        <v>3590</v>
      </c>
      <c r="J11" s="84">
        <v>11.39</v>
      </c>
      <c r="K11" s="84" t="s">
        <v>4365</v>
      </c>
      <c r="M11" s="150" t="s">
        <v>4388</v>
      </c>
    </row>
    <row r="12" spans="1:13" x14ac:dyDescent="0.25">
      <c r="H12" s="83">
        <f>SUM(H2:H11)</f>
        <v>268.2</v>
      </c>
      <c r="M12" s="83">
        <f>SUM(M2:M11)</f>
        <v>-3301</v>
      </c>
    </row>
  </sheetData>
  <phoneticPr fontId="1" type="noConversion"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F5D6-35F4-490B-A112-10B701A29708}">
  <dimension ref="A1:M10"/>
  <sheetViews>
    <sheetView zoomScale="160" zoomScaleNormal="160" workbookViewId="0">
      <selection activeCell="K14" sqref="K14"/>
    </sheetView>
  </sheetViews>
  <sheetFormatPr defaultColWidth="9.28515625" defaultRowHeight="15.75" x14ac:dyDescent="0.25"/>
  <cols>
    <col min="1" max="3" width="9.28515625" style="151"/>
    <col min="4" max="4" width="9.28515625" style="151" hidden="1" customWidth="1"/>
    <col min="5" max="10" width="9.28515625" style="151"/>
    <col min="11" max="11" width="15.7109375" style="151" customWidth="1"/>
    <col min="12" max="16384" width="9.28515625" style="151"/>
  </cols>
  <sheetData>
    <row r="1" spans="1:13" x14ac:dyDescent="0.25">
      <c r="A1" s="151" t="s">
        <v>3587</v>
      </c>
      <c r="B1" s="151" t="s">
        <v>3588</v>
      </c>
      <c r="C1" s="151" t="s">
        <v>3589</v>
      </c>
      <c r="D1" s="151" t="s">
        <v>3590</v>
      </c>
      <c r="E1" s="151" t="s">
        <v>3591</v>
      </c>
      <c r="F1" s="151" t="s">
        <v>3592</v>
      </c>
      <c r="G1" s="151" t="s">
        <v>3593</v>
      </c>
      <c r="H1" s="151" t="s">
        <v>3594</v>
      </c>
      <c r="I1" s="151" t="s">
        <v>3590</v>
      </c>
      <c r="J1" s="151" t="s">
        <v>3595</v>
      </c>
      <c r="K1" s="151" t="s">
        <v>3596</v>
      </c>
      <c r="L1" s="151" t="s">
        <v>3597</v>
      </c>
    </row>
    <row r="2" spans="1:13" x14ac:dyDescent="0.25">
      <c r="A2" s="84" t="s">
        <v>1647</v>
      </c>
      <c r="B2" s="84" t="s">
        <v>1648</v>
      </c>
      <c r="C2" s="84">
        <v>90.5</v>
      </c>
      <c r="D2" s="84">
        <f>FLOOR(C2*1.1,LOOKUP(C2*1.1,{0,10,50,100,500},{0.01,0.05,0.1,0.5,1}))</f>
        <v>99.5</v>
      </c>
      <c r="E2" s="84">
        <f>CEILING(C2*0.9,LOOKUP(C2*0.9,{0,10,50,100,500},{0.01,0.05,0.1,0.5,1}))</f>
        <v>81.5</v>
      </c>
      <c r="F2" s="84">
        <f t="shared" ref="F2:F5" si="0">IF(D2&lt;10,D2-0.05,IF(D2&lt;50,D2-0.25,IF(D2&lt;100,D2-0.5,IF(D2&lt;500,D2-2.5,IF(D2&lt;1000,D2-5,0)))))</f>
        <v>99</v>
      </c>
      <c r="G2" s="84">
        <v>1</v>
      </c>
      <c r="H2" s="84">
        <f t="shared" ref="H2:H5" si="1">C2*G2</f>
        <v>90.5</v>
      </c>
      <c r="I2" s="84" t="s">
        <v>3590</v>
      </c>
      <c r="J2" s="84">
        <v>27.53</v>
      </c>
      <c r="K2" s="84" t="s">
        <v>4387</v>
      </c>
      <c r="M2" s="151">
        <v>4696</v>
      </c>
    </row>
    <row r="3" spans="1:13" x14ac:dyDescent="0.25">
      <c r="A3" s="84" t="s">
        <v>3957</v>
      </c>
      <c r="B3" s="84" t="s">
        <v>3958</v>
      </c>
      <c r="C3" s="84">
        <v>23</v>
      </c>
      <c r="D3" s="84">
        <f>FLOOR(C3*1.1,LOOKUP(C3*1.1,{0,10,50,100,500},{0.01,0.05,0.1,0.5,1}))</f>
        <v>25.3</v>
      </c>
      <c r="E3" s="84">
        <f>CEILING(C3*0.9,LOOKUP(C3*0.9,{0,10,50,100,500},{0.01,0.05,0.1,0.5,1}))</f>
        <v>20.700000000000003</v>
      </c>
      <c r="F3" s="84">
        <f t="shared" si="0"/>
        <v>25.05</v>
      </c>
      <c r="G3" s="84">
        <v>4</v>
      </c>
      <c r="H3" s="84">
        <f t="shared" si="1"/>
        <v>92</v>
      </c>
      <c r="I3" s="84" t="s">
        <v>3590</v>
      </c>
      <c r="J3" s="84">
        <v>13.35</v>
      </c>
      <c r="K3" s="84" t="s">
        <v>4380</v>
      </c>
      <c r="M3" s="151">
        <v>-1367</v>
      </c>
    </row>
    <row r="4" spans="1:13" x14ac:dyDescent="0.25">
      <c r="A4" s="84" t="s">
        <v>809</v>
      </c>
      <c r="B4" s="84" t="s">
        <v>810</v>
      </c>
      <c r="C4" s="84">
        <v>42.2</v>
      </c>
      <c r="D4" s="84">
        <f>FLOOR(C4*1.1,LOOKUP(C4*1.1,{0,10,50,100,500},{0.01,0.05,0.1,0.5,1}))</f>
        <v>46.400000000000006</v>
      </c>
      <c r="E4" s="84">
        <f>CEILING(C4*0.9,LOOKUP(C4*0.9,{0,10,50,100,500},{0.01,0.05,0.1,0.5,1}))</f>
        <v>38</v>
      </c>
      <c r="F4" s="84">
        <f t="shared" si="0"/>
        <v>46.150000000000006</v>
      </c>
      <c r="G4" s="84">
        <v>2</v>
      </c>
      <c r="H4" s="84">
        <f t="shared" si="1"/>
        <v>84.4</v>
      </c>
      <c r="I4" s="84" t="s">
        <v>3590</v>
      </c>
      <c r="J4" s="84">
        <v>12.11</v>
      </c>
      <c r="K4" s="84" t="s">
        <v>4381</v>
      </c>
      <c r="M4" s="151">
        <v>2411</v>
      </c>
    </row>
    <row r="5" spans="1:13" x14ac:dyDescent="0.25">
      <c r="A5" s="84" t="s">
        <v>1806</v>
      </c>
      <c r="B5" s="84" t="s">
        <v>1807</v>
      </c>
      <c r="C5" s="84">
        <v>31.4</v>
      </c>
      <c r="D5" s="84">
        <f>FLOOR(C5*1.1,LOOKUP(C5*1.1,{0,10,50,100,500},{0.01,0.05,0.1,0.5,1}))</f>
        <v>34.5</v>
      </c>
      <c r="E5" s="84">
        <f>CEILING(C5*0.9,LOOKUP(C5*0.9,{0,10,50,100,500},{0.01,0.05,0.1,0.5,1}))</f>
        <v>28.3</v>
      </c>
      <c r="F5" s="84">
        <f t="shared" si="0"/>
        <v>34.25</v>
      </c>
      <c r="G5" s="84">
        <v>3</v>
      </c>
      <c r="H5" s="84">
        <f t="shared" si="1"/>
        <v>94.199999999999989</v>
      </c>
      <c r="I5" s="84" t="s">
        <v>3590</v>
      </c>
      <c r="J5" s="84">
        <v>12.08</v>
      </c>
      <c r="K5" s="84" t="s">
        <v>4382</v>
      </c>
      <c r="M5" s="151">
        <v>-986</v>
      </c>
    </row>
    <row r="6" spans="1:13" x14ac:dyDescent="0.25">
      <c r="A6" s="84" t="s">
        <v>200</v>
      </c>
      <c r="B6" s="84" t="s">
        <v>201</v>
      </c>
      <c r="C6" s="84">
        <v>74.400000000000006</v>
      </c>
      <c r="D6" s="84">
        <f>FLOOR(C6*1.1,LOOKUP(C6*1.1,{0,10,50,100,500},{0.01,0.05,0.1,0.5,1}))</f>
        <v>81.800000000000011</v>
      </c>
      <c r="E6" s="84">
        <f>CEILING(C6*0.9,LOOKUP(C6*0.9,{0,10,50,100,500},{0.01,0.05,0.1,0.5,1}))</f>
        <v>67</v>
      </c>
      <c r="F6" s="84">
        <f>IF(D6&lt;10,D6-0.05,IF(D6&lt;50,D6-0.25,IF(D6&lt;100,D6-0.5,IF(D6&lt;500,D6-2.5,IF(D6&lt;1000,D6-5,0)))))</f>
        <v>81.300000000000011</v>
      </c>
      <c r="G6" s="84">
        <v>1</v>
      </c>
      <c r="H6" s="84">
        <f>C6*G6</f>
        <v>74.400000000000006</v>
      </c>
      <c r="I6" s="84" t="s">
        <v>3590</v>
      </c>
      <c r="J6" s="84">
        <v>8.76</v>
      </c>
      <c r="K6" s="84" t="s">
        <v>4383</v>
      </c>
      <c r="M6" s="151">
        <v>-2569</v>
      </c>
    </row>
    <row r="7" spans="1:13" x14ac:dyDescent="0.25">
      <c r="A7" s="84" t="s">
        <v>805</v>
      </c>
      <c r="B7" s="84" t="s">
        <v>806</v>
      </c>
      <c r="C7" s="84">
        <v>23</v>
      </c>
      <c r="D7" s="84">
        <f>FLOOR(C7*1.1,LOOKUP(C7*1.1,{0,10,50,100,500},{0.01,0.05,0.1,0.5,1}))</f>
        <v>25.3</v>
      </c>
      <c r="E7" s="84">
        <f>CEILING(C7*0.9,LOOKUP(C7*0.9,{0,10,50,100,500},{0.01,0.05,0.1,0.5,1}))</f>
        <v>20.700000000000003</v>
      </c>
      <c r="F7" s="84">
        <f>IF(D7&lt;10,D7-0.05,IF(D7&lt;50,D7-0.25,IF(D7&lt;100,D7-0.5,IF(D7&lt;500,D7-2.5,IF(D7&lt;1000,D7-5,0)))))</f>
        <v>25.05</v>
      </c>
      <c r="G7" s="84">
        <v>4</v>
      </c>
      <c r="H7" s="84">
        <f>C7*G7</f>
        <v>92</v>
      </c>
      <c r="I7" s="84" t="s">
        <v>3590</v>
      </c>
      <c r="J7" s="84">
        <v>8.61</v>
      </c>
      <c r="K7" s="84" t="s">
        <v>4384</v>
      </c>
      <c r="M7" s="151">
        <v>-6610</v>
      </c>
    </row>
    <row r="8" spans="1:13" x14ac:dyDescent="0.25">
      <c r="A8" s="84" t="s">
        <v>1606</v>
      </c>
      <c r="B8" s="84" t="s">
        <v>1607</v>
      </c>
      <c r="C8" s="84">
        <v>36.25</v>
      </c>
      <c r="D8" s="84">
        <f>FLOOR(C8*1.1,LOOKUP(C8*1.1,{0,10,50,100,500},{0.01,0.05,0.1,0.5,1}))</f>
        <v>39.85</v>
      </c>
      <c r="E8" s="84">
        <f>CEILING(C8*0.9,LOOKUP(C8*0.9,{0,10,50,100,500},{0.01,0.05,0.1,0.5,1}))</f>
        <v>32.65</v>
      </c>
      <c r="F8" s="84">
        <f>IF(D8&lt;10,D8-0.05,IF(D8&lt;50,D8-0.25,IF(D8&lt;100,D8-0.5,IF(D8&lt;500,D8-2.5,IF(D8&lt;1000,D8-5,0)))))</f>
        <v>39.6</v>
      </c>
      <c r="G8" s="84">
        <v>2</v>
      </c>
      <c r="H8" s="84">
        <f>C8*G8</f>
        <v>72.5</v>
      </c>
      <c r="I8" s="84" t="s">
        <v>3590</v>
      </c>
      <c r="J8" s="84">
        <v>7.37</v>
      </c>
      <c r="K8" s="84" t="s">
        <v>4385</v>
      </c>
      <c r="M8" s="151">
        <v>-4770</v>
      </c>
    </row>
    <row r="9" spans="1:13" x14ac:dyDescent="0.25">
      <c r="A9" s="84" t="s">
        <v>3763</v>
      </c>
      <c r="B9" s="84" t="s">
        <v>3764</v>
      </c>
      <c r="C9" s="84">
        <v>20.55</v>
      </c>
      <c r="D9" s="84">
        <f>FLOOR(C9*1.1,LOOKUP(C9*1.1,{0,10,50,100,500},{0.01,0.05,0.1,0.5,1}))</f>
        <v>22.6</v>
      </c>
      <c r="E9" s="84">
        <f>CEILING(C9*0.9,LOOKUP(C9*0.9,{0,10,50,100,500},{0.01,0.05,0.1,0.5,1}))</f>
        <v>18.5</v>
      </c>
      <c r="F9" s="84">
        <f>IF(D9&lt;10,D9-0.05,IF(D9&lt;50,D9-0.25,IF(D9&lt;100,D9-0.5,IF(D9&lt;500,D9-2.5,IF(D9&lt;1000,D9-5,0)))))</f>
        <v>22.35</v>
      </c>
      <c r="G9" s="84">
        <v>4</v>
      </c>
      <c r="H9" s="84">
        <f>C9*G9</f>
        <v>82.2</v>
      </c>
      <c r="I9" s="84" t="s">
        <v>3590</v>
      </c>
      <c r="J9" s="84">
        <v>6.15</v>
      </c>
      <c r="K9" s="84" t="s">
        <v>4386</v>
      </c>
      <c r="M9" s="151">
        <v>-7788</v>
      </c>
    </row>
    <row r="10" spans="1:13" x14ac:dyDescent="0.25">
      <c r="H10" s="83">
        <f>SUM(H2:H9)</f>
        <v>682.2</v>
      </c>
      <c r="M10" s="83">
        <f>SUM(M2:M9)</f>
        <v>-16983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F0D1-630F-46DA-A5F4-C33E2C7D1686}">
  <dimension ref="A1:M12"/>
  <sheetViews>
    <sheetView zoomScale="160" zoomScaleNormal="160" workbookViewId="0">
      <selection activeCell="I10" sqref="I10"/>
    </sheetView>
  </sheetViews>
  <sheetFormatPr defaultColWidth="9.28515625" defaultRowHeight="15.75" x14ac:dyDescent="0.25"/>
  <cols>
    <col min="1" max="3" width="9.28515625" style="152"/>
    <col min="4" max="4" width="9.28515625" style="152" hidden="1" customWidth="1"/>
    <col min="5" max="10" width="9.28515625" style="152"/>
    <col min="11" max="11" width="15.7109375" style="152" customWidth="1"/>
    <col min="12" max="16384" width="9.28515625" style="152"/>
  </cols>
  <sheetData>
    <row r="1" spans="1:13" x14ac:dyDescent="0.25">
      <c r="A1" s="152" t="s">
        <v>3587</v>
      </c>
      <c r="B1" s="152" t="s">
        <v>3588</v>
      </c>
      <c r="C1" s="152" t="s">
        <v>3589</v>
      </c>
      <c r="D1" s="152" t="s">
        <v>3590</v>
      </c>
      <c r="E1" s="152" t="s">
        <v>3591</v>
      </c>
      <c r="F1" s="152" t="s">
        <v>3592</v>
      </c>
      <c r="G1" s="152" t="s">
        <v>3593</v>
      </c>
      <c r="H1" s="152" t="s">
        <v>3594</v>
      </c>
      <c r="I1" s="152" t="s">
        <v>3590</v>
      </c>
      <c r="J1" s="152" t="s">
        <v>3595</v>
      </c>
      <c r="K1" s="152" t="s">
        <v>3596</v>
      </c>
      <c r="L1" s="152" t="s">
        <v>3597</v>
      </c>
    </row>
    <row r="2" spans="1:13" x14ac:dyDescent="0.25">
      <c r="A2" s="84" t="s">
        <v>3740</v>
      </c>
      <c r="B2" s="84" t="s">
        <v>3741</v>
      </c>
      <c r="C2" s="84">
        <v>26.9</v>
      </c>
      <c r="D2" s="84">
        <f>FLOOR(C2*1.1,LOOKUP(C2*1.1,{0,10,50,100,500},{0.01,0.05,0.1,0.5,1}))</f>
        <v>29.55</v>
      </c>
      <c r="E2" s="84">
        <f>CEILING(C2*0.9,LOOKUP(C2*0.9,{0,10,50,100,500},{0.01,0.05,0.1,0.5,1}))</f>
        <v>24.25</v>
      </c>
      <c r="F2" s="84">
        <f t="shared" ref="F2:F11" si="0">IF(D2&lt;10,D2-0.05,IF(D2&lt;50,D2-0.25,IF(D2&lt;100,D2-0.5,IF(D2&lt;500,D2-2.5,IF(D2&lt;1000,D2-5,0)))))</f>
        <v>29.3</v>
      </c>
      <c r="G2" s="84">
        <v>0</v>
      </c>
      <c r="H2" s="84">
        <f t="shared" ref="H2:H11" si="1">C2*G2</f>
        <v>0</v>
      </c>
      <c r="I2" s="84" t="s">
        <v>3590</v>
      </c>
      <c r="J2" s="84">
        <v>23.28</v>
      </c>
      <c r="K2" s="84" t="s">
        <v>4389</v>
      </c>
      <c r="M2" s="152" t="s">
        <v>4403</v>
      </c>
    </row>
    <row r="3" spans="1:13" x14ac:dyDescent="0.25">
      <c r="A3" s="84" t="s">
        <v>4390</v>
      </c>
      <c r="B3" s="84" t="s">
        <v>4391</v>
      </c>
      <c r="C3" s="84">
        <v>15.85</v>
      </c>
      <c r="D3" s="84">
        <f>FLOOR(C3*1.1,LOOKUP(C3*1.1,{0,10,50,100,500},{0.01,0.05,0.1,0.5,1}))</f>
        <v>17.400000000000002</v>
      </c>
      <c r="E3" s="84">
        <f>CEILING(C3*0.9,LOOKUP(C3*0.9,{0,10,50,100,500},{0.01,0.05,0.1,0.5,1}))</f>
        <v>14.3</v>
      </c>
      <c r="F3" s="84">
        <f t="shared" si="0"/>
        <v>17.150000000000002</v>
      </c>
      <c r="G3" s="84">
        <v>3</v>
      </c>
      <c r="H3" s="84">
        <f t="shared" si="1"/>
        <v>47.55</v>
      </c>
      <c r="I3" s="84" t="s">
        <v>3590</v>
      </c>
      <c r="J3" s="84">
        <v>19.29</v>
      </c>
      <c r="K3" s="84" t="s">
        <v>4392</v>
      </c>
      <c r="M3" s="152">
        <v>2140</v>
      </c>
    </row>
    <row r="4" spans="1:13" x14ac:dyDescent="0.25">
      <c r="A4" s="84" t="s">
        <v>4393</v>
      </c>
      <c r="B4" s="84" t="s">
        <v>4394</v>
      </c>
      <c r="C4" s="84">
        <v>46.3</v>
      </c>
      <c r="D4" s="84">
        <f>FLOOR(C4*1.1,LOOKUP(C4*1.1,{0,10,50,100,500},{0.01,0.05,0.1,0.5,1}))</f>
        <v>50.900000000000006</v>
      </c>
      <c r="E4" s="84">
        <f>CEILING(C4*0.9,LOOKUP(C4*0.9,{0,10,50,100,500},{0.01,0.05,0.1,0.5,1}))</f>
        <v>41.7</v>
      </c>
      <c r="F4" s="84">
        <f t="shared" si="0"/>
        <v>50.400000000000006</v>
      </c>
      <c r="G4" s="84">
        <v>0</v>
      </c>
      <c r="H4" s="84">
        <f t="shared" si="1"/>
        <v>0</v>
      </c>
      <c r="I4" s="84" t="s">
        <v>3590</v>
      </c>
      <c r="J4" s="84">
        <v>15.69</v>
      </c>
      <c r="K4" s="84" t="s">
        <v>4395</v>
      </c>
      <c r="M4" s="152" t="s">
        <v>4403</v>
      </c>
    </row>
    <row r="5" spans="1:13" x14ac:dyDescent="0.25">
      <c r="A5" s="84" t="s">
        <v>345</v>
      </c>
      <c r="B5" s="84" t="s">
        <v>346</v>
      </c>
      <c r="C5" s="84">
        <v>58.2</v>
      </c>
      <c r="D5" s="84">
        <f>FLOOR(C5*1.1,LOOKUP(C5*1.1,{0,10,50,100,500},{0.01,0.05,0.1,0.5,1}))</f>
        <v>64</v>
      </c>
      <c r="E5" s="84">
        <f>CEILING(C5*0.9,LOOKUP(C5*0.9,{0,10,50,100,500},{0.01,0.05,0.1,0.5,1}))</f>
        <v>52.400000000000006</v>
      </c>
      <c r="F5" s="84">
        <f t="shared" si="0"/>
        <v>63.5</v>
      </c>
      <c r="G5" s="84">
        <v>0</v>
      </c>
      <c r="H5" s="84">
        <f t="shared" si="1"/>
        <v>0</v>
      </c>
      <c r="I5" s="84" t="s">
        <v>3590</v>
      </c>
      <c r="J5" s="84">
        <v>15.58</v>
      </c>
      <c r="K5" s="84" t="s">
        <v>4396</v>
      </c>
      <c r="M5" s="152" t="s">
        <v>4403</v>
      </c>
    </row>
    <row r="6" spans="1:13" x14ac:dyDescent="0.25">
      <c r="A6" s="84" t="s">
        <v>4195</v>
      </c>
      <c r="B6" s="84" t="s">
        <v>4196</v>
      </c>
      <c r="C6" s="84">
        <v>15.7</v>
      </c>
      <c r="D6" s="84">
        <f>FLOOR(C6*1.1,LOOKUP(C6*1.1,{0,10,50,100,500},{0.01,0.05,0.1,0.5,1}))</f>
        <v>17.25</v>
      </c>
      <c r="E6" s="84">
        <f>CEILING(C6*0.9,LOOKUP(C6*0.9,{0,10,50,100,500},{0.01,0.05,0.1,0.5,1}))</f>
        <v>14.15</v>
      </c>
      <c r="F6" s="84">
        <f t="shared" si="0"/>
        <v>17</v>
      </c>
      <c r="G6" s="84">
        <v>3</v>
      </c>
      <c r="H6" s="84">
        <f t="shared" si="1"/>
        <v>47.099999999999994</v>
      </c>
      <c r="I6" s="84" t="s">
        <v>3590</v>
      </c>
      <c r="J6" s="84">
        <v>10.55</v>
      </c>
      <c r="K6" s="84" t="s">
        <v>4397</v>
      </c>
      <c r="L6" s="82"/>
      <c r="M6" s="152">
        <v>618</v>
      </c>
    </row>
    <row r="7" spans="1:13" x14ac:dyDescent="0.25">
      <c r="A7" s="84" t="s">
        <v>559</v>
      </c>
      <c r="B7" s="84" t="s">
        <v>560</v>
      </c>
      <c r="C7" s="84">
        <v>32.299999999999997</v>
      </c>
      <c r="D7" s="84">
        <f>FLOOR(C7*1.1,LOOKUP(C7*1.1,{0,10,50,100,500},{0.01,0.05,0.1,0.5,1}))</f>
        <v>35.5</v>
      </c>
      <c r="E7" s="84">
        <f>CEILING(C7*0.9,LOOKUP(C7*0.9,{0,10,50,100,500},{0.01,0.05,0.1,0.5,1}))</f>
        <v>29.1</v>
      </c>
      <c r="F7" s="84">
        <f t="shared" si="0"/>
        <v>35.25</v>
      </c>
      <c r="G7" s="84">
        <v>0</v>
      </c>
      <c r="H7" s="84">
        <f t="shared" si="1"/>
        <v>0</v>
      </c>
      <c r="I7" s="84" t="s">
        <v>3590</v>
      </c>
      <c r="J7" s="84">
        <v>10.49</v>
      </c>
      <c r="K7" s="84" t="s">
        <v>4398</v>
      </c>
      <c r="M7" s="152" t="s">
        <v>4403</v>
      </c>
    </row>
    <row r="8" spans="1:13" x14ac:dyDescent="0.25">
      <c r="A8" s="84" t="s">
        <v>1482</v>
      </c>
      <c r="B8" s="84" t="s">
        <v>1483</v>
      </c>
      <c r="C8" s="84">
        <v>21.35</v>
      </c>
      <c r="D8" s="84">
        <f>FLOOR(C8*1.1,LOOKUP(C8*1.1,{0,10,50,100,500},{0.01,0.05,0.1,0.5,1}))</f>
        <v>23.450000000000003</v>
      </c>
      <c r="E8" s="84">
        <f>CEILING(C8*0.9,LOOKUP(C8*0.9,{0,10,50,100,500},{0.01,0.05,0.1,0.5,1}))</f>
        <v>19.25</v>
      </c>
      <c r="F8" s="84">
        <f t="shared" si="0"/>
        <v>23.200000000000003</v>
      </c>
      <c r="G8" s="84">
        <v>3</v>
      </c>
      <c r="H8" s="84">
        <f t="shared" si="1"/>
        <v>64.050000000000011</v>
      </c>
      <c r="I8" s="84" t="s">
        <v>3590</v>
      </c>
      <c r="J8" s="84">
        <v>10.210000000000001</v>
      </c>
      <c r="K8" s="84" t="s">
        <v>4399</v>
      </c>
      <c r="L8" s="82"/>
      <c r="M8" s="152">
        <v>5041</v>
      </c>
    </row>
    <row r="9" spans="1:13" x14ac:dyDescent="0.25">
      <c r="A9" s="84" t="s">
        <v>4030</v>
      </c>
      <c r="B9" s="84" t="s">
        <v>4031</v>
      </c>
      <c r="C9" s="84">
        <v>46</v>
      </c>
      <c r="D9" s="84">
        <f>FLOOR(C9*1.1,LOOKUP(C9*1.1,{0,10,50,100,500},{0.01,0.05,0.1,0.5,1}))</f>
        <v>50.6</v>
      </c>
      <c r="E9" s="84">
        <f>CEILING(C9*0.9,LOOKUP(C9*0.9,{0,10,50,100,500},{0.01,0.05,0.1,0.5,1}))</f>
        <v>41.400000000000006</v>
      </c>
      <c r="F9" s="84">
        <f t="shared" si="0"/>
        <v>50.1</v>
      </c>
      <c r="G9" s="84">
        <v>1</v>
      </c>
      <c r="H9" s="84">
        <f t="shared" si="1"/>
        <v>46</v>
      </c>
      <c r="I9" s="84" t="s">
        <v>3590</v>
      </c>
      <c r="J9" s="84">
        <v>10.119999999999999</v>
      </c>
      <c r="K9" s="84" t="s">
        <v>4400</v>
      </c>
      <c r="M9" s="152">
        <v>-58</v>
      </c>
    </row>
    <row r="10" spans="1:13" x14ac:dyDescent="0.25">
      <c r="A10" s="84" t="s">
        <v>1606</v>
      </c>
      <c r="B10" s="84" t="s">
        <v>1607</v>
      </c>
      <c r="C10" s="84">
        <v>39.85</v>
      </c>
      <c r="D10" s="84">
        <f>FLOOR(C10*1.1,LOOKUP(C10*1.1,{0,10,50,100,500},{0.01,0.05,0.1,0.5,1}))</f>
        <v>43.800000000000004</v>
      </c>
      <c r="E10" s="84">
        <f>CEILING(C10*0.9,LOOKUP(C10*0.9,{0,10,50,100,500},{0.01,0.05,0.1,0.5,1}))</f>
        <v>35.9</v>
      </c>
      <c r="F10" s="84">
        <f t="shared" si="0"/>
        <v>43.550000000000004</v>
      </c>
      <c r="G10" s="84">
        <v>0</v>
      </c>
      <c r="H10" s="84">
        <f t="shared" si="1"/>
        <v>0</v>
      </c>
      <c r="I10" s="84" t="s">
        <v>3590</v>
      </c>
      <c r="J10" s="84">
        <v>9.8000000000000007</v>
      </c>
      <c r="K10" s="84" t="s">
        <v>4401</v>
      </c>
      <c r="L10" s="82"/>
      <c r="M10" s="152" t="s">
        <v>4403</v>
      </c>
    </row>
    <row r="11" spans="1:13" x14ac:dyDescent="0.25">
      <c r="A11" s="84" t="s">
        <v>805</v>
      </c>
      <c r="B11" s="84" t="s">
        <v>806</v>
      </c>
      <c r="C11" s="84">
        <v>24.5</v>
      </c>
      <c r="D11" s="84">
        <f>FLOOR(C11*1.1,LOOKUP(C11*1.1,{0,10,50,100,500},{0.01,0.05,0.1,0.5,1}))</f>
        <v>26.950000000000003</v>
      </c>
      <c r="E11" s="84">
        <f>CEILING(C11*0.9,LOOKUP(C11*0.9,{0,10,50,100,500},{0.01,0.05,0.1,0.5,1}))</f>
        <v>22.05</v>
      </c>
      <c r="F11" s="84">
        <f t="shared" si="0"/>
        <v>26.700000000000003</v>
      </c>
      <c r="G11" s="84">
        <v>2</v>
      </c>
      <c r="H11" s="84">
        <f t="shared" si="1"/>
        <v>49</v>
      </c>
      <c r="I11" s="84" t="s">
        <v>3590</v>
      </c>
      <c r="J11" s="84">
        <v>9.6999999999999993</v>
      </c>
      <c r="K11" s="84" t="s">
        <v>4402</v>
      </c>
      <c r="M11" s="152">
        <v>1087</v>
      </c>
    </row>
    <row r="12" spans="1:13" x14ac:dyDescent="0.25">
      <c r="H12" s="83">
        <f>SUM(H2:H11)</f>
        <v>253.7</v>
      </c>
      <c r="M12" s="83">
        <f>SUM(M2:M11)</f>
        <v>8828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35E7-242B-46EB-A7A7-CC89F178F633}">
  <dimension ref="A1:M11"/>
  <sheetViews>
    <sheetView zoomScale="160" zoomScaleNormal="160" workbookViewId="0">
      <selection activeCell="M11" sqref="M11"/>
    </sheetView>
  </sheetViews>
  <sheetFormatPr defaultColWidth="9.28515625" defaultRowHeight="15.75" x14ac:dyDescent="0.25"/>
  <cols>
    <col min="1" max="3" width="9.28515625" style="153"/>
    <col min="4" max="4" width="9.28515625" style="153" hidden="1" customWidth="1"/>
    <col min="5" max="10" width="9.28515625" style="153"/>
    <col min="11" max="11" width="15.7109375" style="153" customWidth="1"/>
    <col min="12" max="16384" width="9.28515625" style="153"/>
  </cols>
  <sheetData>
    <row r="1" spans="1:13" x14ac:dyDescent="0.25">
      <c r="A1" s="153" t="s">
        <v>3587</v>
      </c>
      <c r="B1" s="153" t="s">
        <v>3588</v>
      </c>
      <c r="C1" s="153" t="s">
        <v>3589</v>
      </c>
      <c r="D1" s="153" t="s">
        <v>3590</v>
      </c>
      <c r="E1" s="153" t="s">
        <v>3591</v>
      </c>
      <c r="F1" s="153" t="s">
        <v>3592</v>
      </c>
      <c r="G1" s="153" t="s">
        <v>3593</v>
      </c>
      <c r="H1" s="153" t="s">
        <v>3594</v>
      </c>
      <c r="I1" s="153" t="s">
        <v>3590</v>
      </c>
      <c r="J1" s="153" t="s">
        <v>3595</v>
      </c>
      <c r="K1" s="153" t="s">
        <v>3596</v>
      </c>
      <c r="L1" s="153" t="s">
        <v>3597</v>
      </c>
    </row>
    <row r="2" spans="1:13" x14ac:dyDescent="0.25">
      <c r="A2" s="84" t="s">
        <v>4418</v>
      </c>
      <c r="B2" s="84" t="s">
        <v>4419</v>
      </c>
      <c r="C2" s="84">
        <v>104</v>
      </c>
      <c r="D2" s="84">
        <f>FLOOR(C2*1.1,LOOKUP(C2*1.1,{0,10,50,100,500},{0.01,0.05,0.1,0.5,1}))</f>
        <v>114</v>
      </c>
      <c r="E2" s="84">
        <f>CEILING(C2*0.9,LOOKUP(C2*0.9,{0,10,50,100,500},{0.01,0.05,0.1,0.5,1}))</f>
        <v>93.600000000000009</v>
      </c>
      <c r="F2" s="84">
        <f t="shared" ref="F2:F10" si="0">IF(D2&lt;10,D2-0.05,IF(D2&lt;50,D2-0.25,IF(D2&lt;100,D2-0.5,IF(D2&lt;500,D2-2.5,IF(D2&lt;1000,D2-5,0)))))</f>
        <v>111.5</v>
      </c>
      <c r="G2" s="84">
        <v>1</v>
      </c>
      <c r="H2" s="84">
        <f t="shared" ref="H2:H10" si="1">C2*G2</f>
        <v>104</v>
      </c>
      <c r="I2" s="84" t="s">
        <v>3590</v>
      </c>
      <c r="J2" s="84">
        <v>23.29</v>
      </c>
      <c r="K2" s="84" t="s">
        <v>4420</v>
      </c>
      <c r="M2" s="153">
        <v>-739</v>
      </c>
    </row>
    <row r="3" spans="1:13" x14ac:dyDescent="0.25">
      <c r="A3" s="84" t="s">
        <v>237</v>
      </c>
      <c r="B3" s="84" t="s">
        <v>238</v>
      </c>
      <c r="C3" s="84">
        <v>36.5</v>
      </c>
      <c r="D3" s="84">
        <f>FLOOR(C3*1.1,LOOKUP(C3*1.1,{0,10,50,100,500},{0.01,0.05,0.1,0.5,1}))</f>
        <v>40.150000000000006</v>
      </c>
      <c r="E3" s="84">
        <f>CEILING(C3*0.9,LOOKUP(C3*0.9,{0,10,50,100,500},{0.01,0.05,0.1,0.5,1}))</f>
        <v>32.85</v>
      </c>
      <c r="F3" s="84">
        <f t="shared" si="0"/>
        <v>39.900000000000006</v>
      </c>
      <c r="G3" s="84">
        <v>2</v>
      </c>
      <c r="H3" s="84">
        <f t="shared" si="1"/>
        <v>73</v>
      </c>
      <c r="I3" s="84" t="s">
        <v>3590</v>
      </c>
      <c r="J3" s="84">
        <v>16.739999999999998</v>
      </c>
      <c r="K3" s="84" t="s">
        <v>4404</v>
      </c>
      <c r="M3" s="153">
        <v>6321</v>
      </c>
    </row>
    <row r="4" spans="1:13" x14ac:dyDescent="0.25">
      <c r="A4" s="84" t="s">
        <v>1542</v>
      </c>
      <c r="B4" s="84" t="s">
        <v>1543</v>
      </c>
      <c r="C4" s="84">
        <v>29.75</v>
      </c>
      <c r="D4" s="84">
        <f>FLOOR(C4*1.1,LOOKUP(C4*1.1,{0,10,50,100,500},{0.01,0.05,0.1,0.5,1}))</f>
        <v>32.700000000000003</v>
      </c>
      <c r="E4" s="84">
        <f>CEILING(C4*0.9,LOOKUP(C4*0.9,{0,10,50,100,500},{0.01,0.05,0.1,0.5,1}))</f>
        <v>26.8</v>
      </c>
      <c r="F4" s="84">
        <f t="shared" si="0"/>
        <v>32.450000000000003</v>
      </c>
      <c r="G4" s="84">
        <v>2</v>
      </c>
      <c r="H4" s="84">
        <f t="shared" si="1"/>
        <v>59.5</v>
      </c>
      <c r="I4" s="84" t="s">
        <v>3590</v>
      </c>
      <c r="J4" s="84">
        <v>12</v>
      </c>
      <c r="K4" s="84" t="s">
        <v>4405</v>
      </c>
      <c r="M4" s="153">
        <v>3163</v>
      </c>
    </row>
    <row r="5" spans="1:13" x14ac:dyDescent="0.25">
      <c r="A5" s="84" t="s">
        <v>2290</v>
      </c>
      <c r="B5" s="84" t="s">
        <v>2291</v>
      </c>
      <c r="C5" s="84">
        <v>18.600000000000001</v>
      </c>
      <c r="D5" s="84">
        <f>FLOOR(C5*1.1,LOOKUP(C5*1.1,{0,10,50,100,500},{0.01,0.05,0.1,0.5,1}))</f>
        <v>20.450000000000003</v>
      </c>
      <c r="E5" s="84">
        <f>CEILING(C5*0.9,LOOKUP(C5*0.9,{0,10,50,100,500},{0.01,0.05,0.1,0.5,1}))</f>
        <v>16.75</v>
      </c>
      <c r="F5" s="84">
        <f t="shared" si="0"/>
        <v>20.200000000000003</v>
      </c>
      <c r="G5" s="84">
        <v>4</v>
      </c>
      <c r="H5" s="84">
        <f t="shared" si="1"/>
        <v>74.400000000000006</v>
      </c>
      <c r="I5" s="84" t="s">
        <v>3590</v>
      </c>
      <c r="J5" s="84">
        <v>11.71</v>
      </c>
      <c r="K5" s="84" t="s">
        <v>4406</v>
      </c>
      <c r="M5" s="153">
        <v>-3784</v>
      </c>
    </row>
    <row r="6" spans="1:13" x14ac:dyDescent="0.25">
      <c r="A6" s="84" t="s">
        <v>703</v>
      </c>
      <c r="B6" s="84" t="s">
        <v>704</v>
      </c>
      <c r="C6" s="84">
        <v>61.9</v>
      </c>
      <c r="D6" s="84">
        <f>FLOOR(C6*1.1,LOOKUP(C6*1.1,{0,10,50,100,500},{0.01,0.05,0.1,0.5,1}))</f>
        <v>68</v>
      </c>
      <c r="E6" s="84">
        <f>CEILING(C6*0.9,LOOKUP(C6*0.9,{0,10,50,100,500},{0.01,0.05,0.1,0.5,1}))</f>
        <v>55.800000000000004</v>
      </c>
      <c r="F6" s="84">
        <f t="shared" si="0"/>
        <v>67.5</v>
      </c>
      <c r="G6" s="84">
        <v>1</v>
      </c>
      <c r="H6" s="84">
        <f t="shared" si="1"/>
        <v>61.9</v>
      </c>
      <c r="I6" s="84" t="s">
        <v>3590</v>
      </c>
      <c r="J6" s="84">
        <v>8.3699999999999992</v>
      </c>
      <c r="K6" s="84" t="s">
        <v>4407</v>
      </c>
      <c r="M6" s="153">
        <v>1059</v>
      </c>
    </row>
    <row r="7" spans="1:13" x14ac:dyDescent="0.25">
      <c r="A7" s="84" t="s">
        <v>4408</v>
      </c>
      <c r="B7" s="84" t="s">
        <v>4409</v>
      </c>
      <c r="C7" s="84">
        <v>30.45</v>
      </c>
      <c r="D7" s="84">
        <f>FLOOR(C7*1.1,LOOKUP(C7*1.1,{0,10,50,100,500},{0.01,0.05,0.1,0.5,1}))</f>
        <v>33.450000000000003</v>
      </c>
      <c r="E7" s="84">
        <f>CEILING(C7*0.9,LOOKUP(C7*0.9,{0,10,50,100,500},{0.01,0.05,0.1,0.5,1}))</f>
        <v>27.450000000000003</v>
      </c>
      <c r="F7" s="84">
        <f t="shared" si="0"/>
        <v>33.200000000000003</v>
      </c>
      <c r="G7" s="84">
        <v>2</v>
      </c>
      <c r="H7" s="84">
        <f t="shared" si="1"/>
        <v>60.9</v>
      </c>
      <c r="I7" s="84" t="s">
        <v>3590</v>
      </c>
      <c r="J7" s="84">
        <v>7.13</v>
      </c>
      <c r="K7" s="84" t="s">
        <v>4410</v>
      </c>
      <c r="M7" s="153">
        <v>3762</v>
      </c>
    </row>
    <row r="8" spans="1:13" x14ac:dyDescent="0.25">
      <c r="A8" s="84" t="s">
        <v>4411</v>
      </c>
      <c r="B8" s="84" t="s">
        <v>4412</v>
      </c>
      <c r="C8" s="84">
        <v>23.2</v>
      </c>
      <c r="D8" s="84">
        <f>FLOOR(C8*1.1,LOOKUP(C8*1.1,{0,10,50,100,500},{0.01,0.05,0.1,0.5,1}))</f>
        <v>25.5</v>
      </c>
      <c r="E8" s="84">
        <f>CEILING(C8*0.9,LOOKUP(C8*0.9,{0,10,50,100,500},{0.01,0.05,0.1,0.5,1}))</f>
        <v>20.900000000000002</v>
      </c>
      <c r="F8" s="84">
        <f t="shared" si="0"/>
        <v>25.25</v>
      </c>
      <c r="G8" s="84">
        <v>3</v>
      </c>
      <c r="H8" s="84">
        <f t="shared" si="1"/>
        <v>69.599999999999994</v>
      </c>
      <c r="I8" s="84" t="s">
        <v>3590</v>
      </c>
      <c r="J8" s="84">
        <v>5.32</v>
      </c>
      <c r="K8" s="84" t="s">
        <v>4413</v>
      </c>
      <c r="L8" s="82"/>
      <c r="M8" s="153">
        <v>5479</v>
      </c>
    </row>
    <row r="9" spans="1:13" x14ac:dyDescent="0.25">
      <c r="A9" s="84" t="s">
        <v>4324</v>
      </c>
      <c r="B9" s="84" t="s">
        <v>4325</v>
      </c>
      <c r="C9" s="84">
        <v>28.5</v>
      </c>
      <c r="D9" s="84">
        <f>FLOOR(C9*1.1,LOOKUP(C9*1.1,{0,10,50,100,500},{0.01,0.05,0.1,0.5,1}))</f>
        <v>31.35</v>
      </c>
      <c r="E9" s="84">
        <f>CEILING(C9*0.9,LOOKUP(C9*0.9,{0,10,50,100,500},{0.01,0.05,0.1,0.5,1}))</f>
        <v>25.650000000000002</v>
      </c>
      <c r="F9" s="84">
        <f t="shared" si="0"/>
        <v>31.1</v>
      </c>
      <c r="G9" s="84">
        <v>2</v>
      </c>
      <c r="H9" s="84">
        <f t="shared" si="1"/>
        <v>57</v>
      </c>
      <c r="I9" s="84" t="s">
        <v>3590</v>
      </c>
      <c r="J9" s="84">
        <v>4.3600000000000003</v>
      </c>
      <c r="K9" s="84" t="s">
        <v>4414</v>
      </c>
      <c r="M9" s="153">
        <v>-330</v>
      </c>
    </row>
    <row r="10" spans="1:13" x14ac:dyDescent="0.25">
      <c r="A10" s="84" t="s">
        <v>4415</v>
      </c>
      <c r="B10" s="84" t="s">
        <v>4416</v>
      </c>
      <c r="C10" s="84">
        <v>24.95</v>
      </c>
      <c r="D10" s="84">
        <f>FLOOR(C10*1.1,LOOKUP(C10*1.1,{0,10,50,100,500},{0.01,0.05,0.1,0.5,1}))</f>
        <v>27.400000000000002</v>
      </c>
      <c r="E10" s="84">
        <f>CEILING(C10*0.9,LOOKUP(C10*0.9,{0,10,50,100,500},{0.01,0.05,0.1,0.5,1}))</f>
        <v>22.5</v>
      </c>
      <c r="F10" s="84">
        <f t="shared" si="0"/>
        <v>27.150000000000002</v>
      </c>
      <c r="G10" s="84">
        <v>3</v>
      </c>
      <c r="H10" s="84">
        <f t="shared" si="1"/>
        <v>74.849999999999994</v>
      </c>
      <c r="I10" s="84" t="s">
        <v>3590</v>
      </c>
      <c r="J10" s="84">
        <v>3.01</v>
      </c>
      <c r="K10" s="84" t="s">
        <v>4417</v>
      </c>
      <c r="M10" s="153">
        <v>2896</v>
      </c>
    </row>
    <row r="11" spans="1:13" x14ac:dyDescent="0.25">
      <c r="H11" s="83">
        <f>SUM(H2:H10)</f>
        <v>635.15</v>
      </c>
      <c r="M11" s="83">
        <f>SUM(M2:M10)</f>
        <v>17827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6459-4922-4614-B1D7-D5B946F3D57D}">
  <dimension ref="A1:M12"/>
  <sheetViews>
    <sheetView zoomScale="160" zoomScaleNormal="160" workbookViewId="0">
      <selection activeCell="G5" sqref="G5"/>
    </sheetView>
  </sheetViews>
  <sheetFormatPr defaultColWidth="9.28515625" defaultRowHeight="15.75" x14ac:dyDescent="0.25"/>
  <cols>
    <col min="1" max="3" width="9.28515625" style="154"/>
    <col min="4" max="4" width="9.28515625" style="154" hidden="1" customWidth="1"/>
    <col min="5" max="10" width="9.28515625" style="154"/>
    <col min="11" max="11" width="15.7109375" style="154" customWidth="1"/>
    <col min="12" max="16384" width="9.28515625" style="154"/>
  </cols>
  <sheetData>
    <row r="1" spans="1:13" x14ac:dyDescent="0.25">
      <c r="A1" s="154" t="s">
        <v>3587</v>
      </c>
      <c r="B1" s="154" t="s">
        <v>3588</v>
      </c>
      <c r="C1" s="154" t="s">
        <v>3589</v>
      </c>
      <c r="D1" s="154" t="s">
        <v>3590</v>
      </c>
      <c r="E1" s="154" t="s">
        <v>3591</v>
      </c>
      <c r="F1" s="154" t="s">
        <v>3592</v>
      </c>
      <c r="G1" s="154" t="s">
        <v>3593</v>
      </c>
      <c r="H1" s="154" t="s">
        <v>3594</v>
      </c>
      <c r="I1" s="154" t="s">
        <v>3590</v>
      </c>
      <c r="J1" s="154" t="s">
        <v>3595</v>
      </c>
      <c r="K1" s="154" t="s">
        <v>3596</v>
      </c>
      <c r="L1" s="154" t="s">
        <v>3597</v>
      </c>
    </row>
    <row r="2" spans="1:13" x14ac:dyDescent="0.25">
      <c r="A2" s="84" t="s">
        <v>3250</v>
      </c>
      <c r="B2" s="84" t="s">
        <v>3251</v>
      </c>
      <c r="C2" s="84">
        <v>18.8</v>
      </c>
      <c r="D2" s="84">
        <f>FLOOR(C2*1.1,LOOKUP(C2*1.1,{0,10,50,100,500},{0.01,0.05,0.1,0.5,1}))</f>
        <v>20.650000000000002</v>
      </c>
      <c r="E2" s="84">
        <f>CEILING(C2*0.9,LOOKUP(C2*0.9,{0,10,50,100,500},{0.01,0.05,0.1,0.5,1}))</f>
        <v>16.95</v>
      </c>
      <c r="F2" s="84">
        <f t="shared" ref="F2:F11" si="0">IF(D2&lt;10,D2-0.05,IF(D2&lt;50,D2-0.25,IF(D2&lt;100,D2-0.5,IF(D2&lt;500,D2-2.5,IF(D2&lt;1000,D2-5,0)))))</f>
        <v>20.400000000000002</v>
      </c>
      <c r="G2" s="84">
        <v>4</v>
      </c>
      <c r="H2" s="84">
        <f t="shared" ref="H2:H11" si="1">C2*G2</f>
        <v>75.2</v>
      </c>
      <c r="I2" s="84" t="s">
        <v>3590</v>
      </c>
      <c r="J2" s="84">
        <v>17.670000000000002</v>
      </c>
      <c r="K2" s="84" t="s">
        <v>4421</v>
      </c>
      <c r="M2" s="154">
        <v>-7182</v>
      </c>
    </row>
    <row r="3" spans="1:13" x14ac:dyDescent="0.25">
      <c r="A3" s="84" t="s">
        <v>4422</v>
      </c>
      <c r="B3" s="84" t="s">
        <v>4423</v>
      </c>
      <c r="C3" s="84">
        <v>28.9</v>
      </c>
      <c r="D3" s="84">
        <f>FLOOR(C3*1.1,LOOKUP(C3*1.1,{0,10,50,100,500},{0.01,0.05,0.1,0.5,1}))</f>
        <v>31.75</v>
      </c>
      <c r="E3" s="84">
        <f>CEILING(C3*0.9,LOOKUP(C3*0.9,{0,10,50,100,500},{0.01,0.05,0.1,0.5,1}))</f>
        <v>26.05</v>
      </c>
      <c r="F3" s="84">
        <f t="shared" si="0"/>
        <v>31.5</v>
      </c>
      <c r="G3" s="84">
        <v>0</v>
      </c>
      <c r="H3" s="84">
        <f t="shared" si="1"/>
        <v>0</v>
      </c>
      <c r="I3" s="84" t="s">
        <v>3590</v>
      </c>
      <c r="J3" s="84">
        <v>14.61</v>
      </c>
      <c r="K3" s="84" t="s">
        <v>4424</v>
      </c>
      <c r="M3" s="154" t="s">
        <v>4435</v>
      </c>
    </row>
    <row r="4" spans="1:13" x14ac:dyDescent="0.25">
      <c r="A4" s="84" t="s">
        <v>2383</v>
      </c>
      <c r="B4" s="84" t="s">
        <v>2384</v>
      </c>
      <c r="C4" s="84">
        <v>68.5</v>
      </c>
      <c r="D4" s="84">
        <f>FLOOR(C4*1.1,LOOKUP(C4*1.1,{0,10,50,100,500},{0.01,0.05,0.1,0.5,1}))</f>
        <v>75.3</v>
      </c>
      <c r="E4" s="84">
        <f>CEILING(C4*0.9,LOOKUP(C4*0.9,{0,10,50,100,500},{0.01,0.05,0.1,0.5,1}))</f>
        <v>61.7</v>
      </c>
      <c r="F4" s="84">
        <f t="shared" si="0"/>
        <v>74.8</v>
      </c>
      <c r="G4" s="84">
        <v>1</v>
      </c>
      <c r="H4" s="84">
        <f t="shared" si="1"/>
        <v>68.5</v>
      </c>
      <c r="I4" s="84" t="s">
        <v>3590</v>
      </c>
      <c r="J4" s="84">
        <v>11.97</v>
      </c>
      <c r="K4" s="84" t="s">
        <v>4425</v>
      </c>
      <c r="M4" s="154">
        <v>-254</v>
      </c>
    </row>
    <row r="5" spans="1:13" x14ac:dyDescent="0.25">
      <c r="A5" s="84" t="s">
        <v>3021</v>
      </c>
      <c r="B5" s="84" t="s">
        <v>3022</v>
      </c>
      <c r="C5" s="84">
        <v>65.900000000000006</v>
      </c>
      <c r="D5" s="84">
        <f>FLOOR(C5*1.1,LOOKUP(C5*1.1,{0,10,50,100,500},{0.01,0.05,0.1,0.5,1}))</f>
        <v>72.400000000000006</v>
      </c>
      <c r="E5" s="84">
        <f>CEILING(C5*0.9,LOOKUP(C5*0.9,{0,10,50,100,500},{0.01,0.05,0.1,0.5,1}))</f>
        <v>59.400000000000006</v>
      </c>
      <c r="F5" s="84">
        <f t="shared" si="0"/>
        <v>71.900000000000006</v>
      </c>
      <c r="G5" s="84">
        <v>0</v>
      </c>
      <c r="H5" s="84">
        <f t="shared" si="1"/>
        <v>0</v>
      </c>
      <c r="I5" s="84" t="s">
        <v>3590</v>
      </c>
      <c r="J5" s="84">
        <v>11.65</v>
      </c>
      <c r="K5" s="84" t="s">
        <v>4426</v>
      </c>
      <c r="M5" s="154" t="s">
        <v>4435</v>
      </c>
    </row>
    <row r="6" spans="1:13" x14ac:dyDescent="0.25">
      <c r="A6" s="84" t="s">
        <v>2290</v>
      </c>
      <c r="B6" s="84" t="s">
        <v>2291</v>
      </c>
      <c r="C6" s="84">
        <v>20</v>
      </c>
      <c r="D6" s="84">
        <f>FLOOR(C6*1.1,LOOKUP(C6*1.1,{0,10,50,100,500},{0.01,0.05,0.1,0.5,1}))</f>
        <v>22</v>
      </c>
      <c r="E6" s="84">
        <f>CEILING(C6*0.9,LOOKUP(C6*0.9,{0,10,50,100,500},{0.01,0.05,0.1,0.5,1}))</f>
        <v>18</v>
      </c>
      <c r="F6" s="84">
        <f t="shared" si="0"/>
        <v>21.75</v>
      </c>
      <c r="G6" s="84">
        <v>3</v>
      </c>
      <c r="H6" s="84">
        <f t="shared" si="1"/>
        <v>60</v>
      </c>
      <c r="I6" s="84" t="s">
        <v>3590</v>
      </c>
      <c r="J6" s="84">
        <v>10.67</v>
      </c>
      <c r="K6" s="84" t="s">
        <v>4427</v>
      </c>
      <c r="M6" s="154">
        <v>-4035</v>
      </c>
    </row>
    <row r="7" spans="1:13" x14ac:dyDescent="0.25">
      <c r="A7" s="84" t="s">
        <v>1606</v>
      </c>
      <c r="B7" s="84" t="s">
        <v>1607</v>
      </c>
      <c r="C7" s="84">
        <v>36.5</v>
      </c>
      <c r="D7" s="84">
        <f>FLOOR(C7*1.1,LOOKUP(C7*1.1,{0,10,50,100,500},{0.01,0.05,0.1,0.5,1}))</f>
        <v>40.150000000000006</v>
      </c>
      <c r="E7" s="84">
        <f>CEILING(C7*0.9,LOOKUP(C7*0.9,{0,10,50,100,500},{0.01,0.05,0.1,0.5,1}))</f>
        <v>32.85</v>
      </c>
      <c r="F7" s="84">
        <f t="shared" si="0"/>
        <v>39.900000000000006</v>
      </c>
      <c r="G7" s="84">
        <v>0</v>
      </c>
      <c r="H7" s="84">
        <f t="shared" si="1"/>
        <v>0</v>
      </c>
      <c r="I7" s="84" t="s">
        <v>3590</v>
      </c>
      <c r="J7" s="84">
        <v>9.73</v>
      </c>
      <c r="K7" s="84" t="s">
        <v>4428</v>
      </c>
      <c r="M7" s="154" t="s">
        <v>4435</v>
      </c>
    </row>
    <row r="8" spans="1:13" x14ac:dyDescent="0.25">
      <c r="A8" s="84" t="s">
        <v>4429</v>
      </c>
      <c r="B8" s="84" t="s">
        <v>4430</v>
      </c>
      <c r="C8" s="84">
        <v>16.899999999999999</v>
      </c>
      <c r="D8" s="84">
        <f>FLOOR(C8*1.1,LOOKUP(C8*1.1,{0,10,50,100,500},{0.01,0.05,0.1,0.5,1}))</f>
        <v>18.55</v>
      </c>
      <c r="E8" s="84">
        <f>CEILING(C8*0.9,LOOKUP(C8*0.9,{0,10,50,100,500},{0.01,0.05,0.1,0.5,1}))</f>
        <v>15.25</v>
      </c>
      <c r="F8" s="84">
        <f t="shared" si="0"/>
        <v>18.3</v>
      </c>
      <c r="G8" s="84">
        <v>4</v>
      </c>
      <c r="H8" s="84">
        <f t="shared" si="1"/>
        <v>67.599999999999994</v>
      </c>
      <c r="I8" s="84" t="s">
        <v>3590</v>
      </c>
      <c r="J8" s="84">
        <v>9.33</v>
      </c>
      <c r="K8" s="84" t="s">
        <v>4431</v>
      </c>
      <c r="M8" s="154">
        <v>34</v>
      </c>
    </row>
    <row r="9" spans="1:13" x14ac:dyDescent="0.25">
      <c r="A9" s="84" t="s">
        <v>1169</v>
      </c>
      <c r="B9" s="84" t="s">
        <v>1170</v>
      </c>
      <c r="C9" s="84">
        <v>51.8</v>
      </c>
      <c r="D9" s="84">
        <f>FLOOR(C9*1.1,LOOKUP(C9*1.1,{0,10,50,100,500},{0.01,0.05,0.1,0.5,1}))</f>
        <v>56.900000000000006</v>
      </c>
      <c r="E9" s="84">
        <f>CEILING(C9*0.9,LOOKUP(C9*0.9,{0,10,50,100,500},{0.01,0.05,0.1,0.5,1}))</f>
        <v>46.650000000000006</v>
      </c>
      <c r="F9" s="84">
        <f t="shared" si="0"/>
        <v>56.400000000000006</v>
      </c>
      <c r="G9" s="84">
        <v>1</v>
      </c>
      <c r="H9" s="84">
        <f t="shared" si="1"/>
        <v>51.8</v>
      </c>
      <c r="I9" s="84" t="s">
        <v>3590</v>
      </c>
      <c r="J9" s="84">
        <v>8.64</v>
      </c>
      <c r="K9" s="84" t="s">
        <v>4432</v>
      </c>
      <c r="M9" s="154">
        <v>-1917</v>
      </c>
    </row>
    <row r="10" spans="1:13" x14ac:dyDescent="0.25">
      <c r="A10" s="84" t="s">
        <v>1023</v>
      </c>
      <c r="B10" s="84" t="s">
        <v>1024</v>
      </c>
      <c r="C10" s="84">
        <v>61.5</v>
      </c>
      <c r="D10" s="84">
        <f>FLOOR(C10*1.1,LOOKUP(C10*1.1,{0,10,50,100,500},{0.01,0.05,0.1,0.5,1}))</f>
        <v>67.600000000000009</v>
      </c>
      <c r="E10" s="84">
        <f>CEILING(C10*0.9,LOOKUP(C10*0.9,{0,10,50,100,500},{0.01,0.05,0.1,0.5,1}))</f>
        <v>55.400000000000006</v>
      </c>
      <c r="F10" s="84">
        <f t="shared" si="0"/>
        <v>67.100000000000009</v>
      </c>
      <c r="G10" s="84">
        <v>1</v>
      </c>
      <c r="H10" s="84">
        <f t="shared" si="1"/>
        <v>61.5</v>
      </c>
      <c r="I10" s="84" t="s">
        <v>3590</v>
      </c>
      <c r="J10" s="84">
        <v>6.91</v>
      </c>
      <c r="K10" s="84" t="s">
        <v>4433</v>
      </c>
      <c r="M10" s="154">
        <v>762</v>
      </c>
    </row>
    <row r="11" spans="1:13" x14ac:dyDescent="0.25">
      <c r="A11" s="84" t="s">
        <v>646</v>
      </c>
      <c r="B11" s="84" t="s">
        <v>647</v>
      </c>
      <c r="C11" s="84">
        <v>66.5</v>
      </c>
      <c r="D11" s="84">
        <f>FLOOR(C11*1.1,LOOKUP(C11*1.1,{0,10,50,100,500},{0.01,0.05,0.1,0.5,1}))</f>
        <v>73.100000000000009</v>
      </c>
      <c r="E11" s="84">
        <f>CEILING(C11*0.9,LOOKUP(C11*0.9,{0,10,50,100,500},{0.01,0.05,0.1,0.5,1}))</f>
        <v>59.900000000000006</v>
      </c>
      <c r="F11" s="84">
        <f t="shared" si="0"/>
        <v>72.600000000000009</v>
      </c>
      <c r="G11" s="84">
        <v>1</v>
      </c>
      <c r="H11" s="84">
        <f t="shared" si="1"/>
        <v>66.5</v>
      </c>
      <c r="I11" s="84" t="s">
        <v>3590</v>
      </c>
      <c r="J11" s="84">
        <v>6.45</v>
      </c>
      <c r="K11" s="84" t="s">
        <v>4434</v>
      </c>
      <c r="M11" s="154">
        <v>-249</v>
      </c>
    </row>
    <row r="12" spans="1:13" x14ac:dyDescent="0.25">
      <c r="H12" s="83">
        <f>SUM(H2:H11)</f>
        <v>451.09999999999997</v>
      </c>
      <c r="M12" s="83">
        <f>SUM(M2:M11)</f>
        <v>-12841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1BA8-DDF6-43B3-AFC7-B52AF3E5D475}">
  <dimension ref="A1:T24"/>
  <sheetViews>
    <sheetView zoomScale="130" zoomScaleNormal="130" workbookViewId="0">
      <selection activeCell="C27" sqref="C27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15" t="s">
        <v>144</v>
      </c>
      <c r="B2" s="15" t="s">
        <v>145</v>
      </c>
      <c r="C2" s="15" t="s">
        <v>853</v>
      </c>
      <c r="D2" s="16">
        <f>FLOOR(C2*1.1,LOOKUP(C2*1.1,{0,10,50,100,500},{0.01,0.05,0.1,0.5,1}))</f>
        <v>129.5</v>
      </c>
      <c r="E2" s="16">
        <f>CEILING(C2*0.9,LOOKUP(C2*0.9,{0,10,50,100,500},{0.01,0.05,0.1,0.5,1}))</f>
        <v>106.5</v>
      </c>
      <c r="F2" s="17">
        <f t="shared" ref="F2:F11" si="0">IF(D2&lt;10,D2-0.02,IF(D2&lt;50,D2-0.1,IF(D2&lt;100,D2-0.2,IF(D2&lt;500,D2-1,IF(D2&lt;1000,D2-2,0)))))</f>
        <v>128.5</v>
      </c>
      <c r="G2" s="15">
        <v>0</v>
      </c>
      <c r="H2" s="15">
        <f t="shared" ref="H2:H11" si="1">C2*G2</f>
        <v>0</v>
      </c>
      <c r="I2" s="15"/>
      <c r="J2" s="15" t="s">
        <v>1143</v>
      </c>
      <c r="K2" s="15" t="s">
        <v>1155</v>
      </c>
      <c r="L2" s="15" t="s">
        <v>1128</v>
      </c>
      <c r="M2" s="5"/>
      <c r="N2" s="5"/>
      <c r="R2" s="3">
        <f t="shared" ref="R2:R11" si="2">IF(E2&lt;10,E2+0.01,IF(E2&lt;50,E2+0.05,IF(E2&lt;100,E2+0.1,IF(E2&lt;500,E2+0.5,IF(E2&lt;1000,E2+1,0)))))</f>
        <v>107</v>
      </c>
      <c r="S2" s="6">
        <v>1</v>
      </c>
      <c r="T2" s="8">
        <f>H20*1000*0.01</f>
        <v>5479</v>
      </c>
    </row>
    <row r="3" spans="1:20" s="9" customFormat="1" x14ac:dyDescent="0.25">
      <c r="A3" s="23" t="s">
        <v>1106</v>
      </c>
      <c r="B3" s="23" t="s">
        <v>1107</v>
      </c>
      <c r="C3" s="23" t="s">
        <v>1114</v>
      </c>
      <c r="D3" s="23">
        <f>FLOOR(C3*1.1,LOOKUP(C3*1.1,{0,10,50,100,500},{0.01,0.05,0.1,0.5,1}))</f>
        <v>37.15</v>
      </c>
      <c r="E3" s="23">
        <f>CEILING(C3*0.9,LOOKUP(C3*0.9,{0,10,50,100,500},{0.01,0.05,0.1,0.5,1}))</f>
        <v>30.450000000000003</v>
      </c>
      <c r="F3" s="23">
        <f t="shared" si="0"/>
        <v>37.049999999999997</v>
      </c>
      <c r="G3" s="23">
        <v>2</v>
      </c>
      <c r="H3" s="23">
        <f t="shared" si="1"/>
        <v>67.599999999999994</v>
      </c>
      <c r="I3" s="23"/>
      <c r="J3" s="23" t="s">
        <v>1144</v>
      </c>
      <c r="K3" s="23" t="s">
        <v>1156</v>
      </c>
      <c r="L3" s="23" t="s">
        <v>1129</v>
      </c>
      <c r="M3" s="5"/>
      <c r="N3" s="5">
        <v>508</v>
      </c>
      <c r="O3" s="6"/>
      <c r="P3" s="6"/>
      <c r="Q3" s="6"/>
      <c r="R3" s="3">
        <f t="shared" si="2"/>
        <v>30.500000000000004</v>
      </c>
      <c r="S3" s="6">
        <v>2</v>
      </c>
      <c r="T3" s="8">
        <f>T2*2</f>
        <v>10958</v>
      </c>
    </row>
    <row r="4" spans="1:20" x14ac:dyDescent="0.25">
      <c r="A4" s="15" t="s">
        <v>200</v>
      </c>
      <c r="B4" s="15" t="s">
        <v>201</v>
      </c>
      <c r="C4" s="15" t="s">
        <v>1115</v>
      </c>
      <c r="D4" s="16">
        <f>FLOOR(C4*1.1,LOOKUP(C4*1.1,{0,10,50,100,500},{0.01,0.05,0.1,0.5,1}))</f>
        <v>95.5</v>
      </c>
      <c r="E4" s="16">
        <f>CEILING(C4*0.9,LOOKUP(C4*0.9,{0,10,50,100,500},{0.01,0.05,0.1,0.5,1}))</f>
        <v>78.300000000000011</v>
      </c>
      <c r="F4" s="17">
        <f t="shared" si="0"/>
        <v>95.3</v>
      </c>
      <c r="G4" s="15">
        <v>0</v>
      </c>
      <c r="H4" s="15">
        <f t="shared" si="1"/>
        <v>0</v>
      </c>
      <c r="I4" s="15"/>
      <c r="J4" s="15" t="s">
        <v>1145</v>
      </c>
      <c r="K4" s="15" t="s">
        <v>1157</v>
      </c>
      <c r="L4" s="15" t="s">
        <v>1130</v>
      </c>
      <c r="M4" s="28"/>
      <c r="N4" s="5"/>
      <c r="R4" s="3">
        <f t="shared" si="2"/>
        <v>78.400000000000006</v>
      </c>
      <c r="S4" s="6">
        <v>3</v>
      </c>
      <c r="T4" s="8">
        <f>T2*3</f>
        <v>16437</v>
      </c>
    </row>
    <row r="5" spans="1:20" s="9" customFormat="1" ht="17.25" customHeight="1" x14ac:dyDescent="0.25">
      <c r="A5" s="28" t="s">
        <v>383</v>
      </c>
      <c r="B5" s="28" t="s">
        <v>384</v>
      </c>
      <c r="C5" s="28" t="s">
        <v>1116</v>
      </c>
      <c r="D5" s="22">
        <f>FLOOR(C5*1.1,LOOKUP(C5*1.1,{0,10,50,100,500},{0.01,0.05,0.1,0.5,1}))</f>
        <v>45</v>
      </c>
      <c r="E5" s="22">
        <f>CEILING(C5*0.9,LOOKUP(C5*0.9,{0,10,50,100,500},{0.01,0.05,0.1,0.5,1}))</f>
        <v>36.9</v>
      </c>
      <c r="F5" s="29">
        <f t="shared" si="0"/>
        <v>44.9</v>
      </c>
      <c r="G5" s="28">
        <v>0</v>
      </c>
      <c r="H5" s="28">
        <f t="shared" si="1"/>
        <v>0</v>
      </c>
      <c r="I5" s="28"/>
      <c r="J5" s="28" t="s">
        <v>1146</v>
      </c>
      <c r="K5" s="28" t="s">
        <v>1158</v>
      </c>
      <c r="L5" s="28" t="s">
        <v>1131</v>
      </c>
      <c r="M5" s="5"/>
      <c r="N5" s="5"/>
      <c r="O5" s="6"/>
      <c r="P5" s="6"/>
      <c r="Q5" s="6"/>
      <c r="R5" s="3">
        <f t="shared" si="2"/>
        <v>36.949999999999996</v>
      </c>
      <c r="S5" s="6">
        <v>4</v>
      </c>
      <c r="T5" s="8">
        <f>T2*4</f>
        <v>21916</v>
      </c>
    </row>
    <row r="6" spans="1:20" x14ac:dyDescent="0.25">
      <c r="A6" s="15" t="s">
        <v>128</v>
      </c>
      <c r="B6" s="15" t="s">
        <v>129</v>
      </c>
      <c r="C6" s="15" t="s">
        <v>1117</v>
      </c>
      <c r="D6" s="16">
        <f>FLOOR(C6*1.1,LOOKUP(C6*1.1,{0,10,50,100,500},{0.01,0.05,0.1,0.5,1}))</f>
        <v>528</v>
      </c>
      <c r="E6" s="16">
        <f>CEILING(C6*0.9,LOOKUP(C6*0.9,{0,10,50,100,500},{0.01,0.05,0.1,0.5,1}))</f>
        <v>432</v>
      </c>
      <c r="F6" s="17">
        <f t="shared" si="0"/>
        <v>526</v>
      </c>
      <c r="G6" s="15">
        <v>0</v>
      </c>
      <c r="H6" s="15">
        <f t="shared" si="1"/>
        <v>0</v>
      </c>
      <c r="I6" s="15"/>
      <c r="J6" s="15" t="s">
        <v>1147</v>
      </c>
      <c r="K6" s="15" t="s">
        <v>1159</v>
      </c>
      <c r="L6" s="15" t="s">
        <v>1132</v>
      </c>
      <c r="M6" s="5"/>
      <c r="N6" s="5"/>
      <c r="R6" s="3">
        <f t="shared" si="2"/>
        <v>432.5</v>
      </c>
      <c r="S6" s="6">
        <v>5</v>
      </c>
      <c r="T6" s="8">
        <f>T2*5</f>
        <v>27395</v>
      </c>
    </row>
    <row r="7" spans="1:20" s="9" customFormat="1" x14ac:dyDescent="0.25">
      <c r="A7" s="23" t="s">
        <v>150</v>
      </c>
      <c r="B7" s="23" t="s">
        <v>151</v>
      </c>
      <c r="C7" s="23" t="s">
        <v>1118</v>
      </c>
      <c r="D7" s="24">
        <f>FLOOR(C7*1.1,LOOKUP(C7*1.1,{0,10,50,100,500},{0.01,0.05,0.1,0.5,1}))</f>
        <v>50.2</v>
      </c>
      <c r="E7" s="24">
        <f>CEILING(C7*0.9,LOOKUP(C7*0.9,{0,10,50,100,500},{0.01,0.05,0.1,0.5,1}))</f>
        <v>41.1</v>
      </c>
      <c r="F7" s="25">
        <f t="shared" si="0"/>
        <v>50</v>
      </c>
      <c r="G7" s="23">
        <v>1</v>
      </c>
      <c r="H7" s="23">
        <f t="shared" si="1"/>
        <v>45.65</v>
      </c>
      <c r="I7" s="23"/>
      <c r="J7" s="23" t="s">
        <v>1148</v>
      </c>
      <c r="K7" s="23" t="s">
        <v>1160</v>
      </c>
      <c r="L7" s="23" t="s">
        <v>1133</v>
      </c>
      <c r="M7" s="5"/>
      <c r="N7" s="5">
        <v>1356</v>
      </c>
      <c r="O7" s="6"/>
      <c r="P7" s="6"/>
      <c r="Q7" s="6"/>
      <c r="R7" s="3">
        <f t="shared" si="2"/>
        <v>41.15</v>
      </c>
      <c r="S7" s="6">
        <v>6</v>
      </c>
      <c r="T7" s="8">
        <f>T2*6</f>
        <v>32874</v>
      </c>
    </row>
    <row r="8" spans="1:20" s="13" customFormat="1" x14ac:dyDescent="0.25">
      <c r="A8" s="23" t="s">
        <v>634</v>
      </c>
      <c r="B8" s="23" t="s">
        <v>635</v>
      </c>
      <c r="C8" s="23" t="s">
        <v>1119</v>
      </c>
      <c r="D8" s="24">
        <f>FLOOR(C8*1.1,LOOKUP(C8*1.1,{0,10,50,100,500},{0.01,0.05,0.1,0.5,1}))</f>
        <v>28.6</v>
      </c>
      <c r="E8" s="24">
        <f>CEILING(C8*0.9,LOOKUP(C8*0.9,{0,10,50,100,500},{0.01,0.05,0.1,0.5,1}))</f>
        <v>23.400000000000002</v>
      </c>
      <c r="F8" s="25">
        <f t="shared" si="0"/>
        <v>28.5</v>
      </c>
      <c r="G8" s="25">
        <v>3</v>
      </c>
      <c r="H8" s="23">
        <f t="shared" si="1"/>
        <v>78</v>
      </c>
      <c r="I8" s="23"/>
      <c r="J8" s="23" t="s">
        <v>1149</v>
      </c>
      <c r="K8" s="23" t="s">
        <v>1161</v>
      </c>
      <c r="L8" s="23" t="s">
        <v>1134</v>
      </c>
      <c r="M8" s="28"/>
      <c r="N8" s="5">
        <v>-8298</v>
      </c>
      <c r="O8" s="6"/>
      <c r="P8" s="6"/>
      <c r="Q8" s="6"/>
      <c r="R8" s="3">
        <f t="shared" si="2"/>
        <v>23.450000000000003</v>
      </c>
      <c r="S8" s="6">
        <v>7</v>
      </c>
      <c r="T8" s="8">
        <f>T2*7</f>
        <v>38353</v>
      </c>
    </row>
    <row r="9" spans="1:20" s="13" customFormat="1" x14ac:dyDescent="0.25">
      <c r="A9" s="15" t="s">
        <v>452</v>
      </c>
      <c r="B9" s="15" t="s">
        <v>453</v>
      </c>
      <c r="C9" s="15" t="s">
        <v>1120</v>
      </c>
      <c r="D9" s="16">
        <f>FLOOR(C9*1.1,LOOKUP(C9*1.1,{0,10,50,100,500},{0.01,0.05,0.1,0.5,1}))</f>
        <v>99.600000000000009</v>
      </c>
      <c r="E9" s="16">
        <f>CEILING(C9*0.9,LOOKUP(C9*0.9,{0,10,50,100,500},{0.01,0.05,0.1,0.5,1}))</f>
        <v>81.600000000000009</v>
      </c>
      <c r="F9" s="17">
        <f t="shared" si="0"/>
        <v>99.4</v>
      </c>
      <c r="G9" s="17">
        <v>0</v>
      </c>
      <c r="H9" s="15">
        <f t="shared" si="1"/>
        <v>0</v>
      </c>
      <c r="I9" s="15"/>
      <c r="J9" s="15" t="s">
        <v>1150</v>
      </c>
      <c r="K9" s="15" t="s">
        <v>1162</v>
      </c>
      <c r="L9" s="15" t="s">
        <v>1135</v>
      </c>
      <c r="M9" s="5"/>
      <c r="N9" s="5"/>
      <c r="O9" s="6"/>
      <c r="P9" s="6"/>
      <c r="Q9" s="6"/>
      <c r="R9" s="3">
        <f t="shared" si="2"/>
        <v>81.7</v>
      </c>
      <c r="S9" s="6">
        <v>8</v>
      </c>
      <c r="T9" s="8">
        <f>T2*8</f>
        <v>43832</v>
      </c>
    </row>
    <row r="10" spans="1:20" x14ac:dyDescent="0.25">
      <c r="A10" s="23" t="s">
        <v>1108</v>
      </c>
      <c r="B10" s="23" t="s">
        <v>1109</v>
      </c>
      <c r="C10" s="23" t="s">
        <v>1121</v>
      </c>
      <c r="D10" s="24">
        <f>FLOOR(C10*1.1,LOOKUP(C10*1.1,{0,10,50,100,500},{0.01,0.05,0.1,0.5,1}))</f>
        <v>14.100000000000001</v>
      </c>
      <c r="E10" s="24">
        <f>CEILING(C10*0.9,LOOKUP(C10*0.9,{0,10,50,100,500},{0.01,0.05,0.1,0.5,1}))</f>
        <v>11.600000000000001</v>
      </c>
      <c r="F10" s="25">
        <f t="shared" si="0"/>
        <v>14.000000000000002</v>
      </c>
      <c r="G10" s="25">
        <v>5</v>
      </c>
      <c r="H10" s="23">
        <f t="shared" si="1"/>
        <v>64.25</v>
      </c>
      <c r="I10" s="25"/>
      <c r="J10" s="23" t="s">
        <v>175</v>
      </c>
      <c r="K10" s="23" t="s">
        <v>964</v>
      </c>
      <c r="L10" s="23" t="s">
        <v>1136</v>
      </c>
      <c r="M10" s="28"/>
      <c r="N10" s="5">
        <v>-1279</v>
      </c>
      <c r="R10" s="3">
        <f t="shared" si="2"/>
        <v>11.650000000000002</v>
      </c>
      <c r="S10" s="6">
        <v>9</v>
      </c>
      <c r="T10" s="8">
        <f>T2*9</f>
        <v>49311</v>
      </c>
    </row>
    <row r="11" spans="1:20" s="9" customFormat="1" x14ac:dyDescent="0.25">
      <c r="A11" s="23" t="s">
        <v>17</v>
      </c>
      <c r="B11" s="23" t="s">
        <v>18</v>
      </c>
      <c r="C11" s="23" t="s">
        <v>1122</v>
      </c>
      <c r="D11" s="24">
        <f>FLOOR(C11*1.1,LOOKUP(C11*1.1,{0,10,50,100,500},{0.01,0.05,0.1,0.5,1}))</f>
        <v>59.2</v>
      </c>
      <c r="E11" s="24">
        <f>CEILING(C11*0.9,LOOKUP(C11*0.9,{0,10,50,100,500},{0.01,0.05,0.1,0.5,1}))</f>
        <v>48.550000000000004</v>
      </c>
      <c r="F11" s="25">
        <f t="shared" si="0"/>
        <v>59</v>
      </c>
      <c r="G11" s="25">
        <v>1</v>
      </c>
      <c r="H11" s="23">
        <f t="shared" si="1"/>
        <v>53.9</v>
      </c>
      <c r="I11" s="25"/>
      <c r="J11" s="23" t="s">
        <v>1151</v>
      </c>
      <c r="K11" s="23" t="s">
        <v>1163</v>
      </c>
      <c r="L11" s="23" t="s">
        <v>1137</v>
      </c>
      <c r="M11" s="5"/>
      <c r="N11" s="5">
        <v>569</v>
      </c>
      <c r="O11" s="6"/>
      <c r="P11" s="6"/>
      <c r="Q11" s="6"/>
      <c r="R11" s="3">
        <f t="shared" si="2"/>
        <v>48.6</v>
      </c>
      <c r="S11" s="6">
        <v>10</v>
      </c>
      <c r="T11" s="8">
        <f>T2*10</f>
        <v>54790</v>
      </c>
    </row>
    <row r="12" spans="1:20" x14ac:dyDescent="0.25">
      <c r="A12" s="15" t="s">
        <v>1066</v>
      </c>
      <c r="B12" s="15" t="s">
        <v>1067</v>
      </c>
      <c r="C12" s="15" t="s">
        <v>1123</v>
      </c>
      <c r="D12" s="16">
        <f>FLOOR(C12*1.1,LOOKUP(C12*1.1,{0,10,50,100,500},{0.01,0.05,0.1,0.5,1}))</f>
        <v>91.300000000000011</v>
      </c>
      <c r="E12" s="16">
        <f>CEILING(C12*0.9,LOOKUP(C12*0.9,{0,10,50,100,500},{0.01,0.05,0.1,0.5,1}))</f>
        <v>74.7</v>
      </c>
      <c r="F12" s="17">
        <f t="shared" ref="F12:F19" si="3">IF(D12&lt;10,D12-0.02,IF(D12&lt;50,D12-0.1,IF(D12&lt;100,D12-0.2,IF(D12&lt;500,D12-1,IF(D12&lt;1000,D12-2,0)))))</f>
        <v>91.100000000000009</v>
      </c>
      <c r="G12" s="17">
        <v>0</v>
      </c>
      <c r="H12" s="15">
        <f t="shared" ref="H12:H19" si="4">C12*G12</f>
        <v>0</v>
      </c>
      <c r="I12" s="17"/>
      <c r="J12" s="15" t="s">
        <v>1152</v>
      </c>
      <c r="K12" s="15" t="s">
        <v>1164</v>
      </c>
      <c r="L12" s="15" t="s">
        <v>1138</v>
      </c>
      <c r="M12" s="5"/>
      <c r="N12" s="5"/>
      <c r="R12" s="3"/>
      <c r="T12" s="7"/>
    </row>
    <row r="13" spans="1:20" s="9" customFormat="1" x14ac:dyDescent="0.25">
      <c r="A13" s="23" t="s">
        <v>237</v>
      </c>
      <c r="B13" s="23" t="s">
        <v>238</v>
      </c>
      <c r="C13" s="23" t="s">
        <v>1124</v>
      </c>
      <c r="D13" s="24">
        <f>FLOOR(C13*1.1,LOOKUP(C13*1.1,{0,10,50,100,500},{0.01,0.05,0.1,0.5,1}))</f>
        <v>70.900000000000006</v>
      </c>
      <c r="E13" s="24">
        <f>CEILING(C13*0.9,LOOKUP(C13*0.9,{0,10,50,100,500},{0.01,0.05,0.1,0.5,1}))</f>
        <v>58.1</v>
      </c>
      <c r="F13" s="25">
        <f t="shared" si="3"/>
        <v>70.7</v>
      </c>
      <c r="G13" s="25">
        <v>1</v>
      </c>
      <c r="H13" s="23">
        <f t="shared" si="4"/>
        <v>64.5</v>
      </c>
      <c r="I13" s="25"/>
      <c r="J13" s="23" t="s">
        <v>316</v>
      </c>
      <c r="K13" s="23" t="s">
        <v>1165</v>
      </c>
      <c r="L13" s="23" t="s">
        <v>1139</v>
      </c>
      <c r="M13" s="5"/>
      <c r="N13" s="6">
        <v>1124</v>
      </c>
      <c r="O13" s="6"/>
      <c r="P13" s="6"/>
      <c r="Q13" s="6"/>
      <c r="R13" s="3"/>
      <c r="S13" s="6"/>
      <c r="T13" s="7"/>
    </row>
    <row r="14" spans="1:20" x14ac:dyDescent="0.25">
      <c r="A14" s="28" t="s">
        <v>184</v>
      </c>
      <c r="B14" s="28" t="s">
        <v>185</v>
      </c>
      <c r="C14" s="28" t="s">
        <v>1125</v>
      </c>
      <c r="D14" s="22">
        <f>FLOOR(C14*1.1,LOOKUP(C14*1.1,{0,10,50,100,500},{0.01,0.05,0.1,0.5,1}))</f>
        <v>30.35</v>
      </c>
      <c r="E14" s="22">
        <f>CEILING(C14*0.9,LOOKUP(C14*0.9,{0,10,50,100,500},{0.01,0.05,0.1,0.5,1}))</f>
        <v>24.85</v>
      </c>
      <c r="F14" s="29">
        <f t="shared" si="3"/>
        <v>30.25</v>
      </c>
      <c r="G14" s="29">
        <v>0</v>
      </c>
      <c r="H14" s="28">
        <f t="shared" si="4"/>
        <v>0</v>
      </c>
      <c r="I14" s="29"/>
      <c r="J14" s="28" t="s">
        <v>1153</v>
      </c>
      <c r="K14" s="28" t="s">
        <v>1166</v>
      </c>
      <c r="L14" s="28" t="s">
        <v>1140</v>
      </c>
      <c r="M14" s="41"/>
      <c r="R14" s="3"/>
      <c r="T14" s="7"/>
    </row>
    <row r="15" spans="1:20" s="9" customFormat="1" x14ac:dyDescent="0.25">
      <c r="A15" s="23" t="s">
        <v>1110</v>
      </c>
      <c r="B15" s="23" t="s">
        <v>1111</v>
      </c>
      <c r="C15" s="23" t="s">
        <v>1126</v>
      </c>
      <c r="D15" s="24">
        <f>FLOOR(C15*1.1,LOOKUP(C15*1.1,{0,10,50,100,500},{0.01,0.05,0.1,0.5,1}))</f>
        <v>11.200000000000001</v>
      </c>
      <c r="E15" s="24">
        <f>CEILING(C15*0.9,LOOKUP(C15*0.9,{0,10,50,100,500},{0.01,0.05,0.1,0.5,1}))</f>
        <v>9.18</v>
      </c>
      <c r="F15" s="25">
        <f t="shared" si="3"/>
        <v>11.100000000000001</v>
      </c>
      <c r="G15" s="25">
        <v>6</v>
      </c>
      <c r="H15" s="23">
        <f t="shared" si="4"/>
        <v>61.199999999999996</v>
      </c>
      <c r="I15" s="25"/>
      <c r="J15" s="23" t="s">
        <v>1154</v>
      </c>
      <c r="K15" s="23" t="s">
        <v>1167</v>
      </c>
      <c r="L15" s="23" t="s">
        <v>1141</v>
      </c>
      <c r="M15" s="3"/>
      <c r="N15" s="6">
        <v>-565</v>
      </c>
      <c r="O15" s="6"/>
      <c r="P15" s="6"/>
      <c r="Q15" s="6"/>
      <c r="R15" s="14"/>
      <c r="S15" s="14"/>
      <c r="T15" s="7"/>
    </row>
    <row r="16" spans="1:20" x14ac:dyDescent="0.25">
      <c r="A16" s="15" t="s">
        <v>1112</v>
      </c>
      <c r="B16" s="15" t="s">
        <v>1113</v>
      </c>
      <c r="C16" s="15" t="s">
        <v>1127</v>
      </c>
      <c r="D16" s="16">
        <f>FLOOR(C16*1.1,LOOKUP(C16*1.1,{0,10,50,100,500},{0.01,0.05,0.1,0.5,1}))</f>
        <v>240.5</v>
      </c>
      <c r="E16" s="16">
        <f>CEILING(C16*0.9,LOOKUP(C16*0.9,{0,10,50,100,500},{0.01,0.05,0.1,0.5,1}))</f>
        <v>197.5</v>
      </c>
      <c r="F16" s="17">
        <f t="shared" si="3"/>
        <v>239.5</v>
      </c>
      <c r="G16" s="17">
        <v>0</v>
      </c>
      <c r="H16" s="15">
        <f t="shared" si="4"/>
        <v>0</v>
      </c>
      <c r="I16" s="17"/>
      <c r="J16" s="15" t="s">
        <v>734</v>
      </c>
      <c r="K16" s="15" t="s">
        <v>1168</v>
      </c>
      <c r="L16" s="15" t="s">
        <v>1142</v>
      </c>
      <c r="M16" s="3"/>
    </row>
    <row r="17" spans="1:15" x14ac:dyDescent="0.25">
      <c r="A17" s="23" t="s">
        <v>1169</v>
      </c>
      <c r="B17" s="23" t="s">
        <v>1170</v>
      </c>
      <c r="C17" s="23" t="s">
        <v>1174</v>
      </c>
      <c r="D17" s="24">
        <f>FLOOR(C17*1.1,LOOKUP(C17*1.1,{0,10,50,100,500},{0.01,0.05,0.1,0.5,1}))</f>
        <v>29.35</v>
      </c>
      <c r="E17" s="24">
        <f>CEILING(C17*0.9,LOOKUP(C17*0.9,{0,10,50,100,500},{0.01,0.05,0.1,0.5,1}))</f>
        <v>24.05</v>
      </c>
      <c r="F17" s="25">
        <f t="shared" si="3"/>
        <v>29.25</v>
      </c>
      <c r="G17" s="25">
        <v>2</v>
      </c>
      <c r="H17" s="23">
        <f t="shared" si="4"/>
        <v>53.4</v>
      </c>
      <c r="I17" s="25"/>
      <c r="J17" s="23" t="s">
        <v>1173</v>
      </c>
      <c r="K17" s="23" t="s">
        <v>1171</v>
      </c>
      <c r="L17" s="23" t="s">
        <v>1172</v>
      </c>
      <c r="N17" s="6">
        <v>271</v>
      </c>
      <c r="O17" s="7"/>
    </row>
    <row r="18" spans="1:15" x14ac:dyDescent="0.25">
      <c r="A18" s="23" t="s">
        <v>293</v>
      </c>
      <c r="B18" s="23" t="s">
        <v>294</v>
      </c>
      <c r="C18" s="23" t="s">
        <v>1179</v>
      </c>
      <c r="D18" s="24">
        <f>FLOOR(C18*1.1,LOOKUP(C18*1.1,{0,10,50,100,500},{0.01,0.05,0.1,0.5,1}))</f>
        <v>32.65</v>
      </c>
      <c r="E18" s="24">
        <f>CEILING(C18*0.9,LOOKUP(C18*0.9,{0,10,50,100,500},{0.01,0.05,0.1,0.5,1}))</f>
        <v>26.75</v>
      </c>
      <c r="F18" s="25">
        <f t="shared" si="3"/>
        <v>32.549999999999997</v>
      </c>
      <c r="G18" s="25">
        <v>2</v>
      </c>
      <c r="H18" s="23">
        <f t="shared" si="4"/>
        <v>59.4</v>
      </c>
      <c r="I18" s="25"/>
      <c r="J18" s="23" t="s">
        <v>1181</v>
      </c>
      <c r="K18" s="23" t="s">
        <v>1177</v>
      </c>
      <c r="L18" s="23" t="s">
        <v>1183</v>
      </c>
      <c r="N18" s="6">
        <v>-5466</v>
      </c>
      <c r="O18" s="7"/>
    </row>
    <row r="19" spans="1:15" x14ac:dyDescent="0.25">
      <c r="A19" s="15" t="s">
        <v>1175</v>
      </c>
      <c r="B19" s="15" t="s">
        <v>1176</v>
      </c>
      <c r="C19" s="15" t="s">
        <v>1180</v>
      </c>
      <c r="D19" s="16">
        <f>FLOOR(C19*1.1,LOOKUP(C19*1.1,{0,10,50,100,500},{0.01,0.05,0.1,0.5,1}))</f>
        <v>37.050000000000004</v>
      </c>
      <c r="E19" s="16">
        <f>CEILING(C19*0.9,LOOKUP(C19*0.9,{0,10,50,100,500},{0.01,0.05,0.1,0.5,1}))</f>
        <v>30.35</v>
      </c>
      <c r="F19" s="17">
        <f t="shared" si="3"/>
        <v>36.950000000000003</v>
      </c>
      <c r="G19" s="17">
        <v>0</v>
      </c>
      <c r="H19" s="15">
        <f t="shared" si="4"/>
        <v>0</v>
      </c>
      <c r="I19" s="17"/>
      <c r="J19" s="15" t="s">
        <v>1182</v>
      </c>
      <c r="K19" s="15" t="s">
        <v>1178</v>
      </c>
      <c r="L19" s="15" t="s">
        <v>1184</v>
      </c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9">
        <f>SUM(H2:H19)</f>
        <v>547.9</v>
      </c>
      <c r="I20" s="3"/>
      <c r="J20" s="5"/>
      <c r="K20" s="5"/>
      <c r="L20" s="5"/>
      <c r="N20" s="30">
        <f>SUM(N2:N19)</f>
        <v>-11780</v>
      </c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C128-86CF-4C42-B003-4197B3810686}">
  <dimension ref="A1:M10"/>
  <sheetViews>
    <sheetView zoomScale="160" zoomScaleNormal="160" workbookViewId="0">
      <selection activeCell="H20" sqref="H20"/>
    </sheetView>
  </sheetViews>
  <sheetFormatPr defaultColWidth="9.28515625" defaultRowHeight="15.75" x14ac:dyDescent="0.25"/>
  <cols>
    <col min="1" max="3" width="9.28515625" style="155"/>
    <col min="4" max="4" width="9.28515625" style="155" hidden="1" customWidth="1"/>
    <col min="5" max="10" width="9.28515625" style="155"/>
    <col min="11" max="11" width="15.7109375" style="155" customWidth="1"/>
    <col min="12" max="16384" width="9.28515625" style="155"/>
  </cols>
  <sheetData>
    <row r="1" spans="1:13" x14ac:dyDescent="0.25">
      <c r="A1" s="155" t="s">
        <v>3587</v>
      </c>
      <c r="B1" s="155" t="s">
        <v>3588</v>
      </c>
      <c r="C1" s="155" t="s">
        <v>3589</v>
      </c>
      <c r="D1" s="155" t="s">
        <v>3590</v>
      </c>
      <c r="E1" s="155" t="s">
        <v>3591</v>
      </c>
      <c r="F1" s="155" t="s">
        <v>3592</v>
      </c>
      <c r="G1" s="155" t="s">
        <v>3593</v>
      </c>
      <c r="H1" s="155" t="s">
        <v>3594</v>
      </c>
      <c r="I1" s="155" t="s">
        <v>3590</v>
      </c>
      <c r="J1" s="155" t="s">
        <v>3595</v>
      </c>
      <c r="K1" s="155" t="s">
        <v>3596</v>
      </c>
      <c r="L1" s="155" t="s">
        <v>3597</v>
      </c>
    </row>
    <row r="2" spans="1:13" x14ac:dyDescent="0.25">
      <c r="A2" s="84" t="s">
        <v>4142</v>
      </c>
      <c r="B2" s="84" t="s">
        <v>4143</v>
      </c>
      <c r="C2" s="84">
        <v>28.7</v>
      </c>
      <c r="D2" s="84">
        <f>FLOOR(C2*1.1,LOOKUP(C2*1.1,{0,10,50,100,500},{0.01,0.05,0.1,0.5,1}))</f>
        <v>31.55</v>
      </c>
      <c r="E2" s="84">
        <f>CEILING(C2*0.9,LOOKUP(C2*0.9,{0,10,50,100,500},{0.01,0.05,0.1,0.5,1}))</f>
        <v>25.85</v>
      </c>
      <c r="F2" s="84">
        <f t="shared" ref="F2:F9" si="0">IF(D2&lt;10,D2-0.05,IF(D2&lt;50,D2-0.25,IF(D2&lt;100,D2-0.5,IF(D2&lt;500,D2-2.5,IF(D2&lt;1000,D2-5,0)))))</f>
        <v>31.3</v>
      </c>
      <c r="G2" s="84">
        <v>3</v>
      </c>
      <c r="H2" s="84">
        <f t="shared" ref="H2:H9" si="1">C2*G2</f>
        <v>86.1</v>
      </c>
      <c r="I2" s="84" t="s">
        <v>3590</v>
      </c>
      <c r="J2" s="84">
        <v>21.4</v>
      </c>
      <c r="K2" s="84" t="s">
        <v>4436</v>
      </c>
      <c r="L2" s="82"/>
      <c r="M2" s="155">
        <v>-5808</v>
      </c>
    </row>
    <row r="3" spans="1:13" x14ac:dyDescent="0.25">
      <c r="A3" s="84" t="s">
        <v>2584</v>
      </c>
      <c r="B3" s="84" t="s">
        <v>2585</v>
      </c>
      <c r="C3" s="84">
        <v>39.700000000000003</v>
      </c>
      <c r="D3" s="84">
        <f>FLOOR(C3*1.1,LOOKUP(C3*1.1,{0,10,50,100,500},{0.01,0.05,0.1,0.5,1}))</f>
        <v>43.650000000000006</v>
      </c>
      <c r="E3" s="84">
        <f>CEILING(C3*0.9,LOOKUP(C3*0.9,{0,10,50,100,500},{0.01,0.05,0.1,0.5,1}))</f>
        <v>35.75</v>
      </c>
      <c r="F3" s="84">
        <f t="shared" si="0"/>
        <v>43.400000000000006</v>
      </c>
      <c r="G3" s="84">
        <v>2</v>
      </c>
      <c r="H3" s="84">
        <f t="shared" si="1"/>
        <v>79.400000000000006</v>
      </c>
      <c r="I3" s="84" t="s">
        <v>3590</v>
      </c>
      <c r="J3" s="84">
        <v>20.82</v>
      </c>
      <c r="K3" s="84" t="s">
        <v>4437</v>
      </c>
      <c r="L3" s="82"/>
      <c r="M3" s="155">
        <v>-6583</v>
      </c>
    </row>
    <row r="4" spans="1:13" x14ac:dyDescent="0.25">
      <c r="A4" s="84" t="s">
        <v>754</v>
      </c>
      <c r="B4" s="84" t="s">
        <v>755</v>
      </c>
      <c r="C4" s="84">
        <v>16.55</v>
      </c>
      <c r="D4" s="84">
        <f>FLOOR(C4*1.1,LOOKUP(C4*1.1,{0,10,50,100,500},{0.01,0.05,0.1,0.5,1}))</f>
        <v>18.2</v>
      </c>
      <c r="E4" s="84">
        <f>CEILING(C4*0.9,LOOKUP(C4*0.9,{0,10,50,100,500},{0.01,0.05,0.1,0.5,1}))</f>
        <v>14.9</v>
      </c>
      <c r="F4" s="84">
        <f t="shared" si="0"/>
        <v>17.95</v>
      </c>
      <c r="G4" s="84">
        <v>5</v>
      </c>
      <c r="H4" s="84">
        <f t="shared" si="1"/>
        <v>82.75</v>
      </c>
      <c r="I4" s="84" t="s">
        <v>3590</v>
      </c>
      <c r="J4" s="84">
        <v>19.739999999999998</v>
      </c>
      <c r="K4" s="84" t="s">
        <v>4438</v>
      </c>
      <c r="M4" s="155">
        <v>-484</v>
      </c>
    </row>
    <row r="5" spans="1:13" x14ac:dyDescent="0.25">
      <c r="A5" s="84" t="s">
        <v>345</v>
      </c>
      <c r="B5" s="84" t="s">
        <v>346</v>
      </c>
      <c r="C5" s="84">
        <v>53.6</v>
      </c>
      <c r="D5" s="84">
        <f>FLOOR(C5*1.1,LOOKUP(C5*1.1,{0,10,50,100,500},{0.01,0.05,0.1,0.5,1}))</f>
        <v>58.900000000000006</v>
      </c>
      <c r="E5" s="84">
        <f>CEILING(C5*0.9,LOOKUP(C5*0.9,{0,10,50,100,500},{0.01,0.05,0.1,0.5,1}))</f>
        <v>48.25</v>
      </c>
      <c r="F5" s="84">
        <f t="shared" si="0"/>
        <v>58.400000000000006</v>
      </c>
      <c r="G5" s="84">
        <v>2</v>
      </c>
      <c r="H5" s="84">
        <f t="shared" si="1"/>
        <v>107.2</v>
      </c>
      <c r="I5" s="84" t="s">
        <v>3590</v>
      </c>
      <c r="J5" s="84">
        <v>18.309999999999999</v>
      </c>
      <c r="K5" s="84" t="s">
        <v>4439</v>
      </c>
      <c r="M5" s="155">
        <v>4957</v>
      </c>
    </row>
    <row r="6" spans="1:13" x14ac:dyDescent="0.25">
      <c r="A6" s="84" t="s">
        <v>1647</v>
      </c>
      <c r="B6" s="84" t="s">
        <v>1648</v>
      </c>
      <c r="C6" s="84">
        <v>81.400000000000006</v>
      </c>
      <c r="D6" s="84">
        <f>FLOOR(C6*1.1,LOOKUP(C6*1.1,{0,10,50,100,500},{0.01,0.05,0.1,0.5,1}))</f>
        <v>89.5</v>
      </c>
      <c r="E6" s="84">
        <f>CEILING(C6*0.9,LOOKUP(C6*0.9,{0,10,50,100,500},{0.01,0.05,0.1,0.5,1}))</f>
        <v>73.3</v>
      </c>
      <c r="F6" s="84">
        <f t="shared" si="0"/>
        <v>89</v>
      </c>
      <c r="G6" s="84">
        <v>1</v>
      </c>
      <c r="H6" s="84">
        <f t="shared" si="1"/>
        <v>81.400000000000006</v>
      </c>
      <c r="I6" s="84" t="s">
        <v>3590</v>
      </c>
      <c r="J6" s="84">
        <v>15.58</v>
      </c>
      <c r="K6" s="84" t="s">
        <v>4443</v>
      </c>
      <c r="M6" s="155">
        <v>3020</v>
      </c>
    </row>
    <row r="7" spans="1:13" x14ac:dyDescent="0.25">
      <c r="A7" s="84" t="s">
        <v>4313</v>
      </c>
      <c r="B7" s="84" t="s">
        <v>4314</v>
      </c>
      <c r="C7" s="84">
        <v>24.75</v>
      </c>
      <c r="D7" s="84">
        <f>FLOOR(C7*1.1,LOOKUP(C7*1.1,{0,10,50,100,500},{0.01,0.05,0.1,0.5,1}))</f>
        <v>27.200000000000003</v>
      </c>
      <c r="E7" s="84">
        <f>CEILING(C7*0.9,LOOKUP(C7*0.9,{0,10,50,100,500},{0.01,0.05,0.1,0.5,1}))</f>
        <v>22.3</v>
      </c>
      <c r="F7" s="84">
        <f t="shared" si="0"/>
        <v>26.950000000000003</v>
      </c>
      <c r="G7" s="84">
        <v>4</v>
      </c>
      <c r="H7" s="84">
        <f t="shared" si="1"/>
        <v>99</v>
      </c>
      <c r="I7" s="84" t="s">
        <v>3590</v>
      </c>
      <c r="J7" s="84">
        <v>14.65</v>
      </c>
      <c r="K7" s="84" t="s">
        <v>4440</v>
      </c>
      <c r="M7" s="155">
        <v>-5825</v>
      </c>
    </row>
    <row r="8" spans="1:13" x14ac:dyDescent="0.25">
      <c r="A8" s="84" t="s">
        <v>2290</v>
      </c>
      <c r="B8" s="84" t="s">
        <v>2291</v>
      </c>
      <c r="C8" s="84">
        <v>21.3</v>
      </c>
      <c r="D8" s="84">
        <f>FLOOR(C8*1.1,LOOKUP(C8*1.1,{0,10,50,100,500},{0.01,0.05,0.1,0.5,1}))</f>
        <v>23.400000000000002</v>
      </c>
      <c r="E8" s="84">
        <f>CEILING(C8*0.9,LOOKUP(C8*0.9,{0,10,50,100,500},{0.01,0.05,0.1,0.5,1}))</f>
        <v>19.200000000000003</v>
      </c>
      <c r="F8" s="84">
        <f t="shared" si="0"/>
        <v>23.150000000000002</v>
      </c>
      <c r="G8" s="84">
        <v>4</v>
      </c>
      <c r="H8" s="84">
        <f t="shared" si="1"/>
        <v>85.2</v>
      </c>
      <c r="I8" s="84" t="s">
        <v>3590</v>
      </c>
      <c r="J8" s="84">
        <v>12.69</v>
      </c>
      <c r="K8" s="84" t="s">
        <v>4441</v>
      </c>
      <c r="M8" s="155">
        <v>997</v>
      </c>
    </row>
    <row r="9" spans="1:13" x14ac:dyDescent="0.25">
      <c r="A9" s="84" t="s">
        <v>4276</v>
      </c>
      <c r="B9" s="84" t="s">
        <v>4277</v>
      </c>
      <c r="C9" s="84">
        <v>47.05</v>
      </c>
      <c r="D9" s="84">
        <f>FLOOR(C9*1.1,LOOKUP(C9*1.1,{0,10,50,100,500},{0.01,0.05,0.1,0.5,1}))</f>
        <v>51.7</v>
      </c>
      <c r="E9" s="84">
        <f>CEILING(C9*0.9,LOOKUP(C9*0.9,{0,10,50,100,500},{0.01,0.05,0.1,0.5,1}))</f>
        <v>42.35</v>
      </c>
      <c r="F9" s="84">
        <f t="shared" si="0"/>
        <v>51.2</v>
      </c>
      <c r="G9" s="84">
        <v>2</v>
      </c>
      <c r="H9" s="84">
        <f t="shared" si="1"/>
        <v>94.1</v>
      </c>
      <c r="I9" s="84" t="s">
        <v>3590</v>
      </c>
      <c r="J9" s="84">
        <v>10.77</v>
      </c>
      <c r="K9" s="84" t="s">
        <v>4442</v>
      </c>
      <c r="M9" s="155">
        <v>1287</v>
      </c>
    </row>
    <row r="10" spans="1:13" x14ac:dyDescent="0.25">
      <c r="H10" s="83">
        <f>SUM(H2:H9)</f>
        <v>715.15000000000009</v>
      </c>
      <c r="M10" s="83">
        <f>SUM(M2:M9)</f>
        <v>-8439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A2AD-DFA0-469A-ABB6-ADF2BDDB0577}">
  <dimension ref="A1:M12"/>
  <sheetViews>
    <sheetView zoomScale="145" zoomScaleNormal="145" workbookViewId="0">
      <selection activeCell="O18" sqref="O18"/>
    </sheetView>
  </sheetViews>
  <sheetFormatPr defaultColWidth="9.28515625" defaultRowHeight="15.75" x14ac:dyDescent="0.25"/>
  <cols>
    <col min="1" max="3" width="9.28515625" style="156"/>
    <col min="4" max="4" width="9.28515625" style="156" hidden="1" customWidth="1"/>
    <col min="5" max="10" width="9.28515625" style="156"/>
    <col min="11" max="11" width="15.7109375" style="156" customWidth="1"/>
    <col min="12" max="16384" width="9.28515625" style="156"/>
  </cols>
  <sheetData>
    <row r="1" spans="1:13" x14ac:dyDescent="0.25">
      <c r="A1" s="156" t="s">
        <v>3587</v>
      </c>
      <c r="B1" s="156" t="s">
        <v>3588</v>
      </c>
      <c r="C1" s="156" t="s">
        <v>3589</v>
      </c>
      <c r="D1" s="156" t="s">
        <v>3590</v>
      </c>
      <c r="E1" s="156" t="s">
        <v>3591</v>
      </c>
      <c r="F1" s="156" t="s">
        <v>3592</v>
      </c>
      <c r="G1" s="156" t="s">
        <v>3593</v>
      </c>
      <c r="H1" s="156" t="s">
        <v>3594</v>
      </c>
      <c r="I1" s="156" t="s">
        <v>3590</v>
      </c>
      <c r="J1" s="156" t="s">
        <v>3595</v>
      </c>
      <c r="K1" s="156" t="s">
        <v>3596</v>
      </c>
      <c r="L1" s="156" t="s">
        <v>3597</v>
      </c>
    </row>
    <row r="2" spans="1:13" x14ac:dyDescent="0.25">
      <c r="A2" s="84" t="s">
        <v>4313</v>
      </c>
      <c r="B2" s="84" t="s">
        <v>4314</v>
      </c>
      <c r="C2" s="84">
        <v>26</v>
      </c>
      <c r="D2" s="84">
        <f>FLOOR(C2*1.1,LOOKUP(C2*1.1,{0,10,50,100,500},{0.01,0.05,0.1,0.5,1}))</f>
        <v>28.6</v>
      </c>
      <c r="E2" s="84">
        <f>CEILING(C2*0.9,LOOKUP(C2*0.9,{0,10,50,100,500},{0.01,0.05,0.1,0.5,1}))</f>
        <v>23.400000000000002</v>
      </c>
      <c r="F2" s="84">
        <f t="shared" ref="F2:F11" si="0">IF(D2&lt;10,D2-0.05,IF(D2&lt;50,D2-0.25,IF(D2&lt;100,D2-0.5,IF(D2&lt;500,D2-2.5,IF(D2&lt;1000,D2-5,0)))))</f>
        <v>28.35</v>
      </c>
      <c r="G2" s="84">
        <v>3</v>
      </c>
      <c r="H2" s="84">
        <f t="shared" ref="H2:H11" si="1">C2*G2</f>
        <v>78</v>
      </c>
      <c r="I2" s="84" t="s">
        <v>3590</v>
      </c>
      <c r="J2" s="84">
        <v>25.2</v>
      </c>
      <c r="K2" s="84" t="s">
        <v>4444</v>
      </c>
      <c r="M2" s="156">
        <v>426</v>
      </c>
    </row>
    <row r="3" spans="1:13" x14ac:dyDescent="0.25">
      <c r="A3" s="84" t="s">
        <v>4142</v>
      </c>
      <c r="B3" s="84" t="s">
        <v>4143</v>
      </c>
      <c r="C3" s="84">
        <v>31.55</v>
      </c>
      <c r="D3" s="84">
        <f>FLOOR(C3*1.1,LOOKUP(C3*1.1,{0,10,50,100,500},{0.01,0.05,0.1,0.5,1}))</f>
        <v>34.700000000000003</v>
      </c>
      <c r="E3" s="84">
        <f>CEILING(C3*0.9,LOOKUP(C3*0.9,{0,10,50,100,500},{0.01,0.05,0.1,0.5,1}))</f>
        <v>28.400000000000002</v>
      </c>
      <c r="F3" s="84">
        <f t="shared" si="0"/>
        <v>34.450000000000003</v>
      </c>
      <c r="G3" s="84">
        <v>2</v>
      </c>
      <c r="H3" s="84">
        <f t="shared" si="1"/>
        <v>63.1</v>
      </c>
      <c r="I3" s="84" t="s">
        <v>3590</v>
      </c>
      <c r="J3" s="84">
        <v>24.62</v>
      </c>
      <c r="K3" s="84" t="s">
        <v>4445</v>
      </c>
      <c r="L3" s="82"/>
      <c r="M3" s="156">
        <v>-2950</v>
      </c>
    </row>
    <row r="4" spans="1:13" x14ac:dyDescent="0.25">
      <c r="A4" s="84" t="s">
        <v>243</v>
      </c>
      <c r="B4" s="84" t="s">
        <v>244</v>
      </c>
      <c r="C4" s="84">
        <v>70.599999999999994</v>
      </c>
      <c r="D4" s="84">
        <f>FLOOR(C4*1.1,LOOKUP(C4*1.1,{0,10,50,100,500},{0.01,0.05,0.1,0.5,1}))</f>
        <v>77.600000000000009</v>
      </c>
      <c r="E4" s="84">
        <f>CEILING(C4*0.9,LOOKUP(C4*0.9,{0,10,50,100,500},{0.01,0.05,0.1,0.5,1}))</f>
        <v>63.6</v>
      </c>
      <c r="F4" s="84">
        <f t="shared" si="0"/>
        <v>77.100000000000009</v>
      </c>
      <c r="G4" s="84">
        <v>1</v>
      </c>
      <c r="H4" s="84">
        <f t="shared" si="1"/>
        <v>70.599999999999994</v>
      </c>
      <c r="I4" s="84" t="s">
        <v>3590</v>
      </c>
      <c r="J4" s="84">
        <v>18.23</v>
      </c>
      <c r="K4" s="84" t="s">
        <v>4446</v>
      </c>
      <c r="M4" s="156">
        <v>-7060</v>
      </c>
    </row>
    <row r="5" spans="1:13" x14ac:dyDescent="0.25">
      <c r="A5" s="84" t="s">
        <v>1169</v>
      </c>
      <c r="B5" s="84" t="s">
        <v>1170</v>
      </c>
      <c r="C5" s="84">
        <v>54.2</v>
      </c>
      <c r="D5" s="84">
        <f>FLOOR(C5*1.1,LOOKUP(C5*1.1,{0,10,50,100,500},{0.01,0.05,0.1,0.5,1}))</f>
        <v>59.6</v>
      </c>
      <c r="E5" s="84">
        <f>CEILING(C5*0.9,LOOKUP(C5*0.9,{0,10,50,100,500},{0.01,0.05,0.1,0.5,1}))</f>
        <v>48.800000000000004</v>
      </c>
      <c r="F5" s="84">
        <f t="shared" si="0"/>
        <v>59.1</v>
      </c>
      <c r="G5" s="84">
        <v>1</v>
      </c>
      <c r="H5" s="84">
        <f t="shared" si="1"/>
        <v>54.2</v>
      </c>
      <c r="I5" s="84" t="s">
        <v>3590</v>
      </c>
      <c r="J5" s="84">
        <v>10</v>
      </c>
      <c r="K5" s="84" t="s">
        <v>4447</v>
      </c>
      <c r="M5" s="156">
        <v>-522</v>
      </c>
    </row>
    <row r="6" spans="1:13" x14ac:dyDescent="0.25">
      <c r="A6" s="84" t="s">
        <v>703</v>
      </c>
      <c r="B6" s="84" t="s">
        <v>704</v>
      </c>
      <c r="C6" s="84">
        <v>63.3</v>
      </c>
      <c r="D6" s="84">
        <f>FLOOR(C6*1.1,LOOKUP(C6*1.1,{0,10,50,100,500},{0.01,0.05,0.1,0.5,1}))</f>
        <v>69.600000000000009</v>
      </c>
      <c r="E6" s="84">
        <f>CEILING(C6*0.9,LOOKUP(C6*0.9,{0,10,50,100,500},{0.01,0.05,0.1,0.5,1}))</f>
        <v>57</v>
      </c>
      <c r="F6" s="84">
        <f t="shared" si="0"/>
        <v>69.100000000000009</v>
      </c>
      <c r="G6" s="84">
        <v>1</v>
      </c>
      <c r="H6" s="84">
        <f t="shared" si="1"/>
        <v>63.3</v>
      </c>
      <c r="I6" s="84" t="s">
        <v>3590</v>
      </c>
      <c r="J6" s="84">
        <v>7.75</v>
      </c>
      <c r="K6" s="84" t="s">
        <v>4448</v>
      </c>
      <c r="M6" s="156">
        <v>356</v>
      </c>
    </row>
    <row r="7" spans="1:13" x14ac:dyDescent="0.25">
      <c r="A7" s="84" t="s">
        <v>805</v>
      </c>
      <c r="B7" s="84" t="s">
        <v>806</v>
      </c>
      <c r="C7" s="84">
        <v>23.1</v>
      </c>
      <c r="D7" s="84">
        <f>FLOOR(C7*1.1,LOOKUP(C7*1.1,{0,10,50,100,500},{0.01,0.05,0.1,0.5,1}))</f>
        <v>25.400000000000002</v>
      </c>
      <c r="E7" s="84">
        <f>CEILING(C7*0.9,LOOKUP(C7*0.9,{0,10,50,100,500},{0.01,0.05,0.1,0.5,1}))</f>
        <v>20.8</v>
      </c>
      <c r="F7" s="84">
        <f t="shared" si="0"/>
        <v>25.150000000000002</v>
      </c>
      <c r="G7" s="84">
        <v>3</v>
      </c>
      <c r="H7" s="84">
        <f t="shared" si="1"/>
        <v>69.300000000000011</v>
      </c>
      <c r="I7" s="84" t="s">
        <v>3590</v>
      </c>
      <c r="J7" s="84">
        <v>6.67</v>
      </c>
      <c r="K7" s="84" t="s">
        <v>4449</v>
      </c>
      <c r="M7" s="156">
        <v>-1207</v>
      </c>
    </row>
    <row r="8" spans="1:13" x14ac:dyDescent="0.25">
      <c r="A8" s="84" t="s">
        <v>3923</v>
      </c>
      <c r="B8" s="84" t="s">
        <v>3924</v>
      </c>
      <c r="C8" s="84">
        <v>54</v>
      </c>
      <c r="D8" s="84">
        <f>FLOOR(C8*1.1,LOOKUP(C8*1.1,{0,10,50,100,500},{0.01,0.05,0.1,0.5,1}))</f>
        <v>59.400000000000006</v>
      </c>
      <c r="E8" s="84">
        <f>CEILING(C8*0.9,LOOKUP(C8*0.9,{0,10,50,100,500},{0.01,0.05,0.1,0.5,1}))</f>
        <v>48.6</v>
      </c>
      <c r="F8" s="84">
        <f t="shared" si="0"/>
        <v>58.900000000000006</v>
      </c>
      <c r="G8" s="84">
        <v>1</v>
      </c>
      <c r="H8" s="84">
        <f t="shared" si="1"/>
        <v>54</v>
      </c>
      <c r="I8" s="84" t="s">
        <v>3590</v>
      </c>
      <c r="J8" s="84">
        <v>6.21</v>
      </c>
      <c r="K8" s="84" t="s">
        <v>4450</v>
      </c>
      <c r="M8" s="156">
        <v>-1722</v>
      </c>
    </row>
    <row r="9" spans="1:13" x14ac:dyDescent="0.25">
      <c r="A9" s="84" t="s">
        <v>4451</v>
      </c>
      <c r="B9" s="84" t="s">
        <v>4452</v>
      </c>
      <c r="C9" s="84">
        <v>23.35</v>
      </c>
      <c r="D9" s="84">
        <f>FLOOR(C9*1.1,LOOKUP(C9*1.1,{0,10,50,100,500},{0.01,0.05,0.1,0.5,1}))</f>
        <v>25.650000000000002</v>
      </c>
      <c r="E9" s="84">
        <f>CEILING(C9*0.9,LOOKUP(C9*0.9,{0,10,50,100,500},{0.01,0.05,0.1,0.5,1}))</f>
        <v>21.05</v>
      </c>
      <c r="F9" s="84">
        <f t="shared" si="0"/>
        <v>25.400000000000002</v>
      </c>
      <c r="G9" s="84">
        <v>3</v>
      </c>
      <c r="H9" s="84">
        <f t="shared" si="1"/>
        <v>70.050000000000011</v>
      </c>
      <c r="I9" s="84" t="s">
        <v>3590</v>
      </c>
      <c r="J9" s="84">
        <v>5.99</v>
      </c>
      <c r="K9" s="84" t="s">
        <v>4453</v>
      </c>
      <c r="M9" s="156">
        <v>443</v>
      </c>
    </row>
    <row r="10" spans="1:13" x14ac:dyDescent="0.25">
      <c r="A10" s="84" t="s">
        <v>1482</v>
      </c>
      <c r="B10" s="84" t="s">
        <v>1483</v>
      </c>
      <c r="C10" s="84">
        <v>18</v>
      </c>
      <c r="D10" s="84">
        <f>FLOOR(C10*1.1,LOOKUP(C10*1.1,{0,10,50,100,500},{0.01,0.05,0.1,0.5,1}))</f>
        <v>19.8</v>
      </c>
      <c r="E10" s="84">
        <f>CEILING(C10*0.9,LOOKUP(C10*0.9,{0,10,50,100,500},{0.01,0.05,0.1,0.5,1}))</f>
        <v>16.2</v>
      </c>
      <c r="F10" s="84">
        <f t="shared" si="0"/>
        <v>19.55</v>
      </c>
      <c r="G10" s="84">
        <v>4</v>
      </c>
      <c r="H10" s="84">
        <f t="shared" si="1"/>
        <v>72</v>
      </c>
      <c r="I10" s="84" t="s">
        <v>3590</v>
      </c>
      <c r="J10" s="84">
        <v>5.83</v>
      </c>
      <c r="K10" s="84" t="s">
        <v>4454</v>
      </c>
      <c r="M10" s="156">
        <v>-962</v>
      </c>
    </row>
    <row r="11" spans="1:13" x14ac:dyDescent="0.25">
      <c r="A11" s="84" t="s">
        <v>4455</v>
      </c>
      <c r="B11" s="84" t="s">
        <v>4456</v>
      </c>
      <c r="C11" s="84">
        <v>34</v>
      </c>
      <c r="D11" s="84">
        <f>FLOOR(C11*1.1,LOOKUP(C11*1.1,{0,10,50,100,500},{0.01,0.05,0.1,0.5,1}))</f>
        <v>37.4</v>
      </c>
      <c r="E11" s="84">
        <f>CEILING(C11*0.9,LOOKUP(C11*0.9,{0,10,50,100,500},{0.01,0.05,0.1,0.5,1}))</f>
        <v>30.6</v>
      </c>
      <c r="F11" s="84">
        <f t="shared" si="0"/>
        <v>37.15</v>
      </c>
      <c r="G11" s="84">
        <v>2</v>
      </c>
      <c r="H11" s="84">
        <f t="shared" si="1"/>
        <v>68</v>
      </c>
      <c r="I11" s="84" t="s">
        <v>3590</v>
      </c>
      <c r="J11" s="84">
        <v>5.22</v>
      </c>
      <c r="K11" s="84" t="s">
        <v>4457</v>
      </c>
      <c r="M11" s="156">
        <v>-454</v>
      </c>
    </row>
    <row r="12" spans="1:13" x14ac:dyDescent="0.25">
      <c r="H12" s="83">
        <f>SUM(H2:H11)</f>
        <v>662.55</v>
      </c>
      <c r="M12" s="83">
        <f>SUM(M2:M11)</f>
        <v>-13652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DDBA-377F-479A-B100-FE8570FEF6D9}">
  <dimension ref="A1:M12"/>
  <sheetViews>
    <sheetView zoomScale="160" zoomScaleNormal="160" workbookViewId="0">
      <selection activeCell="M12" sqref="M12"/>
    </sheetView>
  </sheetViews>
  <sheetFormatPr defaultColWidth="9.28515625" defaultRowHeight="15.75" x14ac:dyDescent="0.25"/>
  <cols>
    <col min="1" max="3" width="9.28515625" style="157"/>
    <col min="4" max="4" width="9.28515625" style="157" hidden="1" customWidth="1"/>
    <col min="5" max="10" width="9.28515625" style="157"/>
    <col min="11" max="11" width="15.7109375" style="157" customWidth="1"/>
    <col min="12" max="16384" width="9.28515625" style="157"/>
  </cols>
  <sheetData>
    <row r="1" spans="1:13" x14ac:dyDescent="0.25">
      <c r="A1" s="157" t="s">
        <v>3587</v>
      </c>
      <c r="B1" s="157" t="s">
        <v>3588</v>
      </c>
      <c r="C1" s="157" t="s">
        <v>3589</v>
      </c>
      <c r="D1" s="157" t="s">
        <v>3590</v>
      </c>
      <c r="E1" s="157" t="s">
        <v>3591</v>
      </c>
      <c r="F1" s="157" t="s">
        <v>3592</v>
      </c>
      <c r="G1" s="157" t="s">
        <v>3593</v>
      </c>
      <c r="H1" s="157" t="s">
        <v>3594</v>
      </c>
      <c r="I1" s="157" t="s">
        <v>3590</v>
      </c>
      <c r="J1" s="157" t="s">
        <v>3595</v>
      </c>
      <c r="K1" s="157" t="s">
        <v>3596</v>
      </c>
      <c r="L1" s="157" t="s">
        <v>3597</v>
      </c>
    </row>
    <row r="2" spans="1:13" x14ac:dyDescent="0.25">
      <c r="A2" s="84" t="s">
        <v>4142</v>
      </c>
      <c r="B2" s="84" t="s">
        <v>4143</v>
      </c>
      <c r="C2" s="84">
        <v>32.799999999999997</v>
      </c>
      <c r="D2" s="84">
        <f>FLOOR(C2*1.1,LOOKUP(C2*1.1,{0,10,50,100,500},{0.01,0.05,0.1,0.5,1}))</f>
        <v>36.050000000000004</v>
      </c>
      <c r="E2" s="84">
        <f>CEILING(C2*0.9,LOOKUP(C2*0.9,{0,10,50,100,500},{0.01,0.05,0.1,0.5,1}))</f>
        <v>29.55</v>
      </c>
      <c r="F2" s="84">
        <f t="shared" ref="F2:F11" si="0">IF(D2&lt;10,D2-0.05,IF(D2&lt;50,D2-0.25,IF(D2&lt;100,D2-0.5,IF(D2&lt;500,D2-2.5,IF(D2&lt;1000,D2-5,0)))))</f>
        <v>35.800000000000004</v>
      </c>
      <c r="G2" s="84">
        <v>2</v>
      </c>
      <c r="H2" s="84">
        <f t="shared" ref="H2:H11" si="1">C2*G2</f>
        <v>65.599999999999994</v>
      </c>
      <c r="I2" s="84" t="s">
        <v>3590</v>
      </c>
      <c r="J2" s="84">
        <v>86.81</v>
      </c>
      <c r="K2" s="84" t="s">
        <v>4458</v>
      </c>
      <c r="M2" s="157">
        <v>-1261</v>
      </c>
    </row>
    <row r="3" spans="1:13" x14ac:dyDescent="0.25">
      <c r="A3" s="84" t="s">
        <v>4422</v>
      </c>
      <c r="B3" s="84" t="s">
        <v>4423</v>
      </c>
      <c r="C3" s="84">
        <v>32.450000000000003</v>
      </c>
      <c r="D3" s="84">
        <f>FLOOR(C3*1.1,LOOKUP(C3*1.1,{0,10,50,100,500},{0.01,0.05,0.1,0.5,1}))</f>
        <v>35.65</v>
      </c>
      <c r="E3" s="84">
        <f>CEILING(C3*0.9,LOOKUP(C3*0.9,{0,10,50,100,500},{0.01,0.05,0.1,0.5,1}))</f>
        <v>29.25</v>
      </c>
      <c r="F3" s="84">
        <f t="shared" si="0"/>
        <v>35.4</v>
      </c>
      <c r="G3" s="84">
        <v>2</v>
      </c>
      <c r="H3" s="84">
        <f t="shared" si="1"/>
        <v>64.900000000000006</v>
      </c>
      <c r="I3" s="84" t="s">
        <v>3590</v>
      </c>
      <c r="J3" s="84">
        <v>28.98</v>
      </c>
      <c r="K3" s="84" t="s">
        <v>4459</v>
      </c>
      <c r="M3" s="157">
        <v>-6084</v>
      </c>
    </row>
    <row r="4" spans="1:13" x14ac:dyDescent="0.25">
      <c r="A4" s="84" t="s">
        <v>1608</v>
      </c>
      <c r="B4" s="84" t="s">
        <v>1609</v>
      </c>
      <c r="C4" s="84">
        <v>48.5</v>
      </c>
      <c r="D4" s="84">
        <f>FLOOR(C4*1.1,LOOKUP(C4*1.1,{0,10,50,100,500},{0.01,0.05,0.1,0.5,1}))</f>
        <v>53.300000000000004</v>
      </c>
      <c r="E4" s="84">
        <f>CEILING(C4*0.9,LOOKUP(C4*0.9,{0,10,50,100,500},{0.01,0.05,0.1,0.5,1}))</f>
        <v>43.650000000000006</v>
      </c>
      <c r="F4" s="84">
        <f t="shared" si="0"/>
        <v>52.800000000000004</v>
      </c>
      <c r="G4" s="84">
        <v>1</v>
      </c>
      <c r="H4" s="84">
        <f t="shared" si="1"/>
        <v>48.5</v>
      </c>
      <c r="I4" s="84" t="s">
        <v>3590</v>
      </c>
      <c r="J4" s="84">
        <v>13.84</v>
      </c>
      <c r="K4" s="84" t="s">
        <v>4460</v>
      </c>
      <c r="M4" s="157">
        <v>1087</v>
      </c>
    </row>
    <row r="5" spans="1:13" x14ac:dyDescent="0.25">
      <c r="A5" s="84" t="s">
        <v>3678</v>
      </c>
      <c r="B5" s="84" t="s">
        <v>3679</v>
      </c>
      <c r="C5" s="84">
        <v>15.3</v>
      </c>
      <c r="D5" s="84">
        <f>FLOOR(C5*1.1,LOOKUP(C5*1.1,{0,10,50,100,500},{0.01,0.05,0.1,0.5,1}))</f>
        <v>16.8</v>
      </c>
      <c r="E5" s="84">
        <f>CEILING(C5*0.9,LOOKUP(C5*0.9,{0,10,50,100,500},{0.01,0.05,0.1,0.5,1}))</f>
        <v>13.8</v>
      </c>
      <c r="F5" s="84">
        <f t="shared" si="0"/>
        <v>16.55</v>
      </c>
      <c r="G5" s="84">
        <v>4</v>
      </c>
      <c r="H5" s="84">
        <f t="shared" si="1"/>
        <v>61.2</v>
      </c>
      <c r="I5" s="84" t="s">
        <v>3590</v>
      </c>
      <c r="J5" s="84">
        <v>13.78</v>
      </c>
      <c r="K5" s="84" t="s">
        <v>4461</v>
      </c>
      <c r="M5" s="157">
        <v>-653</v>
      </c>
    </row>
    <row r="6" spans="1:13" x14ac:dyDescent="0.25">
      <c r="A6" s="84" t="s">
        <v>3334</v>
      </c>
      <c r="B6" s="84" t="s">
        <v>3335</v>
      </c>
      <c r="C6" s="84">
        <v>55.5</v>
      </c>
      <c r="D6" s="84">
        <f>FLOOR(C6*1.1,LOOKUP(C6*1.1,{0,10,50,100,500},{0.01,0.05,0.1,0.5,1}))</f>
        <v>61</v>
      </c>
      <c r="E6" s="84">
        <f>CEILING(C6*0.9,LOOKUP(C6*0.9,{0,10,50,100,500},{0.01,0.05,0.1,0.5,1}))</f>
        <v>49.95</v>
      </c>
      <c r="F6" s="84">
        <f t="shared" si="0"/>
        <v>60.5</v>
      </c>
      <c r="G6" s="84">
        <v>1</v>
      </c>
      <c r="H6" s="84">
        <f t="shared" si="1"/>
        <v>55.5</v>
      </c>
      <c r="I6" s="84" t="s">
        <v>3590</v>
      </c>
      <c r="J6" s="84">
        <v>13.46</v>
      </c>
      <c r="K6" s="84" t="s">
        <v>4462</v>
      </c>
      <c r="M6" s="157">
        <v>675</v>
      </c>
    </row>
    <row r="7" spans="1:13" x14ac:dyDescent="0.25">
      <c r="A7" s="84" t="s">
        <v>4429</v>
      </c>
      <c r="B7" s="84" t="s">
        <v>4430</v>
      </c>
      <c r="C7" s="84">
        <v>18</v>
      </c>
      <c r="D7" s="84">
        <f>FLOOR(C7*1.1,LOOKUP(C7*1.1,{0,10,50,100,500},{0.01,0.05,0.1,0.5,1}))</f>
        <v>19.8</v>
      </c>
      <c r="E7" s="84">
        <f>CEILING(C7*0.9,LOOKUP(C7*0.9,{0,10,50,100,500},{0.01,0.05,0.1,0.5,1}))</f>
        <v>16.2</v>
      </c>
      <c r="F7" s="84">
        <f t="shared" si="0"/>
        <v>19.55</v>
      </c>
      <c r="G7" s="84">
        <v>3</v>
      </c>
      <c r="H7" s="84">
        <f t="shared" si="1"/>
        <v>54</v>
      </c>
      <c r="I7" s="84" t="s">
        <v>3590</v>
      </c>
      <c r="J7" s="84">
        <v>12.94</v>
      </c>
      <c r="K7" s="84" t="s">
        <v>4463</v>
      </c>
      <c r="M7" s="157">
        <v>480</v>
      </c>
    </row>
    <row r="8" spans="1:13" x14ac:dyDescent="0.25">
      <c r="A8" s="84" t="s">
        <v>243</v>
      </c>
      <c r="B8" s="84" t="s">
        <v>244</v>
      </c>
      <c r="C8" s="84">
        <v>77.599999999999994</v>
      </c>
      <c r="D8" s="84">
        <f>FLOOR(C8*1.1,LOOKUP(C8*1.1,{0,10,50,100,500},{0.01,0.05,0.1,0.5,1}))</f>
        <v>85.300000000000011</v>
      </c>
      <c r="E8" s="84">
        <f>CEILING(C8*0.9,LOOKUP(C8*0.9,{0,10,50,100,500},{0.01,0.05,0.1,0.5,1}))</f>
        <v>69.900000000000006</v>
      </c>
      <c r="F8" s="84">
        <f t="shared" si="0"/>
        <v>84.800000000000011</v>
      </c>
      <c r="G8" s="84">
        <v>1</v>
      </c>
      <c r="H8" s="84">
        <f t="shared" si="1"/>
        <v>77.599999999999994</v>
      </c>
      <c r="I8" s="84" t="s">
        <v>3590</v>
      </c>
      <c r="J8" s="84">
        <v>11.51</v>
      </c>
      <c r="K8" s="84" t="s">
        <v>4464</v>
      </c>
      <c r="L8" s="82"/>
      <c r="M8" s="157">
        <v>-5880</v>
      </c>
    </row>
    <row r="9" spans="1:13" x14ac:dyDescent="0.25">
      <c r="A9" s="84" t="s">
        <v>345</v>
      </c>
      <c r="B9" s="84" t="s">
        <v>346</v>
      </c>
      <c r="C9" s="84">
        <v>53.5</v>
      </c>
      <c r="D9" s="84">
        <f>FLOOR(C9*1.1,LOOKUP(C9*1.1,{0,10,50,100,500},{0.01,0.05,0.1,0.5,1}))</f>
        <v>58.800000000000004</v>
      </c>
      <c r="E9" s="84">
        <f>CEILING(C9*0.9,LOOKUP(C9*0.9,{0,10,50,100,500},{0.01,0.05,0.1,0.5,1}))</f>
        <v>48.150000000000006</v>
      </c>
      <c r="F9" s="84">
        <f t="shared" si="0"/>
        <v>58.300000000000004</v>
      </c>
      <c r="G9" s="84">
        <v>1</v>
      </c>
      <c r="H9" s="84">
        <f t="shared" si="1"/>
        <v>53.5</v>
      </c>
      <c r="I9" s="84" t="s">
        <v>3590</v>
      </c>
      <c r="J9" s="84">
        <v>10.07</v>
      </c>
      <c r="K9" s="84" t="s">
        <v>4465</v>
      </c>
      <c r="M9" s="157">
        <v>1079</v>
      </c>
    </row>
    <row r="10" spans="1:13" x14ac:dyDescent="0.25">
      <c r="A10" s="84" t="s">
        <v>4276</v>
      </c>
      <c r="B10" s="84" t="s">
        <v>4277</v>
      </c>
      <c r="C10" s="84">
        <v>50</v>
      </c>
      <c r="D10" s="84">
        <f>FLOOR(C10*1.1,LOOKUP(C10*1.1,{0,10,50,100,500},{0.01,0.05,0.1,0.5,1}))</f>
        <v>55</v>
      </c>
      <c r="E10" s="84">
        <f>CEILING(C10*0.9,LOOKUP(C10*0.9,{0,10,50,100,500},{0.01,0.05,0.1,0.5,1}))</f>
        <v>45</v>
      </c>
      <c r="F10" s="84">
        <f t="shared" si="0"/>
        <v>54.5</v>
      </c>
      <c r="G10" s="84">
        <v>1</v>
      </c>
      <c r="H10" s="84">
        <f t="shared" si="1"/>
        <v>50</v>
      </c>
      <c r="I10" s="84" t="s">
        <v>3590</v>
      </c>
      <c r="J10" s="84">
        <v>9.99</v>
      </c>
      <c r="K10" s="84" t="s">
        <v>4466</v>
      </c>
      <c r="M10" s="157">
        <v>1436</v>
      </c>
    </row>
    <row r="11" spans="1:13" x14ac:dyDescent="0.25">
      <c r="A11" s="84" t="s">
        <v>1606</v>
      </c>
      <c r="B11" s="84" t="s">
        <v>1607</v>
      </c>
      <c r="C11" s="84">
        <v>36.4</v>
      </c>
      <c r="D11" s="84">
        <f>FLOOR(C11*1.1,LOOKUP(C11*1.1,{0,10,50,100,500},{0.01,0.05,0.1,0.5,1}))</f>
        <v>40</v>
      </c>
      <c r="E11" s="84">
        <f>CEILING(C11*0.9,LOOKUP(C11*0.9,{0,10,50,100,500},{0.01,0.05,0.1,0.5,1}))</f>
        <v>32.800000000000004</v>
      </c>
      <c r="F11" s="84">
        <f t="shared" si="0"/>
        <v>39.75</v>
      </c>
      <c r="G11" s="84">
        <v>2</v>
      </c>
      <c r="H11" s="84">
        <f t="shared" si="1"/>
        <v>72.8</v>
      </c>
      <c r="I11" s="84" t="s">
        <v>3590</v>
      </c>
      <c r="J11" s="84">
        <v>9.3699999999999992</v>
      </c>
      <c r="K11" s="84" t="s">
        <v>4467</v>
      </c>
      <c r="M11" s="157">
        <v>137</v>
      </c>
    </row>
    <row r="12" spans="1:13" x14ac:dyDescent="0.25">
      <c r="H12" s="83">
        <f>SUM(H2:H11)</f>
        <v>603.59999999999991</v>
      </c>
      <c r="M12" s="83">
        <f>SUM(M2:M11)</f>
        <v>-8984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4730-65C8-4C68-9C29-D504816BB8C9}">
  <dimension ref="A1:M12"/>
  <sheetViews>
    <sheetView zoomScale="145" zoomScaleNormal="145" workbookViewId="0">
      <selection activeCell="K23" sqref="K23"/>
    </sheetView>
  </sheetViews>
  <sheetFormatPr defaultColWidth="9.28515625" defaultRowHeight="15.75" x14ac:dyDescent="0.25"/>
  <cols>
    <col min="1" max="3" width="9.28515625" style="158"/>
    <col min="4" max="4" width="9.28515625" style="158" hidden="1" customWidth="1"/>
    <col min="5" max="10" width="9.28515625" style="158"/>
    <col min="11" max="11" width="15.7109375" style="158" customWidth="1"/>
    <col min="12" max="16384" width="9.28515625" style="158"/>
  </cols>
  <sheetData>
    <row r="1" spans="1:13" x14ac:dyDescent="0.25">
      <c r="A1" s="158" t="s">
        <v>3587</v>
      </c>
      <c r="B1" s="158" t="s">
        <v>3588</v>
      </c>
      <c r="C1" s="158" t="s">
        <v>3589</v>
      </c>
      <c r="D1" s="158" t="s">
        <v>3590</v>
      </c>
      <c r="E1" s="158" t="s">
        <v>3591</v>
      </c>
      <c r="F1" s="158" t="s">
        <v>3592</v>
      </c>
      <c r="G1" s="158" t="s">
        <v>3593</v>
      </c>
      <c r="H1" s="158" t="s">
        <v>3594</v>
      </c>
      <c r="I1" s="158" t="s">
        <v>3590</v>
      </c>
      <c r="J1" s="158" t="s">
        <v>3595</v>
      </c>
      <c r="K1" s="158" t="s">
        <v>3596</v>
      </c>
      <c r="L1" s="158" t="s">
        <v>3597</v>
      </c>
    </row>
    <row r="2" spans="1:13" x14ac:dyDescent="0.25">
      <c r="A2" s="84" t="s">
        <v>4142</v>
      </c>
      <c r="B2" s="84" t="s">
        <v>4143</v>
      </c>
      <c r="C2" s="84">
        <v>33</v>
      </c>
      <c r="D2" s="84">
        <f>FLOOR(C2*1.1,LOOKUP(C2*1.1,{0,10,50,100,500},{0.01,0.05,0.1,0.5,1}))</f>
        <v>36.300000000000004</v>
      </c>
      <c r="E2" s="84">
        <f>CEILING(C2*0.9,LOOKUP(C2*0.9,{0,10,50,100,500},{0.01,0.05,0.1,0.5,1}))</f>
        <v>29.700000000000003</v>
      </c>
      <c r="F2" s="84">
        <f t="shared" ref="F2:F8" si="0">IF(D2&lt;10,D2-0.05,IF(D2&lt;50,D2-0.25,IF(D2&lt;100,D2-0.5,IF(D2&lt;500,D2-2.5,IF(D2&lt;1000,D2-5,0)))))</f>
        <v>36.050000000000004</v>
      </c>
      <c r="G2" s="84">
        <v>2</v>
      </c>
      <c r="H2" s="84">
        <f t="shared" ref="H2:H8" si="1">C2*G2</f>
        <v>66</v>
      </c>
      <c r="I2" s="84" t="s">
        <v>3590</v>
      </c>
      <c r="J2" s="84">
        <v>43.38</v>
      </c>
      <c r="K2" s="84" t="s">
        <v>4468</v>
      </c>
      <c r="M2" s="158">
        <v>-6650</v>
      </c>
    </row>
    <row r="3" spans="1:13" x14ac:dyDescent="0.25">
      <c r="A3" s="84" t="s">
        <v>3021</v>
      </c>
      <c r="B3" s="84" t="s">
        <v>3022</v>
      </c>
      <c r="C3" s="84">
        <v>72.900000000000006</v>
      </c>
      <c r="D3" s="84">
        <f>FLOOR(C3*1.1,LOOKUP(C3*1.1,{0,10,50,100,500},{0.01,0.05,0.1,0.5,1}))</f>
        <v>80.100000000000009</v>
      </c>
      <c r="E3" s="84">
        <f>CEILING(C3*0.9,LOOKUP(C3*0.9,{0,10,50,100,500},{0.01,0.05,0.1,0.5,1}))</f>
        <v>65.7</v>
      </c>
      <c r="F3" s="84">
        <f t="shared" si="0"/>
        <v>79.600000000000009</v>
      </c>
      <c r="G3" s="84">
        <v>0</v>
      </c>
      <c r="H3" s="84">
        <f t="shared" si="1"/>
        <v>0</v>
      </c>
      <c r="I3" s="84" t="s">
        <v>3590</v>
      </c>
      <c r="J3" s="84">
        <v>18.29</v>
      </c>
      <c r="K3" s="84" t="s">
        <v>4469</v>
      </c>
      <c r="M3" s="158" t="s">
        <v>4482</v>
      </c>
    </row>
    <row r="4" spans="1:13" x14ac:dyDescent="0.25">
      <c r="A4" s="84" t="s">
        <v>3774</v>
      </c>
      <c r="B4" s="84" t="s">
        <v>3775</v>
      </c>
      <c r="C4" s="84">
        <v>44</v>
      </c>
      <c r="D4" s="84">
        <f>FLOOR(C4*1.1,LOOKUP(C4*1.1,{0,10,50,100,500},{0.01,0.05,0.1,0.5,1}))</f>
        <v>48.400000000000006</v>
      </c>
      <c r="E4" s="84">
        <f>CEILING(C4*0.9,LOOKUP(C4*0.9,{0,10,50,100,500},{0.01,0.05,0.1,0.5,1}))</f>
        <v>39.6</v>
      </c>
      <c r="F4" s="84">
        <f t="shared" si="0"/>
        <v>48.150000000000006</v>
      </c>
      <c r="G4" s="84">
        <v>2</v>
      </c>
      <c r="H4" s="84">
        <f t="shared" si="1"/>
        <v>88</v>
      </c>
      <c r="I4" s="84" t="s">
        <v>3590</v>
      </c>
      <c r="J4" s="84">
        <v>12.13</v>
      </c>
      <c r="K4" s="84" t="s">
        <v>4470</v>
      </c>
      <c r="M4" s="158">
        <v>-904</v>
      </c>
    </row>
    <row r="5" spans="1:13" x14ac:dyDescent="0.25">
      <c r="A5" s="84" t="s">
        <v>4471</v>
      </c>
      <c r="B5" s="84" t="s">
        <v>4472</v>
      </c>
      <c r="C5" s="84">
        <v>41.7</v>
      </c>
      <c r="D5" s="84">
        <f>FLOOR(C5*1.1,LOOKUP(C5*1.1,{0,10,50,100,500},{0.01,0.05,0.1,0.5,1}))</f>
        <v>45.85</v>
      </c>
      <c r="E5" s="84">
        <f>CEILING(C5*0.9,LOOKUP(C5*0.9,{0,10,50,100,500},{0.01,0.05,0.1,0.5,1}))</f>
        <v>37.550000000000004</v>
      </c>
      <c r="F5" s="84">
        <f t="shared" si="0"/>
        <v>45.6</v>
      </c>
      <c r="G5" s="84">
        <v>2</v>
      </c>
      <c r="H5" s="84">
        <f t="shared" si="1"/>
        <v>83.4</v>
      </c>
      <c r="I5" s="84" t="s">
        <v>3590</v>
      </c>
      <c r="J5" s="84">
        <v>11.69</v>
      </c>
      <c r="K5" s="84" t="s">
        <v>4473</v>
      </c>
      <c r="L5" s="82"/>
      <c r="M5" s="158">
        <v>-4397</v>
      </c>
    </row>
    <row r="6" spans="1:13" x14ac:dyDescent="0.25">
      <c r="A6" s="84" t="s">
        <v>805</v>
      </c>
      <c r="B6" s="84" t="s">
        <v>806</v>
      </c>
      <c r="C6" s="84">
        <v>24.3</v>
      </c>
      <c r="D6" s="84">
        <f>FLOOR(C6*1.1,LOOKUP(C6*1.1,{0,10,50,100,500},{0.01,0.05,0.1,0.5,1}))</f>
        <v>26.700000000000003</v>
      </c>
      <c r="E6" s="84">
        <f>CEILING(C6*0.9,LOOKUP(C6*0.9,{0,10,50,100,500},{0.01,0.05,0.1,0.5,1}))</f>
        <v>21.900000000000002</v>
      </c>
      <c r="F6" s="84">
        <f t="shared" si="0"/>
        <v>26.450000000000003</v>
      </c>
      <c r="G6" s="84">
        <v>3</v>
      </c>
      <c r="H6" s="84">
        <f t="shared" si="1"/>
        <v>72.900000000000006</v>
      </c>
      <c r="I6" s="84" t="s">
        <v>3590</v>
      </c>
      <c r="J6" s="84">
        <v>11.16</v>
      </c>
      <c r="K6" s="84" t="s">
        <v>4474</v>
      </c>
      <c r="M6" s="158">
        <v>1638</v>
      </c>
    </row>
    <row r="7" spans="1:13" x14ac:dyDescent="0.25">
      <c r="A7" s="84" t="s">
        <v>4475</v>
      </c>
      <c r="B7" s="84" t="s">
        <v>4476</v>
      </c>
      <c r="C7" s="84">
        <v>66.599999999999994</v>
      </c>
      <c r="D7" s="84">
        <f>FLOOR(C7*1.1,LOOKUP(C7*1.1,{0,10,50,100,500},{0.01,0.05,0.1,0.5,1}))</f>
        <v>73.2</v>
      </c>
      <c r="E7" s="84">
        <f>CEILING(C7*0.9,LOOKUP(C7*0.9,{0,10,50,100,500},{0.01,0.05,0.1,0.5,1}))</f>
        <v>60</v>
      </c>
      <c r="F7" s="84">
        <f t="shared" si="0"/>
        <v>72.7</v>
      </c>
      <c r="G7" s="84">
        <v>1</v>
      </c>
      <c r="H7" s="84">
        <f t="shared" si="1"/>
        <v>66.599999999999994</v>
      </c>
      <c r="I7" s="84" t="s">
        <v>3590</v>
      </c>
      <c r="J7" s="84">
        <v>11.15</v>
      </c>
      <c r="K7" s="84" t="s">
        <v>4477</v>
      </c>
      <c r="M7" s="158">
        <v>1451</v>
      </c>
    </row>
    <row r="8" spans="1:13" x14ac:dyDescent="0.25">
      <c r="A8" s="84" t="s">
        <v>703</v>
      </c>
      <c r="B8" s="84" t="s">
        <v>704</v>
      </c>
      <c r="C8" s="84">
        <v>67.599999999999994</v>
      </c>
      <c r="D8" s="84">
        <f>FLOOR(C8*1.1,LOOKUP(C8*1.1,{0,10,50,100,500},{0.01,0.05,0.1,0.5,1}))</f>
        <v>74.3</v>
      </c>
      <c r="E8" s="84">
        <f>CEILING(C8*0.9,LOOKUP(C8*0.9,{0,10,50,100,500},{0.01,0.05,0.1,0.5,1}))</f>
        <v>60.900000000000006</v>
      </c>
      <c r="F8" s="84">
        <f t="shared" si="0"/>
        <v>73.8</v>
      </c>
      <c r="G8" s="84">
        <v>1</v>
      </c>
      <c r="H8" s="84">
        <f t="shared" si="1"/>
        <v>67.599999999999994</v>
      </c>
      <c r="I8" s="84" t="s">
        <v>3590</v>
      </c>
      <c r="J8" s="84">
        <v>10.52</v>
      </c>
      <c r="K8" s="84" t="s">
        <v>4478</v>
      </c>
      <c r="M8" s="158">
        <v>650</v>
      </c>
    </row>
    <row r="9" spans="1:13" x14ac:dyDescent="0.25">
      <c r="A9" s="84" t="s">
        <v>4002</v>
      </c>
      <c r="B9" s="84" t="s">
        <v>4003</v>
      </c>
      <c r="C9" s="84">
        <v>67.099999999999994</v>
      </c>
      <c r="D9" s="84">
        <f>FLOOR(C9*1.1,LOOKUP(C9*1.1,{0,10,50,100,500},{0.01,0.05,0.1,0.5,1}))</f>
        <v>73.8</v>
      </c>
      <c r="E9" s="84">
        <f>CEILING(C9*0.9,LOOKUP(C9*0.9,{0,10,50,100,500},{0.01,0.05,0.1,0.5,1}))</f>
        <v>60.400000000000006</v>
      </c>
      <c r="F9" s="84">
        <f>IF(D9&lt;10,D9-0.05,IF(D9&lt;50,D9-0.25,IF(D9&lt;100,D9-0.5,IF(D9&lt;500,D9-2.5,IF(D9&lt;1000,D9-5,0)))))</f>
        <v>73.3</v>
      </c>
      <c r="G9" s="84">
        <v>1</v>
      </c>
      <c r="H9" s="84">
        <f>C9*G9</f>
        <v>67.099999999999994</v>
      </c>
      <c r="I9" s="84" t="s">
        <v>3590</v>
      </c>
      <c r="J9" s="84">
        <v>7.96</v>
      </c>
      <c r="K9" s="84" t="s">
        <v>4480</v>
      </c>
      <c r="M9" s="158">
        <v>4251</v>
      </c>
    </row>
    <row r="10" spans="1:13" x14ac:dyDescent="0.25">
      <c r="A10" s="81" t="s">
        <v>1169</v>
      </c>
      <c r="B10" s="81" t="s">
        <v>1170</v>
      </c>
      <c r="C10" s="81">
        <v>55.1</v>
      </c>
      <c r="D10" s="81">
        <f>FLOOR(C10*1.1,LOOKUP(C10*1.1,{0,10,50,100,500},{0.01,0.05,0.1,0.5,1}))</f>
        <v>60.6</v>
      </c>
      <c r="E10" s="81">
        <f>CEILING(C10*0.9,LOOKUP(C10*0.9,{0,10,50,100,500},{0.01,0.05,0.1,0.5,1}))</f>
        <v>49.6</v>
      </c>
      <c r="F10" s="81">
        <f>IF(D10&lt;10,D10-0.05,IF(D10&lt;50,D10-0.25,IF(D10&lt;100,D10-0.5,IF(D10&lt;500,D10-2.5,IF(D10&lt;1000,D10-5,0)))))</f>
        <v>60.1</v>
      </c>
      <c r="G10" s="81">
        <v>0</v>
      </c>
      <c r="H10" s="81">
        <f>C10*G10</f>
        <v>0</v>
      </c>
      <c r="I10" s="81" t="s">
        <v>3590</v>
      </c>
      <c r="J10" s="81">
        <v>7.85</v>
      </c>
      <c r="K10" s="81" t="s">
        <v>4481</v>
      </c>
      <c r="L10" s="82"/>
    </row>
    <row r="11" spans="1:13" x14ac:dyDescent="0.25">
      <c r="A11" s="81" t="s">
        <v>1608</v>
      </c>
      <c r="B11" s="81" t="s">
        <v>1609</v>
      </c>
      <c r="C11" s="81">
        <v>48.7</v>
      </c>
      <c r="D11" s="81">
        <f>FLOOR(C11*1.1,LOOKUP(C11*1.1,{0,10,50,100,500},{0.01,0.05,0.1,0.5,1}))</f>
        <v>53.5</v>
      </c>
      <c r="E11" s="81">
        <f>CEILING(C11*0.9,LOOKUP(C11*0.9,{0,10,50,100,500},{0.01,0.05,0.1,0.5,1}))</f>
        <v>43.85</v>
      </c>
      <c r="F11" s="81">
        <f>IF(D11&lt;10,D11-0.05,IF(D11&lt;50,D11-0.25,IF(D11&lt;100,D11-0.5,IF(D11&lt;500,D11-2.5,IF(D11&lt;1000,D11-5,0)))))</f>
        <v>53</v>
      </c>
      <c r="G11" s="81">
        <v>0</v>
      </c>
      <c r="H11" s="81">
        <f>C11*G11</f>
        <v>0</v>
      </c>
      <c r="I11" s="81" t="s">
        <v>3590</v>
      </c>
      <c r="J11" s="81">
        <v>7.63</v>
      </c>
      <c r="K11" s="81" t="s">
        <v>4479</v>
      </c>
    </row>
    <row r="12" spans="1:13" x14ac:dyDescent="0.25">
      <c r="H12" s="83">
        <f>SUM(H2:H10)</f>
        <v>511.6</v>
      </c>
      <c r="M12" s="83">
        <f>SUM(M2:M11)</f>
        <v>-3961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36B1-A19C-40F7-BEBF-C9B9BED05EEF}">
  <dimension ref="A1:M29"/>
  <sheetViews>
    <sheetView zoomScale="145" zoomScaleNormal="145" workbookViewId="0">
      <selection activeCell="L12" sqref="L12"/>
    </sheetView>
  </sheetViews>
  <sheetFormatPr defaultColWidth="9.28515625" defaultRowHeight="15.75" x14ac:dyDescent="0.25"/>
  <cols>
    <col min="1" max="3" width="9.28515625" style="159"/>
    <col min="4" max="4" width="9.28515625" style="159" hidden="1" customWidth="1"/>
    <col min="5" max="10" width="9.28515625" style="159"/>
    <col min="11" max="11" width="15.7109375" style="159" customWidth="1"/>
    <col min="12" max="16384" width="9.28515625" style="159"/>
  </cols>
  <sheetData>
    <row r="1" spans="1:13" x14ac:dyDescent="0.25">
      <c r="A1" s="159" t="s">
        <v>3587</v>
      </c>
      <c r="B1" s="159" t="s">
        <v>3588</v>
      </c>
      <c r="C1" s="159" t="s">
        <v>3589</v>
      </c>
      <c r="D1" s="159" t="s">
        <v>3590</v>
      </c>
      <c r="E1" s="159" t="s">
        <v>3591</v>
      </c>
      <c r="F1" s="159" t="s">
        <v>3592</v>
      </c>
      <c r="G1" s="159" t="s">
        <v>3593</v>
      </c>
      <c r="H1" s="159" t="s">
        <v>3594</v>
      </c>
      <c r="I1" s="159" t="s">
        <v>3590</v>
      </c>
      <c r="J1" s="159" t="s">
        <v>3595</v>
      </c>
      <c r="K1" s="159" t="s">
        <v>3596</v>
      </c>
      <c r="L1" s="159" t="s">
        <v>3597</v>
      </c>
    </row>
    <row r="2" spans="1:13" x14ac:dyDescent="0.25">
      <c r="A2" s="84" t="s">
        <v>4142</v>
      </c>
      <c r="B2" s="84" t="s">
        <v>4143</v>
      </c>
      <c r="C2" s="84">
        <v>36.299999999999997</v>
      </c>
      <c r="D2" s="84">
        <f>FLOOR(C2*1.1,LOOKUP(C2*1.1,{0,10,50,100,500},{0.01,0.05,0.1,0.5,1}))</f>
        <v>39.900000000000006</v>
      </c>
      <c r="E2" s="84">
        <f>CEILING(C2*0.9,LOOKUP(C2*0.9,{0,10,50,100,500},{0.01,0.05,0.1,0.5,1}))</f>
        <v>32.700000000000003</v>
      </c>
      <c r="F2" s="84">
        <f t="shared" ref="F2:F11" si="0">IF(D2&lt;10,D2-0.05,IF(D2&lt;50,D2-0.25,IF(D2&lt;100,D2-0.5,IF(D2&lt;500,D2-2.5,IF(D2&lt;1000,D2-5,0)))))</f>
        <v>39.650000000000006</v>
      </c>
      <c r="G2" s="84">
        <v>1</v>
      </c>
      <c r="H2" s="84">
        <f t="shared" ref="H2:H11" si="1">C2*G2</f>
        <v>36.299999999999997</v>
      </c>
      <c r="I2" s="84" t="s">
        <v>3590</v>
      </c>
      <c r="J2" s="84">
        <v>55.26</v>
      </c>
      <c r="K2" s="84" t="s">
        <v>4483</v>
      </c>
      <c r="L2" s="82"/>
      <c r="M2" s="159">
        <v>-2296</v>
      </c>
    </row>
    <row r="3" spans="1:13" x14ac:dyDescent="0.25">
      <c r="A3" s="84" t="s">
        <v>3555</v>
      </c>
      <c r="B3" s="84" t="s">
        <v>3556</v>
      </c>
      <c r="C3" s="84">
        <v>43.5</v>
      </c>
      <c r="D3" s="84">
        <f>FLOOR(C3*1.1,LOOKUP(C3*1.1,{0,10,50,100,500},{0.01,0.05,0.1,0.5,1}))</f>
        <v>47.85</v>
      </c>
      <c r="E3" s="84">
        <f>CEILING(C3*0.9,LOOKUP(C3*0.9,{0,10,50,100,500},{0.01,0.05,0.1,0.5,1}))</f>
        <v>39.150000000000006</v>
      </c>
      <c r="F3" s="84">
        <f t="shared" si="0"/>
        <v>47.6</v>
      </c>
      <c r="G3" s="84">
        <v>1</v>
      </c>
      <c r="H3" s="84">
        <f t="shared" si="1"/>
        <v>43.5</v>
      </c>
      <c r="I3" s="84" t="s">
        <v>3590</v>
      </c>
      <c r="J3" s="84">
        <v>13.97</v>
      </c>
      <c r="K3" s="84" t="s">
        <v>4484</v>
      </c>
      <c r="L3" s="82"/>
      <c r="M3" s="159">
        <v>843</v>
      </c>
    </row>
    <row r="4" spans="1:13" x14ac:dyDescent="0.25">
      <c r="A4" s="84" t="s">
        <v>1169</v>
      </c>
      <c r="B4" s="84" t="s">
        <v>1170</v>
      </c>
      <c r="C4" s="84">
        <v>56.7</v>
      </c>
      <c r="D4" s="84">
        <f>FLOOR(C4*1.1,LOOKUP(C4*1.1,{0,10,50,100,500},{0.01,0.05,0.1,0.5,1}))</f>
        <v>62.300000000000004</v>
      </c>
      <c r="E4" s="84">
        <f>CEILING(C4*0.9,LOOKUP(C4*0.9,{0,10,50,100,500},{0.01,0.05,0.1,0.5,1}))</f>
        <v>51.1</v>
      </c>
      <c r="F4" s="84">
        <f t="shared" si="0"/>
        <v>61.800000000000004</v>
      </c>
      <c r="G4" s="84">
        <v>1</v>
      </c>
      <c r="H4" s="84">
        <f t="shared" si="1"/>
        <v>56.7</v>
      </c>
      <c r="I4" s="84" t="s">
        <v>3590</v>
      </c>
      <c r="J4" s="84">
        <v>12.81</v>
      </c>
      <c r="K4" s="84" t="s">
        <v>4485</v>
      </c>
      <c r="M4" s="159">
        <v>273</v>
      </c>
    </row>
    <row r="5" spans="1:13" x14ac:dyDescent="0.25">
      <c r="A5" s="84" t="s">
        <v>4471</v>
      </c>
      <c r="B5" s="84" t="s">
        <v>4472</v>
      </c>
      <c r="C5" s="84">
        <v>45.85</v>
      </c>
      <c r="D5" s="84">
        <f>FLOOR(C5*1.1,LOOKUP(C5*1.1,{0,10,50,100,500},{0.01,0.05,0.1,0.5,1}))</f>
        <v>50.400000000000006</v>
      </c>
      <c r="E5" s="84">
        <f>CEILING(C5*0.9,LOOKUP(C5*0.9,{0,10,50,100,500},{0.01,0.05,0.1,0.5,1}))</f>
        <v>41.300000000000004</v>
      </c>
      <c r="F5" s="84">
        <f t="shared" si="0"/>
        <v>49.900000000000006</v>
      </c>
      <c r="G5" s="84">
        <v>1</v>
      </c>
      <c r="H5" s="84">
        <f t="shared" si="1"/>
        <v>45.85</v>
      </c>
      <c r="I5" s="84" t="s">
        <v>3590</v>
      </c>
      <c r="J5" s="84">
        <v>12.17</v>
      </c>
      <c r="K5" s="84" t="s">
        <v>4486</v>
      </c>
      <c r="L5" s="82"/>
      <c r="M5" s="159">
        <v>-3010</v>
      </c>
    </row>
    <row r="6" spans="1:13" x14ac:dyDescent="0.25">
      <c r="A6" s="84" t="s">
        <v>4313</v>
      </c>
      <c r="B6" s="84" t="s">
        <v>4314</v>
      </c>
      <c r="C6" s="84">
        <v>25.85</v>
      </c>
      <c r="D6" s="84">
        <f>FLOOR(C6*1.1,LOOKUP(C6*1.1,{0,10,50,100,500},{0.01,0.05,0.1,0.5,1}))</f>
        <v>28.400000000000002</v>
      </c>
      <c r="E6" s="84">
        <f>CEILING(C6*0.9,LOOKUP(C6*0.9,{0,10,50,100,500},{0.01,0.05,0.1,0.5,1}))</f>
        <v>23.3</v>
      </c>
      <c r="F6" s="84">
        <f t="shared" si="0"/>
        <v>28.150000000000002</v>
      </c>
      <c r="G6" s="84">
        <v>2</v>
      </c>
      <c r="H6" s="84">
        <f t="shared" si="1"/>
        <v>51.7</v>
      </c>
      <c r="I6" s="84" t="s">
        <v>3590</v>
      </c>
      <c r="J6" s="84">
        <v>10.039999999999999</v>
      </c>
      <c r="K6" s="84" t="s">
        <v>4487</v>
      </c>
      <c r="M6" s="159">
        <v>-3217</v>
      </c>
    </row>
    <row r="7" spans="1:13" x14ac:dyDescent="0.25">
      <c r="A7" s="84" t="s">
        <v>4291</v>
      </c>
      <c r="B7" s="84" t="s">
        <v>4292</v>
      </c>
      <c r="C7" s="84">
        <v>16</v>
      </c>
      <c r="D7" s="84">
        <f>FLOOR(C7*1.1,LOOKUP(C7*1.1,{0,10,50,100,500},{0.01,0.05,0.1,0.5,1}))</f>
        <v>17.600000000000001</v>
      </c>
      <c r="E7" s="84">
        <f>CEILING(C7*0.9,LOOKUP(C7*0.9,{0,10,50,100,500},{0.01,0.05,0.1,0.5,1}))</f>
        <v>14.4</v>
      </c>
      <c r="F7" s="84">
        <f t="shared" si="0"/>
        <v>17.350000000000001</v>
      </c>
      <c r="G7" s="84">
        <v>3</v>
      </c>
      <c r="H7" s="84">
        <f t="shared" si="1"/>
        <v>48</v>
      </c>
      <c r="I7" s="84" t="s">
        <v>3590</v>
      </c>
      <c r="J7" s="84">
        <v>8.08</v>
      </c>
      <c r="K7" s="84" t="s">
        <v>4488</v>
      </c>
      <c r="M7" s="159">
        <v>-4761</v>
      </c>
    </row>
    <row r="8" spans="1:13" x14ac:dyDescent="0.25">
      <c r="A8" s="84" t="s">
        <v>150</v>
      </c>
      <c r="B8" s="84" t="s">
        <v>151</v>
      </c>
      <c r="C8" s="84">
        <v>42</v>
      </c>
      <c r="D8" s="84">
        <f>FLOOR(C8*1.1,LOOKUP(C8*1.1,{0,10,50,100,500},{0.01,0.05,0.1,0.5,1}))</f>
        <v>46.2</v>
      </c>
      <c r="E8" s="84">
        <f>CEILING(C8*0.9,LOOKUP(C8*0.9,{0,10,50,100,500},{0.01,0.05,0.1,0.5,1}))</f>
        <v>37.800000000000004</v>
      </c>
      <c r="F8" s="84">
        <f t="shared" si="0"/>
        <v>45.95</v>
      </c>
      <c r="G8" s="84">
        <v>1</v>
      </c>
      <c r="H8" s="84">
        <f t="shared" si="1"/>
        <v>42</v>
      </c>
      <c r="I8" s="84" t="s">
        <v>3590</v>
      </c>
      <c r="J8" s="84">
        <v>7.43</v>
      </c>
      <c r="K8" s="84" t="s">
        <v>4489</v>
      </c>
      <c r="M8" s="159">
        <v>748</v>
      </c>
    </row>
    <row r="9" spans="1:13" x14ac:dyDescent="0.25">
      <c r="A9" s="84" t="s">
        <v>3975</v>
      </c>
      <c r="B9" s="84" t="s">
        <v>3976</v>
      </c>
      <c r="C9" s="84">
        <v>17.25</v>
      </c>
      <c r="D9" s="84">
        <f>FLOOR(C9*1.1,LOOKUP(C9*1.1,{0,10,50,100,500},{0.01,0.05,0.1,0.5,1}))</f>
        <v>18.95</v>
      </c>
      <c r="E9" s="84">
        <f>CEILING(C9*0.9,LOOKUP(C9*0.9,{0,10,50,100,500},{0.01,0.05,0.1,0.5,1}))</f>
        <v>15.55</v>
      </c>
      <c r="F9" s="84">
        <f t="shared" si="0"/>
        <v>18.7</v>
      </c>
      <c r="G9" s="84">
        <v>3</v>
      </c>
      <c r="H9" s="84">
        <f t="shared" si="1"/>
        <v>51.75</v>
      </c>
      <c r="I9" s="84" t="s">
        <v>3590</v>
      </c>
      <c r="J9" s="84">
        <v>6.64</v>
      </c>
      <c r="K9" s="84" t="s">
        <v>4490</v>
      </c>
      <c r="M9" s="159">
        <v>-466</v>
      </c>
    </row>
    <row r="10" spans="1:13" x14ac:dyDescent="0.25">
      <c r="A10" s="84" t="s">
        <v>1542</v>
      </c>
      <c r="B10" s="84" t="s">
        <v>1543</v>
      </c>
      <c r="C10" s="84">
        <v>30.6</v>
      </c>
      <c r="D10" s="84">
        <f>FLOOR(C10*1.1,LOOKUP(C10*1.1,{0,10,50,100,500},{0.01,0.05,0.1,0.5,1}))</f>
        <v>33.65</v>
      </c>
      <c r="E10" s="84">
        <f>CEILING(C10*0.9,LOOKUP(C10*0.9,{0,10,50,100,500},{0.01,0.05,0.1,0.5,1}))</f>
        <v>27.55</v>
      </c>
      <c r="F10" s="84">
        <f t="shared" si="0"/>
        <v>33.4</v>
      </c>
      <c r="G10" s="84">
        <v>2</v>
      </c>
      <c r="H10" s="84">
        <f t="shared" si="1"/>
        <v>61.2</v>
      </c>
      <c r="I10" s="84" t="s">
        <v>3590</v>
      </c>
      <c r="J10" s="84">
        <v>6.26</v>
      </c>
      <c r="K10" s="84" t="s">
        <v>4491</v>
      </c>
      <c r="M10" s="159">
        <v>359</v>
      </c>
    </row>
    <row r="11" spans="1:13" x14ac:dyDescent="0.25">
      <c r="A11" s="84" t="s">
        <v>3774</v>
      </c>
      <c r="B11" s="84" t="s">
        <v>3775</v>
      </c>
      <c r="C11" s="84">
        <v>44.35</v>
      </c>
      <c r="D11" s="84">
        <f>FLOOR(C11*1.1,LOOKUP(C11*1.1,{0,10,50,100,500},{0.01,0.05,0.1,0.5,1}))</f>
        <v>48.75</v>
      </c>
      <c r="E11" s="84">
        <f>CEILING(C11*0.9,LOOKUP(C11*0.9,{0,10,50,100,500},{0.01,0.05,0.1,0.5,1}))</f>
        <v>39.950000000000003</v>
      </c>
      <c r="F11" s="84">
        <f t="shared" si="0"/>
        <v>48.5</v>
      </c>
      <c r="G11" s="84">
        <v>1</v>
      </c>
      <c r="H11" s="84">
        <f t="shared" si="1"/>
        <v>44.35</v>
      </c>
      <c r="I11" s="84" t="s">
        <v>3590</v>
      </c>
      <c r="J11" s="84">
        <v>5.59</v>
      </c>
      <c r="K11" s="84" t="s">
        <v>4492</v>
      </c>
      <c r="M11" s="159">
        <v>2644</v>
      </c>
    </row>
    <row r="12" spans="1:13" x14ac:dyDescent="0.25">
      <c r="H12" s="83">
        <f>SUM(H2:H11)</f>
        <v>481.35</v>
      </c>
      <c r="M12" s="83">
        <f>SUM(M2:M11)</f>
        <v>-8883</v>
      </c>
    </row>
    <row r="16" spans="1:13" x14ac:dyDescent="0.25">
      <c r="A16" s="160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</row>
    <row r="17" spans="1:13" x14ac:dyDescent="0.25">
      <c r="A17" s="160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</row>
    <row r="18" spans="1:13" x14ac:dyDescent="0.25">
      <c r="A18" s="160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</row>
    <row r="19" spans="1:13" x14ac:dyDescent="0.25">
      <c r="A19" s="160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</row>
    <row r="20" spans="1:13" x14ac:dyDescent="0.25">
      <c r="A20" s="160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</row>
    <row r="21" spans="1:13" x14ac:dyDescent="0.25">
      <c r="A21" s="160"/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</row>
    <row r="22" spans="1:13" x14ac:dyDescent="0.25">
      <c r="A22" s="160"/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</row>
    <row r="23" spans="1:13" x14ac:dyDescent="0.25">
      <c r="A23" s="160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</row>
    <row r="24" spans="1:13" x14ac:dyDescent="0.25">
      <c r="A24" s="160"/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1:13" x14ac:dyDescent="0.25">
      <c r="A25" s="160"/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</row>
    <row r="26" spans="1:13" x14ac:dyDescent="0.25">
      <c r="A26" s="160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</row>
    <row r="27" spans="1:13" x14ac:dyDescent="0.25">
      <c r="A27" s="160"/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</row>
    <row r="28" spans="1:13" x14ac:dyDescent="0.25">
      <c r="A28" s="160"/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</row>
    <row r="29" spans="1:13" x14ac:dyDescent="0.25">
      <c r="A29" s="160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18C4-09D7-4C4A-89DB-F2AFBFE74DD0}">
  <dimension ref="A1:M12"/>
  <sheetViews>
    <sheetView zoomScale="160" zoomScaleNormal="160" workbookViewId="0">
      <selection activeCell="J21" sqref="J21"/>
    </sheetView>
  </sheetViews>
  <sheetFormatPr defaultColWidth="9.28515625" defaultRowHeight="15.75" x14ac:dyDescent="0.25"/>
  <cols>
    <col min="1" max="3" width="9.28515625" style="160"/>
    <col min="4" max="4" width="9.28515625" style="160" hidden="1" customWidth="1"/>
    <col min="5" max="10" width="9.28515625" style="160"/>
    <col min="11" max="11" width="15.7109375" style="160" customWidth="1"/>
    <col min="12" max="16384" width="9.28515625" style="160"/>
  </cols>
  <sheetData>
    <row r="1" spans="1:13" x14ac:dyDescent="0.25">
      <c r="A1" s="160" t="s">
        <v>3587</v>
      </c>
      <c r="B1" s="160" t="s">
        <v>3588</v>
      </c>
      <c r="C1" s="160" t="s">
        <v>3589</v>
      </c>
      <c r="D1" s="160" t="s">
        <v>3590</v>
      </c>
      <c r="E1" s="160" t="s">
        <v>3591</v>
      </c>
      <c r="F1" s="160" t="s">
        <v>3592</v>
      </c>
      <c r="G1" s="160" t="s">
        <v>3593</v>
      </c>
      <c r="H1" s="160" t="s">
        <v>3594</v>
      </c>
      <c r="I1" s="160" t="s">
        <v>3590</v>
      </c>
      <c r="J1" s="160" t="s">
        <v>3595</v>
      </c>
      <c r="K1" s="160" t="s">
        <v>3596</v>
      </c>
      <c r="L1" s="160" t="s">
        <v>3597</v>
      </c>
    </row>
    <row r="2" spans="1:13" x14ac:dyDescent="0.25">
      <c r="A2" s="84" t="s">
        <v>4313</v>
      </c>
      <c r="B2" s="84" t="s">
        <v>4314</v>
      </c>
      <c r="C2" s="84">
        <v>26.75</v>
      </c>
      <c r="D2" s="84">
        <f>FLOOR(C2*1.1,LOOKUP(C2*1.1,{0,10,50,100,500},{0.01,0.05,0.1,0.5,1}))</f>
        <v>29.400000000000002</v>
      </c>
      <c r="E2" s="84">
        <f>CEILING(C2*0.9,LOOKUP(C2*0.9,{0,10,50,100,500},{0.01,0.05,0.1,0.5,1}))</f>
        <v>24.1</v>
      </c>
      <c r="F2" s="84">
        <f t="shared" ref="F2:F11" si="0">IF(D2&lt;10,D2-0.05,IF(D2&lt;50,D2-0.25,IF(D2&lt;100,D2-0.5,IF(D2&lt;500,D2-2.5,IF(D2&lt;1000,D2-5,0)))))</f>
        <v>29.150000000000002</v>
      </c>
      <c r="G2" s="84">
        <v>2</v>
      </c>
      <c r="H2" s="84">
        <f t="shared" ref="H2:H11" si="1">C2*G2</f>
        <v>53.5</v>
      </c>
      <c r="I2" s="84" t="s">
        <v>3590</v>
      </c>
      <c r="J2" s="84">
        <v>37.68</v>
      </c>
      <c r="K2" s="84" t="s">
        <v>4493</v>
      </c>
      <c r="M2" s="160">
        <v>4179</v>
      </c>
    </row>
    <row r="3" spans="1:13" x14ac:dyDescent="0.25">
      <c r="A3" s="84" t="s">
        <v>4471</v>
      </c>
      <c r="B3" s="84" t="s">
        <v>4472</v>
      </c>
      <c r="C3" s="84">
        <v>50.4</v>
      </c>
      <c r="D3" s="84">
        <f>FLOOR(C3*1.1,LOOKUP(C3*1.1,{0,10,50,100,500},{0.01,0.05,0.1,0.5,1}))</f>
        <v>55.400000000000006</v>
      </c>
      <c r="E3" s="84">
        <f>CEILING(C3*0.9,LOOKUP(C3*0.9,{0,10,50,100,500},{0.01,0.05,0.1,0.5,1}))</f>
        <v>45.400000000000006</v>
      </c>
      <c r="F3" s="84">
        <f t="shared" si="0"/>
        <v>54.900000000000006</v>
      </c>
      <c r="G3" s="84">
        <v>1</v>
      </c>
      <c r="H3" s="84">
        <f t="shared" si="1"/>
        <v>50.4</v>
      </c>
      <c r="I3" s="84" t="s">
        <v>3590</v>
      </c>
      <c r="J3" s="84">
        <v>17.68</v>
      </c>
      <c r="K3" s="84" t="s">
        <v>4494</v>
      </c>
      <c r="L3" s="82"/>
      <c r="M3" s="160">
        <v>-125</v>
      </c>
    </row>
    <row r="4" spans="1:13" x14ac:dyDescent="0.25">
      <c r="A4" s="84" t="s">
        <v>4169</v>
      </c>
      <c r="B4" s="84" t="s">
        <v>4170</v>
      </c>
      <c r="C4" s="84">
        <v>42.4</v>
      </c>
      <c r="D4" s="84">
        <f>FLOOR(C4*1.1,LOOKUP(C4*1.1,{0,10,50,100,500},{0.01,0.05,0.1,0.5,1}))</f>
        <v>46.6</v>
      </c>
      <c r="E4" s="84">
        <f>CEILING(C4*0.9,LOOKUP(C4*0.9,{0,10,50,100,500},{0.01,0.05,0.1,0.5,1}))</f>
        <v>38.200000000000003</v>
      </c>
      <c r="F4" s="84">
        <f t="shared" si="0"/>
        <v>46.35</v>
      </c>
      <c r="G4" s="84">
        <v>1</v>
      </c>
      <c r="H4" s="84">
        <f t="shared" si="1"/>
        <v>42.4</v>
      </c>
      <c r="I4" s="84" t="s">
        <v>3590</v>
      </c>
      <c r="J4" s="84">
        <v>14.93</v>
      </c>
      <c r="K4" s="84" t="s">
        <v>4495</v>
      </c>
      <c r="M4" s="160">
        <v>1097</v>
      </c>
    </row>
    <row r="5" spans="1:13" x14ac:dyDescent="0.25">
      <c r="A5" s="84" t="s">
        <v>3648</v>
      </c>
      <c r="B5" s="84" t="s">
        <v>3649</v>
      </c>
      <c r="C5" s="84">
        <v>14.15</v>
      </c>
      <c r="D5" s="84">
        <f>FLOOR(C5*1.1,LOOKUP(C5*1.1,{0,10,50,100,500},{0.01,0.05,0.1,0.5,1}))</f>
        <v>15.55</v>
      </c>
      <c r="E5" s="84">
        <f>CEILING(C5*0.9,LOOKUP(C5*0.9,{0,10,50,100,500},{0.01,0.05,0.1,0.5,1}))</f>
        <v>12.75</v>
      </c>
      <c r="F5" s="84">
        <f t="shared" si="0"/>
        <v>15.3</v>
      </c>
      <c r="G5" s="84">
        <v>5</v>
      </c>
      <c r="H5" s="84">
        <f t="shared" si="1"/>
        <v>70.75</v>
      </c>
      <c r="I5" s="84" t="s">
        <v>3590</v>
      </c>
      <c r="J5" s="84">
        <v>12.47</v>
      </c>
      <c r="K5" s="84" t="s">
        <v>4496</v>
      </c>
      <c r="M5" s="160">
        <v>-2807</v>
      </c>
    </row>
    <row r="6" spans="1:13" x14ac:dyDescent="0.25">
      <c r="A6" s="84" t="s">
        <v>1542</v>
      </c>
      <c r="B6" s="84" t="s">
        <v>1543</v>
      </c>
      <c r="C6" s="84">
        <v>31.3</v>
      </c>
      <c r="D6" s="84">
        <f>FLOOR(C6*1.1,LOOKUP(C6*1.1,{0,10,50,100,500},{0.01,0.05,0.1,0.5,1}))</f>
        <v>34.4</v>
      </c>
      <c r="E6" s="84">
        <f>CEILING(C6*0.9,LOOKUP(C6*0.9,{0,10,50,100,500},{0.01,0.05,0.1,0.5,1}))</f>
        <v>28.200000000000003</v>
      </c>
      <c r="F6" s="84">
        <f t="shared" si="0"/>
        <v>34.15</v>
      </c>
      <c r="G6" s="84">
        <v>2</v>
      </c>
      <c r="H6" s="84">
        <f t="shared" si="1"/>
        <v>62.6</v>
      </c>
      <c r="I6" s="84" t="s">
        <v>3590</v>
      </c>
      <c r="J6" s="84">
        <v>8.59</v>
      </c>
      <c r="K6" s="84" t="s">
        <v>4497</v>
      </c>
      <c r="M6" s="160">
        <v>444</v>
      </c>
    </row>
    <row r="7" spans="1:13" x14ac:dyDescent="0.25">
      <c r="A7" s="84" t="s">
        <v>237</v>
      </c>
      <c r="B7" s="84" t="s">
        <v>238</v>
      </c>
      <c r="C7" s="84">
        <v>37.6</v>
      </c>
      <c r="D7" s="84">
        <f>FLOOR(C7*1.1,LOOKUP(C7*1.1,{0,10,50,100,500},{0.01,0.05,0.1,0.5,1}))</f>
        <v>41.35</v>
      </c>
      <c r="E7" s="84">
        <f>CEILING(C7*0.9,LOOKUP(C7*0.9,{0,10,50,100,500},{0.01,0.05,0.1,0.5,1}))</f>
        <v>33.85</v>
      </c>
      <c r="F7" s="84">
        <f t="shared" si="0"/>
        <v>41.1</v>
      </c>
      <c r="G7" s="84">
        <v>2</v>
      </c>
      <c r="H7" s="84">
        <f t="shared" si="1"/>
        <v>75.2</v>
      </c>
      <c r="I7" s="84" t="s">
        <v>3590</v>
      </c>
      <c r="J7" s="84">
        <v>8.23</v>
      </c>
      <c r="K7" s="84" t="s">
        <v>4498</v>
      </c>
      <c r="L7" s="82"/>
      <c r="M7" s="160">
        <v>-2246</v>
      </c>
    </row>
    <row r="8" spans="1:13" x14ac:dyDescent="0.25">
      <c r="A8" s="84" t="s">
        <v>805</v>
      </c>
      <c r="B8" s="84" t="s">
        <v>806</v>
      </c>
      <c r="C8" s="84">
        <v>23.7</v>
      </c>
      <c r="D8" s="84">
        <f>FLOOR(C8*1.1,LOOKUP(C8*1.1,{0,10,50,100,500},{0.01,0.05,0.1,0.5,1}))</f>
        <v>26.05</v>
      </c>
      <c r="E8" s="84">
        <f>CEILING(C8*0.9,LOOKUP(C8*0.9,{0,10,50,100,500},{0.01,0.05,0.1,0.5,1}))</f>
        <v>21.35</v>
      </c>
      <c r="F8" s="84">
        <f t="shared" si="0"/>
        <v>25.8</v>
      </c>
      <c r="G8" s="84">
        <v>2</v>
      </c>
      <c r="H8" s="84">
        <f t="shared" si="1"/>
        <v>47.4</v>
      </c>
      <c r="I8" s="84" t="s">
        <v>3590</v>
      </c>
      <c r="J8" s="84">
        <v>7.55</v>
      </c>
      <c r="K8" s="84" t="s">
        <v>4499</v>
      </c>
      <c r="M8" s="160">
        <v>787</v>
      </c>
    </row>
    <row r="9" spans="1:13" x14ac:dyDescent="0.25">
      <c r="A9" s="84" t="s">
        <v>4455</v>
      </c>
      <c r="B9" s="84" t="s">
        <v>4456</v>
      </c>
      <c r="C9" s="84">
        <v>34.6</v>
      </c>
      <c r="D9" s="84">
        <f>FLOOR(C9*1.1,LOOKUP(C9*1.1,{0,10,50,100,500},{0.01,0.05,0.1,0.5,1}))</f>
        <v>38.050000000000004</v>
      </c>
      <c r="E9" s="84">
        <f>CEILING(C9*0.9,LOOKUP(C9*0.9,{0,10,50,100,500},{0.01,0.05,0.1,0.5,1}))</f>
        <v>31.150000000000002</v>
      </c>
      <c r="F9" s="84">
        <f t="shared" si="0"/>
        <v>37.800000000000004</v>
      </c>
      <c r="G9" s="84">
        <v>2</v>
      </c>
      <c r="H9" s="84">
        <f t="shared" si="1"/>
        <v>69.2</v>
      </c>
      <c r="I9" s="84" t="s">
        <v>3590</v>
      </c>
      <c r="J9" s="84">
        <v>5.32</v>
      </c>
      <c r="K9" s="84" t="s">
        <v>4500</v>
      </c>
      <c r="M9" s="160">
        <v>1566</v>
      </c>
    </row>
    <row r="10" spans="1:13" x14ac:dyDescent="0.25">
      <c r="A10" s="84" t="s">
        <v>1296</v>
      </c>
      <c r="B10" s="84" t="s">
        <v>1297</v>
      </c>
      <c r="C10" s="84">
        <v>27.35</v>
      </c>
      <c r="D10" s="84">
        <f>FLOOR(C10*1.1,LOOKUP(C10*1.1,{0,10,50,100,500},{0.01,0.05,0.1,0.5,1}))</f>
        <v>30.05</v>
      </c>
      <c r="E10" s="84">
        <f>CEILING(C10*0.9,LOOKUP(C10*0.9,{0,10,50,100,500},{0.01,0.05,0.1,0.5,1}))</f>
        <v>24.650000000000002</v>
      </c>
      <c r="F10" s="84">
        <f t="shared" si="0"/>
        <v>29.8</v>
      </c>
      <c r="G10" s="84">
        <v>2</v>
      </c>
      <c r="H10" s="84">
        <f t="shared" si="1"/>
        <v>54.7</v>
      </c>
      <c r="I10" s="84" t="s">
        <v>3590</v>
      </c>
      <c r="J10" s="84">
        <v>3.24</v>
      </c>
      <c r="K10" s="84" t="s">
        <v>4501</v>
      </c>
      <c r="M10" s="160">
        <v>1377</v>
      </c>
    </row>
    <row r="11" spans="1:13" x14ac:dyDescent="0.25">
      <c r="A11" s="84" t="s">
        <v>4408</v>
      </c>
      <c r="B11" s="84" t="s">
        <v>4409</v>
      </c>
      <c r="C11" s="84">
        <v>30.4</v>
      </c>
      <c r="D11" s="84">
        <f>FLOOR(C11*1.1,LOOKUP(C11*1.1,{0,10,50,100,500},{0.01,0.05,0.1,0.5,1}))</f>
        <v>33.4</v>
      </c>
      <c r="E11" s="84">
        <f>CEILING(C11*0.9,LOOKUP(C11*0.9,{0,10,50,100,500},{0.01,0.05,0.1,0.5,1}))</f>
        <v>27.400000000000002</v>
      </c>
      <c r="F11" s="84">
        <f t="shared" si="0"/>
        <v>33.15</v>
      </c>
      <c r="G11" s="84">
        <v>2</v>
      </c>
      <c r="H11" s="84">
        <f t="shared" si="1"/>
        <v>60.8</v>
      </c>
      <c r="I11" s="84" t="s">
        <v>3590</v>
      </c>
      <c r="J11" s="84">
        <v>3.15</v>
      </c>
      <c r="K11" s="84" t="s">
        <v>4502</v>
      </c>
      <c r="M11" s="160">
        <v>762</v>
      </c>
    </row>
    <row r="12" spans="1:13" x14ac:dyDescent="0.25">
      <c r="H12" s="83">
        <f>SUM(H2:H11)</f>
        <v>586.94999999999993</v>
      </c>
      <c r="M12" s="83">
        <f>SUM(M2:M11)</f>
        <v>5034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E7A2-2698-4EE0-ADF2-ABC49EBA8BCF}">
  <dimension ref="A1:M13"/>
  <sheetViews>
    <sheetView zoomScale="175" zoomScaleNormal="175" workbookViewId="0">
      <selection activeCell="L13" sqref="L13"/>
    </sheetView>
  </sheetViews>
  <sheetFormatPr defaultColWidth="9.28515625" defaultRowHeight="15.75" x14ac:dyDescent="0.25"/>
  <cols>
    <col min="1" max="3" width="9.28515625" style="161"/>
    <col min="4" max="4" width="9.28515625" style="161" hidden="1" customWidth="1"/>
    <col min="5" max="10" width="9.28515625" style="161"/>
    <col min="11" max="11" width="15.7109375" style="161" customWidth="1"/>
    <col min="12" max="16384" width="9.28515625" style="161"/>
  </cols>
  <sheetData>
    <row r="1" spans="1:13" x14ac:dyDescent="0.25">
      <c r="A1" s="161" t="s">
        <v>3587</v>
      </c>
      <c r="B1" s="161" t="s">
        <v>3588</v>
      </c>
      <c r="C1" s="161" t="s">
        <v>3589</v>
      </c>
      <c r="D1" s="161" t="s">
        <v>3590</v>
      </c>
      <c r="E1" s="161" t="s">
        <v>3591</v>
      </c>
      <c r="F1" s="161" t="s">
        <v>3592</v>
      </c>
      <c r="G1" s="161" t="s">
        <v>3593</v>
      </c>
      <c r="H1" s="161" t="s">
        <v>3594</v>
      </c>
      <c r="I1" s="161" t="s">
        <v>3590</v>
      </c>
      <c r="J1" s="161" t="s">
        <v>3595</v>
      </c>
      <c r="K1" s="161" t="s">
        <v>3596</v>
      </c>
      <c r="L1" s="161" t="s">
        <v>3597</v>
      </c>
    </row>
    <row r="2" spans="1:13" x14ac:dyDescent="0.25">
      <c r="A2" s="84" t="s">
        <v>237</v>
      </c>
      <c r="B2" s="84" t="s">
        <v>238</v>
      </c>
      <c r="C2" s="84">
        <v>39</v>
      </c>
      <c r="D2" s="84">
        <f>FLOOR(C2*1.1,LOOKUP(C2*1.1,{0,10,50,100,500},{0.01,0.05,0.1,0.5,1}))</f>
        <v>42.900000000000006</v>
      </c>
      <c r="E2" s="84">
        <f>CEILING(C2*0.9,LOOKUP(C2*0.9,{0,10,50,100,500},{0.01,0.05,0.1,0.5,1}))</f>
        <v>35.1</v>
      </c>
      <c r="F2" s="84">
        <f t="shared" ref="F2:F9" si="0">IF(D2&lt;10,D2-0.05,IF(D2&lt;50,D2-0.25,IF(D2&lt;100,D2-0.5,IF(D2&lt;500,D2-2.5,IF(D2&lt;1000,D2-5,0)))))</f>
        <v>42.650000000000006</v>
      </c>
      <c r="G2" s="84">
        <v>2</v>
      </c>
      <c r="H2" s="84">
        <f t="shared" ref="H2:H9" si="1">C2*G2</f>
        <v>78</v>
      </c>
      <c r="I2" s="84" t="s">
        <v>3590</v>
      </c>
      <c r="J2" s="84">
        <v>27.3</v>
      </c>
      <c r="K2" s="84" t="s">
        <v>4503</v>
      </c>
      <c r="M2" s="161">
        <v>-1888</v>
      </c>
    </row>
    <row r="3" spans="1:13" x14ac:dyDescent="0.25">
      <c r="A3" s="84" t="s">
        <v>4254</v>
      </c>
      <c r="B3" s="84" t="s">
        <v>4255</v>
      </c>
      <c r="C3" s="84">
        <v>22.35</v>
      </c>
      <c r="D3" s="84">
        <f>FLOOR(C3*1.1,LOOKUP(C3*1.1,{0,10,50,100,500},{0.01,0.05,0.1,0.5,1}))</f>
        <v>24.55</v>
      </c>
      <c r="E3" s="84">
        <f>CEILING(C3*0.9,LOOKUP(C3*0.9,{0,10,50,100,500},{0.01,0.05,0.1,0.5,1}))</f>
        <v>20.150000000000002</v>
      </c>
      <c r="F3" s="84">
        <f t="shared" si="0"/>
        <v>24.3</v>
      </c>
      <c r="G3" s="84">
        <v>3</v>
      </c>
      <c r="H3" s="84">
        <f t="shared" si="1"/>
        <v>67.050000000000011</v>
      </c>
      <c r="I3" s="84" t="s">
        <v>3590</v>
      </c>
      <c r="J3" s="84">
        <v>23.3</v>
      </c>
      <c r="K3" s="84" t="s">
        <v>4504</v>
      </c>
      <c r="L3" s="82"/>
      <c r="M3" s="161">
        <v>-452</v>
      </c>
    </row>
    <row r="4" spans="1:13" x14ac:dyDescent="0.25">
      <c r="A4" s="84" t="s">
        <v>593</v>
      </c>
      <c r="B4" s="84" t="s">
        <v>594</v>
      </c>
      <c r="C4" s="84">
        <v>60.7</v>
      </c>
      <c r="D4" s="84">
        <f>FLOOR(C4*1.1,LOOKUP(C4*1.1,{0,10,50,100,500},{0.01,0.05,0.1,0.5,1}))</f>
        <v>66.7</v>
      </c>
      <c r="E4" s="84">
        <f>CEILING(C4*0.9,LOOKUP(C4*0.9,{0,10,50,100,500},{0.01,0.05,0.1,0.5,1}))</f>
        <v>54.7</v>
      </c>
      <c r="F4" s="84">
        <f t="shared" si="0"/>
        <v>66.2</v>
      </c>
      <c r="G4" s="84">
        <v>1</v>
      </c>
      <c r="H4" s="84">
        <f t="shared" si="1"/>
        <v>60.7</v>
      </c>
      <c r="I4" s="84" t="s">
        <v>3590</v>
      </c>
      <c r="J4" s="84">
        <v>9.27</v>
      </c>
      <c r="K4" s="84" t="s">
        <v>4505</v>
      </c>
      <c r="M4" s="161">
        <v>-2737</v>
      </c>
    </row>
    <row r="5" spans="1:13" x14ac:dyDescent="0.25">
      <c r="A5" s="84" t="s">
        <v>805</v>
      </c>
      <c r="B5" s="84" t="s">
        <v>806</v>
      </c>
      <c r="C5" s="84">
        <v>23.8</v>
      </c>
      <c r="D5" s="84">
        <f>FLOOR(C5*1.1,LOOKUP(C5*1.1,{0,10,50,100,500},{0.01,0.05,0.1,0.5,1}))</f>
        <v>26.150000000000002</v>
      </c>
      <c r="E5" s="84">
        <f>CEILING(C5*0.9,LOOKUP(C5*0.9,{0,10,50,100,500},{0.01,0.05,0.1,0.5,1}))</f>
        <v>21.450000000000003</v>
      </c>
      <c r="F5" s="84">
        <f>IF(D5&lt;10,D5-0.05,IF(D5&lt;50,D5-0.25,IF(D5&lt;100,D5-0.5,IF(D5&lt;500,D5-2.5,IF(D5&lt;1000,D5-5,0)))))</f>
        <v>25.900000000000002</v>
      </c>
      <c r="G5" s="84">
        <v>3</v>
      </c>
      <c r="H5" s="84">
        <f>C5*G5</f>
        <v>71.400000000000006</v>
      </c>
      <c r="I5" s="84" t="s">
        <v>3590</v>
      </c>
      <c r="J5" s="84">
        <v>7.68</v>
      </c>
      <c r="K5" s="84" t="s">
        <v>4506</v>
      </c>
      <c r="M5" s="161">
        <v>438</v>
      </c>
    </row>
    <row r="6" spans="1:13" x14ac:dyDescent="0.25">
      <c r="A6" s="84" t="s">
        <v>1608</v>
      </c>
      <c r="B6" s="84" t="s">
        <v>1609</v>
      </c>
      <c r="C6" s="84">
        <v>44.2</v>
      </c>
      <c r="D6" s="84">
        <f>FLOOR(C6*1.1,LOOKUP(C6*1.1,{0,10,50,100,500},{0.01,0.05,0.1,0.5,1}))</f>
        <v>48.6</v>
      </c>
      <c r="E6" s="84">
        <f>CEILING(C6*0.9,LOOKUP(C6*0.9,{0,10,50,100,500},{0.01,0.05,0.1,0.5,1}))</f>
        <v>39.800000000000004</v>
      </c>
      <c r="F6" s="84">
        <f>IF(D6&lt;10,D6-0.05,IF(D6&lt;50,D6-0.25,IF(D6&lt;100,D6-0.5,IF(D6&lt;500,D6-2.5,IF(D6&lt;1000,D6-5,0)))))</f>
        <v>48.35</v>
      </c>
      <c r="G6" s="84">
        <v>2</v>
      </c>
      <c r="H6" s="84">
        <f>C6*G6</f>
        <v>88.4</v>
      </c>
      <c r="I6" s="84" t="s">
        <v>3590</v>
      </c>
      <c r="J6" s="84">
        <v>7.65</v>
      </c>
      <c r="K6" s="84" t="s">
        <v>4507</v>
      </c>
      <c r="M6" s="161">
        <v>798</v>
      </c>
    </row>
    <row r="7" spans="1:13" x14ac:dyDescent="0.25">
      <c r="A7" s="84" t="s">
        <v>4508</v>
      </c>
      <c r="B7" s="84" t="s">
        <v>4509</v>
      </c>
      <c r="C7" s="84">
        <v>23.45</v>
      </c>
      <c r="D7" s="84">
        <f>FLOOR(C7*1.1,LOOKUP(C7*1.1,{0,10,50,100,500},{0.01,0.05,0.1,0.5,1}))</f>
        <v>25.75</v>
      </c>
      <c r="E7" s="84">
        <f>CEILING(C7*0.9,LOOKUP(C7*0.9,{0,10,50,100,500},{0.01,0.05,0.1,0.5,1}))</f>
        <v>21.150000000000002</v>
      </c>
      <c r="F7" s="84">
        <f t="shared" si="0"/>
        <v>25.5</v>
      </c>
      <c r="G7" s="84">
        <v>3</v>
      </c>
      <c r="H7" s="84">
        <f t="shared" si="1"/>
        <v>70.349999999999994</v>
      </c>
      <c r="I7" s="84" t="s">
        <v>3590</v>
      </c>
      <c r="J7" s="84">
        <v>6.89</v>
      </c>
      <c r="K7" s="84" t="s">
        <v>4510</v>
      </c>
      <c r="M7" s="161">
        <v>293</v>
      </c>
    </row>
    <row r="8" spans="1:13" x14ac:dyDescent="0.25">
      <c r="A8" s="84" t="s">
        <v>4208</v>
      </c>
      <c r="B8" s="84" t="s">
        <v>4209</v>
      </c>
      <c r="C8" s="84">
        <v>73.900000000000006</v>
      </c>
      <c r="D8" s="84">
        <f>FLOOR(C8*1.1,LOOKUP(C8*1.1,{0,10,50,100,500},{0.01,0.05,0.1,0.5,1}))</f>
        <v>81.2</v>
      </c>
      <c r="E8" s="84">
        <f>CEILING(C8*0.9,LOOKUP(C8*0.9,{0,10,50,100,500},{0.01,0.05,0.1,0.5,1}))</f>
        <v>66.600000000000009</v>
      </c>
      <c r="F8" s="84">
        <f t="shared" si="0"/>
        <v>80.7</v>
      </c>
      <c r="G8" s="84">
        <v>1</v>
      </c>
      <c r="H8" s="84">
        <f t="shared" si="1"/>
        <v>73.900000000000006</v>
      </c>
      <c r="I8" s="84" t="s">
        <v>3590</v>
      </c>
      <c r="J8" s="84">
        <v>6.67</v>
      </c>
      <c r="K8" s="84" t="s">
        <v>4511</v>
      </c>
      <c r="M8" s="161">
        <v>-970</v>
      </c>
    </row>
    <row r="9" spans="1:13" x14ac:dyDescent="0.25">
      <c r="A9" s="81" t="s">
        <v>243</v>
      </c>
      <c r="B9" s="81" t="s">
        <v>244</v>
      </c>
      <c r="C9" s="81">
        <v>74.3</v>
      </c>
      <c r="D9" s="81">
        <f>FLOOR(C9*1.1,LOOKUP(C9*1.1,{0,10,50,100,500},{0.01,0.05,0.1,0.5,1}))</f>
        <v>81.7</v>
      </c>
      <c r="E9" s="81">
        <f>CEILING(C9*0.9,LOOKUP(C9*0.9,{0,10,50,100,500},{0.01,0.05,0.1,0.5,1}))</f>
        <v>66.900000000000006</v>
      </c>
      <c r="F9" s="81">
        <f t="shared" si="0"/>
        <v>81.2</v>
      </c>
      <c r="G9" s="81">
        <v>0</v>
      </c>
      <c r="H9" s="81">
        <f t="shared" si="1"/>
        <v>0</v>
      </c>
      <c r="I9" s="81" t="s">
        <v>3590</v>
      </c>
      <c r="J9" s="81">
        <v>5.3</v>
      </c>
      <c r="K9" s="81" t="s">
        <v>4512</v>
      </c>
    </row>
    <row r="10" spans="1:13" x14ac:dyDescent="0.25">
      <c r="A10" s="81" t="s">
        <v>4513</v>
      </c>
      <c r="B10" s="81" t="s">
        <v>4514</v>
      </c>
      <c r="C10" s="81">
        <v>12.35</v>
      </c>
      <c r="D10" s="81">
        <f>FLOOR(C10*1.1,LOOKUP(C10*1.1,{0,10,50,100,500},{0.01,0.05,0.1,0.5,1}))</f>
        <v>13.55</v>
      </c>
      <c r="E10" s="81">
        <f>CEILING(C10*0.9,LOOKUP(C10*0.9,{0,10,50,100,500},{0.01,0.05,0.1,0.5,1}))</f>
        <v>11.15</v>
      </c>
      <c r="F10" s="81">
        <f>IF(D10&lt;10,D10-0.05,IF(D10&lt;50,D10-0.25,IF(D10&lt;100,D10-0.5,IF(D10&lt;500,D10-2.5,IF(D10&lt;1000,D10-5,0)))))</f>
        <v>13.3</v>
      </c>
      <c r="G10" s="81">
        <v>0</v>
      </c>
      <c r="H10" s="81">
        <f>C10*G10</f>
        <v>0</v>
      </c>
      <c r="I10" s="81" t="s">
        <v>3590</v>
      </c>
      <c r="J10" s="81">
        <v>4.43</v>
      </c>
      <c r="K10" s="81" t="s">
        <v>4515</v>
      </c>
    </row>
    <row r="11" spans="1:13" x14ac:dyDescent="0.25">
      <c r="A11" s="81" t="s">
        <v>1716</v>
      </c>
      <c r="B11" s="81" t="s">
        <v>1717</v>
      </c>
      <c r="C11" s="81">
        <v>22.1</v>
      </c>
      <c r="D11" s="81">
        <f>FLOOR(C11*1.1,LOOKUP(C11*1.1,{0,10,50,100,500},{0.01,0.05,0.1,0.5,1}))</f>
        <v>24.3</v>
      </c>
      <c r="E11" s="81">
        <f>CEILING(C11*0.9,LOOKUP(C11*0.9,{0,10,50,100,500},{0.01,0.05,0.1,0.5,1}))</f>
        <v>19.900000000000002</v>
      </c>
      <c r="F11" s="81">
        <f>IF(D11&lt;10,D11-0.05,IF(D11&lt;50,D11-0.25,IF(D11&lt;100,D11-0.5,IF(D11&lt;500,D11-2.5,IF(D11&lt;1000,D11-5,0)))))</f>
        <v>24.05</v>
      </c>
      <c r="G11" s="81">
        <v>0</v>
      </c>
      <c r="H11" s="81">
        <f>C11*G11</f>
        <v>0</v>
      </c>
      <c r="I11" s="81" t="s">
        <v>3590</v>
      </c>
      <c r="J11" s="81">
        <v>4.38</v>
      </c>
      <c r="K11" s="81" t="s">
        <v>4516</v>
      </c>
    </row>
    <row r="12" spans="1:13" x14ac:dyDescent="0.25">
      <c r="H12" s="83">
        <f>SUM(H2:H11)</f>
        <v>509.79999999999995</v>
      </c>
    </row>
    <row r="13" spans="1:13" x14ac:dyDescent="0.25">
      <c r="M13" s="83">
        <f>SUM(M2:M12)</f>
        <v>-4518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A3E1-5654-4F16-B80B-DC27EFADAC0E}">
  <dimension ref="A1:M12"/>
  <sheetViews>
    <sheetView zoomScale="160" zoomScaleNormal="160" workbookViewId="0">
      <selection activeCell="M12" sqref="M12"/>
    </sheetView>
  </sheetViews>
  <sheetFormatPr defaultColWidth="9.28515625" defaultRowHeight="15.75" x14ac:dyDescent="0.25"/>
  <cols>
    <col min="1" max="3" width="9.28515625" style="162"/>
    <col min="4" max="4" width="9.28515625" style="162" hidden="1" customWidth="1"/>
    <col min="5" max="10" width="9.28515625" style="162"/>
    <col min="11" max="11" width="15.7109375" style="162" customWidth="1"/>
    <col min="12" max="16384" width="9.28515625" style="162"/>
  </cols>
  <sheetData>
    <row r="1" spans="1:13" x14ac:dyDescent="0.25">
      <c r="A1" s="162" t="s">
        <v>3587</v>
      </c>
      <c r="B1" s="162" t="s">
        <v>3588</v>
      </c>
      <c r="C1" s="162" t="s">
        <v>3589</v>
      </c>
      <c r="D1" s="162" t="s">
        <v>3590</v>
      </c>
      <c r="E1" s="162" t="s">
        <v>3591</v>
      </c>
      <c r="F1" s="162" t="s">
        <v>3592</v>
      </c>
      <c r="G1" s="162" t="s">
        <v>3593</v>
      </c>
      <c r="H1" s="162" t="s">
        <v>3594</v>
      </c>
      <c r="I1" s="162" t="s">
        <v>3590</v>
      </c>
      <c r="J1" s="162" t="s">
        <v>3595</v>
      </c>
      <c r="K1" s="162" t="s">
        <v>3596</v>
      </c>
      <c r="L1" s="162" t="s">
        <v>3597</v>
      </c>
    </row>
    <row r="2" spans="1:13" x14ac:dyDescent="0.25">
      <c r="A2" s="84" t="s">
        <v>4142</v>
      </c>
      <c r="B2" s="84" t="s">
        <v>4143</v>
      </c>
      <c r="C2" s="84">
        <v>39.6</v>
      </c>
      <c r="D2" s="84">
        <f>FLOOR(C2*1.1,LOOKUP(C2*1.1,{0,10,50,100,500},{0.01,0.05,0.1,0.5,1}))</f>
        <v>43.550000000000004</v>
      </c>
      <c r="E2" s="84">
        <f>CEILING(C2*0.9,LOOKUP(C2*0.9,{0,10,50,100,500},{0.01,0.05,0.1,0.5,1}))</f>
        <v>35.65</v>
      </c>
      <c r="F2" s="84">
        <f t="shared" ref="F2:F6" si="0">IF(D2&lt;10,D2-0.05,IF(D2&lt;50,D2-0.25,IF(D2&lt;100,D2-0.5,IF(D2&lt;500,D2-2.5,IF(D2&lt;1000,D2-5,0)))))</f>
        <v>43.300000000000004</v>
      </c>
      <c r="G2" s="84">
        <v>1</v>
      </c>
      <c r="H2" s="84">
        <f t="shared" ref="H2:H6" si="1">C2*G2</f>
        <v>39.6</v>
      </c>
      <c r="I2" s="84" t="s">
        <v>3590</v>
      </c>
      <c r="J2" s="84">
        <v>49.6</v>
      </c>
      <c r="K2" s="84" t="s">
        <v>4517</v>
      </c>
      <c r="L2" s="82"/>
      <c r="M2" s="162">
        <v>-604</v>
      </c>
    </row>
    <row r="3" spans="1:13" x14ac:dyDescent="0.25">
      <c r="A3" s="84" t="s">
        <v>4254</v>
      </c>
      <c r="B3" s="84" t="s">
        <v>4255</v>
      </c>
      <c r="C3" s="84">
        <v>23.8</v>
      </c>
      <c r="D3" s="84">
        <f>FLOOR(C3*1.1,LOOKUP(C3*1.1,{0,10,50,100,500},{0.01,0.05,0.1,0.5,1}))</f>
        <v>26.150000000000002</v>
      </c>
      <c r="E3" s="84">
        <f>CEILING(C3*0.9,LOOKUP(C3*0.9,{0,10,50,100,500},{0.01,0.05,0.1,0.5,1}))</f>
        <v>21.450000000000003</v>
      </c>
      <c r="F3" s="84">
        <f t="shared" si="0"/>
        <v>25.900000000000002</v>
      </c>
      <c r="G3" s="84">
        <v>2</v>
      </c>
      <c r="H3" s="84">
        <f t="shared" si="1"/>
        <v>47.6</v>
      </c>
      <c r="I3" s="84" t="s">
        <v>3590</v>
      </c>
      <c r="J3" s="84">
        <v>30.09</v>
      </c>
      <c r="K3" s="84" t="s">
        <v>4518</v>
      </c>
      <c r="M3" s="162">
        <v>970</v>
      </c>
    </row>
    <row r="4" spans="1:13" x14ac:dyDescent="0.25">
      <c r="A4" s="84" t="s">
        <v>4422</v>
      </c>
      <c r="B4" s="84" t="s">
        <v>4423</v>
      </c>
      <c r="C4" s="84">
        <v>37.5</v>
      </c>
      <c r="D4" s="84">
        <f>FLOOR(C4*1.1,LOOKUP(C4*1.1,{0,10,50,100,500},{0.01,0.05,0.1,0.5,1}))</f>
        <v>41.25</v>
      </c>
      <c r="E4" s="84">
        <f>CEILING(C4*0.9,LOOKUP(C4*0.9,{0,10,50,100,500},{0.01,0.05,0.1,0.5,1}))</f>
        <v>33.75</v>
      </c>
      <c r="F4" s="84">
        <f t="shared" si="0"/>
        <v>41</v>
      </c>
      <c r="G4" s="84">
        <v>1</v>
      </c>
      <c r="H4" s="84">
        <f t="shared" si="1"/>
        <v>37.5</v>
      </c>
      <c r="I4" s="84" t="s">
        <v>3590</v>
      </c>
      <c r="J4" s="84">
        <v>27.73</v>
      </c>
      <c r="K4" s="84" t="s">
        <v>4519</v>
      </c>
      <c r="M4" s="162">
        <v>-1147</v>
      </c>
    </row>
    <row r="5" spans="1:13" x14ac:dyDescent="0.25">
      <c r="A5" s="84" t="s">
        <v>4471</v>
      </c>
      <c r="B5" s="84" t="s">
        <v>4472</v>
      </c>
      <c r="C5" s="84">
        <v>46.2</v>
      </c>
      <c r="D5" s="84">
        <f>FLOOR(C5*1.1,LOOKUP(C5*1.1,{0,10,50,100,500},{0.01,0.05,0.1,0.5,1}))</f>
        <v>50.800000000000004</v>
      </c>
      <c r="E5" s="84">
        <f>CEILING(C5*0.9,LOOKUP(C5*0.9,{0,10,50,100,500},{0.01,0.05,0.1,0.5,1}))</f>
        <v>41.6</v>
      </c>
      <c r="F5" s="84">
        <f t="shared" si="0"/>
        <v>50.300000000000004</v>
      </c>
      <c r="G5" s="84">
        <v>1</v>
      </c>
      <c r="H5" s="84">
        <f t="shared" si="1"/>
        <v>46.2</v>
      </c>
      <c r="I5" s="84" t="s">
        <v>3590</v>
      </c>
      <c r="J5" s="84">
        <v>25.77</v>
      </c>
      <c r="K5" s="84" t="s">
        <v>4520</v>
      </c>
      <c r="M5" s="162">
        <v>4091</v>
      </c>
    </row>
    <row r="6" spans="1:13" x14ac:dyDescent="0.25">
      <c r="A6" s="84" t="s">
        <v>1714</v>
      </c>
      <c r="B6" s="84" t="s">
        <v>1715</v>
      </c>
      <c r="C6" s="84">
        <v>49.6</v>
      </c>
      <c r="D6" s="84">
        <f>FLOOR(C6*1.1,LOOKUP(C6*1.1,{0,10,50,100,500},{0.01,0.05,0.1,0.5,1}))</f>
        <v>54.5</v>
      </c>
      <c r="E6" s="84">
        <f>CEILING(C6*0.9,LOOKUP(C6*0.9,{0,10,50,100,500},{0.01,0.05,0.1,0.5,1}))</f>
        <v>44.650000000000006</v>
      </c>
      <c r="F6" s="84">
        <f t="shared" si="0"/>
        <v>54</v>
      </c>
      <c r="G6" s="84">
        <v>1</v>
      </c>
      <c r="H6" s="84">
        <f t="shared" si="1"/>
        <v>49.6</v>
      </c>
      <c r="I6" s="84" t="s">
        <v>3590</v>
      </c>
      <c r="J6" s="84">
        <v>24.22</v>
      </c>
      <c r="K6" s="84" t="s">
        <v>4521</v>
      </c>
      <c r="L6" s="82"/>
      <c r="M6" s="162">
        <v>-1414</v>
      </c>
    </row>
    <row r="7" spans="1:13" x14ac:dyDescent="0.25">
      <c r="A7" s="84" t="s">
        <v>4313</v>
      </c>
      <c r="B7" s="84" t="s">
        <v>4314</v>
      </c>
      <c r="C7" s="84">
        <v>26.5</v>
      </c>
      <c r="D7" s="84">
        <f>FLOOR(C7*1.1,LOOKUP(C7*1.1,{0,10,50,100,500},{0.01,0.05,0.1,0.5,1}))</f>
        <v>29.150000000000002</v>
      </c>
      <c r="E7" s="84">
        <f>CEILING(C7*0.9,LOOKUP(C7*0.9,{0,10,50,100,500},{0.01,0.05,0.1,0.5,1}))</f>
        <v>23.85</v>
      </c>
      <c r="F7" s="84">
        <f>IF(D7&lt;10,D7-0.05,IF(D7&lt;50,D7-0.25,IF(D7&lt;100,D7-0.5,IF(D7&lt;500,D7-2.5,IF(D7&lt;1000,D7-5,0)))))</f>
        <v>28.900000000000002</v>
      </c>
      <c r="G7" s="84">
        <v>2</v>
      </c>
      <c r="H7" s="84">
        <f>C7*G7</f>
        <v>53</v>
      </c>
      <c r="I7" s="84" t="s">
        <v>3590</v>
      </c>
      <c r="J7" s="84">
        <v>21.7</v>
      </c>
      <c r="K7" s="84" t="s">
        <v>4522</v>
      </c>
      <c r="M7" s="162">
        <v>-1419</v>
      </c>
    </row>
    <row r="8" spans="1:13" x14ac:dyDescent="0.25">
      <c r="A8" s="84" t="s">
        <v>237</v>
      </c>
      <c r="B8" s="84" t="s">
        <v>238</v>
      </c>
      <c r="C8" s="84">
        <v>42.9</v>
      </c>
      <c r="D8" s="84">
        <f>FLOOR(C8*1.1,LOOKUP(C8*1.1,{0,10,50,100,500},{0.01,0.05,0.1,0.5,1}))</f>
        <v>47.150000000000006</v>
      </c>
      <c r="E8" s="84">
        <f>CEILING(C8*0.9,LOOKUP(C8*0.9,{0,10,50,100,500},{0.01,0.05,0.1,0.5,1}))</f>
        <v>38.650000000000006</v>
      </c>
      <c r="F8" s="84">
        <f>IF(D8&lt;10,D8-0.05,IF(D8&lt;50,D8-0.25,IF(D8&lt;100,D8-0.5,IF(D8&lt;500,D8-2.5,IF(D8&lt;1000,D8-5,0)))))</f>
        <v>46.900000000000006</v>
      </c>
      <c r="G8" s="84">
        <v>1</v>
      </c>
      <c r="H8" s="84">
        <f>C8*G8</f>
        <v>42.9</v>
      </c>
      <c r="I8" s="84" t="s">
        <v>3590</v>
      </c>
      <c r="J8" s="84">
        <v>18.850000000000001</v>
      </c>
      <c r="K8" s="84" t="s">
        <v>4523</v>
      </c>
      <c r="L8" s="82"/>
      <c r="M8" s="162">
        <v>-156</v>
      </c>
    </row>
    <row r="9" spans="1:13" x14ac:dyDescent="0.25">
      <c r="A9" s="84" t="s">
        <v>2584</v>
      </c>
      <c r="B9" s="84" t="s">
        <v>2585</v>
      </c>
      <c r="C9" s="84">
        <v>36.75</v>
      </c>
      <c r="D9" s="84">
        <f>FLOOR(C9*1.1,LOOKUP(C9*1.1,{0,10,50,100,500},{0.01,0.05,0.1,0.5,1}))</f>
        <v>40.400000000000006</v>
      </c>
      <c r="E9" s="84">
        <f>CEILING(C9*0.9,LOOKUP(C9*0.9,{0,10,50,100,500},{0.01,0.05,0.1,0.5,1}))</f>
        <v>33.1</v>
      </c>
      <c r="F9" s="84">
        <f>IF(D9&lt;10,D9-0.05,IF(D9&lt;50,D9-0.25,IF(D9&lt;100,D9-0.5,IF(D9&lt;500,D9-2.5,IF(D9&lt;1000,D9-5,0)))))</f>
        <v>40.150000000000006</v>
      </c>
      <c r="G9" s="84">
        <v>0</v>
      </c>
      <c r="H9" s="84">
        <f>C9*G9</f>
        <v>0</v>
      </c>
      <c r="I9" s="84" t="s">
        <v>3590</v>
      </c>
      <c r="J9" s="84">
        <v>17.920000000000002</v>
      </c>
      <c r="K9" s="84" t="s">
        <v>4524</v>
      </c>
      <c r="M9" s="162" t="s">
        <v>4539</v>
      </c>
    </row>
    <row r="10" spans="1:13" x14ac:dyDescent="0.25">
      <c r="A10" s="84" t="s">
        <v>3334</v>
      </c>
      <c r="B10" s="84" t="s">
        <v>3335</v>
      </c>
      <c r="C10" s="84">
        <v>56.4</v>
      </c>
      <c r="D10" s="84">
        <f>FLOOR(C10*1.1,LOOKUP(C10*1.1,{0,10,50,100,500},{0.01,0.05,0.1,0.5,1}))</f>
        <v>62</v>
      </c>
      <c r="E10" s="84">
        <f>CEILING(C10*0.9,LOOKUP(C10*0.9,{0,10,50,100,500},{0.01,0.05,0.1,0.5,1}))</f>
        <v>50.800000000000004</v>
      </c>
      <c r="F10" s="84">
        <f>IF(D10&lt;10,D10-0.05,IF(D10&lt;50,D10-0.25,IF(D10&lt;100,D10-0.5,IF(D10&lt;500,D10-2.5,IF(D10&lt;1000,D10-5,0)))))</f>
        <v>61.5</v>
      </c>
      <c r="G10" s="84">
        <v>1</v>
      </c>
      <c r="H10" s="84">
        <f>C10*G10</f>
        <v>56.4</v>
      </c>
      <c r="I10" s="84" t="s">
        <v>3590</v>
      </c>
      <c r="J10" s="84">
        <v>15.39</v>
      </c>
      <c r="K10" s="84" t="s">
        <v>4525</v>
      </c>
      <c r="M10" s="162">
        <v>-2528</v>
      </c>
    </row>
    <row r="11" spans="1:13" x14ac:dyDescent="0.25">
      <c r="A11" s="84" t="s">
        <v>3740</v>
      </c>
      <c r="B11" s="84" t="s">
        <v>3741</v>
      </c>
      <c r="C11" s="84">
        <v>24.65</v>
      </c>
      <c r="D11" s="84">
        <f>FLOOR(C11*1.1,LOOKUP(C11*1.1,{0,10,50,100,500},{0.01,0.05,0.1,0.5,1}))</f>
        <v>27.1</v>
      </c>
      <c r="E11" s="84">
        <f>CEILING(C11*0.9,LOOKUP(C11*0.9,{0,10,50,100,500},{0.01,0.05,0.1,0.5,1}))</f>
        <v>22.200000000000003</v>
      </c>
      <c r="F11" s="84">
        <f>IF(D11&lt;10,D11-0.05,IF(D11&lt;50,D11-0.25,IF(D11&lt;100,D11-0.5,IF(D11&lt;500,D11-2.5,IF(D11&lt;1000,D11-5,0)))))</f>
        <v>26.85</v>
      </c>
      <c r="G11" s="84">
        <v>2</v>
      </c>
      <c r="H11" s="84">
        <f>C11*G11</f>
        <v>49.3</v>
      </c>
      <c r="I11" s="84" t="s">
        <v>3590</v>
      </c>
      <c r="J11" s="84">
        <v>14.99</v>
      </c>
      <c r="K11" s="84" t="s">
        <v>4526</v>
      </c>
      <c r="L11" s="82"/>
      <c r="M11" s="162">
        <v>-1538</v>
      </c>
    </row>
    <row r="12" spans="1:13" x14ac:dyDescent="0.25">
      <c r="H12" s="83">
        <f>SUM(H2:H11)</f>
        <v>422.09999999999997</v>
      </c>
      <c r="M12" s="83">
        <f>SUM(M2:M11)</f>
        <v>-3745</v>
      </c>
    </row>
  </sheetData>
  <phoneticPr fontId="1" type="noConversion"/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8F6B-2A9C-428B-8CFB-28DA80B5AB88}">
  <dimension ref="A1:M12"/>
  <sheetViews>
    <sheetView zoomScale="160" zoomScaleNormal="160" workbookViewId="0">
      <selection activeCell="H14" sqref="H14"/>
    </sheetView>
  </sheetViews>
  <sheetFormatPr defaultColWidth="9.28515625" defaultRowHeight="15.75" x14ac:dyDescent="0.25"/>
  <cols>
    <col min="1" max="3" width="9.28515625" style="163"/>
    <col min="4" max="4" width="9.28515625" style="163" hidden="1" customWidth="1"/>
    <col min="5" max="10" width="9.28515625" style="163"/>
    <col min="11" max="11" width="15.7109375" style="163" customWidth="1"/>
    <col min="12" max="16384" width="9.28515625" style="163"/>
  </cols>
  <sheetData>
    <row r="1" spans="1:13" x14ac:dyDescent="0.25">
      <c r="A1" s="163" t="s">
        <v>3587</v>
      </c>
      <c r="B1" s="163" t="s">
        <v>3588</v>
      </c>
      <c r="C1" s="163" t="s">
        <v>3589</v>
      </c>
      <c r="D1" s="163" t="s">
        <v>3590</v>
      </c>
      <c r="E1" s="163" t="s">
        <v>3591</v>
      </c>
      <c r="F1" s="163" t="s">
        <v>3592</v>
      </c>
      <c r="G1" s="163" t="s">
        <v>3593</v>
      </c>
      <c r="H1" s="163" t="s">
        <v>3594</v>
      </c>
      <c r="I1" s="163" t="s">
        <v>3590</v>
      </c>
      <c r="J1" s="163" t="s">
        <v>3595</v>
      </c>
      <c r="K1" s="163" t="s">
        <v>3596</v>
      </c>
      <c r="L1" s="163" t="s">
        <v>3597</v>
      </c>
    </row>
    <row r="2" spans="1:13" x14ac:dyDescent="0.25">
      <c r="A2" s="84" t="s">
        <v>1714</v>
      </c>
      <c r="B2" s="84" t="s">
        <v>1715</v>
      </c>
      <c r="C2" s="84">
        <v>51</v>
      </c>
      <c r="D2" s="84">
        <f>FLOOR(C2*1.1,LOOKUP(C2*1.1,{0,10,50,100,500},{0.01,0.05,0.1,0.5,1}))</f>
        <v>56.1</v>
      </c>
      <c r="E2" s="84">
        <f>CEILING(C2*0.9,LOOKUP(C2*0.9,{0,10,50,100,500},{0.01,0.05,0.1,0.5,1}))</f>
        <v>45.900000000000006</v>
      </c>
      <c r="F2" s="84">
        <f t="shared" ref="F2:F11" si="0">IF(D2&lt;10,D2-0.05,IF(D2&lt;50,D2-0.25,IF(D2&lt;100,D2-0.5,IF(D2&lt;500,D2-2.5,IF(D2&lt;1000,D2-5,0)))))</f>
        <v>55.6</v>
      </c>
      <c r="G2" s="84">
        <v>1</v>
      </c>
      <c r="H2" s="84">
        <f t="shared" ref="H2:H11" si="1">C2*G2</f>
        <v>51</v>
      </c>
      <c r="I2" s="84" t="s">
        <v>3590</v>
      </c>
      <c r="J2" s="84">
        <v>45.02</v>
      </c>
      <c r="K2" s="84" t="s">
        <v>4527</v>
      </c>
      <c r="M2" s="163">
        <v>-116</v>
      </c>
    </row>
    <row r="3" spans="1:13" x14ac:dyDescent="0.25">
      <c r="A3" s="84" t="s">
        <v>4142</v>
      </c>
      <c r="B3" s="84" t="s">
        <v>4143</v>
      </c>
      <c r="C3" s="84">
        <v>43.55</v>
      </c>
      <c r="D3" s="84">
        <f>FLOOR(C3*1.1,LOOKUP(C3*1.1,{0,10,50,100,500},{0.01,0.05,0.1,0.5,1}))</f>
        <v>47.900000000000006</v>
      </c>
      <c r="E3" s="84">
        <f>CEILING(C3*0.9,LOOKUP(C3*0.9,{0,10,50,100,500},{0.01,0.05,0.1,0.5,1}))</f>
        <v>39.200000000000003</v>
      </c>
      <c r="F3" s="84">
        <f t="shared" si="0"/>
        <v>47.650000000000006</v>
      </c>
      <c r="G3" s="84">
        <v>1</v>
      </c>
      <c r="H3" s="84">
        <f t="shared" si="1"/>
        <v>43.55</v>
      </c>
      <c r="I3" s="84" t="s">
        <v>3590</v>
      </c>
      <c r="J3" s="84">
        <v>39.64</v>
      </c>
      <c r="K3" s="84" t="s">
        <v>4528</v>
      </c>
      <c r="L3" s="82"/>
      <c r="M3" s="163">
        <v>-1010</v>
      </c>
    </row>
    <row r="4" spans="1:13" x14ac:dyDescent="0.25">
      <c r="A4" s="84" t="s">
        <v>593</v>
      </c>
      <c r="B4" s="84" t="s">
        <v>594</v>
      </c>
      <c r="C4" s="84">
        <v>69.5</v>
      </c>
      <c r="D4" s="84">
        <f>FLOOR(C4*1.1,LOOKUP(C4*1.1,{0,10,50,100,500},{0.01,0.05,0.1,0.5,1}))</f>
        <v>76.400000000000006</v>
      </c>
      <c r="E4" s="84">
        <f>CEILING(C4*0.9,LOOKUP(C4*0.9,{0,10,50,100,500},{0.01,0.05,0.1,0.5,1}))</f>
        <v>62.6</v>
      </c>
      <c r="F4" s="84">
        <f t="shared" si="0"/>
        <v>75.900000000000006</v>
      </c>
      <c r="G4" s="84">
        <v>1</v>
      </c>
      <c r="H4" s="84">
        <f t="shared" si="1"/>
        <v>69.5</v>
      </c>
      <c r="I4" s="84" t="s">
        <v>3590</v>
      </c>
      <c r="J4" s="84">
        <v>34.880000000000003</v>
      </c>
      <c r="K4" s="84" t="s">
        <v>4529</v>
      </c>
      <c r="M4" s="163">
        <v>543</v>
      </c>
    </row>
    <row r="5" spans="1:13" x14ac:dyDescent="0.25">
      <c r="A5" s="84" t="s">
        <v>237</v>
      </c>
      <c r="B5" s="84" t="s">
        <v>238</v>
      </c>
      <c r="C5" s="84">
        <v>44.6</v>
      </c>
      <c r="D5" s="84">
        <f>FLOOR(C5*1.1,LOOKUP(C5*1.1,{0,10,50,100,500},{0.01,0.05,0.1,0.5,1}))</f>
        <v>49.050000000000004</v>
      </c>
      <c r="E5" s="84">
        <f>CEILING(C5*0.9,LOOKUP(C5*0.9,{0,10,50,100,500},{0.01,0.05,0.1,0.5,1}))</f>
        <v>40.150000000000006</v>
      </c>
      <c r="F5" s="84">
        <f>IF(D5&lt;10,D5-0.05,IF(D5&lt;50,D5-0.25,IF(D5&lt;100,D5-0.5,IF(D5&lt;500,D5-2.5,IF(D5&lt;1000,D5-5,0)))))</f>
        <v>48.800000000000004</v>
      </c>
      <c r="G5" s="84">
        <v>0</v>
      </c>
      <c r="H5" s="84">
        <f>C5*G5</f>
        <v>0</v>
      </c>
      <c r="I5" s="84" t="s">
        <v>3590</v>
      </c>
      <c r="J5" s="84">
        <v>25.2</v>
      </c>
      <c r="K5" s="84" t="s">
        <v>4530</v>
      </c>
      <c r="M5" s="163" t="s">
        <v>4540</v>
      </c>
    </row>
    <row r="6" spans="1:13" x14ac:dyDescent="0.25">
      <c r="A6" s="84" t="s">
        <v>4422</v>
      </c>
      <c r="B6" s="84" t="s">
        <v>4423</v>
      </c>
      <c r="C6" s="84">
        <v>38.549999999999997</v>
      </c>
      <c r="D6" s="84">
        <f>FLOOR(C6*1.1,LOOKUP(C6*1.1,{0,10,50,100,500},{0.01,0.05,0.1,0.5,1}))</f>
        <v>42.400000000000006</v>
      </c>
      <c r="E6" s="84">
        <f>CEILING(C6*0.9,LOOKUP(C6*0.9,{0,10,50,100,500},{0.01,0.05,0.1,0.5,1}))</f>
        <v>34.700000000000003</v>
      </c>
      <c r="F6" s="84">
        <f>IF(D6&lt;10,D6-0.05,IF(D6&lt;50,D6-0.25,IF(D6&lt;100,D6-0.5,IF(D6&lt;500,D6-2.5,IF(D6&lt;1000,D6-5,0)))))</f>
        <v>42.150000000000006</v>
      </c>
      <c r="G6" s="84">
        <v>1</v>
      </c>
      <c r="H6" s="84">
        <f>C6*G6</f>
        <v>38.549999999999997</v>
      </c>
      <c r="I6" s="84" t="s">
        <v>3590</v>
      </c>
      <c r="J6" s="84">
        <v>23.79</v>
      </c>
      <c r="K6" s="84" t="s">
        <v>4531</v>
      </c>
      <c r="M6" s="163">
        <v>1403</v>
      </c>
    </row>
    <row r="7" spans="1:13" x14ac:dyDescent="0.25">
      <c r="A7" s="84" t="s">
        <v>3740</v>
      </c>
      <c r="B7" s="84" t="s">
        <v>3741</v>
      </c>
      <c r="C7" s="84">
        <v>24.8</v>
      </c>
      <c r="D7" s="84">
        <f>FLOOR(C7*1.1,LOOKUP(C7*1.1,{0,10,50,100,500},{0.01,0.05,0.1,0.5,1}))</f>
        <v>27.25</v>
      </c>
      <c r="E7" s="84">
        <f>CEILING(C7*0.9,LOOKUP(C7*0.9,{0,10,50,100,500},{0.01,0.05,0.1,0.5,1}))</f>
        <v>22.35</v>
      </c>
      <c r="F7" s="84">
        <f>IF(D7&lt;10,D7-0.05,IF(D7&lt;50,D7-0.25,IF(D7&lt;100,D7-0.5,IF(D7&lt;500,D7-2.5,IF(D7&lt;1000,D7-5,0)))))</f>
        <v>27</v>
      </c>
      <c r="G7" s="84">
        <v>2</v>
      </c>
      <c r="H7" s="84">
        <f>C7*G7</f>
        <v>49.6</v>
      </c>
      <c r="I7" s="84" t="s">
        <v>3590</v>
      </c>
      <c r="J7" s="84">
        <v>22.09</v>
      </c>
      <c r="K7" s="84" t="s">
        <v>4532</v>
      </c>
      <c r="M7" s="163">
        <v>187</v>
      </c>
    </row>
    <row r="8" spans="1:13" x14ac:dyDescent="0.25">
      <c r="A8" s="84" t="s">
        <v>4313</v>
      </c>
      <c r="B8" s="84" t="s">
        <v>4314</v>
      </c>
      <c r="C8" s="84">
        <v>27.05</v>
      </c>
      <c r="D8" s="84">
        <f>FLOOR(C8*1.1,LOOKUP(C8*1.1,{0,10,50,100,500},{0.01,0.05,0.1,0.5,1}))</f>
        <v>29.75</v>
      </c>
      <c r="E8" s="84">
        <f>CEILING(C8*0.9,LOOKUP(C8*0.9,{0,10,50,100,500},{0.01,0.05,0.1,0.5,1}))</f>
        <v>24.35</v>
      </c>
      <c r="F8" s="84">
        <f t="shared" si="0"/>
        <v>29.5</v>
      </c>
      <c r="G8" s="84">
        <v>2</v>
      </c>
      <c r="H8" s="84">
        <f t="shared" si="1"/>
        <v>54.1</v>
      </c>
      <c r="I8" s="84" t="s">
        <v>3590</v>
      </c>
      <c r="J8" s="84">
        <v>21.82</v>
      </c>
      <c r="K8" s="84" t="s">
        <v>4533</v>
      </c>
      <c r="M8" s="163">
        <v>1479</v>
      </c>
    </row>
    <row r="9" spans="1:13" x14ac:dyDescent="0.25">
      <c r="A9" s="84" t="s">
        <v>4390</v>
      </c>
      <c r="B9" s="84" t="s">
        <v>4391</v>
      </c>
      <c r="C9" s="84">
        <v>19.899999999999999</v>
      </c>
      <c r="D9" s="84">
        <f>FLOOR(C9*1.1,LOOKUP(C9*1.1,{0,10,50,100,500},{0.01,0.05,0.1,0.5,1}))</f>
        <v>21.85</v>
      </c>
      <c r="E9" s="84">
        <f>CEILING(C9*0.9,LOOKUP(C9*0.9,{0,10,50,100,500},{0.01,0.05,0.1,0.5,1}))</f>
        <v>17.95</v>
      </c>
      <c r="F9" s="84">
        <f t="shared" si="0"/>
        <v>21.6</v>
      </c>
      <c r="G9" s="84">
        <v>3</v>
      </c>
      <c r="H9" s="84">
        <f t="shared" si="1"/>
        <v>59.699999999999996</v>
      </c>
      <c r="I9" s="84" t="s">
        <v>3590</v>
      </c>
      <c r="J9" s="84">
        <v>16.86</v>
      </c>
      <c r="K9" s="84" t="s">
        <v>4534</v>
      </c>
      <c r="M9" s="163">
        <v>2868</v>
      </c>
    </row>
    <row r="10" spans="1:13" x14ac:dyDescent="0.25">
      <c r="A10" s="84" t="s">
        <v>4535</v>
      </c>
      <c r="B10" s="84" t="s">
        <v>4536</v>
      </c>
      <c r="C10" s="84">
        <v>70.7</v>
      </c>
      <c r="D10" s="84">
        <f>FLOOR(C10*1.1,LOOKUP(C10*1.1,{0,10,50,100,500},{0.01,0.05,0.1,0.5,1}))</f>
        <v>77.7</v>
      </c>
      <c r="E10" s="84">
        <f>CEILING(C10*0.9,LOOKUP(C10*0.9,{0,10,50,100,500},{0.01,0.05,0.1,0.5,1}))</f>
        <v>63.7</v>
      </c>
      <c r="F10" s="84">
        <f t="shared" si="0"/>
        <v>77.2</v>
      </c>
      <c r="G10" s="84">
        <v>1</v>
      </c>
      <c r="H10" s="84">
        <f t="shared" si="1"/>
        <v>70.7</v>
      </c>
      <c r="I10" s="84" t="s">
        <v>3590</v>
      </c>
      <c r="J10" s="84">
        <v>15.86</v>
      </c>
      <c r="K10" s="84" t="s">
        <v>4537</v>
      </c>
      <c r="M10" s="163">
        <v>-867</v>
      </c>
    </row>
    <row r="11" spans="1:13" x14ac:dyDescent="0.25">
      <c r="A11" s="84" t="s">
        <v>11</v>
      </c>
      <c r="B11" s="84" t="s">
        <v>12</v>
      </c>
      <c r="C11" s="84">
        <v>21</v>
      </c>
      <c r="D11" s="84">
        <f>FLOOR(C11*1.1,LOOKUP(C11*1.1,{0,10,50,100,500},{0.01,0.05,0.1,0.5,1}))</f>
        <v>23.1</v>
      </c>
      <c r="E11" s="84">
        <f>CEILING(C11*0.9,LOOKUP(C11*0.9,{0,10,50,100,500},{0.01,0.05,0.1,0.5,1}))</f>
        <v>18.900000000000002</v>
      </c>
      <c r="F11" s="84">
        <f t="shared" si="0"/>
        <v>22.85</v>
      </c>
      <c r="G11" s="84">
        <v>2</v>
      </c>
      <c r="H11" s="84">
        <f t="shared" si="1"/>
        <v>42</v>
      </c>
      <c r="I11" s="84" t="s">
        <v>3590</v>
      </c>
      <c r="J11" s="84">
        <v>12.88</v>
      </c>
      <c r="K11" s="84" t="s">
        <v>4538</v>
      </c>
      <c r="L11" s="82"/>
      <c r="M11" s="163">
        <v>-124</v>
      </c>
    </row>
    <row r="12" spans="1:13" x14ac:dyDescent="0.25">
      <c r="H12" s="83">
        <f>SUM(H2:H11)</f>
        <v>478.7</v>
      </c>
      <c r="M12" s="83">
        <f>SUM(M2:M11)</f>
        <v>4363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6772-4243-4BFA-B4EE-95C6A101034B}">
  <dimension ref="A1:M12"/>
  <sheetViews>
    <sheetView zoomScale="145" zoomScaleNormal="145" workbookViewId="0">
      <selection activeCell="M6" sqref="M6"/>
    </sheetView>
  </sheetViews>
  <sheetFormatPr defaultColWidth="9.28515625" defaultRowHeight="15.75" x14ac:dyDescent="0.25"/>
  <cols>
    <col min="1" max="3" width="9.28515625" style="164"/>
    <col min="4" max="4" width="9.28515625" style="164" hidden="1" customWidth="1"/>
    <col min="5" max="10" width="9.28515625" style="164"/>
    <col min="11" max="11" width="15.7109375" style="164" customWidth="1"/>
    <col min="12" max="16384" width="9.28515625" style="164"/>
  </cols>
  <sheetData>
    <row r="1" spans="1:13" x14ac:dyDescent="0.25">
      <c r="A1" s="164" t="s">
        <v>3587</v>
      </c>
      <c r="B1" s="164" t="s">
        <v>3588</v>
      </c>
      <c r="C1" s="164" t="s">
        <v>3589</v>
      </c>
      <c r="D1" s="164" t="s">
        <v>3590</v>
      </c>
      <c r="E1" s="164" t="s">
        <v>3591</v>
      </c>
      <c r="F1" s="164" t="s">
        <v>3592</v>
      </c>
      <c r="G1" s="164" t="s">
        <v>3593</v>
      </c>
      <c r="H1" s="164" t="s">
        <v>3594</v>
      </c>
      <c r="I1" s="164" t="s">
        <v>3590</v>
      </c>
      <c r="J1" s="164" t="s">
        <v>3595</v>
      </c>
      <c r="K1" s="164" t="s">
        <v>3596</v>
      </c>
      <c r="L1" s="164" t="s">
        <v>3597</v>
      </c>
    </row>
    <row r="2" spans="1:13" x14ac:dyDescent="0.25">
      <c r="A2" s="84" t="s">
        <v>1169</v>
      </c>
      <c r="B2" s="84" t="s">
        <v>1170</v>
      </c>
      <c r="C2" s="84">
        <v>61</v>
      </c>
      <c r="D2" s="84">
        <f>FLOOR(C2*1.1,LOOKUP(C2*1.1,{0,10,50,100,500},{0.01,0.05,0.1,0.5,1}))</f>
        <v>67.100000000000009</v>
      </c>
      <c r="E2" s="84">
        <f>CEILING(C2*0.9,LOOKUP(C2*0.9,{0,10,50,100,500},{0.01,0.05,0.1,0.5,1}))</f>
        <v>54.900000000000006</v>
      </c>
      <c r="F2" s="84">
        <f t="shared" ref="F2:F11" si="0">IF(D2&lt;10,D2-0.05,IF(D2&lt;50,D2-0.25,IF(D2&lt;100,D2-0.5,IF(D2&lt;500,D2-2.5,IF(D2&lt;1000,D2-5,0)))))</f>
        <v>66.600000000000009</v>
      </c>
      <c r="G2" s="84">
        <v>1</v>
      </c>
      <c r="H2" s="84">
        <f t="shared" ref="H2:H11" si="1">C2*G2</f>
        <v>61</v>
      </c>
      <c r="I2" s="84" t="s">
        <v>3590</v>
      </c>
      <c r="J2" s="84">
        <v>33.520000000000003</v>
      </c>
      <c r="K2" s="84" t="s">
        <v>4541</v>
      </c>
      <c r="M2" s="164">
        <v>-37</v>
      </c>
    </row>
    <row r="3" spans="1:13" x14ac:dyDescent="0.25">
      <c r="A3" s="84" t="s">
        <v>4535</v>
      </c>
      <c r="B3" s="84" t="s">
        <v>4536</v>
      </c>
      <c r="C3" s="84">
        <v>75</v>
      </c>
      <c r="D3" s="84">
        <f>FLOOR(C3*1.1,LOOKUP(C3*1.1,{0,10,50,100,500},{0.01,0.05,0.1,0.5,1}))</f>
        <v>82.5</v>
      </c>
      <c r="E3" s="84">
        <f>CEILING(C3*0.9,LOOKUP(C3*0.9,{0,10,50,100,500},{0.01,0.05,0.1,0.5,1}))</f>
        <v>67.5</v>
      </c>
      <c r="F3" s="84">
        <f t="shared" si="0"/>
        <v>82</v>
      </c>
      <c r="G3" s="84">
        <v>1</v>
      </c>
      <c r="H3" s="84">
        <f t="shared" si="1"/>
        <v>75</v>
      </c>
      <c r="I3" s="84" t="s">
        <v>3590</v>
      </c>
      <c r="J3" s="84">
        <v>25.02</v>
      </c>
      <c r="K3" s="84" t="s">
        <v>4542</v>
      </c>
      <c r="M3" s="164">
        <v>-168</v>
      </c>
    </row>
    <row r="4" spans="1:13" x14ac:dyDescent="0.25">
      <c r="A4" s="84" t="s">
        <v>1714</v>
      </c>
      <c r="B4" s="84" t="s">
        <v>1715</v>
      </c>
      <c r="C4" s="84">
        <v>51.6</v>
      </c>
      <c r="D4" s="84">
        <f>FLOOR(C4*1.1,LOOKUP(C4*1.1,{0,10,50,100,500},{0.01,0.05,0.1,0.5,1}))</f>
        <v>56.7</v>
      </c>
      <c r="E4" s="84">
        <f>CEILING(C4*0.9,LOOKUP(C4*0.9,{0,10,50,100,500},{0.01,0.05,0.1,0.5,1}))</f>
        <v>46.45</v>
      </c>
      <c r="F4" s="84">
        <f t="shared" si="0"/>
        <v>56.2</v>
      </c>
      <c r="G4" s="84">
        <v>1</v>
      </c>
      <c r="H4" s="84">
        <f t="shared" si="1"/>
        <v>51.6</v>
      </c>
      <c r="I4" s="84" t="s">
        <v>3590</v>
      </c>
      <c r="J4" s="84">
        <v>19.14</v>
      </c>
      <c r="K4" s="84" t="s">
        <v>4543</v>
      </c>
      <c r="M4" s="164">
        <v>-4818</v>
      </c>
    </row>
    <row r="5" spans="1:13" x14ac:dyDescent="0.25">
      <c r="A5" s="84" t="s">
        <v>11</v>
      </c>
      <c r="B5" s="84" t="s">
        <v>12</v>
      </c>
      <c r="C5" s="84">
        <v>21.6</v>
      </c>
      <c r="D5" s="84">
        <f>FLOOR(C5*1.1,LOOKUP(C5*1.1,{0,10,50,100,500},{0.01,0.05,0.1,0.5,1}))</f>
        <v>23.75</v>
      </c>
      <c r="E5" s="84">
        <f>CEILING(C5*0.9,LOOKUP(C5*0.9,{0,10,50,100,500},{0.01,0.05,0.1,0.5,1}))</f>
        <v>19.450000000000003</v>
      </c>
      <c r="F5" s="84">
        <f t="shared" si="0"/>
        <v>23.5</v>
      </c>
      <c r="G5" s="84">
        <v>2</v>
      </c>
      <c r="H5" s="84">
        <f t="shared" si="1"/>
        <v>43.2</v>
      </c>
      <c r="I5" s="84" t="s">
        <v>3590</v>
      </c>
      <c r="J5" s="84">
        <v>17.149999999999999</v>
      </c>
      <c r="K5" s="84" t="s">
        <v>4544</v>
      </c>
      <c r="M5" s="164">
        <v>895</v>
      </c>
    </row>
    <row r="6" spans="1:13" x14ac:dyDescent="0.25">
      <c r="A6" s="84" t="s">
        <v>237</v>
      </c>
      <c r="B6" s="84" t="s">
        <v>238</v>
      </c>
      <c r="C6" s="84">
        <v>44.7</v>
      </c>
      <c r="D6" s="84">
        <f>FLOOR(C6*1.1,LOOKUP(C6*1.1,{0,10,50,100,500},{0.01,0.05,0.1,0.5,1}))</f>
        <v>49.150000000000006</v>
      </c>
      <c r="E6" s="84">
        <f>CEILING(C6*0.9,LOOKUP(C6*0.9,{0,10,50,100,500},{0.01,0.05,0.1,0.5,1}))</f>
        <v>40.25</v>
      </c>
      <c r="F6" s="84">
        <f t="shared" si="0"/>
        <v>48.900000000000006</v>
      </c>
      <c r="G6" s="84">
        <v>1</v>
      </c>
      <c r="H6" s="84">
        <f t="shared" si="1"/>
        <v>44.7</v>
      </c>
      <c r="I6" s="84" t="s">
        <v>3590</v>
      </c>
      <c r="J6" s="84">
        <v>15.76</v>
      </c>
      <c r="K6" s="84" t="s">
        <v>4545</v>
      </c>
      <c r="M6" s="164">
        <v>1044</v>
      </c>
    </row>
    <row r="7" spans="1:13" x14ac:dyDescent="0.25">
      <c r="A7" s="84" t="s">
        <v>4471</v>
      </c>
      <c r="B7" s="84" t="s">
        <v>4472</v>
      </c>
      <c r="C7" s="84">
        <v>42.55</v>
      </c>
      <c r="D7" s="84">
        <f>FLOOR(C7*1.1,LOOKUP(C7*1.1,{0,10,50,100,500},{0.01,0.05,0.1,0.5,1}))</f>
        <v>46.800000000000004</v>
      </c>
      <c r="E7" s="84">
        <f>CEILING(C7*0.9,LOOKUP(C7*0.9,{0,10,50,100,500},{0.01,0.05,0.1,0.5,1}))</f>
        <v>38.300000000000004</v>
      </c>
      <c r="F7" s="84">
        <f t="shared" si="0"/>
        <v>46.550000000000004</v>
      </c>
      <c r="G7" s="84">
        <v>1</v>
      </c>
      <c r="H7" s="84">
        <f t="shared" si="1"/>
        <v>42.55</v>
      </c>
      <c r="I7" s="84" t="s">
        <v>3590</v>
      </c>
      <c r="J7" s="84">
        <v>14.54</v>
      </c>
      <c r="K7" s="84" t="s">
        <v>4546</v>
      </c>
      <c r="M7" s="164">
        <v>-1254</v>
      </c>
    </row>
    <row r="8" spans="1:13" x14ac:dyDescent="0.25">
      <c r="A8" s="84" t="s">
        <v>8</v>
      </c>
      <c r="B8" s="84" t="s">
        <v>7</v>
      </c>
      <c r="C8" s="84">
        <v>46.95</v>
      </c>
      <c r="D8" s="84">
        <f>FLOOR(C8*1.1,LOOKUP(C8*1.1,{0,10,50,100,500},{0.01,0.05,0.1,0.5,1}))</f>
        <v>51.6</v>
      </c>
      <c r="E8" s="84">
        <f>CEILING(C8*0.9,LOOKUP(C8*0.9,{0,10,50,100,500},{0.01,0.05,0.1,0.5,1}))</f>
        <v>42.300000000000004</v>
      </c>
      <c r="F8" s="84">
        <f t="shared" si="0"/>
        <v>51.1</v>
      </c>
      <c r="G8" s="84">
        <v>1</v>
      </c>
      <c r="H8" s="84">
        <f t="shared" si="1"/>
        <v>46.95</v>
      </c>
      <c r="I8" s="84" t="s">
        <v>3590</v>
      </c>
      <c r="J8" s="84">
        <v>12.97</v>
      </c>
      <c r="K8" s="84" t="s">
        <v>4547</v>
      </c>
      <c r="M8" s="164">
        <v>-61</v>
      </c>
    </row>
    <row r="9" spans="1:13" x14ac:dyDescent="0.25">
      <c r="A9" s="84" t="s">
        <v>4548</v>
      </c>
      <c r="B9" s="84" t="s">
        <v>4549</v>
      </c>
      <c r="C9" s="84">
        <v>14.75</v>
      </c>
      <c r="D9" s="84">
        <f>FLOOR(C9*1.1,LOOKUP(C9*1.1,{0,10,50,100,500},{0.01,0.05,0.1,0.5,1}))</f>
        <v>16.2</v>
      </c>
      <c r="E9" s="84">
        <f>CEILING(C9*0.9,LOOKUP(C9*0.9,{0,10,50,100,500},{0.01,0.05,0.1,0.5,1}))</f>
        <v>13.3</v>
      </c>
      <c r="F9" s="84">
        <f t="shared" si="0"/>
        <v>15.95</v>
      </c>
      <c r="G9" s="84">
        <v>3</v>
      </c>
      <c r="H9" s="84">
        <f t="shared" si="1"/>
        <v>44.25</v>
      </c>
      <c r="I9" s="84" t="s">
        <v>3590</v>
      </c>
      <c r="J9" s="84">
        <v>9.3000000000000007</v>
      </c>
      <c r="K9" s="84" t="s">
        <v>4550</v>
      </c>
      <c r="M9" s="164">
        <v>1694</v>
      </c>
    </row>
    <row r="10" spans="1:13" x14ac:dyDescent="0.25">
      <c r="A10" s="84" t="s">
        <v>805</v>
      </c>
      <c r="B10" s="84" t="s">
        <v>806</v>
      </c>
      <c r="C10" s="84">
        <v>24.3</v>
      </c>
      <c r="D10" s="84">
        <f>FLOOR(C10*1.1,LOOKUP(C10*1.1,{0,10,50,100,500},{0.01,0.05,0.1,0.5,1}))</f>
        <v>26.700000000000003</v>
      </c>
      <c r="E10" s="84">
        <f>CEILING(C10*0.9,LOOKUP(C10*0.9,{0,10,50,100,500},{0.01,0.05,0.1,0.5,1}))</f>
        <v>21.900000000000002</v>
      </c>
      <c r="F10" s="84">
        <f t="shared" si="0"/>
        <v>26.450000000000003</v>
      </c>
      <c r="G10" s="84">
        <v>2</v>
      </c>
      <c r="H10" s="84">
        <f t="shared" si="1"/>
        <v>48.6</v>
      </c>
      <c r="I10" s="84" t="s">
        <v>3590</v>
      </c>
      <c r="J10" s="84">
        <v>8.2899999999999991</v>
      </c>
      <c r="K10" s="84" t="s">
        <v>4551</v>
      </c>
      <c r="M10" s="164">
        <v>-713</v>
      </c>
    </row>
    <row r="11" spans="1:13" x14ac:dyDescent="0.25">
      <c r="A11" s="84" t="s">
        <v>3774</v>
      </c>
      <c r="B11" s="84" t="s">
        <v>3775</v>
      </c>
      <c r="C11" s="84">
        <v>43.7</v>
      </c>
      <c r="D11" s="84">
        <f>FLOOR(C11*1.1,LOOKUP(C11*1.1,{0,10,50,100,500},{0.01,0.05,0.1,0.5,1}))</f>
        <v>48.050000000000004</v>
      </c>
      <c r="E11" s="84">
        <f>CEILING(C11*0.9,LOOKUP(C11*0.9,{0,10,50,100,500},{0.01,0.05,0.1,0.5,1}))</f>
        <v>39.35</v>
      </c>
      <c r="F11" s="84">
        <f t="shared" si="0"/>
        <v>47.800000000000004</v>
      </c>
      <c r="G11" s="84">
        <v>1</v>
      </c>
      <c r="H11" s="84">
        <f t="shared" si="1"/>
        <v>43.7</v>
      </c>
      <c r="I11" s="84" t="s">
        <v>3590</v>
      </c>
      <c r="J11" s="84">
        <v>8.2899999999999991</v>
      </c>
      <c r="K11" s="84" t="s">
        <v>4552</v>
      </c>
      <c r="M11" s="164">
        <v>-3706</v>
      </c>
    </row>
    <row r="12" spans="1:13" x14ac:dyDescent="0.25">
      <c r="H12" s="83">
        <f>SUM(H2:H11)</f>
        <v>501.55</v>
      </c>
      <c r="M12" s="83">
        <f>SUM(M2:M11)</f>
        <v>-7124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200F-ED71-4C78-8648-F6440A0C0CDC}">
  <dimension ref="A1:T24"/>
  <sheetViews>
    <sheetView zoomScale="130" zoomScaleNormal="130" workbookViewId="0">
      <selection activeCell="O27" sqref="O27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4" width="9" style="6"/>
    <col min="15" max="15" width="9.140625" style="6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8</v>
      </c>
      <c r="B2" s="23" t="s">
        <v>7</v>
      </c>
      <c r="C2" s="23" t="s">
        <v>1229</v>
      </c>
      <c r="D2" s="24">
        <f>FLOOR(C2*1.1,LOOKUP(C2*1.1,{0,10,50,100,500},{0.01,0.05,0.1,0.5,1}))</f>
        <v>79.800000000000011</v>
      </c>
      <c r="E2" s="24">
        <f>CEILING(C2*0.9,LOOKUP(C2*0.9,{0,10,50,100,500},{0.01,0.05,0.1,0.5,1}))</f>
        <v>65.400000000000006</v>
      </c>
      <c r="F2" s="25">
        <f t="shared" ref="F2:F21" si="0">IF(D2&lt;10,D2-0.02,IF(D2&lt;50,D2-0.1,IF(D2&lt;100,D2-0.2,IF(D2&lt;500,D2-1,IF(D2&lt;1000,D2-2,0)))))</f>
        <v>79.600000000000009</v>
      </c>
      <c r="G2" s="23">
        <v>1</v>
      </c>
      <c r="H2" s="23">
        <f t="shared" ref="H2:H21" si="1">C2*G2</f>
        <v>72.599999999999994</v>
      </c>
      <c r="I2" s="23"/>
      <c r="J2" s="23" t="s">
        <v>1265</v>
      </c>
      <c r="K2" s="23" t="s">
        <v>1209</v>
      </c>
      <c r="L2" s="23" t="s">
        <v>1245</v>
      </c>
      <c r="M2" s="5"/>
      <c r="N2" s="6">
        <v>1188</v>
      </c>
      <c r="R2" s="3">
        <f t="shared" ref="R2:R11" si="2">IF(E2&lt;10,E2+0.01,IF(E2&lt;50,E2+0.05,IF(E2&lt;100,E2+0.1,IF(E2&lt;500,E2+0.5,IF(E2&lt;1000,E2+1,0)))))</f>
        <v>65.5</v>
      </c>
      <c r="S2" s="6">
        <v>1</v>
      </c>
      <c r="T2" s="8">
        <f>H22*1000*0.01</f>
        <v>4992.6000000000004</v>
      </c>
    </row>
    <row r="3" spans="1:20" s="9" customFormat="1" x14ac:dyDescent="0.25">
      <c r="A3" s="23" t="s">
        <v>703</v>
      </c>
      <c r="B3" s="23" t="s">
        <v>704</v>
      </c>
      <c r="C3" s="23" t="s">
        <v>1230</v>
      </c>
      <c r="D3" s="23">
        <f>FLOOR(C3*1.1,LOOKUP(C3*1.1,{0,10,50,100,500},{0.01,0.05,0.1,0.5,1}))</f>
        <v>74.8</v>
      </c>
      <c r="E3" s="23">
        <f>CEILING(C3*0.9,LOOKUP(C3*0.9,{0,10,50,100,500},{0.01,0.05,0.1,0.5,1}))</f>
        <v>61.2</v>
      </c>
      <c r="F3" s="23">
        <f t="shared" si="0"/>
        <v>74.599999999999994</v>
      </c>
      <c r="G3" s="23">
        <v>1</v>
      </c>
      <c r="H3" s="23">
        <f t="shared" si="1"/>
        <v>68</v>
      </c>
      <c r="I3" s="23"/>
      <c r="J3" s="23" t="s">
        <v>1266</v>
      </c>
      <c r="K3" s="23" t="s">
        <v>1210</v>
      </c>
      <c r="L3" s="23" t="s">
        <v>1246</v>
      </c>
      <c r="M3" s="5"/>
      <c r="N3" s="5">
        <v>-2797</v>
      </c>
      <c r="O3" s="6"/>
      <c r="P3" s="6"/>
      <c r="Q3" s="6"/>
      <c r="R3" s="3">
        <f t="shared" si="2"/>
        <v>61.300000000000004</v>
      </c>
      <c r="S3" s="6">
        <v>2</v>
      </c>
      <c r="T3" s="8">
        <f>T2*2</f>
        <v>9985.2000000000007</v>
      </c>
    </row>
    <row r="4" spans="1:20" x14ac:dyDescent="0.25">
      <c r="A4" s="23" t="s">
        <v>1185</v>
      </c>
      <c r="B4" s="23" t="s">
        <v>1186</v>
      </c>
      <c r="C4" s="23" t="s">
        <v>1231</v>
      </c>
      <c r="D4" s="24">
        <f>FLOOR(C4*1.1,LOOKUP(C4*1.1,{0,10,50,100,500},{0.01,0.05,0.1,0.5,1}))</f>
        <v>21.75</v>
      </c>
      <c r="E4" s="24">
        <f>CEILING(C4*0.9,LOOKUP(C4*0.9,{0,10,50,100,500},{0.01,0.05,0.1,0.5,1}))</f>
        <v>17.850000000000001</v>
      </c>
      <c r="F4" s="25">
        <f t="shared" si="0"/>
        <v>21.65</v>
      </c>
      <c r="G4" s="23">
        <v>3</v>
      </c>
      <c r="H4" s="23">
        <f t="shared" si="1"/>
        <v>59.400000000000006</v>
      </c>
      <c r="I4" s="23"/>
      <c r="J4" s="23" t="s">
        <v>1267</v>
      </c>
      <c r="K4" s="23" t="s">
        <v>1211</v>
      </c>
      <c r="L4" s="23" t="s">
        <v>1247</v>
      </c>
      <c r="M4" s="28"/>
      <c r="N4" s="5">
        <v>4401</v>
      </c>
      <c r="R4" s="3">
        <f t="shared" si="2"/>
        <v>17.900000000000002</v>
      </c>
      <c r="S4" s="6">
        <v>3</v>
      </c>
      <c r="T4" s="8">
        <f>T2*3</f>
        <v>14977.800000000001</v>
      </c>
    </row>
    <row r="5" spans="1:20" s="9" customFormat="1" ht="17.25" customHeight="1" x14ac:dyDescent="0.25">
      <c r="A5" s="15" t="s">
        <v>640</v>
      </c>
      <c r="B5" s="15" t="s">
        <v>641</v>
      </c>
      <c r="C5" s="15" t="s">
        <v>1232</v>
      </c>
      <c r="D5" s="16">
        <f>FLOOR(C5*1.1,LOOKUP(C5*1.1,{0,10,50,100,500},{0.01,0.05,0.1,0.5,1}))</f>
        <v>87.7</v>
      </c>
      <c r="E5" s="16">
        <f>CEILING(C5*0.9,LOOKUP(C5*0.9,{0,10,50,100,500},{0.01,0.05,0.1,0.5,1}))</f>
        <v>71.900000000000006</v>
      </c>
      <c r="F5" s="17">
        <f t="shared" si="0"/>
        <v>87.5</v>
      </c>
      <c r="G5" s="15">
        <v>0</v>
      </c>
      <c r="H5" s="15">
        <f t="shared" si="1"/>
        <v>0</v>
      </c>
      <c r="I5" s="15"/>
      <c r="J5" s="15" t="s">
        <v>1241</v>
      </c>
      <c r="K5" s="15" t="s">
        <v>1212</v>
      </c>
      <c r="L5" s="15" t="s">
        <v>1248</v>
      </c>
      <c r="M5" s="5"/>
      <c r="N5" s="5"/>
      <c r="O5" s="6"/>
      <c r="P5" s="6"/>
      <c r="Q5" s="6"/>
      <c r="R5" s="3">
        <f t="shared" si="2"/>
        <v>72</v>
      </c>
      <c r="S5" s="6">
        <v>4</v>
      </c>
      <c r="T5" s="8">
        <f>T2*4</f>
        <v>19970.400000000001</v>
      </c>
    </row>
    <row r="6" spans="1:20" x14ac:dyDescent="0.25">
      <c r="A6" s="23" t="s">
        <v>11</v>
      </c>
      <c r="B6" s="23" t="s">
        <v>12</v>
      </c>
      <c r="C6" s="23" t="s">
        <v>1233</v>
      </c>
      <c r="D6" s="24">
        <f>FLOOR(C6*1.1,LOOKUP(C6*1.1,{0,10,50,100,500},{0.01,0.05,0.1,0.5,1}))</f>
        <v>19</v>
      </c>
      <c r="E6" s="24">
        <f>CEILING(C6*0.9,LOOKUP(C6*0.9,{0,10,50,100,500},{0.01,0.05,0.1,0.5,1}))</f>
        <v>15.600000000000001</v>
      </c>
      <c r="F6" s="25">
        <f t="shared" si="0"/>
        <v>18.899999999999999</v>
      </c>
      <c r="G6" s="23">
        <v>3</v>
      </c>
      <c r="H6" s="23">
        <f t="shared" si="1"/>
        <v>51.900000000000006</v>
      </c>
      <c r="I6" s="23"/>
      <c r="J6" s="23" t="s">
        <v>1268</v>
      </c>
      <c r="K6" s="23" t="s">
        <v>1213</v>
      </c>
      <c r="L6" s="23" t="s">
        <v>1249</v>
      </c>
      <c r="M6" s="5"/>
      <c r="N6" s="5" t="s">
        <v>1281</v>
      </c>
      <c r="R6" s="3">
        <f t="shared" si="2"/>
        <v>15.650000000000002</v>
      </c>
      <c r="S6" s="6">
        <v>5</v>
      </c>
      <c r="T6" s="8">
        <f>T2*5</f>
        <v>24963</v>
      </c>
    </row>
    <row r="7" spans="1:20" s="9" customFormat="1" x14ac:dyDescent="0.25">
      <c r="A7" s="23" t="s">
        <v>1187</v>
      </c>
      <c r="B7" s="23" t="s">
        <v>1188</v>
      </c>
      <c r="C7" s="23" t="s">
        <v>1234</v>
      </c>
      <c r="D7" s="24">
        <f>FLOOR(C7*1.1,LOOKUP(C7*1.1,{0,10,50,100,500},{0.01,0.05,0.1,0.5,1}))</f>
        <v>10.200000000000001</v>
      </c>
      <c r="E7" s="24">
        <f>CEILING(C7*0.9,LOOKUP(C7*0.9,{0,10,50,100,500},{0.01,0.05,0.1,0.5,1}))</f>
        <v>8.36</v>
      </c>
      <c r="F7" s="25">
        <f t="shared" si="0"/>
        <v>10.100000000000001</v>
      </c>
      <c r="G7" s="23">
        <v>7</v>
      </c>
      <c r="H7" s="23">
        <f t="shared" si="1"/>
        <v>64.959999999999994</v>
      </c>
      <c r="I7" s="23"/>
      <c r="J7" s="23" t="s">
        <v>1269</v>
      </c>
      <c r="K7" s="23" t="s">
        <v>1214</v>
      </c>
      <c r="L7" s="23" t="s">
        <v>1250</v>
      </c>
      <c r="M7" s="5"/>
      <c r="N7" s="5" t="s">
        <v>1281</v>
      </c>
      <c r="O7" s="6"/>
      <c r="P7" s="6"/>
      <c r="Q7" s="6"/>
      <c r="R7" s="3">
        <f t="shared" si="2"/>
        <v>8.3699999999999992</v>
      </c>
      <c r="S7" s="6">
        <v>6</v>
      </c>
      <c r="T7" s="8">
        <f>T2*6</f>
        <v>29955.600000000002</v>
      </c>
    </row>
    <row r="8" spans="1:20" s="13" customFormat="1" x14ac:dyDescent="0.25">
      <c r="A8" s="23" t="s">
        <v>1189</v>
      </c>
      <c r="B8" s="23" t="s">
        <v>1190</v>
      </c>
      <c r="C8" s="23" t="s">
        <v>1235</v>
      </c>
      <c r="D8" s="24">
        <f>FLOOR(C8*1.1,LOOKUP(C8*1.1,{0,10,50,100,500},{0.01,0.05,0.1,0.5,1}))</f>
        <v>36.050000000000004</v>
      </c>
      <c r="E8" s="24">
        <f>CEILING(C8*0.9,LOOKUP(C8*0.9,{0,10,50,100,500},{0.01,0.05,0.1,0.5,1}))</f>
        <v>29.55</v>
      </c>
      <c r="F8" s="25">
        <f t="shared" si="0"/>
        <v>35.950000000000003</v>
      </c>
      <c r="G8" s="25">
        <v>2</v>
      </c>
      <c r="H8" s="23">
        <f t="shared" si="1"/>
        <v>65.599999999999994</v>
      </c>
      <c r="I8" s="23"/>
      <c r="J8" s="23" t="s">
        <v>734</v>
      </c>
      <c r="K8" s="23" t="s">
        <v>1215</v>
      </c>
      <c r="L8" s="23" t="s">
        <v>1251</v>
      </c>
      <c r="M8" s="5"/>
      <c r="N8" s="5" t="s">
        <v>1281</v>
      </c>
      <c r="O8" s="6"/>
      <c r="P8" s="6"/>
      <c r="Q8" s="6"/>
      <c r="R8" s="3">
        <f t="shared" si="2"/>
        <v>29.6</v>
      </c>
      <c r="S8" s="6">
        <v>7</v>
      </c>
      <c r="T8" s="8">
        <f>T2*7</f>
        <v>34948.200000000004</v>
      </c>
    </row>
    <row r="9" spans="1:20" s="13" customFormat="1" x14ac:dyDescent="0.25">
      <c r="A9" s="23" t="s">
        <v>1047</v>
      </c>
      <c r="B9" s="23" t="s">
        <v>1048</v>
      </c>
      <c r="C9" s="23" t="s">
        <v>239</v>
      </c>
      <c r="D9" s="24">
        <f>FLOOR(C9*1.1,LOOKUP(C9*1.1,{0,10,50,100,500},{0.01,0.05,0.1,0.5,1}))</f>
        <v>62.900000000000006</v>
      </c>
      <c r="E9" s="24">
        <f>CEILING(C9*0.9,LOOKUP(C9*0.9,{0,10,50,100,500},{0.01,0.05,0.1,0.5,1}))</f>
        <v>51.5</v>
      </c>
      <c r="F9" s="25">
        <f t="shared" si="0"/>
        <v>62.7</v>
      </c>
      <c r="G9" s="25">
        <v>1</v>
      </c>
      <c r="H9" s="23">
        <f t="shared" si="1"/>
        <v>57.2</v>
      </c>
      <c r="I9" s="23"/>
      <c r="J9" s="23" t="s">
        <v>694</v>
      </c>
      <c r="K9" s="23" t="s">
        <v>1216</v>
      </c>
      <c r="L9" s="23" t="s">
        <v>1252</v>
      </c>
      <c r="M9" s="5"/>
      <c r="N9" s="5">
        <v>-5855</v>
      </c>
      <c r="O9" s="6"/>
      <c r="P9" s="6"/>
      <c r="Q9" s="6"/>
      <c r="R9" s="3">
        <f t="shared" si="2"/>
        <v>51.6</v>
      </c>
      <c r="S9" s="6">
        <v>8</v>
      </c>
      <c r="T9" s="8">
        <f>T2*8</f>
        <v>39940.800000000003</v>
      </c>
    </row>
    <row r="10" spans="1:20" x14ac:dyDescent="0.25">
      <c r="A10" s="23" t="s">
        <v>1191</v>
      </c>
      <c r="B10" s="23" t="s">
        <v>1192</v>
      </c>
      <c r="C10" s="23" t="s">
        <v>1236</v>
      </c>
      <c r="D10" s="24">
        <f>FLOOR(C10*1.1,LOOKUP(C10*1.1,{0,10,50,100,500},{0.01,0.05,0.1,0.5,1}))</f>
        <v>32.75</v>
      </c>
      <c r="E10" s="24">
        <f>CEILING(C10*0.9,LOOKUP(C10*0.9,{0,10,50,100,500},{0.01,0.05,0.1,0.5,1}))</f>
        <v>26.85</v>
      </c>
      <c r="F10" s="25">
        <f t="shared" si="0"/>
        <v>32.65</v>
      </c>
      <c r="G10" s="25">
        <v>2</v>
      </c>
      <c r="H10" s="23">
        <f t="shared" si="1"/>
        <v>59.6</v>
      </c>
      <c r="I10" s="25"/>
      <c r="J10" s="23" t="s">
        <v>1270</v>
      </c>
      <c r="K10" s="23" t="s">
        <v>1217</v>
      </c>
      <c r="L10" s="23" t="s">
        <v>1253</v>
      </c>
      <c r="M10" s="28"/>
      <c r="N10" s="5">
        <v>644</v>
      </c>
      <c r="R10" s="3">
        <f t="shared" si="2"/>
        <v>26.900000000000002</v>
      </c>
      <c r="S10" s="6">
        <v>9</v>
      </c>
      <c r="T10" s="8">
        <f>T2*9</f>
        <v>44933.4</v>
      </c>
    </row>
    <row r="11" spans="1:20" s="9" customFormat="1" x14ac:dyDescent="0.25">
      <c r="A11" s="15" t="s">
        <v>1193</v>
      </c>
      <c r="B11" s="15" t="s">
        <v>1194</v>
      </c>
      <c r="C11" s="15" t="s">
        <v>1237</v>
      </c>
      <c r="D11" s="16">
        <f>FLOOR(C11*1.1,LOOKUP(C11*1.1,{0,10,50,100,500},{0.01,0.05,0.1,0.5,1}))</f>
        <v>39.300000000000004</v>
      </c>
      <c r="E11" s="16">
        <f>CEILING(C11*0.9,LOOKUP(C11*0.9,{0,10,50,100,500},{0.01,0.05,0.1,0.5,1}))</f>
        <v>32.200000000000003</v>
      </c>
      <c r="F11" s="17">
        <f t="shared" si="0"/>
        <v>39.200000000000003</v>
      </c>
      <c r="G11" s="17">
        <v>0</v>
      </c>
      <c r="H11" s="15">
        <f t="shared" si="1"/>
        <v>0</v>
      </c>
      <c r="I11" s="17"/>
      <c r="J11" s="15" t="s">
        <v>1271</v>
      </c>
      <c r="K11" s="15" t="s">
        <v>1218</v>
      </c>
      <c r="L11" s="15" t="s">
        <v>1254</v>
      </c>
      <c r="M11" s="5"/>
      <c r="N11" s="5"/>
      <c r="O11" s="6"/>
      <c r="P11" s="6"/>
      <c r="Q11" s="6"/>
      <c r="R11" s="3">
        <f t="shared" si="2"/>
        <v>32.25</v>
      </c>
      <c r="S11" s="6">
        <v>10</v>
      </c>
      <c r="T11" s="8">
        <f>T2*10</f>
        <v>49926</v>
      </c>
    </row>
    <row r="12" spans="1:20" x14ac:dyDescent="0.25">
      <c r="A12" s="15" t="s">
        <v>1195</v>
      </c>
      <c r="B12" s="15" t="s">
        <v>1196</v>
      </c>
      <c r="C12" s="15" t="s">
        <v>1238</v>
      </c>
      <c r="D12" s="16">
        <f>FLOOR(C12*1.1,LOOKUP(C12*1.1,{0,10,50,100,500},{0.01,0.05,0.1,0.5,1}))</f>
        <v>139.5</v>
      </c>
      <c r="E12" s="16">
        <f>CEILING(C12*0.9,LOOKUP(C12*0.9,{0,10,50,100,500},{0.01,0.05,0.1,0.5,1}))</f>
        <v>114.5</v>
      </c>
      <c r="F12" s="17">
        <f t="shared" si="0"/>
        <v>138.5</v>
      </c>
      <c r="G12" s="17">
        <v>0</v>
      </c>
      <c r="H12" s="15">
        <f t="shared" si="1"/>
        <v>0</v>
      </c>
      <c r="I12" s="17"/>
      <c r="J12" s="15" t="s">
        <v>1272</v>
      </c>
      <c r="K12" s="15" t="s">
        <v>1219</v>
      </c>
      <c r="L12" s="15" t="s">
        <v>1255</v>
      </c>
      <c r="M12" s="5"/>
      <c r="N12" s="5"/>
      <c r="P12" s="14"/>
      <c r="R12" s="3"/>
      <c r="T12" s="7"/>
    </row>
    <row r="13" spans="1:20" s="9" customFormat="1" x14ac:dyDescent="0.25">
      <c r="A13" s="15" t="s">
        <v>1197</v>
      </c>
      <c r="B13" s="15" t="s">
        <v>1198</v>
      </c>
      <c r="C13" s="15" t="s">
        <v>1239</v>
      </c>
      <c r="D13" s="16">
        <f>FLOOR(C13*1.1,LOOKUP(C13*1.1,{0,10,50,100,500},{0.01,0.05,0.1,0.5,1}))</f>
        <v>115.5</v>
      </c>
      <c r="E13" s="16">
        <f>CEILING(C13*0.9,LOOKUP(C13*0.9,{0,10,50,100,500},{0.01,0.05,0.1,0.5,1}))</f>
        <v>94.5</v>
      </c>
      <c r="F13" s="17">
        <f t="shared" si="0"/>
        <v>114.5</v>
      </c>
      <c r="G13" s="17">
        <v>0</v>
      </c>
      <c r="H13" s="15">
        <f t="shared" si="1"/>
        <v>0</v>
      </c>
      <c r="I13" s="17"/>
      <c r="J13" s="15" t="s">
        <v>1273</v>
      </c>
      <c r="K13" s="15" t="s">
        <v>1220</v>
      </c>
      <c r="L13" s="15" t="s">
        <v>1256</v>
      </c>
      <c r="M13" s="5"/>
      <c r="N13" s="6"/>
      <c r="O13" s="6"/>
      <c r="P13" s="14"/>
      <c r="Q13" s="6"/>
      <c r="R13" s="3"/>
      <c r="S13" s="6"/>
      <c r="T13" s="7"/>
    </row>
    <row r="14" spans="1:20" x14ac:dyDescent="0.25">
      <c r="A14" s="15" t="s">
        <v>1066</v>
      </c>
      <c r="B14" s="15" t="s">
        <v>1067</v>
      </c>
      <c r="C14" s="15" t="s">
        <v>971</v>
      </c>
      <c r="D14" s="16">
        <f>FLOOR(C14*1.1,LOOKUP(C14*1.1,{0,10,50,100,500},{0.01,0.05,0.1,0.5,1}))</f>
        <v>92.4</v>
      </c>
      <c r="E14" s="16">
        <f>CEILING(C14*0.9,LOOKUP(C14*0.9,{0,10,50,100,500},{0.01,0.05,0.1,0.5,1}))</f>
        <v>75.600000000000009</v>
      </c>
      <c r="F14" s="17">
        <f t="shared" si="0"/>
        <v>92.2</v>
      </c>
      <c r="G14" s="17">
        <v>0</v>
      </c>
      <c r="H14" s="15">
        <f t="shared" si="1"/>
        <v>0</v>
      </c>
      <c r="I14" s="17"/>
      <c r="J14" s="15" t="s">
        <v>1274</v>
      </c>
      <c r="K14" s="15" t="s">
        <v>1221</v>
      </c>
      <c r="L14" s="15" t="s">
        <v>1257</v>
      </c>
      <c r="M14" s="5"/>
      <c r="P14" s="14"/>
      <c r="R14" s="3"/>
      <c r="T14" s="7"/>
    </row>
    <row r="15" spans="1:20" s="9" customFormat="1" x14ac:dyDescent="0.25">
      <c r="A15" s="15" t="s">
        <v>1199</v>
      </c>
      <c r="B15" s="15" t="s">
        <v>1200</v>
      </c>
      <c r="C15" s="15" t="s">
        <v>1240</v>
      </c>
      <c r="D15" s="16">
        <f>FLOOR(C15*1.1,LOOKUP(C15*1.1,{0,10,50,100,500},{0.01,0.05,0.1,0.5,1}))</f>
        <v>164</v>
      </c>
      <c r="E15" s="16">
        <f>CEILING(C15*0.9,LOOKUP(C15*0.9,{0,10,50,100,500},{0.01,0.05,0.1,0.5,1}))</f>
        <v>135</v>
      </c>
      <c r="F15" s="17">
        <f t="shared" si="0"/>
        <v>163</v>
      </c>
      <c r="G15" s="17">
        <v>0</v>
      </c>
      <c r="H15" s="15">
        <f t="shared" si="1"/>
        <v>0</v>
      </c>
      <c r="I15" s="17"/>
      <c r="J15" s="15" t="s">
        <v>1275</v>
      </c>
      <c r="K15" s="15" t="s">
        <v>1222</v>
      </c>
      <c r="L15" s="15" t="s">
        <v>1258</v>
      </c>
      <c r="M15" s="5"/>
      <c r="N15" s="6"/>
      <c r="O15" s="6"/>
      <c r="P15" s="14"/>
      <c r="Q15" s="6"/>
      <c r="R15" s="14"/>
      <c r="S15" s="14"/>
      <c r="T15" s="7"/>
    </row>
    <row r="16" spans="1:20" x14ac:dyDescent="0.25">
      <c r="A16" s="15" t="s">
        <v>1201</v>
      </c>
      <c r="B16" s="15" t="s">
        <v>1202</v>
      </c>
      <c r="C16" s="15" t="s">
        <v>1241</v>
      </c>
      <c r="D16" s="16">
        <f>FLOOR(C16*1.1,LOOKUP(C16*1.1,{0,10,50,100,500},{0.01,0.05,0.1,0.5,1}))</f>
        <v>12.25</v>
      </c>
      <c r="E16" s="16">
        <f>CEILING(C16*0.9,LOOKUP(C16*0.9,{0,10,50,100,500},{0.01,0.05,0.1,0.5,1}))</f>
        <v>10.050000000000001</v>
      </c>
      <c r="F16" s="17">
        <f t="shared" si="0"/>
        <v>12.15</v>
      </c>
      <c r="G16" s="17">
        <v>0</v>
      </c>
      <c r="H16" s="15">
        <f t="shared" si="1"/>
        <v>0</v>
      </c>
      <c r="I16" s="17"/>
      <c r="J16" s="15" t="s">
        <v>1276</v>
      </c>
      <c r="K16" s="15" t="s">
        <v>1223</v>
      </c>
      <c r="L16" s="15" t="s">
        <v>1259</v>
      </c>
      <c r="M16" s="5"/>
      <c r="P16" s="14"/>
      <c r="R16" s="14"/>
      <c r="S16" s="14"/>
      <c r="T16" s="7"/>
    </row>
    <row r="17" spans="1:15" x14ac:dyDescent="0.25">
      <c r="A17" s="15" t="s">
        <v>9</v>
      </c>
      <c r="B17" s="15" t="s">
        <v>10</v>
      </c>
      <c r="C17" s="15" t="s">
        <v>1242</v>
      </c>
      <c r="D17" s="16">
        <f>FLOOR(C17*1.1,LOOKUP(C17*1.1,{0,10,50,100,500},{0.01,0.05,0.1,0.5,1}))</f>
        <v>132.5</v>
      </c>
      <c r="E17" s="16">
        <f>CEILING(C17*0.9,LOOKUP(C17*0.9,{0,10,50,100,500},{0.01,0.05,0.1,0.5,1}))</f>
        <v>108.5</v>
      </c>
      <c r="F17" s="17">
        <f t="shared" si="0"/>
        <v>131.5</v>
      </c>
      <c r="G17" s="17">
        <v>0</v>
      </c>
      <c r="H17" s="15">
        <f t="shared" si="1"/>
        <v>0</v>
      </c>
      <c r="I17" s="17"/>
      <c r="J17" s="15" t="s">
        <v>1277</v>
      </c>
      <c r="K17" s="15" t="s">
        <v>1224</v>
      </c>
      <c r="L17" s="15" t="s">
        <v>1260</v>
      </c>
      <c r="O17" s="7"/>
    </row>
    <row r="18" spans="1:15" x14ac:dyDescent="0.25">
      <c r="A18" s="15" t="s">
        <v>1203</v>
      </c>
      <c r="B18" s="15" t="s">
        <v>1204</v>
      </c>
      <c r="C18" s="15" t="s">
        <v>1243</v>
      </c>
      <c r="D18" s="16">
        <f>FLOOR(C18*1.1,LOOKUP(C18*1.1,{0,10,50,100,500},{0.01,0.05,0.1,0.5,1}))</f>
        <v>31.450000000000003</v>
      </c>
      <c r="E18" s="16">
        <f>CEILING(C18*0.9,LOOKUP(C18*0.9,{0,10,50,100,500},{0.01,0.05,0.1,0.5,1}))</f>
        <v>25.75</v>
      </c>
      <c r="F18" s="17">
        <f t="shared" si="0"/>
        <v>31.35</v>
      </c>
      <c r="G18" s="17">
        <v>0</v>
      </c>
      <c r="H18" s="15">
        <f t="shared" si="1"/>
        <v>0</v>
      </c>
      <c r="I18" s="17"/>
      <c r="J18" s="15" t="s">
        <v>1278</v>
      </c>
      <c r="K18" s="15" t="s">
        <v>1225</v>
      </c>
      <c r="L18" s="15" t="s">
        <v>1261</v>
      </c>
      <c r="N18" s="7"/>
      <c r="O18" s="7"/>
    </row>
    <row r="19" spans="1:15" x14ac:dyDescent="0.25">
      <c r="A19" s="15" t="s">
        <v>1205</v>
      </c>
      <c r="B19" s="15" t="s">
        <v>1206</v>
      </c>
      <c r="C19" s="15" t="s">
        <v>1244</v>
      </c>
      <c r="D19" s="16">
        <f>FLOOR(C19*1.1,LOOKUP(C19*1.1,{0,10,50,100,500},{0.01,0.05,0.1,0.5,1}))</f>
        <v>308</v>
      </c>
      <c r="E19" s="16">
        <f>CEILING(C19*0.9,LOOKUP(C19*0.9,{0,10,50,100,500},{0.01,0.05,0.1,0.5,1}))</f>
        <v>252</v>
      </c>
      <c r="F19" s="17">
        <f t="shared" si="0"/>
        <v>307</v>
      </c>
      <c r="G19" s="17">
        <v>0</v>
      </c>
      <c r="H19" s="15">
        <f t="shared" si="1"/>
        <v>0</v>
      </c>
      <c r="I19" s="17"/>
      <c r="J19" s="15" t="s">
        <v>1278</v>
      </c>
      <c r="K19" s="15" t="s">
        <v>1226</v>
      </c>
      <c r="L19" s="15" t="s">
        <v>1262</v>
      </c>
      <c r="N19" s="7"/>
      <c r="O19" s="7"/>
    </row>
    <row r="20" spans="1:15" x14ac:dyDescent="0.25">
      <c r="A20" s="15" t="s">
        <v>1023</v>
      </c>
      <c r="B20" s="15" t="s">
        <v>1024</v>
      </c>
      <c r="C20" s="15" t="s">
        <v>693</v>
      </c>
      <c r="D20" s="16">
        <f>FLOOR(C20*1.1,LOOKUP(C20*1.1,{0,10,50,100,500},{0.01,0.05,0.1,0.5,1}))</f>
        <v>43.300000000000004</v>
      </c>
      <c r="E20" s="16">
        <f>CEILING(C20*0.9,LOOKUP(C20*0.9,{0,10,50,100,500},{0.01,0.05,0.1,0.5,1}))</f>
        <v>35.5</v>
      </c>
      <c r="F20" s="17">
        <f t="shared" si="0"/>
        <v>43.2</v>
      </c>
      <c r="G20" s="17">
        <v>0</v>
      </c>
      <c r="H20" s="15">
        <f t="shared" si="1"/>
        <v>0</v>
      </c>
      <c r="I20" s="17"/>
      <c r="J20" s="15" t="s">
        <v>1279</v>
      </c>
      <c r="K20" s="15" t="s">
        <v>1227</v>
      </c>
      <c r="L20" s="15" t="s">
        <v>1263</v>
      </c>
      <c r="N20" s="7"/>
      <c r="O20" s="7"/>
    </row>
    <row r="21" spans="1:15" x14ac:dyDescent="0.25">
      <c r="A21" s="15" t="s">
        <v>1207</v>
      </c>
      <c r="B21" s="15" t="s">
        <v>1208</v>
      </c>
      <c r="C21" s="15" t="s">
        <v>1054</v>
      </c>
      <c r="D21" s="16">
        <f>FLOOR(C21*1.1,LOOKUP(C21*1.1,{0,10,50,100,500},{0.01,0.05,0.1,0.5,1}))</f>
        <v>13.200000000000001</v>
      </c>
      <c r="E21" s="16">
        <f>CEILING(C21*0.9,LOOKUP(C21*0.9,{0,10,50,100,500},{0.01,0.05,0.1,0.5,1}))</f>
        <v>10.8</v>
      </c>
      <c r="F21" s="17">
        <f t="shared" si="0"/>
        <v>13.100000000000001</v>
      </c>
      <c r="G21" s="17">
        <v>0</v>
      </c>
      <c r="H21" s="15">
        <f t="shared" si="1"/>
        <v>0</v>
      </c>
      <c r="I21" s="17"/>
      <c r="J21" s="15" t="s">
        <v>1280</v>
      </c>
      <c r="K21" s="15" t="s">
        <v>1228</v>
      </c>
      <c r="L21" s="15" t="s">
        <v>1264</v>
      </c>
      <c r="O21" s="7"/>
    </row>
    <row r="22" spans="1:15" x14ac:dyDescent="0.25">
      <c r="A22" s="7"/>
      <c r="B22" s="7"/>
      <c r="C22" s="7"/>
      <c r="H22" s="9">
        <f>SUM(H2:H21)</f>
        <v>499.26000000000005</v>
      </c>
      <c r="N22" s="30">
        <f>SUM(N2:N21)</f>
        <v>-2419</v>
      </c>
      <c r="O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4AC4-4504-4665-A58A-B5348A0DF6E1}">
  <dimension ref="A1:M12"/>
  <sheetViews>
    <sheetView zoomScale="160" zoomScaleNormal="160" workbookViewId="0">
      <selection activeCell="H15" sqref="H15"/>
    </sheetView>
  </sheetViews>
  <sheetFormatPr defaultColWidth="9.28515625" defaultRowHeight="15.75" x14ac:dyDescent="0.25"/>
  <cols>
    <col min="1" max="3" width="9.28515625" style="165"/>
    <col min="4" max="4" width="9.28515625" style="165" hidden="1" customWidth="1"/>
    <col min="5" max="10" width="9.28515625" style="165"/>
    <col min="11" max="11" width="15.7109375" style="165" customWidth="1"/>
    <col min="12" max="16384" width="9.28515625" style="165"/>
  </cols>
  <sheetData>
    <row r="1" spans="1:13" x14ac:dyDescent="0.25">
      <c r="A1" s="165" t="s">
        <v>3587</v>
      </c>
      <c r="B1" s="165" t="s">
        <v>3588</v>
      </c>
      <c r="C1" s="165" t="s">
        <v>3589</v>
      </c>
      <c r="D1" s="165" t="s">
        <v>3590</v>
      </c>
      <c r="E1" s="165" t="s">
        <v>3591</v>
      </c>
      <c r="F1" s="165" t="s">
        <v>3592</v>
      </c>
      <c r="G1" s="165" t="s">
        <v>3593</v>
      </c>
      <c r="H1" s="165" t="s">
        <v>3594</v>
      </c>
      <c r="I1" s="165" t="s">
        <v>3590</v>
      </c>
      <c r="J1" s="165" t="s">
        <v>3595</v>
      </c>
      <c r="K1" s="165" t="s">
        <v>3596</v>
      </c>
      <c r="L1" s="165" t="s">
        <v>3597</v>
      </c>
    </row>
    <row r="2" spans="1:13" x14ac:dyDescent="0.25">
      <c r="A2" s="84" t="s">
        <v>4142</v>
      </c>
      <c r="B2" s="84" t="s">
        <v>4143</v>
      </c>
      <c r="C2" s="84">
        <v>47.5</v>
      </c>
      <c r="D2" s="84">
        <f>FLOOR(C2*1.1,LOOKUP(C2*1.1,{0,10,50,100,500},{0.01,0.05,0.1,0.5,1}))</f>
        <v>52.2</v>
      </c>
      <c r="E2" s="84">
        <f>CEILING(C2*0.9,LOOKUP(C2*0.9,{0,10,50,100,500},{0.01,0.05,0.1,0.5,1}))</f>
        <v>42.75</v>
      </c>
      <c r="F2" s="84">
        <f t="shared" ref="F2" si="0">IF(D2&lt;10,D2-0.05,IF(D2&lt;50,D2-0.25,IF(D2&lt;100,D2-0.5,IF(D2&lt;500,D2-2.5,IF(D2&lt;1000,D2-5,0)))))</f>
        <v>51.7</v>
      </c>
      <c r="G2" s="84">
        <v>1</v>
      </c>
      <c r="H2" s="84">
        <f t="shared" ref="H2" si="1">C2*G2</f>
        <v>47.5</v>
      </c>
      <c r="I2" s="84" t="s">
        <v>3590</v>
      </c>
      <c r="J2" s="84">
        <v>65.510000000000005</v>
      </c>
      <c r="K2" s="84" t="s">
        <v>4553</v>
      </c>
      <c r="M2" s="165">
        <v>-863</v>
      </c>
    </row>
    <row r="3" spans="1:13" x14ac:dyDescent="0.25">
      <c r="A3" s="84" t="s">
        <v>1169</v>
      </c>
      <c r="B3" s="84" t="s">
        <v>1170</v>
      </c>
      <c r="C3" s="84">
        <v>61.4</v>
      </c>
      <c r="D3" s="84">
        <f>FLOOR(C3*1.1,LOOKUP(C3*1.1,{0,10,50,100,500},{0.01,0.05,0.1,0.5,1}))</f>
        <v>67.5</v>
      </c>
      <c r="E3" s="84">
        <f>CEILING(C3*0.9,LOOKUP(C3*0.9,{0,10,50,100,500},{0.01,0.05,0.1,0.5,1}))</f>
        <v>55.300000000000004</v>
      </c>
      <c r="F3" s="84">
        <f t="shared" ref="F3:F11" si="2">IF(D3&lt;10,D3-0.05,IF(D3&lt;50,D3-0.25,IF(D3&lt;100,D3-0.5,IF(D3&lt;500,D3-2.5,IF(D3&lt;1000,D3-5,0)))))</f>
        <v>67</v>
      </c>
      <c r="G3" s="84">
        <v>1</v>
      </c>
      <c r="H3" s="84">
        <f t="shared" ref="H3:H11" si="3">C3*G3</f>
        <v>61.4</v>
      </c>
      <c r="I3" s="84" t="s">
        <v>3590</v>
      </c>
      <c r="J3" s="84">
        <v>25.39</v>
      </c>
      <c r="K3" s="84" t="s">
        <v>4554</v>
      </c>
      <c r="M3" s="165">
        <v>463</v>
      </c>
    </row>
    <row r="4" spans="1:13" x14ac:dyDescent="0.25">
      <c r="A4" s="84" t="s">
        <v>3774</v>
      </c>
      <c r="B4" s="84" t="s">
        <v>3775</v>
      </c>
      <c r="C4" s="84">
        <v>47.8</v>
      </c>
      <c r="D4" s="84">
        <f>FLOOR(C4*1.1,LOOKUP(C4*1.1,{0,10,50,100,500},{0.01,0.05,0.1,0.5,1}))</f>
        <v>52.5</v>
      </c>
      <c r="E4" s="84">
        <f>CEILING(C4*0.9,LOOKUP(C4*0.9,{0,10,50,100,500},{0.01,0.05,0.1,0.5,1}))</f>
        <v>43.050000000000004</v>
      </c>
      <c r="F4" s="84">
        <f t="shared" si="2"/>
        <v>52</v>
      </c>
      <c r="G4" s="84">
        <v>1</v>
      </c>
      <c r="H4" s="84">
        <f t="shared" si="3"/>
        <v>47.8</v>
      </c>
      <c r="I4" s="84" t="s">
        <v>3590</v>
      </c>
      <c r="J4" s="84">
        <v>18.55</v>
      </c>
      <c r="K4" s="84" t="s">
        <v>4555</v>
      </c>
      <c r="M4" s="165">
        <v>-2112</v>
      </c>
    </row>
    <row r="5" spans="1:13" x14ac:dyDescent="0.25">
      <c r="A5" s="84" t="s">
        <v>4535</v>
      </c>
      <c r="B5" s="84" t="s">
        <v>4536</v>
      </c>
      <c r="C5" s="84">
        <v>75.400000000000006</v>
      </c>
      <c r="D5" s="84">
        <f>FLOOR(C5*1.1,LOOKUP(C5*1.1,{0,10,50,100,500},{0.01,0.05,0.1,0.5,1}))</f>
        <v>82.9</v>
      </c>
      <c r="E5" s="84">
        <f>CEILING(C5*0.9,LOOKUP(C5*0.9,{0,10,50,100,500},{0.01,0.05,0.1,0.5,1}))</f>
        <v>67.900000000000006</v>
      </c>
      <c r="F5" s="84">
        <f t="shared" si="2"/>
        <v>82.4</v>
      </c>
      <c r="G5" s="84">
        <v>1</v>
      </c>
      <c r="H5" s="84">
        <f t="shared" si="3"/>
        <v>75.400000000000006</v>
      </c>
      <c r="I5" s="84" t="s">
        <v>3590</v>
      </c>
      <c r="J5" s="84">
        <v>17.04</v>
      </c>
      <c r="K5" s="84" t="s">
        <v>4556</v>
      </c>
      <c r="M5" s="165">
        <v>225</v>
      </c>
    </row>
    <row r="6" spans="1:13" x14ac:dyDescent="0.25">
      <c r="A6" s="84" t="s">
        <v>4471</v>
      </c>
      <c r="B6" s="84" t="s">
        <v>4472</v>
      </c>
      <c r="C6" s="84">
        <v>43.65</v>
      </c>
      <c r="D6" s="84">
        <f>FLOOR(C6*1.1,LOOKUP(C6*1.1,{0,10,50,100,500},{0.01,0.05,0.1,0.5,1}))</f>
        <v>48</v>
      </c>
      <c r="E6" s="84">
        <f>CEILING(C6*0.9,LOOKUP(C6*0.9,{0,10,50,100,500},{0.01,0.05,0.1,0.5,1}))</f>
        <v>39.300000000000004</v>
      </c>
      <c r="F6" s="84">
        <f t="shared" si="2"/>
        <v>47.75</v>
      </c>
      <c r="G6" s="84">
        <v>1</v>
      </c>
      <c r="H6" s="84">
        <f t="shared" si="3"/>
        <v>43.65</v>
      </c>
      <c r="I6" s="84" t="s">
        <v>3590</v>
      </c>
      <c r="J6" s="84">
        <v>12.48</v>
      </c>
      <c r="K6" s="84" t="s">
        <v>4557</v>
      </c>
      <c r="M6" s="165" t="s">
        <v>4574</v>
      </c>
    </row>
    <row r="7" spans="1:13" x14ac:dyDescent="0.25">
      <c r="A7" s="84" t="s">
        <v>805</v>
      </c>
      <c r="B7" s="84" t="s">
        <v>806</v>
      </c>
      <c r="C7" s="84">
        <v>25.2</v>
      </c>
      <c r="D7" s="84">
        <f>FLOOR(C7*1.1,LOOKUP(C7*1.1,{0,10,50,100,500},{0.01,0.05,0.1,0.5,1}))</f>
        <v>27.700000000000003</v>
      </c>
      <c r="E7" s="84">
        <f>CEILING(C7*0.9,LOOKUP(C7*0.9,{0,10,50,100,500},{0.01,0.05,0.1,0.5,1}))</f>
        <v>22.700000000000003</v>
      </c>
      <c r="F7" s="84">
        <f t="shared" si="2"/>
        <v>27.450000000000003</v>
      </c>
      <c r="G7" s="84">
        <v>2</v>
      </c>
      <c r="H7" s="84">
        <f t="shared" si="3"/>
        <v>50.4</v>
      </c>
      <c r="I7" s="84" t="s">
        <v>3590</v>
      </c>
      <c r="J7" s="84">
        <v>11.49</v>
      </c>
      <c r="K7" s="84" t="s">
        <v>4558</v>
      </c>
      <c r="M7" s="165">
        <v>383</v>
      </c>
    </row>
    <row r="8" spans="1:13" x14ac:dyDescent="0.25">
      <c r="A8" s="81" t="s">
        <v>1647</v>
      </c>
      <c r="B8" s="81" t="s">
        <v>1648</v>
      </c>
      <c r="C8" s="81">
        <v>79.900000000000006</v>
      </c>
      <c r="D8" s="81">
        <f>FLOOR(C8*1.1,LOOKUP(C8*1.1,{0,10,50,100,500},{0.01,0.05,0.1,0.5,1}))</f>
        <v>87.800000000000011</v>
      </c>
      <c r="E8" s="81">
        <f>CEILING(C8*0.9,LOOKUP(C8*0.9,{0,10,50,100,500},{0.01,0.05,0.1,0.5,1}))</f>
        <v>72</v>
      </c>
      <c r="F8" s="81">
        <f t="shared" si="2"/>
        <v>87.300000000000011</v>
      </c>
      <c r="G8" s="81">
        <v>0</v>
      </c>
      <c r="H8" s="81">
        <f t="shared" si="3"/>
        <v>0</v>
      </c>
      <c r="I8" s="81" t="s">
        <v>3590</v>
      </c>
      <c r="J8" s="81">
        <v>10.74</v>
      </c>
      <c r="K8" s="81" t="s">
        <v>4559</v>
      </c>
    </row>
    <row r="9" spans="1:13" x14ac:dyDescent="0.25">
      <c r="A9" s="84" t="s">
        <v>4313</v>
      </c>
      <c r="B9" s="84" t="s">
        <v>4314</v>
      </c>
      <c r="C9" s="84">
        <v>26.55</v>
      </c>
      <c r="D9" s="84">
        <f>FLOOR(C9*1.1,LOOKUP(C9*1.1,{0,10,50,100,500},{0.01,0.05,0.1,0.5,1}))</f>
        <v>29.200000000000003</v>
      </c>
      <c r="E9" s="84">
        <f>CEILING(C9*0.9,LOOKUP(C9*0.9,{0,10,50,100,500},{0.01,0.05,0.1,0.5,1}))</f>
        <v>23.900000000000002</v>
      </c>
      <c r="F9" s="84">
        <f t="shared" si="2"/>
        <v>28.950000000000003</v>
      </c>
      <c r="G9" s="84">
        <v>2</v>
      </c>
      <c r="H9" s="84">
        <f t="shared" si="3"/>
        <v>53.1</v>
      </c>
      <c r="I9" s="84" t="s">
        <v>3590</v>
      </c>
      <c r="J9" s="84">
        <v>9.16</v>
      </c>
      <c r="K9" s="84" t="s">
        <v>4560</v>
      </c>
      <c r="M9" s="165">
        <v>381</v>
      </c>
    </row>
    <row r="10" spans="1:13" x14ac:dyDescent="0.25">
      <c r="A10" s="84" t="s">
        <v>345</v>
      </c>
      <c r="B10" s="84" t="s">
        <v>346</v>
      </c>
      <c r="C10" s="84">
        <v>54.5</v>
      </c>
      <c r="D10" s="84">
        <f>FLOOR(C10*1.1,LOOKUP(C10*1.1,{0,10,50,100,500},{0.01,0.05,0.1,0.5,1}))</f>
        <v>59.900000000000006</v>
      </c>
      <c r="E10" s="84">
        <f>CEILING(C10*0.9,LOOKUP(C10*0.9,{0,10,50,100,500},{0.01,0.05,0.1,0.5,1}))</f>
        <v>49.050000000000004</v>
      </c>
      <c r="F10" s="84">
        <f t="shared" si="2"/>
        <v>59.400000000000006</v>
      </c>
      <c r="G10" s="84">
        <v>1</v>
      </c>
      <c r="H10" s="84">
        <f t="shared" si="3"/>
        <v>54.5</v>
      </c>
      <c r="I10" s="84" t="s">
        <v>3590</v>
      </c>
      <c r="J10" s="84">
        <v>8.5399999999999991</v>
      </c>
      <c r="K10" s="84" t="s">
        <v>4561</v>
      </c>
      <c r="M10" s="165">
        <v>679</v>
      </c>
    </row>
    <row r="11" spans="1:13" x14ac:dyDescent="0.25">
      <c r="A11" s="84" t="s">
        <v>1806</v>
      </c>
      <c r="B11" s="84" t="s">
        <v>1807</v>
      </c>
      <c r="C11" s="84">
        <v>28.2</v>
      </c>
      <c r="D11" s="84">
        <f>FLOOR(C11*1.1,LOOKUP(C11*1.1,{0,10,50,100,500},{0.01,0.05,0.1,0.5,1}))</f>
        <v>31</v>
      </c>
      <c r="E11" s="84">
        <f>CEILING(C11*0.9,LOOKUP(C11*0.9,{0,10,50,100,500},{0.01,0.05,0.1,0.5,1}))</f>
        <v>25.400000000000002</v>
      </c>
      <c r="F11" s="84">
        <f t="shared" si="2"/>
        <v>30.75</v>
      </c>
      <c r="G11" s="84">
        <v>2</v>
      </c>
      <c r="H11" s="84">
        <f t="shared" si="3"/>
        <v>56.4</v>
      </c>
      <c r="I11" s="84" t="s">
        <v>3590</v>
      </c>
      <c r="J11" s="84">
        <v>8.48</v>
      </c>
      <c r="K11" s="84" t="s">
        <v>4562</v>
      </c>
      <c r="M11" s="165">
        <v>2075</v>
      </c>
    </row>
    <row r="12" spans="1:13" x14ac:dyDescent="0.25">
      <c r="H12" s="83">
        <f>SUM(H2:H11)</f>
        <v>490.15</v>
      </c>
      <c r="M12" s="83">
        <f>SUM(M2:M11)</f>
        <v>1231</v>
      </c>
    </row>
  </sheetData>
  <phoneticPr fontId="1" type="noConversion"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7F94-D5EA-4E34-883B-73B63415180F}">
  <dimension ref="A1:M13"/>
  <sheetViews>
    <sheetView zoomScale="160" zoomScaleNormal="160" workbookViewId="0">
      <selection activeCell="L9" sqref="L9"/>
    </sheetView>
  </sheetViews>
  <sheetFormatPr defaultColWidth="9.28515625" defaultRowHeight="15.75" x14ac:dyDescent="0.25"/>
  <cols>
    <col min="1" max="3" width="9.28515625" style="166"/>
    <col min="4" max="4" width="9.28515625" style="166" hidden="1" customWidth="1"/>
    <col min="5" max="10" width="9.28515625" style="166"/>
    <col min="11" max="11" width="15.7109375" style="166" customWidth="1"/>
    <col min="12" max="12" width="9.28515625" style="166"/>
    <col min="13" max="13" width="8.5703125" style="166" customWidth="1"/>
    <col min="14" max="16384" width="9.28515625" style="166"/>
  </cols>
  <sheetData>
    <row r="1" spans="1:13" x14ac:dyDescent="0.25">
      <c r="A1" s="166" t="s">
        <v>3587</v>
      </c>
      <c r="B1" s="166" t="s">
        <v>3588</v>
      </c>
      <c r="C1" s="166" t="s">
        <v>3589</v>
      </c>
      <c r="D1" s="166" t="s">
        <v>3590</v>
      </c>
      <c r="E1" s="166" t="s">
        <v>3591</v>
      </c>
      <c r="F1" s="166" t="s">
        <v>3592</v>
      </c>
      <c r="G1" s="166" t="s">
        <v>3593</v>
      </c>
      <c r="H1" s="166" t="s">
        <v>3594</v>
      </c>
      <c r="I1" s="166" t="s">
        <v>3590</v>
      </c>
      <c r="J1" s="166" t="s">
        <v>3595</v>
      </c>
      <c r="K1" s="166" t="s">
        <v>3596</v>
      </c>
      <c r="L1" s="166" t="s">
        <v>3597</v>
      </c>
    </row>
    <row r="2" spans="1:13" x14ac:dyDescent="0.25">
      <c r="A2" s="84" t="s">
        <v>3774</v>
      </c>
      <c r="B2" s="84" t="s">
        <v>3775</v>
      </c>
      <c r="C2" s="84">
        <v>50.1</v>
      </c>
      <c r="D2" s="84">
        <f>FLOOR(C2*1.1,LOOKUP(C2*1.1,{0,10,50,100,500},{0.01,0.05,0.1,0.5,1}))</f>
        <v>55.1</v>
      </c>
      <c r="E2" s="84">
        <f>CEILING(C2*0.9,LOOKUP(C2*0.9,{0,10,50,100,500},{0.01,0.05,0.1,0.5,1}))</f>
        <v>45.1</v>
      </c>
      <c r="F2" s="84">
        <f t="shared" ref="F2:F12" si="0">IF(D2&lt;10,D2-0.05,IF(D2&lt;50,D2-0.25,IF(D2&lt;100,D2-0.5,IF(D2&lt;500,D2-2.5,IF(D2&lt;1000,D2-5,0)))))</f>
        <v>54.6</v>
      </c>
      <c r="G2" s="84">
        <v>1</v>
      </c>
      <c r="H2" s="84">
        <f t="shared" ref="H2:H12" si="1">C2*G2</f>
        <v>50.1</v>
      </c>
      <c r="I2" s="84" t="s">
        <v>3590</v>
      </c>
      <c r="J2" s="84">
        <v>42.37</v>
      </c>
      <c r="K2" s="84" t="s">
        <v>4563</v>
      </c>
      <c r="M2" s="166">
        <v>1334</v>
      </c>
    </row>
    <row r="3" spans="1:13" x14ac:dyDescent="0.25">
      <c r="A3" s="81" t="s">
        <v>4535</v>
      </c>
      <c r="B3" s="81" t="s">
        <v>4536</v>
      </c>
      <c r="C3" s="81">
        <v>78.8</v>
      </c>
      <c r="D3" s="81">
        <f>FLOOR(C3*1.1,LOOKUP(C3*1.1,{0,10,50,100,500},{0.01,0.05,0.1,0.5,1}))</f>
        <v>86.600000000000009</v>
      </c>
      <c r="E3" s="81">
        <f>CEILING(C3*0.9,LOOKUP(C3*0.9,{0,10,50,100,500},{0.01,0.05,0.1,0.5,1}))</f>
        <v>71</v>
      </c>
      <c r="F3" s="81">
        <f t="shared" si="0"/>
        <v>86.100000000000009</v>
      </c>
      <c r="G3" s="81">
        <v>0</v>
      </c>
      <c r="H3" s="81">
        <f t="shared" si="1"/>
        <v>0</v>
      </c>
      <c r="I3" s="81" t="s">
        <v>3590</v>
      </c>
      <c r="J3" s="81">
        <v>27.58</v>
      </c>
      <c r="K3" s="81" t="s">
        <v>4564</v>
      </c>
    </row>
    <row r="4" spans="1:13" x14ac:dyDescent="0.25">
      <c r="A4" s="84" t="s">
        <v>593</v>
      </c>
      <c r="B4" s="84" t="s">
        <v>594</v>
      </c>
      <c r="C4" s="84">
        <v>67.7</v>
      </c>
      <c r="D4" s="84">
        <f>FLOOR(C4*1.1,LOOKUP(C4*1.1,{0,10,50,100,500},{0.01,0.05,0.1,0.5,1}))</f>
        <v>74.400000000000006</v>
      </c>
      <c r="E4" s="84">
        <f>CEILING(C4*0.9,LOOKUP(C4*0.9,{0,10,50,100,500},{0.01,0.05,0.1,0.5,1}))</f>
        <v>61</v>
      </c>
      <c r="F4" s="84">
        <f t="shared" si="0"/>
        <v>73.900000000000006</v>
      </c>
      <c r="G4" s="84">
        <v>0</v>
      </c>
      <c r="H4" s="84">
        <f t="shared" si="1"/>
        <v>0</v>
      </c>
      <c r="I4" s="84" t="s">
        <v>3590</v>
      </c>
      <c r="J4" s="84">
        <v>25.36</v>
      </c>
      <c r="K4" s="84" t="s">
        <v>4565</v>
      </c>
      <c r="M4" s="166" t="s">
        <v>4574</v>
      </c>
    </row>
    <row r="5" spans="1:13" x14ac:dyDescent="0.25">
      <c r="A5" s="84" t="s">
        <v>4195</v>
      </c>
      <c r="B5" s="84" t="s">
        <v>4196</v>
      </c>
      <c r="C5" s="84">
        <v>16.8</v>
      </c>
      <c r="D5" s="84">
        <f>FLOOR(C5*1.1,LOOKUP(C5*1.1,{0,10,50,100,500},{0.01,0.05,0.1,0.5,1}))</f>
        <v>18.45</v>
      </c>
      <c r="E5" s="84">
        <f>CEILING(C5*0.9,LOOKUP(C5*0.9,{0,10,50,100,500},{0.01,0.05,0.1,0.5,1}))</f>
        <v>15.15</v>
      </c>
      <c r="F5" s="84">
        <f t="shared" si="0"/>
        <v>18.2</v>
      </c>
      <c r="G5" s="84">
        <v>0</v>
      </c>
      <c r="H5" s="84">
        <f t="shared" si="1"/>
        <v>0</v>
      </c>
      <c r="I5" s="84" t="s">
        <v>3590</v>
      </c>
      <c r="J5" s="84">
        <v>24.67</v>
      </c>
      <c r="K5" s="84" t="s">
        <v>4566</v>
      </c>
      <c r="L5" s="82"/>
      <c r="M5" s="109" t="s">
        <v>4574</v>
      </c>
    </row>
    <row r="6" spans="1:13" x14ac:dyDescent="0.25">
      <c r="A6" s="81" t="s">
        <v>8</v>
      </c>
      <c r="B6" s="81" t="s">
        <v>7</v>
      </c>
      <c r="C6" s="81">
        <v>53.4</v>
      </c>
      <c r="D6" s="81">
        <f>FLOOR(C6*1.1,LOOKUP(C6*1.1,{0,10,50,100,500},{0.01,0.05,0.1,0.5,1}))</f>
        <v>58.7</v>
      </c>
      <c r="E6" s="81">
        <f>CEILING(C6*0.9,LOOKUP(C6*0.9,{0,10,50,100,500},{0.01,0.05,0.1,0.5,1}))</f>
        <v>48.1</v>
      </c>
      <c r="F6" s="81">
        <f t="shared" si="0"/>
        <v>58.2</v>
      </c>
      <c r="G6" s="81">
        <v>0</v>
      </c>
      <c r="H6" s="81">
        <f t="shared" si="1"/>
        <v>0</v>
      </c>
      <c r="I6" s="81" t="s">
        <v>3590</v>
      </c>
      <c r="J6" s="81">
        <v>21.24</v>
      </c>
      <c r="K6" s="81" t="s">
        <v>4567</v>
      </c>
      <c r="L6" s="82"/>
      <c r="M6" s="109"/>
    </row>
    <row r="7" spans="1:13" x14ac:dyDescent="0.25">
      <c r="A7" s="84" t="s">
        <v>805</v>
      </c>
      <c r="B7" s="84" t="s">
        <v>806</v>
      </c>
      <c r="C7" s="84">
        <v>25.7</v>
      </c>
      <c r="D7" s="84">
        <f>FLOOR(C7*1.1,LOOKUP(C7*1.1,{0,10,50,100,500},{0.01,0.05,0.1,0.5,1}))</f>
        <v>28.25</v>
      </c>
      <c r="E7" s="84">
        <f>CEILING(C7*0.9,LOOKUP(C7*0.9,{0,10,50,100,500},{0.01,0.05,0.1,0.5,1}))</f>
        <v>23.150000000000002</v>
      </c>
      <c r="F7" s="84">
        <f t="shared" si="0"/>
        <v>28</v>
      </c>
      <c r="G7" s="84">
        <v>0</v>
      </c>
      <c r="H7" s="84">
        <f t="shared" si="1"/>
        <v>0</v>
      </c>
      <c r="I7" s="84" t="s">
        <v>3590</v>
      </c>
      <c r="J7" s="84">
        <v>17.829999999999998</v>
      </c>
      <c r="K7" s="84" t="s">
        <v>4568</v>
      </c>
      <c r="M7" s="166" t="s">
        <v>4574</v>
      </c>
    </row>
    <row r="8" spans="1:13" x14ac:dyDescent="0.25">
      <c r="A8" s="84" t="s">
        <v>11</v>
      </c>
      <c r="B8" s="84" t="s">
        <v>12</v>
      </c>
      <c r="C8" s="84">
        <v>21.6</v>
      </c>
      <c r="D8" s="84">
        <f>FLOOR(C8*1.1,LOOKUP(C8*1.1,{0,10,50,100,500},{0.01,0.05,0.1,0.5,1}))</f>
        <v>23.75</v>
      </c>
      <c r="E8" s="84">
        <f>CEILING(C8*0.9,LOOKUP(C8*0.9,{0,10,50,100,500},{0.01,0.05,0.1,0.5,1}))</f>
        <v>19.450000000000003</v>
      </c>
      <c r="F8" s="84">
        <f t="shared" si="0"/>
        <v>23.5</v>
      </c>
      <c r="G8" s="84">
        <v>3</v>
      </c>
      <c r="H8" s="84">
        <f t="shared" si="1"/>
        <v>64.800000000000011</v>
      </c>
      <c r="I8" s="84" t="s">
        <v>3590</v>
      </c>
      <c r="J8" s="84">
        <v>12.5</v>
      </c>
      <c r="K8" s="84" t="s">
        <v>4569</v>
      </c>
      <c r="M8" s="166">
        <v>740</v>
      </c>
    </row>
    <row r="9" spans="1:13" x14ac:dyDescent="0.25">
      <c r="A9" s="84" t="s">
        <v>4287</v>
      </c>
      <c r="B9" s="84" t="s">
        <v>4288</v>
      </c>
      <c r="C9" s="84">
        <v>30.5</v>
      </c>
      <c r="D9" s="84">
        <f>FLOOR(C9*1.1,LOOKUP(C9*1.1,{0,10,50,100,500},{0.01,0.05,0.1,0.5,1}))</f>
        <v>33.550000000000004</v>
      </c>
      <c r="E9" s="84">
        <f>CEILING(C9*0.9,LOOKUP(C9*0.9,{0,10,50,100,500},{0.01,0.05,0.1,0.5,1}))</f>
        <v>27.450000000000003</v>
      </c>
      <c r="F9" s="84">
        <f t="shared" si="0"/>
        <v>33.300000000000004</v>
      </c>
      <c r="G9" s="84">
        <v>2</v>
      </c>
      <c r="H9" s="84">
        <f t="shared" si="1"/>
        <v>61</v>
      </c>
      <c r="I9" s="84" t="s">
        <v>3590</v>
      </c>
      <c r="J9" s="84">
        <v>9.84</v>
      </c>
      <c r="K9" s="84" t="s">
        <v>4570</v>
      </c>
      <c r="L9" s="82"/>
      <c r="M9" s="109">
        <v>-3239</v>
      </c>
    </row>
    <row r="10" spans="1:13" x14ac:dyDescent="0.25">
      <c r="A10" s="84" t="s">
        <v>865</v>
      </c>
      <c r="B10" s="84" t="s">
        <v>866</v>
      </c>
      <c r="C10" s="84">
        <v>60.5</v>
      </c>
      <c r="D10" s="84">
        <f>FLOOR(C10*1.1,LOOKUP(C10*1.1,{0,10,50,100,500},{0.01,0.05,0.1,0.5,1}))</f>
        <v>66.5</v>
      </c>
      <c r="E10" s="84">
        <f>CEILING(C10*0.9,LOOKUP(C10*0.9,{0,10,50,100,500},{0.01,0.05,0.1,0.5,1}))</f>
        <v>54.5</v>
      </c>
      <c r="F10" s="84">
        <f t="shared" si="0"/>
        <v>66</v>
      </c>
      <c r="G10" s="84">
        <v>1</v>
      </c>
      <c r="H10" s="84">
        <f t="shared" si="1"/>
        <v>60.5</v>
      </c>
      <c r="I10" s="84" t="s">
        <v>3590</v>
      </c>
      <c r="J10" s="84">
        <v>8.91</v>
      </c>
      <c r="K10" s="84" t="s">
        <v>4571</v>
      </c>
      <c r="M10" s="166">
        <v>-538</v>
      </c>
    </row>
    <row r="11" spans="1:13" x14ac:dyDescent="0.25">
      <c r="A11" s="84" t="s">
        <v>634</v>
      </c>
      <c r="B11" s="84" t="s">
        <v>635</v>
      </c>
      <c r="C11" s="84">
        <v>62.3</v>
      </c>
      <c r="D11" s="84">
        <f>FLOOR(C11*1.1,LOOKUP(C11*1.1,{0,10,50,100,500},{0.01,0.05,0.1,0.5,1}))</f>
        <v>68.5</v>
      </c>
      <c r="E11" s="84">
        <f>CEILING(C11*0.9,LOOKUP(C11*0.9,{0,10,50,100,500},{0.01,0.05,0.1,0.5,1}))</f>
        <v>56.1</v>
      </c>
      <c r="F11" s="84">
        <f t="shared" si="0"/>
        <v>68</v>
      </c>
      <c r="G11" s="84">
        <v>1</v>
      </c>
      <c r="H11" s="84">
        <f t="shared" si="1"/>
        <v>62.3</v>
      </c>
      <c r="I11" s="84" t="s">
        <v>3590</v>
      </c>
      <c r="J11" s="84">
        <v>8.2899999999999991</v>
      </c>
      <c r="K11" s="84" t="s">
        <v>4572</v>
      </c>
      <c r="M11" s="109">
        <v>-644</v>
      </c>
    </row>
    <row r="12" spans="1:13" x14ac:dyDescent="0.25">
      <c r="A12" s="81" t="s">
        <v>4265</v>
      </c>
      <c r="B12" s="81" t="s">
        <v>4266</v>
      </c>
      <c r="C12" s="81">
        <v>20.3</v>
      </c>
      <c r="D12" s="81">
        <f>FLOOR(C12*1.1,LOOKUP(C12*1.1,{0,10,50,100,500},{0.01,0.05,0.1,0.5,1}))</f>
        <v>22.3</v>
      </c>
      <c r="E12" s="81">
        <f>CEILING(C12*0.9,LOOKUP(C12*0.9,{0,10,50,100,500},{0.01,0.05,0.1,0.5,1}))</f>
        <v>18.3</v>
      </c>
      <c r="F12" s="81">
        <f t="shared" si="0"/>
        <v>22.05</v>
      </c>
      <c r="G12" s="81">
        <v>0</v>
      </c>
      <c r="H12" s="81">
        <f t="shared" si="1"/>
        <v>0</v>
      </c>
      <c r="I12" s="81" t="s">
        <v>3590</v>
      </c>
      <c r="J12" s="81">
        <v>8.23</v>
      </c>
      <c r="K12" s="81" t="s">
        <v>4573</v>
      </c>
    </row>
    <row r="13" spans="1:13" x14ac:dyDescent="0.25">
      <c r="H13" s="83">
        <f>SUM(H2:H12)</f>
        <v>298.7</v>
      </c>
      <c r="M13" s="83">
        <f>SUM(M2:M12)</f>
        <v>-2347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97C7-CBE3-4B22-969C-8CAAB9EC4F10}">
  <dimension ref="A1:M12"/>
  <sheetViews>
    <sheetView zoomScale="145" zoomScaleNormal="145" workbookViewId="0">
      <selection activeCell="J21" sqref="J21"/>
    </sheetView>
  </sheetViews>
  <sheetFormatPr defaultColWidth="9.28515625" defaultRowHeight="15.75" x14ac:dyDescent="0.25"/>
  <cols>
    <col min="1" max="3" width="9.28515625" style="167"/>
    <col min="4" max="4" width="9.28515625" style="167" hidden="1" customWidth="1"/>
    <col min="5" max="10" width="9.28515625" style="167"/>
    <col min="11" max="11" width="15.7109375" style="167" customWidth="1"/>
    <col min="12" max="16384" width="9.28515625" style="167"/>
  </cols>
  <sheetData>
    <row r="1" spans="1:13" x14ac:dyDescent="0.25">
      <c r="A1" s="167" t="s">
        <v>3587</v>
      </c>
      <c r="B1" s="167" t="s">
        <v>3588</v>
      </c>
      <c r="C1" s="167" t="s">
        <v>3589</v>
      </c>
      <c r="D1" s="167" t="s">
        <v>3590</v>
      </c>
      <c r="E1" s="167" t="s">
        <v>3591</v>
      </c>
      <c r="F1" s="167" t="s">
        <v>3592</v>
      </c>
      <c r="G1" s="167" t="s">
        <v>3593</v>
      </c>
      <c r="H1" s="167" t="s">
        <v>3594</v>
      </c>
      <c r="I1" s="167" t="s">
        <v>3590</v>
      </c>
      <c r="J1" s="167" t="s">
        <v>3595</v>
      </c>
      <c r="K1" s="167" t="s">
        <v>3596</v>
      </c>
      <c r="L1" s="167" t="s">
        <v>3597</v>
      </c>
    </row>
    <row r="2" spans="1:13" x14ac:dyDescent="0.25">
      <c r="A2" s="84" t="s">
        <v>1714</v>
      </c>
      <c r="B2" s="84" t="s">
        <v>1715</v>
      </c>
      <c r="C2" s="84">
        <v>53.1</v>
      </c>
      <c r="D2" s="84">
        <f>FLOOR(C2*1.1,LOOKUP(C2*1.1,{0,10,50,100,500},{0.01,0.05,0.1,0.5,1}))</f>
        <v>58.400000000000006</v>
      </c>
      <c r="E2" s="84">
        <f>CEILING(C2*0.9,LOOKUP(C2*0.9,{0,10,50,100,500},{0.01,0.05,0.1,0.5,1}))</f>
        <v>47.800000000000004</v>
      </c>
      <c r="F2" s="84">
        <f t="shared" ref="F2:F11" si="0">IF(D2&lt;10,D2-0.05,IF(D2&lt;50,D2-0.25,IF(D2&lt;100,D2-0.5,IF(D2&lt;500,D2-2.5,IF(D2&lt;1000,D2-5,0)))))</f>
        <v>57.900000000000006</v>
      </c>
      <c r="G2" s="84">
        <v>1</v>
      </c>
      <c r="H2" s="84">
        <f t="shared" ref="H2:H11" si="1">C2*G2</f>
        <v>53.1</v>
      </c>
      <c r="I2" s="84" t="s">
        <v>3590</v>
      </c>
      <c r="J2" s="84">
        <v>25.61</v>
      </c>
      <c r="K2" s="84" t="s">
        <v>4575</v>
      </c>
      <c r="M2" s="167">
        <v>-4023</v>
      </c>
    </row>
    <row r="3" spans="1:13" x14ac:dyDescent="0.25">
      <c r="A3" s="84" t="s">
        <v>4195</v>
      </c>
      <c r="B3" s="84" t="s">
        <v>4196</v>
      </c>
      <c r="C3" s="84">
        <v>18.45</v>
      </c>
      <c r="D3" s="84">
        <f>FLOOR(C3*1.1,LOOKUP(C3*1.1,{0,10,50,100,500},{0.01,0.05,0.1,0.5,1}))</f>
        <v>20.25</v>
      </c>
      <c r="E3" s="84">
        <f>CEILING(C3*0.9,LOOKUP(C3*0.9,{0,10,50,100,500},{0.01,0.05,0.1,0.5,1}))</f>
        <v>16.650000000000002</v>
      </c>
      <c r="F3" s="84">
        <f t="shared" si="0"/>
        <v>20</v>
      </c>
      <c r="G3" s="84">
        <v>3</v>
      </c>
      <c r="H3" s="84">
        <f t="shared" si="1"/>
        <v>55.349999999999994</v>
      </c>
      <c r="I3" s="84" t="s">
        <v>3590</v>
      </c>
      <c r="J3" s="84">
        <v>25.5</v>
      </c>
      <c r="K3" s="84" t="s">
        <v>4576</v>
      </c>
      <c r="L3" s="82"/>
      <c r="M3" s="167">
        <v>4056</v>
      </c>
    </row>
    <row r="4" spans="1:13" x14ac:dyDescent="0.25">
      <c r="A4" s="84" t="s">
        <v>634</v>
      </c>
      <c r="B4" s="84" t="s">
        <v>635</v>
      </c>
      <c r="C4" s="84">
        <v>65</v>
      </c>
      <c r="D4" s="84">
        <f>FLOOR(C4*1.1,LOOKUP(C4*1.1,{0,10,50,100,500},{0.01,0.05,0.1,0.5,1}))</f>
        <v>71.5</v>
      </c>
      <c r="E4" s="84">
        <f>CEILING(C4*0.9,LOOKUP(C4*0.9,{0,10,50,100,500},{0.01,0.05,0.1,0.5,1}))</f>
        <v>58.5</v>
      </c>
      <c r="F4" s="84">
        <f t="shared" si="0"/>
        <v>71</v>
      </c>
      <c r="G4" s="84">
        <v>1</v>
      </c>
      <c r="H4" s="84">
        <f t="shared" si="1"/>
        <v>65</v>
      </c>
      <c r="I4" s="84" t="s">
        <v>3590</v>
      </c>
      <c r="J4" s="84">
        <v>16.39</v>
      </c>
      <c r="K4" s="84" t="s">
        <v>4577</v>
      </c>
      <c r="M4" s="167">
        <v>555</v>
      </c>
    </row>
    <row r="5" spans="1:13" x14ac:dyDescent="0.25">
      <c r="A5" s="84" t="s">
        <v>4422</v>
      </c>
      <c r="B5" s="84" t="s">
        <v>4423</v>
      </c>
      <c r="C5" s="84">
        <v>33</v>
      </c>
      <c r="D5" s="84">
        <f>FLOOR(C5*1.1,LOOKUP(C5*1.1,{0,10,50,100,500},{0.01,0.05,0.1,0.5,1}))</f>
        <v>36.300000000000004</v>
      </c>
      <c r="E5" s="84">
        <f>CEILING(C5*0.9,LOOKUP(C5*0.9,{0,10,50,100,500},{0.01,0.05,0.1,0.5,1}))</f>
        <v>29.700000000000003</v>
      </c>
      <c r="F5" s="84">
        <f t="shared" si="0"/>
        <v>36.050000000000004</v>
      </c>
      <c r="G5" s="84">
        <v>0</v>
      </c>
      <c r="H5" s="84">
        <f t="shared" si="1"/>
        <v>0</v>
      </c>
      <c r="I5" s="84" t="s">
        <v>3590</v>
      </c>
      <c r="J5" s="84">
        <v>15.23</v>
      </c>
      <c r="K5" s="84" t="s">
        <v>4578</v>
      </c>
      <c r="M5" s="167" t="s">
        <v>4589</v>
      </c>
    </row>
    <row r="6" spans="1:13" x14ac:dyDescent="0.25">
      <c r="A6" s="84" t="s">
        <v>1169</v>
      </c>
      <c r="B6" s="84" t="s">
        <v>1170</v>
      </c>
      <c r="C6" s="84">
        <v>61.7</v>
      </c>
      <c r="D6" s="84">
        <f>FLOOR(C6*1.1,LOOKUP(C6*1.1,{0,10,50,100,500},{0.01,0.05,0.1,0.5,1}))</f>
        <v>67.8</v>
      </c>
      <c r="E6" s="84">
        <f>CEILING(C6*0.9,LOOKUP(C6*0.9,{0,10,50,100,500},{0.01,0.05,0.1,0.5,1}))</f>
        <v>55.6</v>
      </c>
      <c r="F6" s="84">
        <f t="shared" si="0"/>
        <v>67.3</v>
      </c>
      <c r="G6" s="84">
        <v>1</v>
      </c>
      <c r="H6" s="84">
        <f t="shared" si="1"/>
        <v>61.7</v>
      </c>
      <c r="I6" s="84" t="s">
        <v>3590</v>
      </c>
      <c r="J6" s="84">
        <v>14.6</v>
      </c>
      <c r="K6" s="84" t="s">
        <v>4579</v>
      </c>
      <c r="M6" s="167">
        <v>-3644</v>
      </c>
    </row>
    <row r="7" spans="1:13" x14ac:dyDescent="0.25">
      <c r="A7" s="84" t="s">
        <v>4580</v>
      </c>
      <c r="B7" s="84" t="s">
        <v>4581</v>
      </c>
      <c r="C7" s="84">
        <v>17.8</v>
      </c>
      <c r="D7" s="84">
        <f>FLOOR(C7*1.1,LOOKUP(C7*1.1,{0,10,50,100,500},{0.01,0.05,0.1,0.5,1}))</f>
        <v>19.55</v>
      </c>
      <c r="E7" s="84">
        <f>CEILING(C7*0.9,LOOKUP(C7*0.9,{0,10,50,100,500},{0.01,0.05,0.1,0.5,1}))</f>
        <v>16.05</v>
      </c>
      <c r="F7" s="84">
        <f t="shared" si="0"/>
        <v>19.3</v>
      </c>
      <c r="G7" s="84">
        <v>3</v>
      </c>
      <c r="H7" s="84">
        <f t="shared" si="1"/>
        <v>53.400000000000006</v>
      </c>
      <c r="I7" s="84" t="s">
        <v>3590</v>
      </c>
      <c r="J7" s="84">
        <v>14.43</v>
      </c>
      <c r="K7" s="84" t="s">
        <v>4582</v>
      </c>
      <c r="M7" s="167">
        <v>-4023</v>
      </c>
    </row>
    <row r="8" spans="1:13" x14ac:dyDescent="0.25">
      <c r="A8" s="84" t="s">
        <v>4169</v>
      </c>
      <c r="B8" s="84" t="s">
        <v>4170</v>
      </c>
      <c r="C8" s="84">
        <v>46.25</v>
      </c>
      <c r="D8" s="84">
        <f>FLOOR(C8*1.1,LOOKUP(C8*1.1,{0,10,50,100,500},{0.01,0.05,0.1,0.5,1}))</f>
        <v>50.800000000000004</v>
      </c>
      <c r="E8" s="84">
        <f>CEILING(C8*0.9,LOOKUP(C8*0.9,{0,10,50,100,500},{0.01,0.05,0.1,0.5,1}))</f>
        <v>41.650000000000006</v>
      </c>
      <c r="F8" s="84">
        <f t="shared" si="0"/>
        <v>50.300000000000004</v>
      </c>
      <c r="G8" s="84">
        <v>1</v>
      </c>
      <c r="H8" s="84">
        <f t="shared" si="1"/>
        <v>46.25</v>
      </c>
      <c r="I8" s="84" t="s">
        <v>3590</v>
      </c>
      <c r="J8" s="84">
        <v>13.85</v>
      </c>
      <c r="K8" s="84" t="s">
        <v>4583</v>
      </c>
      <c r="M8" s="167">
        <v>41</v>
      </c>
    </row>
    <row r="9" spans="1:13" x14ac:dyDescent="0.25">
      <c r="A9" s="84" t="s">
        <v>4014</v>
      </c>
      <c r="B9" s="84" t="s">
        <v>4015</v>
      </c>
      <c r="C9" s="84">
        <v>15.7</v>
      </c>
      <c r="D9" s="84">
        <f>FLOOR(C9*1.1,LOOKUP(C9*1.1,{0,10,50,100,500},{0.01,0.05,0.1,0.5,1}))</f>
        <v>17.25</v>
      </c>
      <c r="E9" s="84">
        <f>CEILING(C9*0.9,LOOKUP(C9*0.9,{0,10,50,100,500},{0.01,0.05,0.1,0.5,1}))</f>
        <v>14.15</v>
      </c>
      <c r="F9" s="84">
        <f t="shared" si="0"/>
        <v>17</v>
      </c>
      <c r="G9" s="84">
        <v>3</v>
      </c>
      <c r="H9" s="84">
        <f t="shared" si="1"/>
        <v>47.099999999999994</v>
      </c>
      <c r="I9" s="84" t="s">
        <v>3590</v>
      </c>
      <c r="J9" s="84">
        <v>11.26</v>
      </c>
      <c r="K9" s="84" t="s">
        <v>4584</v>
      </c>
      <c r="M9" s="167">
        <v>-409</v>
      </c>
    </row>
    <row r="10" spans="1:13" x14ac:dyDescent="0.25">
      <c r="A10" s="81" t="s">
        <v>4585</v>
      </c>
      <c r="B10" s="81" t="s">
        <v>4586</v>
      </c>
      <c r="C10" s="81">
        <v>17.600000000000001</v>
      </c>
      <c r="D10" s="81">
        <f>FLOOR(C10*1.1,LOOKUP(C10*1.1,{0,10,50,100,500},{0.01,0.05,0.1,0.5,1}))</f>
        <v>19.350000000000001</v>
      </c>
      <c r="E10" s="81">
        <f>CEILING(C10*0.9,LOOKUP(C10*0.9,{0,10,50,100,500},{0.01,0.05,0.1,0.5,1}))</f>
        <v>15.850000000000001</v>
      </c>
      <c r="F10" s="81">
        <f t="shared" si="0"/>
        <v>19.100000000000001</v>
      </c>
      <c r="G10" s="81">
        <v>0</v>
      </c>
      <c r="H10" s="81">
        <f t="shared" si="1"/>
        <v>0</v>
      </c>
      <c r="I10" s="81" t="s">
        <v>3590</v>
      </c>
      <c r="J10" s="81">
        <v>7.42</v>
      </c>
      <c r="K10" s="81" t="s">
        <v>4587</v>
      </c>
    </row>
    <row r="11" spans="1:13" x14ac:dyDescent="0.25">
      <c r="A11" s="81" t="s">
        <v>4265</v>
      </c>
      <c r="B11" s="81" t="s">
        <v>4266</v>
      </c>
      <c r="C11" s="81">
        <v>20.85</v>
      </c>
      <c r="D11" s="81">
        <f>FLOOR(C11*1.1,LOOKUP(C11*1.1,{0,10,50,100,500},{0.01,0.05,0.1,0.5,1}))</f>
        <v>22.900000000000002</v>
      </c>
      <c r="E11" s="81">
        <f>CEILING(C11*0.9,LOOKUP(C11*0.9,{0,10,50,100,500},{0.01,0.05,0.1,0.5,1}))</f>
        <v>18.8</v>
      </c>
      <c r="F11" s="81">
        <f t="shared" si="0"/>
        <v>22.650000000000002</v>
      </c>
      <c r="G11" s="81">
        <v>0</v>
      </c>
      <c r="H11" s="81">
        <f t="shared" si="1"/>
        <v>0</v>
      </c>
      <c r="I11" s="81" t="s">
        <v>3590</v>
      </c>
      <c r="J11" s="81">
        <v>7.34</v>
      </c>
      <c r="K11" s="81" t="s">
        <v>4588</v>
      </c>
    </row>
    <row r="12" spans="1:13" x14ac:dyDescent="0.25">
      <c r="H12" s="83">
        <f>SUM(H2:H11)</f>
        <v>381.9</v>
      </c>
      <c r="M12" s="83">
        <f>SUM(M2:M11)</f>
        <v>-7447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9D37-C276-4284-B048-02E4AA163575}">
  <dimension ref="A1:M12"/>
  <sheetViews>
    <sheetView zoomScale="145" zoomScaleNormal="145" workbookViewId="0">
      <selection activeCell="N7" sqref="N7"/>
    </sheetView>
  </sheetViews>
  <sheetFormatPr defaultColWidth="9.28515625" defaultRowHeight="15.75" x14ac:dyDescent="0.25"/>
  <cols>
    <col min="1" max="3" width="9.28515625" style="168"/>
    <col min="4" max="4" width="9.28515625" style="168" hidden="1" customWidth="1"/>
    <col min="5" max="10" width="9.28515625" style="168"/>
    <col min="11" max="11" width="15.7109375" style="168" customWidth="1"/>
    <col min="12" max="16384" width="9.28515625" style="168"/>
  </cols>
  <sheetData>
    <row r="1" spans="1:13" x14ac:dyDescent="0.25">
      <c r="A1" s="168" t="s">
        <v>3587</v>
      </c>
      <c r="B1" s="168" t="s">
        <v>3588</v>
      </c>
      <c r="C1" s="168" t="s">
        <v>3589</v>
      </c>
      <c r="D1" s="168" t="s">
        <v>3590</v>
      </c>
      <c r="E1" s="168" t="s">
        <v>3591</v>
      </c>
      <c r="F1" s="168" t="s">
        <v>3592</v>
      </c>
      <c r="G1" s="168" t="s">
        <v>3593</v>
      </c>
      <c r="H1" s="168" t="s">
        <v>3594</v>
      </c>
      <c r="I1" s="168" t="s">
        <v>3590</v>
      </c>
      <c r="J1" s="168" t="s">
        <v>3595</v>
      </c>
      <c r="K1" s="168" t="s">
        <v>3596</v>
      </c>
      <c r="L1" s="168" t="s">
        <v>3597</v>
      </c>
    </row>
    <row r="2" spans="1:13" x14ac:dyDescent="0.25">
      <c r="A2" s="84" t="s">
        <v>4142</v>
      </c>
      <c r="B2" s="84" t="s">
        <v>4143</v>
      </c>
      <c r="C2" s="84">
        <v>46.95</v>
      </c>
      <c r="D2" s="84">
        <f>FLOOR(C2*1.1,LOOKUP(C2*1.1,{0,10,50,100,500},{0.01,0.05,0.1,0.5,1}))</f>
        <v>51.6</v>
      </c>
      <c r="E2" s="84">
        <f>CEILING(C2*0.9,LOOKUP(C2*0.9,{0,10,50,100,500},{0.01,0.05,0.1,0.5,1}))</f>
        <v>42.300000000000004</v>
      </c>
      <c r="F2" s="84">
        <f t="shared" ref="F2:F11" si="0">IF(D2&lt;10,D2-0.05,IF(D2&lt;50,D2-0.25,IF(D2&lt;100,D2-0.5,IF(D2&lt;500,D2-2.5,IF(D2&lt;1000,D2-5,0)))))</f>
        <v>51.1</v>
      </c>
      <c r="G2" s="84">
        <v>1</v>
      </c>
      <c r="H2" s="84">
        <f t="shared" ref="H2:H11" si="1">C2*G2</f>
        <v>46.95</v>
      </c>
      <c r="I2" s="84" t="s">
        <v>3590</v>
      </c>
      <c r="J2" s="84">
        <v>45.82</v>
      </c>
      <c r="K2" s="84" t="s">
        <v>4590</v>
      </c>
      <c r="M2" s="168">
        <v>1840</v>
      </c>
    </row>
    <row r="3" spans="1:13" x14ac:dyDescent="0.25">
      <c r="A3" s="84" t="s">
        <v>3774</v>
      </c>
      <c r="B3" s="84" t="s">
        <v>3775</v>
      </c>
      <c r="C3" s="84">
        <v>51.9</v>
      </c>
      <c r="D3" s="84">
        <f>FLOOR(C3*1.1,LOOKUP(C3*1.1,{0,10,50,100,500},{0.01,0.05,0.1,0.5,1}))</f>
        <v>57</v>
      </c>
      <c r="E3" s="84">
        <f>CEILING(C3*0.9,LOOKUP(C3*0.9,{0,10,50,100,500},{0.01,0.05,0.1,0.5,1}))</f>
        <v>46.75</v>
      </c>
      <c r="F3" s="84">
        <f t="shared" si="0"/>
        <v>56.5</v>
      </c>
      <c r="G3" s="84">
        <v>1</v>
      </c>
      <c r="H3" s="84">
        <f t="shared" si="1"/>
        <v>51.9</v>
      </c>
      <c r="I3" s="84" t="s">
        <v>3590</v>
      </c>
      <c r="J3" s="84">
        <v>27.99</v>
      </c>
      <c r="K3" s="84" t="s">
        <v>4591</v>
      </c>
      <c r="M3" s="168">
        <v>-3820</v>
      </c>
    </row>
    <row r="4" spans="1:13" x14ac:dyDescent="0.25">
      <c r="A4" s="84" t="s">
        <v>4580</v>
      </c>
      <c r="B4" s="84" t="s">
        <v>4581</v>
      </c>
      <c r="C4" s="84">
        <v>18</v>
      </c>
      <c r="D4" s="84">
        <f>FLOOR(C4*1.1,LOOKUP(C4*1.1,{0,10,50,100,500},{0.01,0.05,0.1,0.5,1}))</f>
        <v>19.8</v>
      </c>
      <c r="E4" s="84">
        <f>CEILING(C4*0.9,LOOKUP(C4*0.9,{0,10,50,100,500},{0.01,0.05,0.1,0.5,1}))</f>
        <v>16.2</v>
      </c>
      <c r="F4" s="84">
        <f t="shared" si="0"/>
        <v>19.55</v>
      </c>
      <c r="G4" s="84">
        <v>3</v>
      </c>
      <c r="H4" s="84">
        <f t="shared" si="1"/>
        <v>54</v>
      </c>
      <c r="I4" s="84" t="s">
        <v>3590</v>
      </c>
      <c r="J4" s="84">
        <v>23.81</v>
      </c>
      <c r="K4" s="84" t="s">
        <v>4592</v>
      </c>
      <c r="M4" s="168">
        <v>626</v>
      </c>
    </row>
    <row r="5" spans="1:13" x14ac:dyDescent="0.25">
      <c r="A5" s="84" t="s">
        <v>345</v>
      </c>
      <c r="B5" s="84" t="s">
        <v>346</v>
      </c>
      <c r="C5" s="84">
        <v>57.4</v>
      </c>
      <c r="D5" s="84">
        <f>FLOOR(C5*1.1,LOOKUP(C5*1.1,{0,10,50,100,500},{0.01,0.05,0.1,0.5,1}))</f>
        <v>63.1</v>
      </c>
      <c r="E5" s="84">
        <f>CEILING(C5*0.9,LOOKUP(C5*0.9,{0,10,50,100,500},{0.01,0.05,0.1,0.5,1}))</f>
        <v>51.7</v>
      </c>
      <c r="F5" s="84">
        <f t="shared" si="0"/>
        <v>62.6</v>
      </c>
      <c r="G5" s="84">
        <v>1</v>
      </c>
      <c r="H5" s="84">
        <f t="shared" si="1"/>
        <v>57.4</v>
      </c>
      <c r="I5" s="84" t="s">
        <v>3590</v>
      </c>
      <c r="J5" s="84">
        <v>15.27</v>
      </c>
      <c r="K5" s="84" t="s">
        <v>4593</v>
      </c>
      <c r="M5" s="168">
        <v>1365</v>
      </c>
    </row>
    <row r="6" spans="1:13" x14ac:dyDescent="0.25">
      <c r="A6" s="84" t="s">
        <v>1318</v>
      </c>
      <c r="B6" s="84" t="s">
        <v>1319</v>
      </c>
      <c r="C6" s="84">
        <v>44.75</v>
      </c>
      <c r="D6" s="84">
        <f>FLOOR(C6*1.1,LOOKUP(C6*1.1,{0,10,50,100,500},{0.01,0.05,0.1,0.5,1}))</f>
        <v>49.2</v>
      </c>
      <c r="E6" s="84">
        <f>CEILING(C6*0.9,LOOKUP(C6*0.9,{0,10,50,100,500},{0.01,0.05,0.1,0.5,1}))</f>
        <v>40.300000000000004</v>
      </c>
      <c r="F6" s="84">
        <f t="shared" si="0"/>
        <v>48.95</v>
      </c>
      <c r="G6" s="84">
        <v>1</v>
      </c>
      <c r="H6" s="84">
        <f t="shared" si="1"/>
        <v>44.75</v>
      </c>
      <c r="I6" s="84" t="s">
        <v>3590</v>
      </c>
      <c r="J6" s="84">
        <v>14.6</v>
      </c>
      <c r="K6" s="84" t="s">
        <v>4594</v>
      </c>
      <c r="M6" s="168">
        <v>-208</v>
      </c>
    </row>
    <row r="7" spans="1:13" x14ac:dyDescent="0.25">
      <c r="A7" s="81" t="s">
        <v>4535</v>
      </c>
      <c r="B7" s="81" t="s">
        <v>4536</v>
      </c>
      <c r="C7" s="81">
        <v>79.7</v>
      </c>
      <c r="D7" s="81">
        <f>FLOOR(C7*1.1,LOOKUP(C7*1.1,{0,10,50,100,500},{0.01,0.05,0.1,0.5,1}))</f>
        <v>87.600000000000009</v>
      </c>
      <c r="E7" s="81">
        <f>CEILING(C7*0.9,LOOKUP(C7*0.9,{0,10,50,100,500},{0.01,0.05,0.1,0.5,1}))</f>
        <v>71.8</v>
      </c>
      <c r="F7" s="81">
        <f t="shared" si="0"/>
        <v>87.100000000000009</v>
      </c>
      <c r="G7" s="81">
        <v>0</v>
      </c>
      <c r="H7" s="81">
        <f t="shared" si="1"/>
        <v>0</v>
      </c>
      <c r="I7" s="81" t="s">
        <v>3590</v>
      </c>
      <c r="J7" s="81">
        <v>10.76</v>
      </c>
      <c r="K7" s="81" t="s">
        <v>4595</v>
      </c>
    </row>
    <row r="8" spans="1:13" x14ac:dyDescent="0.25">
      <c r="A8" s="84" t="s">
        <v>4348</v>
      </c>
      <c r="B8" s="84" t="s">
        <v>4349</v>
      </c>
      <c r="C8" s="84">
        <v>17.600000000000001</v>
      </c>
      <c r="D8" s="84">
        <f>FLOOR(C8*1.1,LOOKUP(C8*1.1,{0,10,50,100,500},{0.01,0.05,0.1,0.5,1}))</f>
        <v>19.350000000000001</v>
      </c>
      <c r="E8" s="84">
        <f>CEILING(C8*0.9,LOOKUP(C8*0.9,{0,10,50,100,500},{0.01,0.05,0.1,0.5,1}))</f>
        <v>15.850000000000001</v>
      </c>
      <c r="F8" s="84">
        <f t="shared" si="0"/>
        <v>19.100000000000001</v>
      </c>
      <c r="G8" s="84">
        <v>3</v>
      </c>
      <c r="H8" s="84">
        <f t="shared" si="1"/>
        <v>52.800000000000004</v>
      </c>
      <c r="I8" s="84" t="s">
        <v>3590</v>
      </c>
      <c r="J8" s="84">
        <v>10.27</v>
      </c>
      <c r="K8" s="84" t="s">
        <v>4596</v>
      </c>
      <c r="M8" s="168">
        <v>482</v>
      </c>
    </row>
    <row r="9" spans="1:13" x14ac:dyDescent="0.25">
      <c r="A9" s="84" t="s">
        <v>4313</v>
      </c>
      <c r="B9" s="84" t="s">
        <v>4314</v>
      </c>
      <c r="C9" s="84">
        <v>26.55</v>
      </c>
      <c r="D9" s="84">
        <f>FLOOR(C9*1.1,LOOKUP(C9*1.1,{0,10,50,100,500},{0.01,0.05,0.1,0.5,1}))</f>
        <v>29.200000000000003</v>
      </c>
      <c r="E9" s="84">
        <f>CEILING(C9*0.9,LOOKUP(C9*0.9,{0,10,50,100,500},{0.01,0.05,0.1,0.5,1}))</f>
        <v>23.900000000000002</v>
      </c>
      <c r="F9" s="84">
        <f t="shared" si="0"/>
        <v>28.950000000000003</v>
      </c>
      <c r="G9" s="84">
        <v>2</v>
      </c>
      <c r="H9" s="84">
        <f t="shared" si="1"/>
        <v>53.1</v>
      </c>
      <c r="I9" s="84" t="s">
        <v>3590</v>
      </c>
      <c r="J9" s="84">
        <v>10.19</v>
      </c>
      <c r="K9" s="84" t="s">
        <v>4597</v>
      </c>
      <c r="M9" s="168">
        <v>1081</v>
      </c>
    </row>
    <row r="10" spans="1:13" x14ac:dyDescent="0.25">
      <c r="A10" s="84" t="s">
        <v>4598</v>
      </c>
      <c r="B10" s="84" t="s">
        <v>4599</v>
      </c>
      <c r="C10" s="84">
        <v>17.75</v>
      </c>
      <c r="D10" s="84">
        <f>FLOOR(C10*1.1,LOOKUP(C10*1.1,{0,10,50,100,500},{0.01,0.05,0.1,0.5,1}))</f>
        <v>19.5</v>
      </c>
      <c r="E10" s="84">
        <f>CEILING(C10*0.9,LOOKUP(C10*0.9,{0,10,50,100,500},{0.01,0.05,0.1,0.5,1}))</f>
        <v>16</v>
      </c>
      <c r="F10" s="84">
        <f t="shared" si="0"/>
        <v>19.25</v>
      </c>
      <c r="G10" s="84">
        <v>3</v>
      </c>
      <c r="H10" s="84">
        <f t="shared" si="1"/>
        <v>53.25</v>
      </c>
      <c r="I10" s="84" t="s">
        <v>3590</v>
      </c>
      <c r="J10" s="84">
        <v>9.6300000000000008</v>
      </c>
      <c r="K10" s="84" t="s">
        <v>4600</v>
      </c>
      <c r="M10" s="168">
        <v>611</v>
      </c>
    </row>
    <row r="11" spans="1:13" x14ac:dyDescent="0.25">
      <c r="A11" s="81" t="s">
        <v>4601</v>
      </c>
      <c r="B11" s="81" t="s">
        <v>4602</v>
      </c>
      <c r="C11" s="81">
        <v>13.05</v>
      </c>
      <c r="D11" s="81">
        <f>FLOOR(C11*1.1,LOOKUP(C11*1.1,{0,10,50,100,500},{0.01,0.05,0.1,0.5,1}))</f>
        <v>14.350000000000001</v>
      </c>
      <c r="E11" s="81">
        <f>CEILING(C11*0.9,LOOKUP(C11*0.9,{0,10,50,100,500},{0.01,0.05,0.1,0.5,1}))</f>
        <v>11.75</v>
      </c>
      <c r="F11" s="81">
        <f t="shared" si="0"/>
        <v>14.100000000000001</v>
      </c>
      <c r="G11" s="81">
        <v>0</v>
      </c>
      <c r="H11" s="81">
        <f t="shared" si="1"/>
        <v>0</v>
      </c>
      <c r="I11" s="81" t="s">
        <v>3590</v>
      </c>
      <c r="J11" s="81">
        <v>8.7100000000000009</v>
      </c>
      <c r="K11" s="81" t="s">
        <v>4603</v>
      </c>
    </row>
    <row r="12" spans="1:13" x14ac:dyDescent="0.25">
      <c r="H12" s="83">
        <f>SUM(H2:H11)</f>
        <v>414.15000000000003</v>
      </c>
      <c r="M12" s="83">
        <f>SUM(M2:M11)</f>
        <v>1977</v>
      </c>
    </row>
  </sheetData>
  <phoneticPr fontId="1" type="noConversion"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AF68-ABF9-41D2-BAEC-241962BA2E90}">
  <dimension ref="A1:M12"/>
  <sheetViews>
    <sheetView zoomScale="160" zoomScaleNormal="160" workbookViewId="0">
      <selection activeCell="M15" sqref="M15"/>
    </sheetView>
  </sheetViews>
  <sheetFormatPr defaultColWidth="9.28515625" defaultRowHeight="15.75" x14ac:dyDescent="0.25"/>
  <cols>
    <col min="1" max="3" width="9.28515625" style="169"/>
    <col min="4" max="4" width="9.28515625" style="169" hidden="1" customWidth="1"/>
    <col min="5" max="10" width="9.28515625" style="169"/>
    <col min="11" max="11" width="15.7109375" style="169" customWidth="1"/>
    <col min="12" max="16384" width="9.28515625" style="169"/>
  </cols>
  <sheetData>
    <row r="1" spans="1:13" x14ac:dyDescent="0.25">
      <c r="A1" s="169" t="s">
        <v>3587</v>
      </c>
      <c r="B1" s="169" t="s">
        <v>3588</v>
      </c>
      <c r="C1" s="169" t="s">
        <v>3589</v>
      </c>
      <c r="D1" s="169" t="s">
        <v>3590</v>
      </c>
      <c r="E1" s="169" t="s">
        <v>3591</v>
      </c>
      <c r="F1" s="169" t="s">
        <v>3592</v>
      </c>
      <c r="G1" s="169" t="s">
        <v>3593</v>
      </c>
      <c r="H1" s="169" t="s">
        <v>3594</v>
      </c>
      <c r="I1" s="169" t="s">
        <v>3590</v>
      </c>
      <c r="J1" s="169" t="s">
        <v>3595</v>
      </c>
      <c r="K1" s="169" t="s">
        <v>3596</v>
      </c>
      <c r="L1" s="169" t="s">
        <v>3597</v>
      </c>
    </row>
    <row r="2" spans="1:13" x14ac:dyDescent="0.25">
      <c r="A2" s="84" t="s">
        <v>345</v>
      </c>
      <c r="B2" s="84" t="s">
        <v>346</v>
      </c>
      <c r="C2" s="84">
        <v>58.1</v>
      </c>
      <c r="D2" s="84">
        <f>FLOOR(C2*1.1,LOOKUP(C2*1.1,{0,10,50,100,500},{0.01,0.05,0.1,0.5,1}))</f>
        <v>63.900000000000006</v>
      </c>
      <c r="E2" s="84">
        <f>CEILING(C2*0.9,LOOKUP(C2*0.9,{0,10,50,100,500},{0.01,0.05,0.1,0.5,1}))</f>
        <v>52.300000000000004</v>
      </c>
      <c r="F2" s="84">
        <f t="shared" ref="F2:F11" si="0">IF(D2&lt;10,D2-0.05,IF(D2&lt;50,D2-0.25,IF(D2&lt;100,D2-0.5,IF(D2&lt;500,D2-2.5,IF(D2&lt;1000,D2-5,0)))))</f>
        <v>63.400000000000006</v>
      </c>
      <c r="G2" s="84">
        <v>1</v>
      </c>
      <c r="H2" s="84">
        <f t="shared" ref="H2:H11" si="1">C2*G2</f>
        <v>58.1</v>
      </c>
      <c r="I2" s="84" t="s">
        <v>3590</v>
      </c>
      <c r="J2" s="84">
        <v>30.6</v>
      </c>
      <c r="K2" s="84" t="s">
        <v>4604</v>
      </c>
      <c r="M2" s="169">
        <v>-1131</v>
      </c>
    </row>
    <row r="3" spans="1:13" x14ac:dyDescent="0.25">
      <c r="A3" s="84" t="s">
        <v>4014</v>
      </c>
      <c r="B3" s="84" t="s">
        <v>4015</v>
      </c>
      <c r="C3" s="84">
        <v>16.850000000000001</v>
      </c>
      <c r="D3" s="84">
        <f>FLOOR(C3*1.1,LOOKUP(C3*1.1,{0,10,50,100,500},{0.01,0.05,0.1,0.5,1}))</f>
        <v>18.5</v>
      </c>
      <c r="E3" s="84">
        <f>CEILING(C3*0.9,LOOKUP(C3*0.9,{0,10,50,100,500},{0.01,0.05,0.1,0.5,1}))</f>
        <v>15.200000000000001</v>
      </c>
      <c r="F3" s="84">
        <f t="shared" si="0"/>
        <v>18.25</v>
      </c>
      <c r="G3" s="84">
        <v>3</v>
      </c>
      <c r="H3" s="84">
        <f t="shared" si="1"/>
        <v>50.550000000000004</v>
      </c>
      <c r="I3" s="84" t="s">
        <v>3590</v>
      </c>
      <c r="J3" s="84">
        <v>25.37</v>
      </c>
      <c r="K3" s="84" t="s">
        <v>4605</v>
      </c>
      <c r="M3" s="169">
        <v>-1765</v>
      </c>
    </row>
    <row r="4" spans="1:13" x14ac:dyDescent="0.25">
      <c r="A4" s="84" t="s">
        <v>634</v>
      </c>
      <c r="B4" s="84" t="s">
        <v>635</v>
      </c>
      <c r="C4" s="84">
        <v>67.8</v>
      </c>
      <c r="D4" s="84">
        <f>FLOOR(C4*1.1,LOOKUP(C4*1.1,{0,10,50,100,500},{0.01,0.05,0.1,0.5,1}))</f>
        <v>74.5</v>
      </c>
      <c r="E4" s="84">
        <f>CEILING(C4*0.9,LOOKUP(C4*0.9,{0,10,50,100,500},{0.01,0.05,0.1,0.5,1}))</f>
        <v>61.1</v>
      </c>
      <c r="F4" s="84">
        <f t="shared" si="0"/>
        <v>74</v>
      </c>
      <c r="G4" s="84">
        <v>1</v>
      </c>
      <c r="H4" s="84">
        <f t="shared" si="1"/>
        <v>67.8</v>
      </c>
      <c r="I4" s="84" t="s">
        <v>3590</v>
      </c>
      <c r="J4" s="84">
        <v>23.96</v>
      </c>
      <c r="K4" s="84" t="s">
        <v>4606</v>
      </c>
      <c r="M4" s="169">
        <v>-752</v>
      </c>
    </row>
    <row r="5" spans="1:13" x14ac:dyDescent="0.25">
      <c r="A5" s="84" t="s">
        <v>1318</v>
      </c>
      <c r="B5" s="84" t="s">
        <v>1319</v>
      </c>
      <c r="C5" s="84">
        <v>45.95</v>
      </c>
      <c r="D5" s="84">
        <f>FLOOR(C5*1.1,LOOKUP(C5*1.1,{0,10,50,100,500},{0.01,0.05,0.1,0.5,1}))</f>
        <v>50.5</v>
      </c>
      <c r="E5" s="84">
        <f>CEILING(C5*0.9,LOOKUP(C5*0.9,{0,10,50,100,500},{0.01,0.05,0.1,0.5,1}))</f>
        <v>41.400000000000006</v>
      </c>
      <c r="F5" s="84">
        <f t="shared" si="0"/>
        <v>50</v>
      </c>
      <c r="G5" s="84">
        <v>1</v>
      </c>
      <c r="H5" s="84">
        <f t="shared" si="1"/>
        <v>45.95</v>
      </c>
      <c r="I5" s="84" t="s">
        <v>3590</v>
      </c>
      <c r="J5" s="84">
        <v>18.71</v>
      </c>
      <c r="K5" s="84" t="s">
        <v>4607</v>
      </c>
      <c r="M5" s="169">
        <v>-909</v>
      </c>
    </row>
    <row r="6" spans="1:13" x14ac:dyDescent="0.25">
      <c r="A6" s="84" t="s">
        <v>3717</v>
      </c>
      <c r="B6" s="84" t="s">
        <v>3718</v>
      </c>
      <c r="C6" s="84">
        <v>37.25</v>
      </c>
      <c r="D6" s="84">
        <f>FLOOR(C6*1.1,LOOKUP(C6*1.1,{0,10,50,100,500},{0.01,0.05,0.1,0.5,1}))</f>
        <v>40.950000000000003</v>
      </c>
      <c r="E6" s="84">
        <f>CEILING(C6*0.9,LOOKUP(C6*0.9,{0,10,50,100,500},{0.01,0.05,0.1,0.5,1}))</f>
        <v>33.550000000000004</v>
      </c>
      <c r="F6" s="84">
        <f t="shared" si="0"/>
        <v>40.700000000000003</v>
      </c>
      <c r="G6" s="84">
        <v>1</v>
      </c>
      <c r="H6" s="84">
        <f t="shared" si="1"/>
        <v>37.25</v>
      </c>
      <c r="I6" s="84" t="s">
        <v>3590</v>
      </c>
      <c r="J6" s="84">
        <v>11.3</v>
      </c>
      <c r="K6" s="84" t="s">
        <v>4608</v>
      </c>
      <c r="L6" s="82"/>
      <c r="M6" s="169">
        <v>755</v>
      </c>
    </row>
    <row r="7" spans="1:13" x14ac:dyDescent="0.25">
      <c r="A7" s="84" t="s">
        <v>4609</v>
      </c>
      <c r="B7" s="84" t="s">
        <v>4610</v>
      </c>
      <c r="C7" s="84">
        <v>35.700000000000003</v>
      </c>
      <c r="D7" s="84">
        <f>FLOOR(C7*1.1,LOOKUP(C7*1.1,{0,10,50,100,500},{0.01,0.05,0.1,0.5,1}))</f>
        <v>39.25</v>
      </c>
      <c r="E7" s="84">
        <f>CEILING(C7*0.9,LOOKUP(C7*0.9,{0,10,50,100,500},{0.01,0.05,0.1,0.5,1}))</f>
        <v>32.15</v>
      </c>
      <c r="F7" s="84">
        <f t="shared" si="0"/>
        <v>39</v>
      </c>
      <c r="G7" s="84">
        <v>1</v>
      </c>
      <c r="H7" s="84">
        <f t="shared" si="1"/>
        <v>35.700000000000003</v>
      </c>
      <c r="I7" s="84" t="s">
        <v>3590</v>
      </c>
      <c r="J7" s="84">
        <v>9.93</v>
      </c>
      <c r="K7" s="84" t="s">
        <v>4611</v>
      </c>
      <c r="M7" s="169">
        <v>-1193</v>
      </c>
    </row>
    <row r="8" spans="1:13" x14ac:dyDescent="0.25">
      <c r="A8" s="84" t="s">
        <v>2256</v>
      </c>
      <c r="B8" s="84" t="s">
        <v>2257</v>
      </c>
      <c r="C8" s="84">
        <v>25.6</v>
      </c>
      <c r="D8" s="84">
        <f>FLOOR(C8*1.1,LOOKUP(C8*1.1,{0,10,50,100,500},{0.01,0.05,0.1,0.5,1}))</f>
        <v>28.150000000000002</v>
      </c>
      <c r="E8" s="84">
        <f>CEILING(C8*0.9,LOOKUP(C8*0.9,{0,10,50,100,500},{0.01,0.05,0.1,0.5,1}))</f>
        <v>23.05</v>
      </c>
      <c r="F8" s="84">
        <f>IF(D8&lt;10,D8-0.05,IF(D8&lt;50,D8-0.25,IF(D8&lt;100,D8-0.5,IF(D8&lt;500,D8-2.5,IF(D8&lt;1000,D8-5,0)))))</f>
        <v>27.900000000000002</v>
      </c>
      <c r="G8" s="84">
        <v>2</v>
      </c>
      <c r="H8" s="84">
        <f>C8*G8</f>
        <v>51.2</v>
      </c>
      <c r="I8" s="84" t="s">
        <v>3590</v>
      </c>
      <c r="J8" s="84">
        <v>8.1</v>
      </c>
      <c r="K8" s="84" t="s">
        <v>4612</v>
      </c>
      <c r="M8" s="169">
        <v>-818</v>
      </c>
    </row>
    <row r="9" spans="1:13" x14ac:dyDescent="0.25">
      <c r="A9" s="81" t="s">
        <v>144</v>
      </c>
      <c r="B9" s="81" t="s">
        <v>145</v>
      </c>
      <c r="C9" s="81">
        <v>71.599999999999994</v>
      </c>
      <c r="D9" s="81">
        <f>FLOOR(C9*1.1,LOOKUP(C9*1.1,{0,10,50,100,500},{0.01,0.05,0.1,0.5,1}))</f>
        <v>78.7</v>
      </c>
      <c r="E9" s="81">
        <f>CEILING(C9*0.9,LOOKUP(C9*0.9,{0,10,50,100,500},{0.01,0.05,0.1,0.5,1}))</f>
        <v>64.5</v>
      </c>
      <c r="F9" s="81">
        <f>IF(D9&lt;10,D9-0.05,IF(D9&lt;50,D9-0.25,IF(D9&lt;100,D9-0.5,IF(D9&lt;500,D9-2.5,IF(D9&lt;1000,D9-5,0)))))</f>
        <v>78.2</v>
      </c>
      <c r="G9" s="81">
        <v>0</v>
      </c>
      <c r="H9" s="81">
        <f>C9*G9</f>
        <v>0</v>
      </c>
      <c r="I9" s="81" t="s">
        <v>3590</v>
      </c>
      <c r="J9" s="81">
        <v>8.09</v>
      </c>
      <c r="K9" s="81" t="s">
        <v>4613</v>
      </c>
    </row>
    <row r="10" spans="1:13" x14ac:dyDescent="0.25">
      <c r="A10" s="84" t="s">
        <v>4548</v>
      </c>
      <c r="B10" s="84" t="s">
        <v>4549</v>
      </c>
      <c r="C10" s="84">
        <v>14.7</v>
      </c>
      <c r="D10" s="84">
        <f>FLOOR(C10*1.1,LOOKUP(C10*1.1,{0,10,50,100,500},{0.01,0.05,0.1,0.5,1}))</f>
        <v>16.150000000000002</v>
      </c>
      <c r="E10" s="84">
        <f>CEILING(C10*0.9,LOOKUP(C10*0.9,{0,10,50,100,500},{0.01,0.05,0.1,0.5,1}))</f>
        <v>13.25</v>
      </c>
      <c r="F10" s="84">
        <f t="shared" si="0"/>
        <v>15.900000000000002</v>
      </c>
      <c r="G10" s="84">
        <v>4</v>
      </c>
      <c r="H10" s="84">
        <f t="shared" si="1"/>
        <v>58.8</v>
      </c>
      <c r="I10" s="84" t="s">
        <v>3590</v>
      </c>
      <c r="J10" s="84">
        <v>7.74</v>
      </c>
      <c r="K10" s="84" t="s">
        <v>4614</v>
      </c>
      <c r="M10" s="169">
        <v>-99</v>
      </c>
    </row>
    <row r="11" spans="1:13" x14ac:dyDescent="0.25">
      <c r="A11" s="84" t="s">
        <v>1057</v>
      </c>
      <c r="B11" s="84" t="s">
        <v>1058</v>
      </c>
      <c r="C11" s="84">
        <v>16.5</v>
      </c>
      <c r="D11" s="84">
        <f>FLOOR(C11*1.1,LOOKUP(C11*1.1,{0,10,50,100,500},{0.01,0.05,0.1,0.5,1}))</f>
        <v>18.150000000000002</v>
      </c>
      <c r="E11" s="84">
        <f>CEILING(C11*0.9,LOOKUP(C11*0.9,{0,10,50,100,500},{0.01,0.05,0.1,0.5,1}))</f>
        <v>14.850000000000001</v>
      </c>
      <c r="F11" s="84">
        <f t="shared" si="0"/>
        <v>17.900000000000002</v>
      </c>
      <c r="G11" s="84">
        <v>3</v>
      </c>
      <c r="H11" s="84">
        <f t="shared" si="1"/>
        <v>49.5</v>
      </c>
      <c r="I11" s="84" t="s">
        <v>3590</v>
      </c>
      <c r="J11" s="84">
        <v>7.43</v>
      </c>
      <c r="K11" s="84" t="s">
        <v>4615</v>
      </c>
      <c r="M11" s="169">
        <v>-364</v>
      </c>
    </row>
    <row r="12" spans="1:13" x14ac:dyDescent="0.25">
      <c r="H12" s="83">
        <f>SUM(H2:H11)</f>
        <v>454.84999999999997</v>
      </c>
      <c r="M12" s="83">
        <f>SUM(M2:M11)</f>
        <v>-6276</v>
      </c>
    </row>
  </sheetData>
  <phoneticPr fontId="1" type="noConversion"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544F-562B-4EC4-BE44-214FC7B6BCCE}">
  <dimension ref="A1:M10"/>
  <sheetViews>
    <sheetView zoomScale="145" zoomScaleNormal="145" workbookViewId="0">
      <selection activeCell="M5" sqref="A5:M5"/>
    </sheetView>
  </sheetViews>
  <sheetFormatPr defaultColWidth="9.28515625" defaultRowHeight="15.75" x14ac:dyDescent="0.25"/>
  <cols>
    <col min="1" max="3" width="9.28515625" style="170"/>
    <col min="4" max="4" width="9.28515625" style="170" hidden="1" customWidth="1"/>
    <col min="5" max="10" width="9.28515625" style="170"/>
    <col min="11" max="11" width="15.7109375" style="170" customWidth="1"/>
    <col min="12" max="16384" width="9.28515625" style="170"/>
  </cols>
  <sheetData>
    <row r="1" spans="1:13" x14ac:dyDescent="0.25">
      <c r="A1" s="170" t="s">
        <v>3587</v>
      </c>
      <c r="B1" s="170" t="s">
        <v>3588</v>
      </c>
      <c r="C1" s="170" t="s">
        <v>3589</v>
      </c>
      <c r="D1" s="170" t="s">
        <v>3590</v>
      </c>
      <c r="E1" s="170" t="s">
        <v>3591</v>
      </c>
      <c r="F1" s="170" t="s">
        <v>3592</v>
      </c>
      <c r="G1" s="170" t="s">
        <v>3593</v>
      </c>
      <c r="H1" s="170" t="s">
        <v>3594</v>
      </c>
      <c r="I1" s="170" t="s">
        <v>3590</v>
      </c>
      <c r="J1" s="170" t="s">
        <v>3595</v>
      </c>
      <c r="K1" s="170" t="s">
        <v>3596</v>
      </c>
      <c r="L1" s="170" t="s">
        <v>3597</v>
      </c>
    </row>
    <row r="2" spans="1:13" x14ac:dyDescent="0.25">
      <c r="A2" s="81" t="s">
        <v>3774</v>
      </c>
      <c r="B2" s="81" t="s">
        <v>3775</v>
      </c>
      <c r="C2" s="81">
        <v>54.8</v>
      </c>
      <c r="D2" s="81">
        <f>FLOOR(C2*1.1,LOOKUP(C2*1.1,{0,10,50,100,500},{0.01,0.05,0.1,0.5,1}))</f>
        <v>60.2</v>
      </c>
      <c r="E2" s="81">
        <f>CEILING(C2*0.9,LOOKUP(C2*0.9,{0,10,50,100,500},{0.01,0.05,0.1,0.5,1}))</f>
        <v>49.35</v>
      </c>
      <c r="F2" s="81">
        <f t="shared" ref="F2:F9" si="0">IF(D2&lt;10,D2-0.05,IF(D2&lt;50,D2-0.25,IF(D2&lt;100,D2-0.5,IF(D2&lt;500,D2-2.5,IF(D2&lt;1000,D2-5,0)))))</f>
        <v>59.7</v>
      </c>
      <c r="G2" s="81">
        <v>1</v>
      </c>
      <c r="H2" s="81">
        <f t="shared" ref="H2:H9" si="1">C2*G2</f>
        <v>54.8</v>
      </c>
      <c r="I2" s="81" t="s">
        <v>3590</v>
      </c>
      <c r="J2" s="81">
        <v>30.57</v>
      </c>
      <c r="K2" s="81" t="s">
        <v>4616</v>
      </c>
      <c r="M2" s="170">
        <v>277</v>
      </c>
    </row>
    <row r="3" spans="1:13" x14ac:dyDescent="0.25">
      <c r="A3" s="81" t="s">
        <v>1714</v>
      </c>
      <c r="B3" s="81" t="s">
        <v>1715</v>
      </c>
      <c r="C3" s="81">
        <v>59.4</v>
      </c>
      <c r="D3" s="81">
        <f>FLOOR(C3*1.1,LOOKUP(C3*1.1,{0,10,50,100,500},{0.01,0.05,0.1,0.5,1}))</f>
        <v>65.3</v>
      </c>
      <c r="E3" s="81">
        <f>CEILING(C3*0.9,LOOKUP(C3*0.9,{0,10,50,100,500},{0.01,0.05,0.1,0.5,1}))</f>
        <v>53.5</v>
      </c>
      <c r="F3" s="81">
        <f t="shared" si="0"/>
        <v>64.8</v>
      </c>
      <c r="G3" s="81">
        <v>1</v>
      </c>
      <c r="H3" s="81">
        <f t="shared" si="1"/>
        <v>59.4</v>
      </c>
      <c r="I3" s="81" t="s">
        <v>3590</v>
      </c>
      <c r="J3" s="81">
        <v>26.26</v>
      </c>
      <c r="K3" s="81" t="s">
        <v>4617</v>
      </c>
      <c r="M3" s="170">
        <v>565</v>
      </c>
    </row>
    <row r="4" spans="1:13" x14ac:dyDescent="0.25">
      <c r="A4" s="81" t="s">
        <v>4142</v>
      </c>
      <c r="B4" s="81" t="s">
        <v>4143</v>
      </c>
      <c r="C4" s="81">
        <v>46.35</v>
      </c>
      <c r="D4" s="81">
        <f>FLOOR(C4*1.1,LOOKUP(C4*1.1,{0,10,50,100,500},{0.01,0.05,0.1,0.5,1}))</f>
        <v>50.900000000000006</v>
      </c>
      <c r="E4" s="81">
        <f>CEILING(C4*0.9,LOOKUP(C4*0.9,{0,10,50,100,500},{0.01,0.05,0.1,0.5,1}))</f>
        <v>41.75</v>
      </c>
      <c r="F4" s="81">
        <f t="shared" si="0"/>
        <v>50.400000000000006</v>
      </c>
      <c r="G4" s="81">
        <v>1</v>
      </c>
      <c r="H4" s="81">
        <f t="shared" si="1"/>
        <v>46.35</v>
      </c>
      <c r="I4" s="81" t="s">
        <v>3590</v>
      </c>
      <c r="J4" s="81">
        <v>25.91</v>
      </c>
      <c r="K4" s="81" t="s">
        <v>4618</v>
      </c>
      <c r="M4" s="170" t="s">
        <v>306</v>
      </c>
    </row>
    <row r="5" spans="1:13" x14ac:dyDescent="0.25">
      <c r="A5" s="81" t="s">
        <v>4390</v>
      </c>
      <c r="B5" s="81" t="s">
        <v>4391</v>
      </c>
      <c r="C5" s="81">
        <v>20.5</v>
      </c>
      <c r="D5" s="81">
        <f>FLOOR(C5*1.1,LOOKUP(C5*1.1,{0,10,50,100,500},{0.01,0.05,0.1,0.5,1}))</f>
        <v>22.55</v>
      </c>
      <c r="E5" s="81">
        <f>CEILING(C5*0.9,LOOKUP(C5*0.9,{0,10,50,100,500},{0.01,0.05,0.1,0.5,1}))</f>
        <v>18.45</v>
      </c>
      <c r="F5" s="81">
        <f t="shared" si="0"/>
        <v>22.3</v>
      </c>
      <c r="G5" s="81">
        <v>3</v>
      </c>
      <c r="H5" s="81">
        <f t="shared" si="1"/>
        <v>61.5</v>
      </c>
      <c r="I5" s="81" t="s">
        <v>3590</v>
      </c>
      <c r="J5" s="81">
        <v>20.3</v>
      </c>
      <c r="K5" s="81" t="s">
        <v>4619</v>
      </c>
      <c r="L5" s="82"/>
      <c r="M5" s="170">
        <v>-5255</v>
      </c>
    </row>
    <row r="6" spans="1:13" x14ac:dyDescent="0.25">
      <c r="A6" s="81" t="s">
        <v>4169</v>
      </c>
      <c r="B6" s="81" t="s">
        <v>4170</v>
      </c>
      <c r="C6" s="81">
        <v>49.45</v>
      </c>
      <c r="D6" s="81">
        <f>FLOOR(C6*1.1,LOOKUP(C6*1.1,{0,10,50,100,500},{0.01,0.05,0.1,0.5,1}))</f>
        <v>54.300000000000004</v>
      </c>
      <c r="E6" s="81">
        <f>CEILING(C6*0.9,LOOKUP(C6*0.9,{0,10,50,100,500},{0.01,0.05,0.1,0.5,1}))</f>
        <v>44.550000000000004</v>
      </c>
      <c r="F6" s="81">
        <f t="shared" si="0"/>
        <v>53.800000000000004</v>
      </c>
      <c r="G6" s="81">
        <v>1</v>
      </c>
      <c r="H6" s="81">
        <f t="shared" si="1"/>
        <v>49.45</v>
      </c>
      <c r="I6" s="81" t="s">
        <v>3590</v>
      </c>
      <c r="J6" s="81">
        <v>16.14</v>
      </c>
      <c r="K6" s="81" t="s">
        <v>4620</v>
      </c>
      <c r="M6" s="170">
        <v>437</v>
      </c>
    </row>
    <row r="7" spans="1:13" x14ac:dyDescent="0.25">
      <c r="A7" s="81" t="s">
        <v>982</v>
      </c>
      <c r="B7" s="81" t="s">
        <v>983</v>
      </c>
      <c r="C7" s="81">
        <v>33.5</v>
      </c>
      <c r="D7" s="81">
        <f>FLOOR(C7*1.1,LOOKUP(C7*1.1,{0,10,50,100,500},{0.01,0.05,0.1,0.5,1}))</f>
        <v>36.85</v>
      </c>
      <c r="E7" s="81">
        <f>CEILING(C7*0.9,LOOKUP(C7*0.9,{0,10,50,100,500},{0.01,0.05,0.1,0.5,1}))</f>
        <v>30.150000000000002</v>
      </c>
      <c r="F7" s="81">
        <f t="shared" si="0"/>
        <v>36.6</v>
      </c>
      <c r="G7" s="81">
        <v>2</v>
      </c>
      <c r="H7" s="81">
        <f t="shared" si="1"/>
        <v>67</v>
      </c>
      <c r="I7" s="81" t="s">
        <v>3590</v>
      </c>
      <c r="J7" s="81">
        <v>13.35</v>
      </c>
      <c r="K7" s="81" t="s">
        <v>4621</v>
      </c>
      <c r="M7" s="170">
        <v>3335</v>
      </c>
    </row>
    <row r="8" spans="1:13" x14ac:dyDescent="0.25">
      <c r="A8" s="81" t="s">
        <v>3923</v>
      </c>
      <c r="B8" s="81" t="s">
        <v>3924</v>
      </c>
      <c r="C8" s="81">
        <v>62.2</v>
      </c>
      <c r="D8" s="81">
        <f>FLOOR(C8*1.1,LOOKUP(C8*1.1,{0,10,50,100,500},{0.01,0.05,0.1,0.5,1}))</f>
        <v>68.400000000000006</v>
      </c>
      <c r="E8" s="81">
        <f>CEILING(C8*0.9,LOOKUP(C8*0.9,{0,10,50,100,500},{0.01,0.05,0.1,0.5,1}))</f>
        <v>56</v>
      </c>
      <c r="F8" s="81">
        <f t="shared" si="0"/>
        <v>67.900000000000006</v>
      </c>
      <c r="G8" s="81">
        <v>1</v>
      </c>
      <c r="H8" s="81">
        <f t="shared" si="1"/>
        <v>62.2</v>
      </c>
      <c r="I8" s="81" t="s">
        <v>3590</v>
      </c>
      <c r="J8" s="81">
        <v>12.46</v>
      </c>
      <c r="K8" s="171">
        <v>1415508152</v>
      </c>
      <c r="M8" s="170">
        <v>557</v>
      </c>
    </row>
    <row r="9" spans="1:13" x14ac:dyDescent="0.25">
      <c r="A9" s="81" t="s">
        <v>4195</v>
      </c>
      <c r="B9" s="81" t="s">
        <v>4196</v>
      </c>
      <c r="C9" s="81">
        <v>17.25</v>
      </c>
      <c r="D9" s="81">
        <f>FLOOR(C9*1.1,LOOKUP(C9*1.1,{0,10,50,100,500},{0.01,0.05,0.1,0.5,1}))</f>
        <v>18.95</v>
      </c>
      <c r="E9" s="81">
        <f>CEILING(C9*0.9,LOOKUP(C9*0.9,{0,10,50,100,500},{0.01,0.05,0.1,0.5,1}))</f>
        <v>15.55</v>
      </c>
      <c r="F9" s="81">
        <f t="shared" si="0"/>
        <v>18.7</v>
      </c>
      <c r="G9" s="81">
        <v>3</v>
      </c>
      <c r="H9" s="81">
        <f t="shared" si="1"/>
        <v>51.75</v>
      </c>
      <c r="I9" s="81" t="s">
        <v>3590</v>
      </c>
      <c r="J9" s="81">
        <v>10.88</v>
      </c>
      <c r="K9" s="81" t="s">
        <v>4622</v>
      </c>
      <c r="M9" s="170">
        <v>-1086</v>
      </c>
    </row>
    <row r="10" spans="1:13" x14ac:dyDescent="0.25">
      <c r="H10" s="83">
        <f>SUM(H2:H9)</f>
        <v>452.45</v>
      </c>
      <c r="M10" s="83">
        <f>SUM(M2:M9)</f>
        <v>-1170</v>
      </c>
    </row>
  </sheetData>
  <phoneticPr fontId="1" type="noConversion"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FC70-D012-42A1-9C9C-6B1813F462FF}">
  <dimension ref="A1:M10"/>
  <sheetViews>
    <sheetView zoomScale="145" zoomScaleNormal="145" workbookViewId="0">
      <selection activeCell="I10" sqref="I10"/>
    </sheetView>
  </sheetViews>
  <sheetFormatPr defaultColWidth="9.28515625" defaultRowHeight="15.75" x14ac:dyDescent="0.25"/>
  <cols>
    <col min="1" max="3" width="9.28515625" style="170"/>
    <col min="4" max="4" width="9.28515625" style="170" hidden="1" customWidth="1"/>
    <col min="5" max="10" width="9.28515625" style="170"/>
    <col min="11" max="11" width="15.7109375" style="170" customWidth="1"/>
    <col min="12" max="16384" width="9.28515625" style="170"/>
  </cols>
  <sheetData>
    <row r="1" spans="1:13" x14ac:dyDescent="0.25">
      <c r="A1" s="170" t="s">
        <v>3587</v>
      </c>
      <c r="B1" s="170" t="s">
        <v>3588</v>
      </c>
      <c r="C1" s="170" t="s">
        <v>3589</v>
      </c>
      <c r="D1" s="170" t="s">
        <v>3590</v>
      </c>
      <c r="E1" s="170" t="s">
        <v>3591</v>
      </c>
      <c r="F1" s="170" t="s">
        <v>3592</v>
      </c>
      <c r="G1" s="170" t="s">
        <v>3593</v>
      </c>
      <c r="H1" s="170" t="s">
        <v>3594</v>
      </c>
      <c r="I1" s="170" t="s">
        <v>3590</v>
      </c>
      <c r="J1" s="170" t="s">
        <v>3595</v>
      </c>
      <c r="K1" s="170" t="s">
        <v>3596</v>
      </c>
      <c r="L1" s="170" t="s">
        <v>3597</v>
      </c>
    </row>
    <row r="2" spans="1:13" x14ac:dyDescent="0.25">
      <c r="A2" s="81" t="s">
        <v>4195</v>
      </c>
      <c r="B2" s="81" t="s">
        <v>4196</v>
      </c>
      <c r="C2" s="81">
        <v>17.3</v>
      </c>
      <c r="D2" s="81">
        <f>FLOOR(C2*1.1,LOOKUP(C2*1.1,{0,10,50,100,500},{0.01,0.05,0.1,0.5,1}))</f>
        <v>19</v>
      </c>
      <c r="E2" s="81">
        <f>CEILING(C2*0.9,LOOKUP(C2*0.9,{0,10,50,100,500},{0.01,0.05,0.1,0.5,1}))</f>
        <v>15.600000000000001</v>
      </c>
      <c r="F2" s="81">
        <f t="shared" ref="F2:F9" si="0">IF(D2&lt;10,D2-0.05,IF(D2&lt;50,D2-0.25,IF(D2&lt;100,D2-0.5,IF(D2&lt;500,D2-2.5,IF(D2&lt;1000,D2-5,0)))))</f>
        <v>18.75</v>
      </c>
      <c r="G2" s="81">
        <v>3</v>
      </c>
      <c r="H2" s="81">
        <f t="shared" ref="H2:H9" si="1">C2*G2</f>
        <v>51.900000000000006</v>
      </c>
      <c r="I2" s="81" t="s">
        <v>3590</v>
      </c>
      <c r="J2" s="81">
        <v>20.27</v>
      </c>
      <c r="K2" s="81" t="s">
        <v>4623</v>
      </c>
      <c r="M2" s="170">
        <v>-417</v>
      </c>
    </row>
    <row r="3" spans="1:13" x14ac:dyDescent="0.25">
      <c r="A3" s="81" t="s">
        <v>1169</v>
      </c>
      <c r="B3" s="81" t="s">
        <v>1170</v>
      </c>
      <c r="C3" s="81">
        <v>72.900000000000006</v>
      </c>
      <c r="D3" s="81">
        <f>FLOOR(C3*1.1,LOOKUP(C3*1.1,{0,10,50,100,500},{0.01,0.05,0.1,0.5,1}))</f>
        <v>80.100000000000009</v>
      </c>
      <c r="E3" s="81">
        <f>CEILING(C3*0.9,LOOKUP(C3*0.9,{0,10,50,100,500},{0.01,0.05,0.1,0.5,1}))</f>
        <v>65.7</v>
      </c>
      <c r="F3" s="81">
        <f t="shared" si="0"/>
        <v>79.600000000000009</v>
      </c>
      <c r="G3" s="81">
        <v>1</v>
      </c>
      <c r="H3" s="81">
        <f t="shared" si="1"/>
        <v>72.900000000000006</v>
      </c>
      <c r="I3" s="81" t="s">
        <v>3590</v>
      </c>
      <c r="J3" s="81">
        <v>20.100000000000001</v>
      </c>
      <c r="K3" s="81" t="s">
        <v>4624</v>
      </c>
      <c r="M3" s="170">
        <v>-5868</v>
      </c>
    </row>
    <row r="4" spans="1:13" x14ac:dyDescent="0.25">
      <c r="A4" s="81" t="s">
        <v>3923</v>
      </c>
      <c r="B4" s="81" t="s">
        <v>3924</v>
      </c>
      <c r="C4" s="81">
        <v>62.7</v>
      </c>
      <c r="D4" s="81">
        <f>FLOOR(C4*1.1,LOOKUP(C4*1.1,{0,10,50,100,500},{0.01,0.05,0.1,0.5,1}))</f>
        <v>68.900000000000006</v>
      </c>
      <c r="E4" s="81">
        <f>CEILING(C4*0.9,LOOKUP(C4*0.9,{0,10,50,100,500},{0.01,0.05,0.1,0.5,1}))</f>
        <v>56.5</v>
      </c>
      <c r="F4" s="81">
        <f t="shared" si="0"/>
        <v>68.400000000000006</v>
      </c>
      <c r="G4" s="81">
        <v>1</v>
      </c>
      <c r="H4" s="81">
        <f t="shared" si="1"/>
        <v>62.7</v>
      </c>
      <c r="I4" s="81" t="s">
        <v>3590</v>
      </c>
      <c r="J4" s="81">
        <v>18.010000000000002</v>
      </c>
      <c r="K4" s="81" t="s">
        <v>4625</v>
      </c>
      <c r="M4" s="170">
        <v>-5544</v>
      </c>
    </row>
    <row r="5" spans="1:13" x14ac:dyDescent="0.25">
      <c r="A5" s="81" t="s">
        <v>4119</v>
      </c>
      <c r="B5" s="81" t="s">
        <v>4120</v>
      </c>
      <c r="C5" s="81">
        <v>57</v>
      </c>
      <c r="D5" s="81">
        <f>FLOOR(C5*1.1,LOOKUP(C5*1.1,{0,10,50,100,500},{0.01,0.05,0.1,0.5,1}))</f>
        <v>62.7</v>
      </c>
      <c r="E5" s="81">
        <f>CEILING(C5*0.9,LOOKUP(C5*0.9,{0,10,50,100,500},{0.01,0.05,0.1,0.5,1}))</f>
        <v>51.300000000000004</v>
      </c>
      <c r="F5" s="81">
        <f t="shared" si="0"/>
        <v>62.2</v>
      </c>
      <c r="G5" s="81">
        <v>1</v>
      </c>
      <c r="H5" s="81">
        <f t="shared" si="1"/>
        <v>57</v>
      </c>
      <c r="I5" s="81" t="s">
        <v>3590</v>
      </c>
      <c r="J5" s="81">
        <v>14.19</v>
      </c>
      <c r="K5" s="81" t="s">
        <v>4626</v>
      </c>
      <c r="M5" s="170">
        <v>-327</v>
      </c>
    </row>
    <row r="6" spans="1:13" x14ac:dyDescent="0.25">
      <c r="A6" s="81" t="s">
        <v>293</v>
      </c>
      <c r="B6" s="81" t="s">
        <v>294</v>
      </c>
      <c r="C6" s="81">
        <v>48.5</v>
      </c>
      <c r="D6" s="81">
        <f>FLOOR(C6*1.1,LOOKUP(C6*1.1,{0,10,50,100,500},{0.01,0.05,0.1,0.5,1}))</f>
        <v>53.300000000000004</v>
      </c>
      <c r="E6" s="81">
        <f>CEILING(C6*0.9,LOOKUP(C6*0.9,{0,10,50,100,500},{0.01,0.05,0.1,0.5,1}))</f>
        <v>43.650000000000006</v>
      </c>
      <c r="F6" s="81">
        <f t="shared" si="0"/>
        <v>52.800000000000004</v>
      </c>
      <c r="G6" s="81">
        <v>1</v>
      </c>
      <c r="H6" s="81">
        <f t="shared" si="1"/>
        <v>48.5</v>
      </c>
      <c r="I6" s="81" t="s">
        <v>3590</v>
      </c>
      <c r="J6" s="81">
        <v>13.58</v>
      </c>
      <c r="K6" s="81" t="s">
        <v>4627</v>
      </c>
      <c r="M6" s="170">
        <v>-1712</v>
      </c>
    </row>
    <row r="7" spans="1:13" x14ac:dyDescent="0.25">
      <c r="A7" s="81" t="s">
        <v>4287</v>
      </c>
      <c r="B7" s="81" t="s">
        <v>4288</v>
      </c>
      <c r="C7" s="81">
        <v>32.85</v>
      </c>
      <c r="D7" s="81">
        <f>FLOOR(C7*1.1,LOOKUP(C7*1.1,{0,10,50,100,500},{0.01,0.05,0.1,0.5,1}))</f>
        <v>36.1</v>
      </c>
      <c r="E7" s="81">
        <f>CEILING(C7*0.9,LOOKUP(C7*0.9,{0,10,50,100,500},{0.01,0.05,0.1,0.5,1}))</f>
        <v>29.6</v>
      </c>
      <c r="F7" s="81">
        <f t="shared" si="0"/>
        <v>35.85</v>
      </c>
      <c r="G7" s="81">
        <v>2</v>
      </c>
      <c r="H7" s="81">
        <f t="shared" si="1"/>
        <v>65.7</v>
      </c>
      <c r="I7" s="81" t="s">
        <v>3590</v>
      </c>
      <c r="J7" s="81">
        <v>12.95</v>
      </c>
      <c r="K7" s="81" t="s">
        <v>4628</v>
      </c>
      <c r="L7" s="82"/>
      <c r="M7" s="170">
        <v>-1566</v>
      </c>
    </row>
    <row r="8" spans="1:13" x14ac:dyDescent="0.25">
      <c r="A8" s="81" t="s">
        <v>335</v>
      </c>
      <c r="B8" s="81" t="s">
        <v>336</v>
      </c>
      <c r="C8" s="81">
        <v>22.25</v>
      </c>
      <c r="D8" s="81">
        <f>FLOOR(C8*1.1,LOOKUP(C8*1.1,{0,10,50,100,500},{0.01,0.05,0.1,0.5,1}))</f>
        <v>24.450000000000003</v>
      </c>
      <c r="E8" s="81">
        <f>CEILING(C8*0.9,LOOKUP(C8*0.9,{0,10,50,100,500},{0.01,0.05,0.1,0.5,1}))</f>
        <v>20.05</v>
      </c>
      <c r="F8" s="81">
        <f t="shared" si="0"/>
        <v>24.200000000000003</v>
      </c>
      <c r="G8" s="81">
        <v>2</v>
      </c>
      <c r="H8" s="81">
        <f t="shared" si="1"/>
        <v>44.5</v>
      </c>
      <c r="I8" s="81" t="s">
        <v>3590</v>
      </c>
      <c r="J8" s="81">
        <v>11.38</v>
      </c>
      <c r="K8" s="81" t="s">
        <v>4629</v>
      </c>
      <c r="M8" s="170">
        <v>594</v>
      </c>
    </row>
    <row r="9" spans="1:13" x14ac:dyDescent="0.25">
      <c r="A9" s="81" t="s">
        <v>23</v>
      </c>
      <c r="B9" s="81" t="s">
        <v>24</v>
      </c>
      <c r="C9" s="81">
        <v>47.95</v>
      </c>
      <c r="D9" s="81">
        <f>FLOOR(C9*1.1,LOOKUP(C9*1.1,{0,10,50,100,500},{0.01,0.05,0.1,0.5,1}))</f>
        <v>52.7</v>
      </c>
      <c r="E9" s="81">
        <f>CEILING(C9*0.9,LOOKUP(C9*0.9,{0,10,50,100,500},{0.01,0.05,0.1,0.5,1}))</f>
        <v>43.2</v>
      </c>
      <c r="F9" s="81">
        <f t="shared" si="0"/>
        <v>52.2</v>
      </c>
      <c r="G9" s="81">
        <v>0</v>
      </c>
      <c r="H9" s="81">
        <f t="shared" si="1"/>
        <v>0</v>
      </c>
      <c r="I9" s="81" t="s">
        <v>3590</v>
      </c>
      <c r="J9" s="81">
        <v>10.8</v>
      </c>
      <c r="K9" s="81" t="s">
        <v>4630</v>
      </c>
      <c r="L9" s="82"/>
      <c r="M9" s="170" t="s">
        <v>4631</v>
      </c>
    </row>
    <row r="10" spans="1:13" x14ac:dyDescent="0.25">
      <c r="H10" s="83">
        <f>SUM(H2:H9)</f>
        <v>403.2</v>
      </c>
      <c r="M10" s="83">
        <f>SUM(M2:M9)</f>
        <v>-14840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683C-CE96-4283-8EF6-043A1ED48374}">
  <dimension ref="A1:M11"/>
  <sheetViews>
    <sheetView zoomScale="160" zoomScaleNormal="160" workbookViewId="0">
      <selection activeCell="M11" sqref="M11"/>
    </sheetView>
  </sheetViews>
  <sheetFormatPr defaultColWidth="9.28515625" defaultRowHeight="15.75" x14ac:dyDescent="0.25"/>
  <cols>
    <col min="1" max="3" width="9.28515625" style="172"/>
    <col min="4" max="4" width="9.28515625" style="172" hidden="1" customWidth="1"/>
    <col min="5" max="10" width="9.28515625" style="172"/>
    <col min="11" max="11" width="15.7109375" style="172" customWidth="1"/>
    <col min="12" max="16384" width="9.28515625" style="172"/>
  </cols>
  <sheetData>
    <row r="1" spans="1:13" x14ac:dyDescent="0.25">
      <c r="A1" s="172" t="s">
        <v>3587</v>
      </c>
      <c r="B1" s="172" t="s">
        <v>3588</v>
      </c>
      <c r="C1" s="172" t="s">
        <v>3589</v>
      </c>
      <c r="D1" s="172" t="s">
        <v>3590</v>
      </c>
      <c r="E1" s="172" t="s">
        <v>3591</v>
      </c>
      <c r="F1" s="172" t="s">
        <v>3592</v>
      </c>
      <c r="G1" s="172" t="s">
        <v>3593</v>
      </c>
      <c r="H1" s="172" t="s">
        <v>3594</v>
      </c>
      <c r="I1" s="172" t="s">
        <v>3590</v>
      </c>
      <c r="J1" s="172" t="s">
        <v>3595</v>
      </c>
      <c r="K1" s="172" t="s">
        <v>3596</v>
      </c>
      <c r="L1" s="172" t="s">
        <v>3597</v>
      </c>
    </row>
    <row r="2" spans="1:13" x14ac:dyDescent="0.25">
      <c r="A2" s="81" t="s">
        <v>329</v>
      </c>
      <c r="B2" s="81" t="s">
        <v>330</v>
      </c>
      <c r="C2" s="81">
        <v>56.5</v>
      </c>
      <c r="D2" s="81">
        <f>FLOOR(C2*1.1,LOOKUP(C2*1.1,{0,10,50,100,500},{0.01,0.05,0.1,0.5,1}))</f>
        <v>62.1</v>
      </c>
      <c r="E2" s="81">
        <f>CEILING(C2*0.9,LOOKUP(C2*0.9,{0,10,50,100,500},{0.01,0.05,0.1,0.5,1}))</f>
        <v>50.900000000000006</v>
      </c>
      <c r="F2" s="81">
        <f t="shared" ref="F2:F10" si="0">IF(D2&lt;10,D2-0.05,IF(D2&lt;50,D2-0.25,IF(D2&lt;100,D2-0.5,IF(D2&lt;500,D2-2.5,IF(D2&lt;1000,D2-5,0)))))</f>
        <v>61.6</v>
      </c>
      <c r="G2" s="81">
        <v>1</v>
      </c>
      <c r="H2" s="81">
        <f t="shared" ref="H2:H10" si="1">C2*G2</f>
        <v>56.5</v>
      </c>
      <c r="I2" s="81" t="s">
        <v>3590</v>
      </c>
      <c r="J2" s="81">
        <v>28.43</v>
      </c>
      <c r="K2" s="81" t="s">
        <v>4632</v>
      </c>
      <c r="M2" s="172">
        <v>374</v>
      </c>
    </row>
    <row r="3" spans="1:13" x14ac:dyDescent="0.25">
      <c r="A3" s="81" t="s">
        <v>4195</v>
      </c>
      <c r="B3" s="81" t="s">
        <v>4196</v>
      </c>
      <c r="C3" s="81">
        <v>17.350000000000001</v>
      </c>
      <c r="D3" s="81">
        <f>FLOOR(C3*1.1,LOOKUP(C3*1.1,{0,10,50,100,500},{0.01,0.05,0.1,0.5,1}))</f>
        <v>19.05</v>
      </c>
      <c r="E3" s="81">
        <f>CEILING(C3*0.9,LOOKUP(C3*0.9,{0,10,50,100,500},{0.01,0.05,0.1,0.5,1}))</f>
        <v>15.65</v>
      </c>
      <c r="F3" s="81">
        <f t="shared" si="0"/>
        <v>18.8</v>
      </c>
      <c r="G3" s="81">
        <v>3</v>
      </c>
      <c r="H3" s="81">
        <f t="shared" si="1"/>
        <v>52.050000000000004</v>
      </c>
      <c r="I3" s="81" t="s">
        <v>3590</v>
      </c>
      <c r="J3" s="81">
        <v>24.1</v>
      </c>
      <c r="K3" s="81" t="s">
        <v>4633</v>
      </c>
      <c r="M3" s="172">
        <v>-4469</v>
      </c>
    </row>
    <row r="4" spans="1:13" x14ac:dyDescent="0.25">
      <c r="A4" s="81" t="s">
        <v>1714</v>
      </c>
      <c r="B4" s="81" t="s">
        <v>1715</v>
      </c>
      <c r="C4" s="81">
        <v>61</v>
      </c>
      <c r="D4" s="81">
        <f>FLOOR(C4*1.1,LOOKUP(C4*1.1,{0,10,50,100,500},{0.01,0.05,0.1,0.5,1}))</f>
        <v>67.100000000000009</v>
      </c>
      <c r="E4" s="81">
        <f>CEILING(C4*0.9,LOOKUP(C4*0.9,{0,10,50,100,500},{0.01,0.05,0.1,0.5,1}))</f>
        <v>54.900000000000006</v>
      </c>
      <c r="F4" s="81">
        <f t="shared" si="0"/>
        <v>66.600000000000009</v>
      </c>
      <c r="G4" s="81">
        <v>1</v>
      </c>
      <c r="H4" s="81">
        <f t="shared" si="1"/>
        <v>61</v>
      </c>
      <c r="I4" s="81" t="s">
        <v>3590</v>
      </c>
      <c r="J4" s="81">
        <v>22.29</v>
      </c>
      <c r="K4" s="81" t="s">
        <v>4634</v>
      </c>
      <c r="M4" s="172">
        <v>-2238</v>
      </c>
    </row>
    <row r="5" spans="1:13" x14ac:dyDescent="0.25">
      <c r="A5" s="81" t="s">
        <v>4056</v>
      </c>
      <c r="B5" s="81" t="s">
        <v>4057</v>
      </c>
      <c r="C5" s="81">
        <v>39.35</v>
      </c>
      <c r="D5" s="81">
        <f>FLOOR(C5*1.1,LOOKUP(C5*1.1,{0,10,50,100,500},{0.01,0.05,0.1,0.5,1}))</f>
        <v>43.25</v>
      </c>
      <c r="E5" s="81">
        <f>CEILING(C5*0.9,LOOKUP(C5*0.9,{0,10,50,100,500},{0.01,0.05,0.1,0.5,1}))</f>
        <v>35.450000000000003</v>
      </c>
      <c r="F5" s="81">
        <f t="shared" si="0"/>
        <v>43</v>
      </c>
      <c r="G5" s="81">
        <v>1</v>
      </c>
      <c r="H5" s="81">
        <f t="shared" si="1"/>
        <v>39.35</v>
      </c>
      <c r="I5" s="81" t="s">
        <v>3590</v>
      </c>
      <c r="J5" s="81">
        <v>19.239999999999998</v>
      </c>
      <c r="K5" s="81" t="s">
        <v>4635</v>
      </c>
      <c r="M5" s="172">
        <v>51</v>
      </c>
    </row>
    <row r="6" spans="1:13" x14ac:dyDescent="0.25">
      <c r="A6" s="81" t="s">
        <v>646</v>
      </c>
      <c r="B6" s="81" t="s">
        <v>647</v>
      </c>
      <c r="C6" s="81">
        <v>74.8</v>
      </c>
      <c r="D6" s="81">
        <f>FLOOR(C6*1.1,LOOKUP(C6*1.1,{0,10,50,100,500},{0.01,0.05,0.1,0.5,1}))</f>
        <v>82.2</v>
      </c>
      <c r="E6" s="81">
        <f>CEILING(C6*0.9,LOOKUP(C6*0.9,{0,10,50,100,500},{0.01,0.05,0.1,0.5,1}))</f>
        <v>67.400000000000006</v>
      </c>
      <c r="F6" s="81">
        <f t="shared" si="0"/>
        <v>81.7</v>
      </c>
      <c r="G6" s="81">
        <v>0</v>
      </c>
      <c r="H6" s="81">
        <f t="shared" si="1"/>
        <v>0</v>
      </c>
      <c r="I6" s="81" t="s">
        <v>3590</v>
      </c>
      <c r="J6" s="81">
        <v>15.07</v>
      </c>
      <c r="K6" s="81" t="s">
        <v>4636</v>
      </c>
    </row>
    <row r="7" spans="1:13" x14ac:dyDescent="0.25">
      <c r="A7" s="81" t="s">
        <v>709</v>
      </c>
      <c r="B7" s="81" t="s">
        <v>710</v>
      </c>
      <c r="C7" s="81">
        <v>51.9</v>
      </c>
      <c r="D7" s="81">
        <f>FLOOR(C7*1.1,LOOKUP(C7*1.1,{0,10,50,100,500},{0.01,0.05,0.1,0.5,1}))</f>
        <v>57</v>
      </c>
      <c r="E7" s="81">
        <f>CEILING(C7*0.9,LOOKUP(C7*0.9,{0,10,50,100,500},{0.01,0.05,0.1,0.5,1}))</f>
        <v>46.75</v>
      </c>
      <c r="F7" s="81">
        <f t="shared" si="0"/>
        <v>56.5</v>
      </c>
      <c r="G7" s="81">
        <v>1</v>
      </c>
      <c r="H7" s="81">
        <f t="shared" si="1"/>
        <v>51.9</v>
      </c>
      <c r="I7" s="81" t="s">
        <v>3590</v>
      </c>
      <c r="J7" s="81">
        <v>12.64</v>
      </c>
      <c r="K7" s="81" t="s">
        <v>4637</v>
      </c>
      <c r="M7" s="172">
        <v>-4718</v>
      </c>
    </row>
    <row r="8" spans="1:13" x14ac:dyDescent="0.25">
      <c r="A8" s="81" t="s">
        <v>3963</v>
      </c>
      <c r="B8" s="81" t="s">
        <v>3964</v>
      </c>
      <c r="C8" s="81">
        <v>47.9</v>
      </c>
      <c r="D8" s="81">
        <f>FLOOR(C8*1.1,LOOKUP(C8*1.1,{0,10,50,100,500},{0.01,0.05,0.1,0.5,1}))</f>
        <v>52.6</v>
      </c>
      <c r="E8" s="81">
        <f>CEILING(C8*0.9,LOOKUP(C8*0.9,{0,10,50,100,500},{0.01,0.05,0.1,0.5,1}))</f>
        <v>43.150000000000006</v>
      </c>
      <c r="F8" s="81">
        <f t="shared" si="0"/>
        <v>52.1</v>
      </c>
      <c r="G8" s="81">
        <v>1</v>
      </c>
      <c r="H8" s="81">
        <f t="shared" si="1"/>
        <v>47.9</v>
      </c>
      <c r="I8" s="81" t="s">
        <v>3590</v>
      </c>
      <c r="J8" s="81">
        <v>10.39</v>
      </c>
      <c r="K8" s="81" t="s">
        <v>4638</v>
      </c>
      <c r="M8" s="172">
        <v>987</v>
      </c>
    </row>
    <row r="9" spans="1:13" x14ac:dyDescent="0.25">
      <c r="A9" s="81" t="s">
        <v>1296</v>
      </c>
      <c r="B9" s="81" t="s">
        <v>1297</v>
      </c>
      <c r="C9" s="81">
        <v>27.8</v>
      </c>
      <c r="D9" s="81">
        <f>FLOOR(C9*1.1,LOOKUP(C9*1.1,{0,10,50,100,500},{0.01,0.05,0.1,0.5,1}))</f>
        <v>30.55</v>
      </c>
      <c r="E9" s="81">
        <f>CEILING(C9*0.9,LOOKUP(C9*0.9,{0,10,50,100,500},{0.01,0.05,0.1,0.5,1}))</f>
        <v>25.05</v>
      </c>
      <c r="F9" s="81">
        <f t="shared" si="0"/>
        <v>30.3</v>
      </c>
      <c r="G9" s="81">
        <v>2</v>
      </c>
      <c r="H9" s="81">
        <f t="shared" si="1"/>
        <v>55.6</v>
      </c>
      <c r="I9" s="81" t="s">
        <v>3590</v>
      </c>
      <c r="J9" s="81">
        <v>9.9</v>
      </c>
      <c r="K9" s="81" t="s">
        <v>4639</v>
      </c>
      <c r="M9" s="172">
        <v>356</v>
      </c>
    </row>
    <row r="10" spans="1:13" x14ac:dyDescent="0.25">
      <c r="A10" s="81" t="s">
        <v>1318</v>
      </c>
      <c r="B10" s="81" t="s">
        <v>1319</v>
      </c>
      <c r="C10" s="81">
        <v>46.35</v>
      </c>
      <c r="D10" s="81">
        <f>FLOOR(C10*1.1,LOOKUP(C10*1.1,{0,10,50,100,500},{0.01,0.05,0.1,0.5,1}))</f>
        <v>50.900000000000006</v>
      </c>
      <c r="E10" s="81">
        <f>CEILING(C10*0.9,LOOKUP(C10*0.9,{0,10,50,100,500},{0.01,0.05,0.1,0.5,1}))</f>
        <v>41.75</v>
      </c>
      <c r="F10" s="81">
        <f t="shared" si="0"/>
        <v>50.400000000000006</v>
      </c>
      <c r="G10" s="81">
        <v>1</v>
      </c>
      <c r="H10" s="81">
        <f t="shared" si="1"/>
        <v>46.35</v>
      </c>
      <c r="I10" s="81" t="s">
        <v>3590</v>
      </c>
      <c r="J10" s="81">
        <v>9.51</v>
      </c>
      <c r="K10" s="81" t="s">
        <v>4640</v>
      </c>
      <c r="M10" s="172">
        <v>540</v>
      </c>
    </row>
    <row r="11" spans="1:13" x14ac:dyDescent="0.25">
      <c r="H11" s="83">
        <f>SUM(H2:H10)</f>
        <v>410.65000000000003</v>
      </c>
      <c r="M11" s="83">
        <f>SUM(M2:M10)</f>
        <v>-9117</v>
      </c>
    </row>
  </sheetData>
  <phoneticPr fontId="1" type="noConversion"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BEA5-D102-457C-A6E6-8ED1A882269D}">
  <dimension ref="A1:M10"/>
  <sheetViews>
    <sheetView zoomScale="145" zoomScaleNormal="145" workbookViewId="0">
      <selection activeCell="K10" sqref="K10"/>
    </sheetView>
  </sheetViews>
  <sheetFormatPr defaultColWidth="9.28515625" defaultRowHeight="15.75" x14ac:dyDescent="0.25"/>
  <cols>
    <col min="1" max="3" width="9.28515625" style="173"/>
    <col min="4" max="4" width="9.28515625" style="173" hidden="1" customWidth="1"/>
    <col min="5" max="10" width="9.28515625" style="173"/>
    <col min="11" max="11" width="15.7109375" style="173" customWidth="1"/>
    <col min="12" max="16384" width="9.28515625" style="173"/>
  </cols>
  <sheetData>
    <row r="1" spans="1:13" x14ac:dyDescent="0.25">
      <c r="A1" s="173" t="s">
        <v>3587</v>
      </c>
      <c r="B1" s="173" t="s">
        <v>3588</v>
      </c>
      <c r="C1" s="173" t="s">
        <v>3589</v>
      </c>
      <c r="D1" s="173" t="s">
        <v>3590</v>
      </c>
      <c r="E1" s="173" t="s">
        <v>3591</v>
      </c>
      <c r="F1" s="173" t="s">
        <v>3592</v>
      </c>
      <c r="G1" s="173" t="s">
        <v>3593</v>
      </c>
      <c r="H1" s="173" t="s">
        <v>3594</v>
      </c>
      <c r="I1" s="173" t="s">
        <v>3590</v>
      </c>
      <c r="J1" s="173" t="s">
        <v>3595</v>
      </c>
      <c r="K1" s="173" t="s">
        <v>3596</v>
      </c>
      <c r="L1" s="173" t="s">
        <v>3597</v>
      </c>
    </row>
    <row r="2" spans="1:13" x14ac:dyDescent="0.25">
      <c r="A2" s="84" t="s">
        <v>1110</v>
      </c>
      <c r="B2" s="84" t="s">
        <v>1111</v>
      </c>
      <c r="C2" s="84">
        <v>16.649999999999999</v>
      </c>
      <c r="D2" s="84">
        <f>FLOOR(C2*1.1,LOOKUP(C2*1.1,{0,10,50,100,500},{0.01,0.05,0.1,0.5,1}))</f>
        <v>18.3</v>
      </c>
      <c r="E2" s="84">
        <f>CEILING(C2*0.9,LOOKUP(C2*0.9,{0,10,50,100,500},{0.01,0.05,0.1,0.5,1}))</f>
        <v>15</v>
      </c>
      <c r="F2" s="84">
        <f t="shared" ref="F2:F9" si="0">IF(D2&lt;10,D2-0.05,IF(D2&lt;50,D2-0.25,IF(D2&lt;100,D2-0.5,IF(D2&lt;500,D2-2.5,IF(D2&lt;1000,D2-5,0)))))</f>
        <v>18.05</v>
      </c>
      <c r="G2" s="84">
        <v>3</v>
      </c>
      <c r="H2" s="84">
        <f t="shared" ref="H2:H9" si="1">C2*G2</f>
        <v>49.949999999999996</v>
      </c>
      <c r="I2" s="84" t="s">
        <v>3590</v>
      </c>
      <c r="J2" s="84">
        <v>32.21</v>
      </c>
      <c r="K2" s="84" t="s">
        <v>4641</v>
      </c>
      <c r="L2" s="82"/>
      <c r="M2" s="173">
        <v>-1509</v>
      </c>
    </row>
    <row r="3" spans="1:13" x14ac:dyDescent="0.25">
      <c r="A3" s="84" t="s">
        <v>1714</v>
      </c>
      <c r="B3" s="84" t="s">
        <v>1715</v>
      </c>
      <c r="C3" s="84">
        <v>62.8</v>
      </c>
      <c r="D3" s="84">
        <f>FLOOR(C3*1.1,LOOKUP(C3*1.1,{0,10,50,100,500},{0.01,0.05,0.1,0.5,1}))</f>
        <v>69</v>
      </c>
      <c r="E3" s="84">
        <f>CEILING(C3*0.9,LOOKUP(C3*0.9,{0,10,50,100,500},{0.01,0.05,0.1,0.5,1}))</f>
        <v>56.6</v>
      </c>
      <c r="F3" s="84">
        <f t="shared" si="0"/>
        <v>68.5</v>
      </c>
      <c r="G3" s="84">
        <v>1</v>
      </c>
      <c r="H3" s="84">
        <f t="shared" si="1"/>
        <v>62.8</v>
      </c>
      <c r="I3" s="84" t="s">
        <v>3590</v>
      </c>
      <c r="J3" s="84">
        <v>28.22</v>
      </c>
      <c r="K3" s="84" t="s">
        <v>4642</v>
      </c>
      <c r="M3" s="173">
        <v>1559</v>
      </c>
    </row>
    <row r="4" spans="1:13" x14ac:dyDescent="0.25">
      <c r="A4" s="84" t="s">
        <v>4471</v>
      </c>
      <c r="B4" s="84" t="s">
        <v>4472</v>
      </c>
      <c r="C4" s="84">
        <v>53.2</v>
      </c>
      <c r="D4" s="84">
        <f>FLOOR(C4*1.1,LOOKUP(C4*1.1,{0,10,50,100,500},{0.01,0.05,0.1,0.5,1}))</f>
        <v>58.5</v>
      </c>
      <c r="E4" s="84">
        <f>CEILING(C4*0.9,LOOKUP(C4*0.9,{0,10,50,100,500},{0.01,0.05,0.1,0.5,1}))</f>
        <v>47.900000000000006</v>
      </c>
      <c r="F4" s="84">
        <f t="shared" si="0"/>
        <v>58</v>
      </c>
      <c r="G4" s="84">
        <v>1</v>
      </c>
      <c r="H4" s="84">
        <f t="shared" si="1"/>
        <v>53.2</v>
      </c>
      <c r="I4" s="84" t="s">
        <v>3590</v>
      </c>
      <c r="J4" s="84">
        <v>21.22</v>
      </c>
      <c r="K4" s="84" t="s">
        <v>4643</v>
      </c>
      <c r="L4" s="82"/>
      <c r="M4" s="173">
        <v>-4123</v>
      </c>
    </row>
    <row r="5" spans="1:13" x14ac:dyDescent="0.25">
      <c r="A5" s="84" t="s">
        <v>4313</v>
      </c>
      <c r="B5" s="84" t="s">
        <v>4314</v>
      </c>
      <c r="C5" s="84">
        <v>26.7</v>
      </c>
      <c r="D5" s="84">
        <f>FLOOR(C5*1.1,LOOKUP(C5*1.1,{0,10,50,100,500},{0.01,0.05,0.1,0.5,1}))</f>
        <v>29.35</v>
      </c>
      <c r="E5" s="84">
        <f>CEILING(C5*0.9,LOOKUP(C5*0.9,{0,10,50,100,500},{0.01,0.05,0.1,0.5,1}))</f>
        <v>24.05</v>
      </c>
      <c r="F5" s="84">
        <f t="shared" si="0"/>
        <v>29.1</v>
      </c>
      <c r="G5" s="84">
        <v>2</v>
      </c>
      <c r="H5" s="84">
        <f t="shared" si="1"/>
        <v>53.4</v>
      </c>
      <c r="I5" s="84" t="s">
        <v>3590</v>
      </c>
      <c r="J5" s="84">
        <v>20.39</v>
      </c>
      <c r="K5" s="84" t="s">
        <v>4644</v>
      </c>
      <c r="M5" s="173">
        <v>-4522</v>
      </c>
    </row>
    <row r="6" spans="1:13" x14ac:dyDescent="0.25">
      <c r="A6" s="84" t="s">
        <v>4645</v>
      </c>
      <c r="B6" s="84" t="s">
        <v>4646</v>
      </c>
      <c r="C6" s="84">
        <v>17.8</v>
      </c>
      <c r="D6" s="84">
        <f>FLOOR(C6*1.1,LOOKUP(C6*1.1,{0,10,50,100,500},{0.01,0.05,0.1,0.5,1}))</f>
        <v>19.55</v>
      </c>
      <c r="E6" s="84">
        <f>CEILING(C6*0.9,LOOKUP(C6*0.9,{0,10,50,100,500},{0.01,0.05,0.1,0.5,1}))</f>
        <v>16.05</v>
      </c>
      <c r="F6" s="84">
        <f t="shared" si="0"/>
        <v>19.3</v>
      </c>
      <c r="G6" s="84">
        <v>3</v>
      </c>
      <c r="H6" s="84">
        <f t="shared" si="1"/>
        <v>53.400000000000006</v>
      </c>
      <c r="I6" s="84" t="s">
        <v>3590</v>
      </c>
      <c r="J6" s="84">
        <v>17.239999999999998</v>
      </c>
      <c r="K6" s="84" t="s">
        <v>4647</v>
      </c>
      <c r="L6" s="82"/>
      <c r="M6" s="173">
        <v>-1795</v>
      </c>
    </row>
    <row r="7" spans="1:13" x14ac:dyDescent="0.25">
      <c r="A7" s="84" t="s">
        <v>3763</v>
      </c>
      <c r="B7" s="84" t="s">
        <v>3764</v>
      </c>
      <c r="C7" s="84">
        <v>26.7</v>
      </c>
      <c r="D7" s="84">
        <f>FLOOR(C7*1.1,LOOKUP(C7*1.1,{0,10,50,100,500},{0.01,0.05,0.1,0.5,1}))</f>
        <v>29.35</v>
      </c>
      <c r="E7" s="84">
        <f>CEILING(C7*0.9,LOOKUP(C7*0.9,{0,10,50,100,500},{0.01,0.05,0.1,0.5,1}))</f>
        <v>24.05</v>
      </c>
      <c r="F7" s="84">
        <f t="shared" si="0"/>
        <v>29.1</v>
      </c>
      <c r="G7" s="84">
        <v>2</v>
      </c>
      <c r="H7" s="84">
        <f t="shared" si="1"/>
        <v>53.4</v>
      </c>
      <c r="I7" s="84" t="s">
        <v>3590</v>
      </c>
      <c r="J7" s="84">
        <v>16.510000000000002</v>
      </c>
      <c r="K7" s="84" t="s">
        <v>4648</v>
      </c>
      <c r="L7" s="82"/>
      <c r="M7" s="173">
        <v>2379</v>
      </c>
    </row>
    <row r="8" spans="1:13" x14ac:dyDescent="0.25">
      <c r="A8" s="84" t="s">
        <v>4142</v>
      </c>
      <c r="B8" s="84" t="s">
        <v>4143</v>
      </c>
      <c r="C8" s="84">
        <v>46.95</v>
      </c>
      <c r="D8" s="84">
        <f>FLOOR(C8*1.1,LOOKUP(C8*1.1,{0,10,50,100,500},{0.01,0.05,0.1,0.5,1}))</f>
        <v>51.6</v>
      </c>
      <c r="E8" s="84">
        <f>CEILING(C8*0.9,LOOKUP(C8*0.9,{0,10,50,100,500},{0.01,0.05,0.1,0.5,1}))</f>
        <v>42.300000000000004</v>
      </c>
      <c r="F8" s="84">
        <f t="shared" si="0"/>
        <v>51.1</v>
      </c>
      <c r="G8" s="84">
        <v>1</v>
      </c>
      <c r="H8" s="84">
        <f t="shared" si="1"/>
        <v>46.95</v>
      </c>
      <c r="I8" s="84" t="s">
        <v>3590</v>
      </c>
      <c r="J8" s="84">
        <v>15.75</v>
      </c>
      <c r="K8" s="84" t="s">
        <v>4649</v>
      </c>
      <c r="L8" s="82"/>
      <c r="M8" s="173">
        <v>-1814</v>
      </c>
    </row>
    <row r="9" spans="1:13" x14ac:dyDescent="0.25">
      <c r="A9" s="84" t="s">
        <v>345</v>
      </c>
      <c r="B9" s="84" t="s">
        <v>346</v>
      </c>
      <c r="C9" s="84">
        <v>58.7</v>
      </c>
      <c r="D9" s="84">
        <f>FLOOR(C9*1.1,LOOKUP(C9*1.1,{0,10,50,100,500},{0.01,0.05,0.1,0.5,1}))</f>
        <v>64.5</v>
      </c>
      <c r="E9" s="84">
        <f>CEILING(C9*0.9,LOOKUP(C9*0.9,{0,10,50,100,500},{0.01,0.05,0.1,0.5,1}))</f>
        <v>52.900000000000006</v>
      </c>
      <c r="F9" s="84">
        <f t="shared" si="0"/>
        <v>64</v>
      </c>
      <c r="G9" s="84">
        <v>1</v>
      </c>
      <c r="H9" s="84">
        <f t="shared" si="1"/>
        <v>58.7</v>
      </c>
      <c r="I9" s="84" t="s">
        <v>3590</v>
      </c>
      <c r="J9" s="84">
        <v>15.36</v>
      </c>
      <c r="K9" s="84" t="s">
        <v>4650</v>
      </c>
      <c r="M9" s="173">
        <v>968</v>
      </c>
    </row>
    <row r="10" spans="1:13" x14ac:dyDescent="0.25">
      <c r="H10" s="83">
        <f>SUM(H2:H9)</f>
        <v>431.79999999999995</v>
      </c>
      <c r="M10" s="83">
        <f>SUM(M2:M9)</f>
        <v>-8857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DF1B-81B8-4050-A625-BDDE713041FF}">
  <dimension ref="A1:M10"/>
  <sheetViews>
    <sheetView zoomScale="160" zoomScaleNormal="160" workbookViewId="0">
      <selection activeCell="B4" sqref="B4"/>
    </sheetView>
  </sheetViews>
  <sheetFormatPr defaultColWidth="9.28515625" defaultRowHeight="15.75" x14ac:dyDescent="0.25"/>
  <cols>
    <col min="1" max="3" width="9.28515625" style="174"/>
    <col min="4" max="4" width="9.28515625" style="174" hidden="1" customWidth="1"/>
    <col min="5" max="10" width="9.28515625" style="174"/>
    <col min="11" max="11" width="15.7109375" style="174" customWidth="1"/>
    <col min="12" max="16384" width="9.28515625" style="174"/>
  </cols>
  <sheetData>
    <row r="1" spans="1:13" x14ac:dyDescent="0.25">
      <c r="A1" s="174" t="s">
        <v>3587</v>
      </c>
      <c r="B1" s="174" t="s">
        <v>3588</v>
      </c>
      <c r="C1" s="174" t="s">
        <v>3589</v>
      </c>
      <c r="D1" s="174" t="s">
        <v>3590</v>
      </c>
      <c r="E1" s="174" t="s">
        <v>3591</v>
      </c>
      <c r="F1" s="174" t="s">
        <v>3592</v>
      </c>
      <c r="G1" s="174" t="s">
        <v>3593</v>
      </c>
      <c r="H1" s="174" t="s">
        <v>3594</v>
      </c>
      <c r="I1" s="174" t="s">
        <v>3590</v>
      </c>
      <c r="J1" s="174" t="s">
        <v>3595</v>
      </c>
      <c r="K1" s="174" t="s">
        <v>3596</v>
      </c>
      <c r="L1" s="174" t="s">
        <v>3597</v>
      </c>
    </row>
    <row r="2" spans="1:13" x14ac:dyDescent="0.25">
      <c r="A2" s="84" t="s">
        <v>593</v>
      </c>
      <c r="B2" s="84" t="s">
        <v>594</v>
      </c>
      <c r="C2" s="84">
        <v>70.099999999999994</v>
      </c>
      <c r="D2" s="84">
        <f>FLOOR(C2*1.1,LOOKUP(C2*1.1,{0,10,50,100,500},{0.01,0.05,0.1,0.5,1}))</f>
        <v>77.100000000000009</v>
      </c>
      <c r="E2" s="84">
        <f>CEILING(C2*0.9,LOOKUP(C2*0.9,{0,10,50,100,500},{0.01,0.05,0.1,0.5,1}))</f>
        <v>63.1</v>
      </c>
      <c r="F2" s="84">
        <f t="shared" ref="F2:F9" si="0">IF(D2&lt;10,D2-0.05,IF(D2&lt;50,D2-0.25,IF(D2&lt;100,D2-0.5,IF(D2&lt;500,D2-2.5,IF(D2&lt;1000,D2-5,0)))))</f>
        <v>76.600000000000009</v>
      </c>
      <c r="G2" s="84">
        <v>1</v>
      </c>
      <c r="H2" s="84">
        <f t="shared" ref="H2:H9" si="1">C2*G2</f>
        <v>70.099999999999994</v>
      </c>
      <c r="I2" s="84" t="s">
        <v>3590</v>
      </c>
      <c r="J2" s="84">
        <v>37.83</v>
      </c>
      <c r="K2" s="84" t="s">
        <v>4651</v>
      </c>
      <c r="M2" s="174">
        <v>-2963</v>
      </c>
    </row>
    <row r="3" spans="1:13" x14ac:dyDescent="0.25">
      <c r="A3" s="84" t="s">
        <v>4652</v>
      </c>
      <c r="B3" s="84" t="s">
        <v>4653</v>
      </c>
      <c r="C3" s="84">
        <v>33.5</v>
      </c>
      <c r="D3" s="84">
        <f>FLOOR(C3*1.1,LOOKUP(C3*1.1,{0,10,50,100,500},{0.01,0.05,0.1,0.5,1}))</f>
        <v>36.85</v>
      </c>
      <c r="E3" s="84">
        <f>CEILING(C3*0.9,LOOKUP(C3*0.9,{0,10,50,100,500},{0.01,0.05,0.1,0.5,1}))</f>
        <v>30.150000000000002</v>
      </c>
      <c r="F3" s="84">
        <f t="shared" si="0"/>
        <v>36.6</v>
      </c>
      <c r="G3" s="84">
        <v>2</v>
      </c>
      <c r="H3" s="84">
        <f t="shared" si="1"/>
        <v>67</v>
      </c>
      <c r="I3" s="84" t="s">
        <v>3590</v>
      </c>
      <c r="J3" s="84">
        <v>29.51</v>
      </c>
      <c r="K3" s="84" t="s">
        <v>4654</v>
      </c>
      <c r="M3" s="174">
        <v>-6853</v>
      </c>
    </row>
    <row r="4" spans="1:13" x14ac:dyDescent="0.25">
      <c r="A4" s="84" t="s">
        <v>4655</v>
      </c>
      <c r="B4" s="84" t="s">
        <v>4656</v>
      </c>
      <c r="C4" s="84">
        <v>69.599999999999994</v>
      </c>
      <c r="D4" s="84">
        <f>FLOOR(C4*1.1,LOOKUP(C4*1.1,{0,10,50,100,500},{0.01,0.05,0.1,0.5,1}))</f>
        <v>76.5</v>
      </c>
      <c r="E4" s="84">
        <f>CEILING(C4*0.9,LOOKUP(C4*0.9,{0,10,50,100,500},{0.01,0.05,0.1,0.5,1}))</f>
        <v>62.7</v>
      </c>
      <c r="F4" s="84">
        <f t="shared" si="0"/>
        <v>76</v>
      </c>
      <c r="G4" s="84">
        <v>1</v>
      </c>
      <c r="H4" s="84">
        <f t="shared" si="1"/>
        <v>69.599999999999994</v>
      </c>
      <c r="I4" s="84" t="s">
        <v>3590</v>
      </c>
      <c r="J4" s="84">
        <v>19.57</v>
      </c>
      <c r="K4" s="84" t="s">
        <v>4657</v>
      </c>
      <c r="M4" s="174">
        <v>-6858</v>
      </c>
    </row>
    <row r="5" spans="1:13" x14ac:dyDescent="0.25">
      <c r="A5" s="84" t="s">
        <v>4658</v>
      </c>
      <c r="B5" s="84" t="s">
        <v>4659</v>
      </c>
      <c r="C5" s="84">
        <v>37.15</v>
      </c>
      <c r="D5" s="84">
        <f>FLOOR(C5*1.1,LOOKUP(C5*1.1,{0,10,50,100,500},{0.01,0.05,0.1,0.5,1}))</f>
        <v>40.85</v>
      </c>
      <c r="E5" s="84">
        <f>CEILING(C5*0.9,LOOKUP(C5*0.9,{0,10,50,100,500},{0.01,0.05,0.1,0.5,1}))</f>
        <v>33.450000000000003</v>
      </c>
      <c r="F5" s="84">
        <f t="shared" si="0"/>
        <v>40.6</v>
      </c>
      <c r="G5" s="84">
        <v>2</v>
      </c>
      <c r="H5" s="84">
        <f t="shared" si="1"/>
        <v>74.3</v>
      </c>
      <c r="I5" s="84" t="s">
        <v>3590</v>
      </c>
      <c r="J5" s="84">
        <v>13.6</v>
      </c>
      <c r="K5" s="84" t="s">
        <v>4660</v>
      </c>
      <c r="M5" s="174">
        <v>2630</v>
      </c>
    </row>
    <row r="6" spans="1:13" x14ac:dyDescent="0.25">
      <c r="A6" s="84" t="s">
        <v>3648</v>
      </c>
      <c r="B6" s="84" t="s">
        <v>3649</v>
      </c>
      <c r="C6" s="84">
        <v>14.6</v>
      </c>
      <c r="D6" s="84">
        <f>FLOOR(C6*1.1,LOOKUP(C6*1.1,{0,10,50,100,500},{0.01,0.05,0.1,0.5,1}))</f>
        <v>16.05</v>
      </c>
      <c r="E6" s="84">
        <f>CEILING(C6*0.9,LOOKUP(C6*0.9,{0,10,50,100,500},{0.01,0.05,0.1,0.5,1}))</f>
        <v>13.15</v>
      </c>
      <c r="F6" s="84">
        <f t="shared" si="0"/>
        <v>15.8</v>
      </c>
      <c r="G6" s="84">
        <v>5</v>
      </c>
      <c r="H6" s="84">
        <f t="shared" si="1"/>
        <v>73</v>
      </c>
      <c r="I6" s="84" t="s">
        <v>3590</v>
      </c>
      <c r="J6" s="84">
        <v>11.53</v>
      </c>
      <c r="K6" s="84" t="s">
        <v>4661</v>
      </c>
      <c r="M6" s="174">
        <v>704</v>
      </c>
    </row>
    <row r="7" spans="1:13" x14ac:dyDescent="0.25">
      <c r="A7" s="84" t="s">
        <v>4254</v>
      </c>
      <c r="B7" s="84" t="s">
        <v>4255</v>
      </c>
      <c r="C7" s="84">
        <v>22.55</v>
      </c>
      <c r="D7" s="84">
        <f>FLOOR(C7*1.1,LOOKUP(C7*1.1,{0,10,50,100,500},{0.01,0.05,0.1,0.5,1}))</f>
        <v>24.8</v>
      </c>
      <c r="E7" s="84">
        <f>CEILING(C7*0.9,LOOKUP(C7*0.9,{0,10,50,100,500},{0.01,0.05,0.1,0.5,1}))</f>
        <v>20.3</v>
      </c>
      <c r="F7" s="84">
        <f t="shared" si="0"/>
        <v>24.55</v>
      </c>
      <c r="G7" s="84">
        <v>3</v>
      </c>
      <c r="H7" s="84">
        <f t="shared" si="1"/>
        <v>67.650000000000006</v>
      </c>
      <c r="I7" s="84" t="s">
        <v>3590</v>
      </c>
      <c r="J7" s="84">
        <v>10.52</v>
      </c>
      <c r="K7" s="84" t="s">
        <v>4662</v>
      </c>
      <c r="L7" s="82"/>
      <c r="M7" s="174">
        <v>5247</v>
      </c>
    </row>
    <row r="8" spans="1:13" x14ac:dyDescent="0.25">
      <c r="A8" s="81" t="s">
        <v>8</v>
      </c>
      <c r="B8" s="81" t="s">
        <v>7</v>
      </c>
      <c r="C8" s="81">
        <v>48.1</v>
      </c>
      <c r="D8" s="81">
        <f>FLOOR(C8*1.1,LOOKUP(C8*1.1,{0,10,50,100,500},{0.01,0.05,0.1,0.5,1}))</f>
        <v>52.900000000000006</v>
      </c>
      <c r="E8" s="81">
        <f>CEILING(C8*0.9,LOOKUP(C8*0.9,{0,10,50,100,500},{0.01,0.05,0.1,0.5,1}))</f>
        <v>43.300000000000004</v>
      </c>
      <c r="F8" s="81">
        <f t="shared" si="0"/>
        <v>52.400000000000006</v>
      </c>
      <c r="G8" s="81">
        <v>0</v>
      </c>
      <c r="H8" s="81">
        <f t="shared" si="1"/>
        <v>0</v>
      </c>
      <c r="I8" s="81" t="s">
        <v>3590</v>
      </c>
      <c r="J8" s="81">
        <v>9.56</v>
      </c>
      <c r="K8" s="81" t="s">
        <v>4663</v>
      </c>
    </row>
    <row r="9" spans="1:13" x14ac:dyDescent="0.25">
      <c r="A9" s="81" t="s">
        <v>1806</v>
      </c>
      <c r="B9" s="81" t="s">
        <v>1807</v>
      </c>
      <c r="C9" s="81">
        <v>28.05</v>
      </c>
      <c r="D9" s="81">
        <f>FLOOR(C9*1.1,LOOKUP(C9*1.1,{0,10,50,100,500},{0.01,0.05,0.1,0.5,1}))</f>
        <v>30.85</v>
      </c>
      <c r="E9" s="81">
        <f>CEILING(C9*0.9,LOOKUP(C9*0.9,{0,10,50,100,500},{0.01,0.05,0.1,0.5,1}))</f>
        <v>25.25</v>
      </c>
      <c r="F9" s="81">
        <f t="shared" si="0"/>
        <v>30.6</v>
      </c>
      <c r="G9" s="81">
        <v>0</v>
      </c>
      <c r="H9" s="81">
        <f t="shared" si="1"/>
        <v>0</v>
      </c>
      <c r="I9" s="81" t="s">
        <v>3590</v>
      </c>
      <c r="J9" s="81">
        <v>9.3000000000000007</v>
      </c>
      <c r="K9" s="81" t="s">
        <v>4664</v>
      </c>
    </row>
    <row r="10" spans="1:13" x14ac:dyDescent="0.25">
      <c r="H10" s="83">
        <f>SUM(H2:H9)</f>
        <v>421.65</v>
      </c>
      <c r="M10" s="83">
        <f>SUM(M2:M9)</f>
        <v>-8093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4779-0FD8-4E42-967A-21C1714163A2}">
  <dimension ref="A1:T25"/>
  <sheetViews>
    <sheetView topLeftCell="A5" zoomScale="145" zoomScaleNormal="145" workbookViewId="0">
      <selection activeCell="L28" sqref="L28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4" width="10.28515625" style="6" bestFit="1" customWidth="1"/>
    <col min="15" max="15" width="9.140625" style="6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150</v>
      </c>
      <c r="B2" s="23" t="s">
        <v>151</v>
      </c>
      <c r="C2" s="23" t="s">
        <v>1298</v>
      </c>
      <c r="D2" s="24">
        <f>FLOOR(C2*1.1,LOOKUP(C2*1.1,{0,10,50,100,500},{0.01,0.05,0.1,0.5,1}))</f>
        <v>47.95</v>
      </c>
      <c r="E2" s="24">
        <f>CEILING(C2*0.9,LOOKUP(C2*0.9,{0,10,50,100,500},{0.01,0.05,0.1,0.5,1}))</f>
        <v>39.25</v>
      </c>
      <c r="F2" s="25">
        <f t="shared" ref="F2:F11" si="0">IF(D2&lt;10,D2-0.02,IF(D2&lt;50,D2-0.1,IF(D2&lt;100,D2-0.2,IF(D2&lt;500,D2-1,IF(D2&lt;1000,D2-2,0)))))</f>
        <v>47.85</v>
      </c>
      <c r="G2" s="23">
        <v>2</v>
      </c>
      <c r="H2" s="23">
        <f t="shared" ref="H2:H11" si="1">C2*G2</f>
        <v>87.2</v>
      </c>
      <c r="I2" s="23"/>
      <c r="J2" s="50">
        <v>20</v>
      </c>
      <c r="K2" s="51">
        <v>-1451814</v>
      </c>
      <c r="L2" s="51">
        <v>4496817341</v>
      </c>
      <c r="M2" s="5"/>
      <c r="N2" s="6">
        <v>4225</v>
      </c>
      <c r="R2" s="3">
        <f t="shared" ref="R2:R11" si="2">IF(E2&lt;10,E2+0.01,IF(E2&lt;50,E2+0.05,IF(E2&lt;100,E2+0.1,IF(E2&lt;500,E2+0.5,IF(E2&lt;1000,E2+1,0)))))</f>
        <v>39.299999999999997</v>
      </c>
      <c r="S2" s="6">
        <v>1</v>
      </c>
      <c r="T2" s="8">
        <f>H22*1000*0.01</f>
        <v>5470.5</v>
      </c>
    </row>
    <row r="3" spans="1:20" s="9" customFormat="1" x14ac:dyDescent="0.25">
      <c r="A3" s="23" t="s">
        <v>703</v>
      </c>
      <c r="B3" s="23" t="s">
        <v>704</v>
      </c>
      <c r="C3" s="23" t="s">
        <v>1299</v>
      </c>
      <c r="D3" s="23">
        <f>FLOOR(C3*1.1,LOOKUP(C3*1.1,{0,10,50,100,500},{0.01,0.05,0.1,0.5,1}))</f>
        <v>77.7</v>
      </c>
      <c r="E3" s="23">
        <f>CEILING(C3*0.9,LOOKUP(C3*0.9,{0,10,50,100,500},{0.01,0.05,0.1,0.5,1}))</f>
        <v>63.7</v>
      </c>
      <c r="F3" s="23">
        <f t="shared" si="0"/>
        <v>77.5</v>
      </c>
      <c r="G3" s="23">
        <v>1</v>
      </c>
      <c r="H3" s="23">
        <f t="shared" si="1"/>
        <v>70.7</v>
      </c>
      <c r="I3" s="23"/>
      <c r="J3" s="50">
        <v>17.72</v>
      </c>
      <c r="K3" s="51">
        <v>485000</v>
      </c>
      <c r="L3" s="51">
        <v>2076145560</v>
      </c>
      <c r="M3" s="5"/>
      <c r="N3" s="5">
        <v>1988</v>
      </c>
      <c r="O3" s="6"/>
      <c r="P3" s="6"/>
      <c r="Q3" s="6"/>
      <c r="R3" s="3">
        <f t="shared" si="2"/>
        <v>63.800000000000004</v>
      </c>
      <c r="S3" s="6">
        <v>2</v>
      </c>
      <c r="T3" s="8">
        <f>T2*2</f>
        <v>10941</v>
      </c>
    </row>
    <row r="4" spans="1:20" x14ac:dyDescent="0.25">
      <c r="A4" s="23" t="s">
        <v>1282</v>
      </c>
      <c r="B4" s="23" t="s">
        <v>1283</v>
      </c>
      <c r="C4" s="23" t="s">
        <v>1300</v>
      </c>
      <c r="D4" s="24">
        <f>FLOOR(C4*1.1,LOOKUP(C4*1.1,{0,10,50,100,500},{0.01,0.05,0.1,0.5,1}))</f>
        <v>32.85</v>
      </c>
      <c r="E4" s="24">
        <f>CEILING(C4*0.9,LOOKUP(C4*0.9,{0,10,50,100,500},{0.01,0.05,0.1,0.5,1}))</f>
        <v>26.950000000000003</v>
      </c>
      <c r="F4" s="25">
        <f t="shared" si="0"/>
        <v>32.75</v>
      </c>
      <c r="G4" s="23">
        <v>2</v>
      </c>
      <c r="H4" s="23">
        <f t="shared" si="1"/>
        <v>59.8</v>
      </c>
      <c r="I4" s="23"/>
      <c r="J4" s="50">
        <v>16.03</v>
      </c>
      <c r="K4" s="51">
        <v>-810000</v>
      </c>
      <c r="L4" s="51">
        <v>328640284</v>
      </c>
      <c r="M4" s="28"/>
      <c r="N4" s="5">
        <v>835</v>
      </c>
      <c r="R4" s="3">
        <f t="shared" si="2"/>
        <v>27.000000000000004</v>
      </c>
      <c r="S4" s="6">
        <v>3</v>
      </c>
      <c r="T4" s="8">
        <f>T2*3</f>
        <v>16411.5</v>
      </c>
    </row>
    <row r="5" spans="1:20" s="9" customFormat="1" ht="17.25" customHeight="1" x14ac:dyDescent="0.25">
      <c r="A5" s="15" t="s">
        <v>128</v>
      </c>
      <c r="B5" s="15" t="s">
        <v>129</v>
      </c>
      <c r="C5" s="15" t="s">
        <v>1301</v>
      </c>
      <c r="D5" s="16">
        <f>FLOOR(C5*1.1,LOOKUP(C5*1.1,{0,10,50,100,500},{0.01,0.05,0.1,0.5,1}))</f>
        <v>511</v>
      </c>
      <c r="E5" s="16">
        <f>CEILING(C5*0.9,LOOKUP(C5*0.9,{0,10,50,100,500},{0.01,0.05,0.1,0.5,1}))</f>
        <v>418.5</v>
      </c>
      <c r="F5" s="17">
        <f t="shared" si="0"/>
        <v>509</v>
      </c>
      <c r="G5" s="15">
        <v>0</v>
      </c>
      <c r="H5" s="15">
        <f t="shared" si="1"/>
        <v>0</v>
      </c>
      <c r="I5" s="15"/>
      <c r="J5" s="46">
        <v>13.31</v>
      </c>
      <c r="K5" s="48">
        <v>413815</v>
      </c>
      <c r="L5" s="48">
        <v>2574359078</v>
      </c>
      <c r="M5" s="5"/>
      <c r="N5" s="5"/>
      <c r="O5" s="6"/>
      <c r="P5" s="6"/>
      <c r="Q5" s="6"/>
      <c r="R5" s="3">
        <f t="shared" si="2"/>
        <v>419</v>
      </c>
      <c r="S5" s="6">
        <v>4</v>
      </c>
      <c r="T5" s="8">
        <f>T2*4</f>
        <v>21882</v>
      </c>
    </row>
    <row r="6" spans="1:20" x14ac:dyDescent="0.25">
      <c r="A6" s="23" t="s">
        <v>335</v>
      </c>
      <c r="B6" s="23" t="s">
        <v>336</v>
      </c>
      <c r="C6" s="23" t="s">
        <v>1302</v>
      </c>
      <c r="D6" s="24">
        <f>FLOOR(C6*1.1,LOOKUP(C6*1.1,{0,10,50,100,500},{0.01,0.05,0.1,0.5,1}))</f>
        <v>20.6</v>
      </c>
      <c r="E6" s="24">
        <f>CEILING(C6*0.9,LOOKUP(C6*0.9,{0,10,50,100,500},{0.01,0.05,0.1,0.5,1}))</f>
        <v>16.900000000000002</v>
      </c>
      <c r="F6" s="25">
        <f t="shared" si="0"/>
        <v>20.5</v>
      </c>
      <c r="G6" s="23">
        <v>3</v>
      </c>
      <c r="H6" s="23">
        <f t="shared" si="1"/>
        <v>56.25</v>
      </c>
      <c r="I6" s="23"/>
      <c r="J6" s="50">
        <v>12.09</v>
      </c>
      <c r="K6" s="51">
        <v>470000</v>
      </c>
      <c r="L6" s="51">
        <v>479739895</v>
      </c>
      <c r="M6" s="5"/>
      <c r="N6" s="5">
        <v>3806</v>
      </c>
      <c r="R6" s="3">
        <f t="shared" si="2"/>
        <v>16.950000000000003</v>
      </c>
      <c r="S6" s="6">
        <v>5</v>
      </c>
      <c r="T6" s="8">
        <f>T2*5</f>
        <v>27352.5</v>
      </c>
    </row>
    <row r="7" spans="1:20" s="9" customFormat="1" x14ac:dyDescent="0.25">
      <c r="A7" s="23" t="s">
        <v>1284</v>
      </c>
      <c r="B7" s="23" t="s">
        <v>1285</v>
      </c>
      <c r="C7" s="23" t="s">
        <v>1303</v>
      </c>
      <c r="D7" s="24">
        <f>FLOOR(C7*1.1,LOOKUP(C7*1.1,{0,10,50,100,500},{0.01,0.05,0.1,0.5,1}))</f>
        <v>46.75</v>
      </c>
      <c r="E7" s="24">
        <f>CEILING(C7*0.9,LOOKUP(C7*0.9,{0,10,50,100,500},{0.01,0.05,0.1,0.5,1}))</f>
        <v>38.25</v>
      </c>
      <c r="F7" s="25">
        <f t="shared" si="0"/>
        <v>46.65</v>
      </c>
      <c r="G7" s="23">
        <v>2</v>
      </c>
      <c r="H7" s="23">
        <f t="shared" si="1"/>
        <v>85</v>
      </c>
      <c r="I7" s="23"/>
      <c r="J7" s="50">
        <v>10.029999999999999</v>
      </c>
      <c r="K7" s="51">
        <v>-43000</v>
      </c>
      <c r="L7" s="51">
        <v>137441000</v>
      </c>
      <c r="M7" s="5"/>
      <c r="N7" s="5">
        <v>4086</v>
      </c>
      <c r="O7" s="6"/>
      <c r="P7" s="6"/>
      <c r="Q7" s="6"/>
      <c r="R7" s="3">
        <f t="shared" si="2"/>
        <v>38.299999999999997</v>
      </c>
      <c r="S7" s="6">
        <v>6</v>
      </c>
      <c r="T7" s="8">
        <f>T2*6</f>
        <v>32823</v>
      </c>
    </row>
    <row r="8" spans="1:20" s="13" customFormat="1" x14ac:dyDescent="0.25">
      <c r="A8" s="15" t="s">
        <v>1286</v>
      </c>
      <c r="B8" s="15" t="s">
        <v>1287</v>
      </c>
      <c r="C8" s="15" t="s">
        <v>146</v>
      </c>
      <c r="D8" s="16">
        <f>FLOOR(C8*1.1,LOOKUP(C8*1.1,{0,10,50,100,500},{0.01,0.05,0.1,0.5,1}))</f>
        <v>96.9</v>
      </c>
      <c r="E8" s="16">
        <f>CEILING(C8*0.9,LOOKUP(C8*0.9,{0,10,50,100,500},{0.01,0.05,0.1,0.5,1}))</f>
        <v>79.300000000000011</v>
      </c>
      <c r="F8" s="17">
        <f t="shared" si="0"/>
        <v>96.7</v>
      </c>
      <c r="G8" s="17">
        <v>0</v>
      </c>
      <c r="H8" s="15">
        <f t="shared" si="1"/>
        <v>0</v>
      </c>
      <c r="I8" s="15"/>
      <c r="J8" s="46">
        <v>9.83</v>
      </c>
      <c r="K8" s="48">
        <v>-1236597</v>
      </c>
      <c r="L8" s="48">
        <v>2488491995</v>
      </c>
      <c r="M8" s="5"/>
      <c r="N8" s="5"/>
      <c r="O8" s="6"/>
      <c r="P8" s="6"/>
      <c r="Q8" s="6"/>
      <c r="R8" s="3">
        <f t="shared" si="2"/>
        <v>79.400000000000006</v>
      </c>
      <c r="S8" s="6">
        <v>7</v>
      </c>
      <c r="T8" s="8">
        <f>T2*7</f>
        <v>38293.5</v>
      </c>
    </row>
    <row r="9" spans="1:20" s="13" customFormat="1" x14ac:dyDescent="0.25">
      <c r="A9" s="15" t="s">
        <v>205</v>
      </c>
      <c r="B9" s="15" t="s">
        <v>206</v>
      </c>
      <c r="C9" s="15" t="s">
        <v>1304</v>
      </c>
      <c r="D9" s="16">
        <f>FLOOR(C9*1.1,LOOKUP(C9*1.1,{0,10,50,100,500},{0.01,0.05,0.1,0.5,1}))</f>
        <v>131</v>
      </c>
      <c r="E9" s="16">
        <f>CEILING(C9*0.9,LOOKUP(C9*0.9,{0,10,50,100,500},{0.01,0.05,0.1,0.5,1}))</f>
        <v>108</v>
      </c>
      <c r="F9" s="17">
        <f t="shared" si="0"/>
        <v>130</v>
      </c>
      <c r="G9" s="17">
        <v>0</v>
      </c>
      <c r="H9" s="15">
        <f t="shared" si="1"/>
        <v>0</v>
      </c>
      <c r="I9" s="15"/>
      <c r="J9" s="46">
        <v>8.94</v>
      </c>
      <c r="K9" s="48">
        <v>426000</v>
      </c>
      <c r="L9" s="48">
        <v>335561000</v>
      </c>
      <c r="M9" s="5"/>
      <c r="N9" s="5"/>
      <c r="O9" s="6"/>
      <c r="P9" s="6"/>
      <c r="Q9" s="6"/>
      <c r="R9" s="3">
        <f t="shared" si="2"/>
        <v>108.5</v>
      </c>
      <c r="S9" s="6">
        <v>8</v>
      </c>
      <c r="T9" s="8">
        <f>T2*8</f>
        <v>43764</v>
      </c>
    </row>
    <row r="10" spans="1:20" x14ac:dyDescent="0.25">
      <c r="A10" s="23" t="s">
        <v>27</v>
      </c>
      <c r="B10" s="23" t="s">
        <v>28</v>
      </c>
      <c r="C10" s="23" t="s">
        <v>1305</v>
      </c>
      <c r="D10" s="24">
        <f>FLOOR(C10*1.1,LOOKUP(C10*1.1,{0,10,50,100,500},{0.01,0.05,0.1,0.5,1}))</f>
        <v>30.8</v>
      </c>
      <c r="E10" s="24">
        <f>CEILING(C10*0.9,LOOKUP(C10*0.9,{0,10,50,100,500},{0.01,0.05,0.1,0.5,1}))</f>
        <v>25.200000000000003</v>
      </c>
      <c r="F10" s="25">
        <f t="shared" si="0"/>
        <v>30.7</v>
      </c>
      <c r="G10" s="25">
        <v>2</v>
      </c>
      <c r="H10" s="23">
        <f t="shared" si="1"/>
        <v>56</v>
      </c>
      <c r="I10" s="25"/>
      <c r="J10" s="50">
        <v>8.74</v>
      </c>
      <c r="K10" s="51">
        <v>185000</v>
      </c>
      <c r="L10" s="51">
        <v>211754100</v>
      </c>
      <c r="M10" s="5"/>
      <c r="N10" s="5">
        <v>-10614</v>
      </c>
      <c r="O10" s="6" t="s">
        <v>1347</v>
      </c>
      <c r="R10" s="3">
        <f t="shared" si="2"/>
        <v>25.250000000000004</v>
      </c>
      <c r="S10" s="6">
        <v>9</v>
      </c>
      <c r="T10" s="8">
        <f>T2*9</f>
        <v>49234.5</v>
      </c>
    </row>
    <row r="11" spans="1:20" s="9" customFormat="1" x14ac:dyDescent="0.25">
      <c r="A11" s="15" t="s">
        <v>1195</v>
      </c>
      <c r="B11" s="15" t="s">
        <v>1196</v>
      </c>
      <c r="C11" s="15" t="s">
        <v>1306</v>
      </c>
      <c r="D11" s="16">
        <f>FLOOR(C11*1.1,LOOKUP(C11*1.1,{0,10,50,100,500},{0.01,0.05,0.1,0.5,1}))</f>
        <v>141</v>
      </c>
      <c r="E11" s="16">
        <f>CEILING(C11*0.9,LOOKUP(C11*0.9,{0,10,50,100,500},{0.01,0.05,0.1,0.5,1}))</f>
        <v>116</v>
      </c>
      <c r="F11" s="17">
        <f t="shared" si="0"/>
        <v>140</v>
      </c>
      <c r="G11" s="17">
        <v>0</v>
      </c>
      <c r="H11" s="15">
        <f t="shared" si="1"/>
        <v>0</v>
      </c>
      <c r="I11" s="17"/>
      <c r="J11" s="46">
        <v>8.3699999999999992</v>
      </c>
      <c r="K11" s="48">
        <v>72000</v>
      </c>
      <c r="L11" s="48">
        <v>542847500</v>
      </c>
      <c r="M11" s="5"/>
      <c r="N11" s="5"/>
      <c r="O11" s="6"/>
      <c r="P11" s="6"/>
      <c r="Q11" s="6"/>
      <c r="R11" s="3">
        <f t="shared" si="2"/>
        <v>116.5</v>
      </c>
      <c r="S11" s="6">
        <v>10</v>
      </c>
      <c r="T11" s="8">
        <f>T2*10</f>
        <v>54705</v>
      </c>
    </row>
    <row r="12" spans="1:20" x14ac:dyDescent="0.25">
      <c r="A12" s="15" t="s">
        <v>160</v>
      </c>
      <c r="B12" s="15" t="s">
        <v>161</v>
      </c>
      <c r="C12" s="15" t="s">
        <v>1308</v>
      </c>
      <c r="D12" s="16">
        <f>FLOOR(C12*1.1,LOOKUP(C12*1.1,{0,10,50,100,500},{0.01,0.05,0.1,0.5,1}))</f>
        <v>718</v>
      </c>
      <c r="E12" s="16">
        <f>CEILING(C12*0.9,LOOKUP(C12*0.9,{0,10,50,100,500},{0.01,0.05,0.1,0.5,1}))</f>
        <v>588</v>
      </c>
      <c r="F12" s="17">
        <f t="shared" ref="F12:F21" si="3">IF(D12&lt;10,D12-0.02,IF(D12&lt;50,D12-0.1,IF(D12&lt;100,D12-0.2,IF(D12&lt;500,D12-1,IF(D12&lt;1000,D12-2,0)))))</f>
        <v>716</v>
      </c>
      <c r="G12" s="17">
        <v>0</v>
      </c>
      <c r="H12" s="15">
        <f t="shared" ref="H12:H21" si="4">C12*G12</f>
        <v>0</v>
      </c>
      <c r="I12" s="17"/>
      <c r="J12" s="46">
        <v>6.55</v>
      </c>
      <c r="K12" s="48">
        <v>-201990</v>
      </c>
      <c r="L12" s="48">
        <v>3078223441</v>
      </c>
      <c r="M12" s="5"/>
      <c r="N12" s="5"/>
      <c r="P12" s="14"/>
      <c r="R12" s="3"/>
      <c r="T12" s="7"/>
    </row>
    <row r="13" spans="1:20" s="9" customFormat="1" x14ac:dyDescent="0.25">
      <c r="A13" s="23" t="s">
        <v>1288</v>
      </c>
      <c r="B13" s="23" t="s">
        <v>1289</v>
      </c>
      <c r="C13" s="23" t="s">
        <v>1309</v>
      </c>
      <c r="D13" s="24">
        <f>FLOOR(C13*1.1,LOOKUP(C13*1.1,{0,10,50,100,500},{0.01,0.05,0.1,0.5,1}))</f>
        <v>27.35</v>
      </c>
      <c r="E13" s="24">
        <f>CEILING(C13*0.9,LOOKUP(C13*0.9,{0,10,50,100,500},{0.01,0.05,0.1,0.5,1}))</f>
        <v>22.450000000000003</v>
      </c>
      <c r="F13" s="25">
        <f t="shared" si="3"/>
        <v>27.25</v>
      </c>
      <c r="G13" s="25">
        <v>3</v>
      </c>
      <c r="H13" s="23">
        <f t="shared" si="4"/>
        <v>74.699999999999989</v>
      </c>
      <c r="I13" s="25"/>
      <c r="J13" s="50">
        <v>6.35</v>
      </c>
      <c r="K13" s="51">
        <v>-18000</v>
      </c>
      <c r="L13" s="51">
        <v>117852050</v>
      </c>
      <c r="M13" s="5"/>
      <c r="N13" s="6" t="s">
        <v>1315</v>
      </c>
      <c r="O13" s="6"/>
      <c r="P13" s="14"/>
      <c r="Q13" s="6"/>
      <c r="R13" s="3"/>
      <c r="S13" s="6"/>
      <c r="T13" s="7"/>
    </row>
    <row r="14" spans="1:20" x14ac:dyDescent="0.25">
      <c r="A14" s="15" t="s">
        <v>1066</v>
      </c>
      <c r="B14" s="15" t="s">
        <v>1067</v>
      </c>
      <c r="C14" s="15" t="s">
        <v>1310</v>
      </c>
      <c r="D14" s="16">
        <f>FLOOR(C14*1.1,LOOKUP(C14*1.1,{0,10,50,100,500},{0.01,0.05,0.1,0.5,1}))</f>
        <v>93.800000000000011</v>
      </c>
      <c r="E14" s="16">
        <f>CEILING(C14*0.9,LOOKUP(C14*0.9,{0,10,50,100,500},{0.01,0.05,0.1,0.5,1}))</f>
        <v>76.800000000000011</v>
      </c>
      <c r="F14" s="17">
        <f t="shared" si="3"/>
        <v>93.600000000000009</v>
      </c>
      <c r="G14" s="17">
        <v>0</v>
      </c>
      <c r="H14" s="15">
        <f t="shared" si="4"/>
        <v>0</v>
      </c>
      <c r="I14" s="17"/>
      <c r="J14" s="46">
        <v>6.04</v>
      </c>
      <c r="K14" s="48">
        <v>101000</v>
      </c>
      <c r="L14" s="48">
        <v>218237400</v>
      </c>
      <c r="M14" s="5"/>
      <c r="P14" s="14"/>
      <c r="R14" s="3"/>
      <c r="T14" s="7"/>
    </row>
    <row r="15" spans="1:20" s="9" customFormat="1" x14ac:dyDescent="0.25">
      <c r="A15" s="15" t="s">
        <v>1290</v>
      </c>
      <c r="B15" s="15" t="s">
        <v>1291</v>
      </c>
      <c r="C15" s="15" t="s">
        <v>287</v>
      </c>
      <c r="D15" s="16">
        <f>FLOOR(C15*1.1,LOOKUP(C15*1.1,{0,10,50,100,500},{0.01,0.05,0.1,0.5,1}))</f>
        <v>172.5</v>
      </c>
      <c r="E15" s="16">
        <f>CEILING(C15*0.9,LOOKUP(C15*0.9,{0,10,50,100,500},{0.01,0.05,0.1,0.5,1}))</f>
        <v>141.5</v>
      </c>
      <c r="F15" s="17">
        <f t="shared" si="3"/>
        <v>171.5</v>
      </c>
      <c r="G15" s="17">
        <v>0</v>
      </c>
      <c r="H15" s="15">
        <f t="shared" si="4"/>
        <v>0</v>
      </c>
      <c r="I15" s="17"/>
      <c r="J15" s="46">
        <v>5.81</v>
      </c>
      <c r="K15" s="48">
        <v>-654000</v>
      </c>
      <c r="L15" s="48">
        <v>618787444</v>
      </c>
      <c r="M15" s="5"/>
      <c r="N15" s="6"/>
      <c r="O15" s="6"/>
      <c r="P15" s="14"/>
      <c r="Q15" s="6"/>
      <c r="R15" s="14"/>
      <c r="S15" s="14"/>
      <c r="T15" s="7"/>
    </row>
    <row r="16" spans="1:20" x14ac:dyDescent="0.25">
      <c r="A16" s="15" t="s">
        <v>1292</v>
      </c>
      <c r="B16" s="15" t="s">
        <v>1293</v>
      </c>
      <c r="C16" s="15" t="s">
        <v>1311</v>
      </c>
      <c r="D16" s="16">
        <f>FLOOR(C16*1.1,LOOKUP(C16*1.1,{0,10,50,100,500},{0.01,0.05,0.1,0.5,1}))</f>
        <v>22.85</v>
      </c>
      <c r="E16" s="16">
        <f>CEILING(C16*0.9,LOOKUP(C16*0.9,{0,10,50,100,500},{0.01,0.05,0.1,0.5,1}))</f>
        <v>18.75</v>
      </c>
      <c r="F16" s="17">
        <f t="shared" si="3"/>
        <v>22.75</v>
      </c>
      <c r="G16" s="17">
        <v>0</v>
      </c>
      <c r="H16" s="15">
        <f t="shared" si="4"/>
        <v>0</v>
      </c>
      <c r="I16" s="17"/>
      <c r="J16" s="46">
        <v>5.73</v>
      </c>
      <c r="K16" s="48">
        <v>99000</v>
      </c>
      <c r="L16" s="49">
        <v>91898950</v>
      </c>
      <c r="M16" s="5"/>
      <c r="P16" s="14"/>
      <c r="R16" s="14"/>
      <c r="S16" s="14"/>
      <c r="T16" s="7"/>
    </row>
    <row r="17" spans="1:15" x14ac:dyDescent="0.25">
      <c r="A17" s="15" t="s">
        <v>603</v>
      </c>
      <c r="B17" s="15" t="s">
        <v>604</v>
      </c>
      <c r="C17" s="15" t="s">
        <v>1307</v>
      </c>
      <c r="D17" s="16">
        <f>FLOOR(C17*1.1,LOOKUP(C17*1.1,{0,10,50,100,500},{0.01,0.05,0.1,0.5,1}))</f>
        <v>64.400000000000006</v>
      </c>
      <c r="E17" s="16">
        <f>CEILING(C17*0.9,LOOKUP(C17*0.9,{0,10,50,100,500},{0.01,0.05,0.1,0.5,1}))</f>
        <v>52.800000000000004</v>
      </c>
      <c r="F17" s="17">
        <f t="shared" si="3"/>
        <v>64.2</v>
      </c>
      <c r="G17" s="17">
        <v>0</v>
      </c>
      <c r="H17" s="15">
        <f t="shared" si="4"/>
        <v>0</v>
      </c>
      <c r="I17" s="17"/>
      <c r="J17" s="47">
        <v>5.61</v>
      </c>
      <c r="K17" s="48">
        <v>464249</v>
      </c>
      <c r="L17" s="48">
        <v>1407604297</v>
      </c>
      <c r="O17" s="7"/>
    </row>
    <row r="18" spans="1:15" x14ac:dyDescent="0.25">
      <c r="A18" s="15" t="s">
        <v>1294</v>
      </c>
      <c r="B18" s="15" t="s">
        <v>1295</v>
      </c>
      <c r="C18" s="15" t="s">
        <v>1312</v>
      </c>
      <c r="D18" s="16">
        <f>FLOOR(C18*1.1,LOOKUP(C18*1.1,{0,10,50,100,500},{0.01,0.05,0.1,0.5,1}))</f>
        <v>184.5</v>
      </c>
      <c r="E18" s="16">
        <f>CEILING(C18*0.9,LOOKUP(C18*0.9,{0,10,50,100,500},{0.01,0.05,0.1,0.5,1}))</f>
        <v>151.5</v>
      </c>
      <c r="F18" s="17">
        <f t="shared" si="3"/>
        <v>183.5</v>
      </c>
      <c r="G18" s="17">
        <v>0</v>
      </c>
      <c r="H18" s="15">
        <f t="shared" si="4"/>
        <v>0</v>
      </c>
      <c r="I18" s="17"/>
      <c r="J18" s="46">
        <v>5.13</v>
      </c>
      <c r="K18" s="48">
        <v>54000</v>
      </c>
      <c r="L18" s="48">
        <v>1006325314</v>
      </c>
      <c r="N18" s="7"/>
      <c r="O18" s="7"/>
    </row>
    <row r="19" spans="1:15" x14ac:dyDescent="0.25">
      <c r="A19" s="23" t="s">
        <v>1089</v>
      </c>
      <c r="B19" s="23" t="s">
        <v>1090</v>
      </c>
      <c r="C19" s="23" t="s">
        <v>1313</v>
      </c>
      <c r="D19" s="24">
        <f>FLOOR(C19*1.1,LOOKUP(C19*1.1,{0,10,50,100,500},{0.01,0.05,0.1,0.5,1}))</f>
        <v>63.1</v>
      </c>
      <c r="E19" s="24">
        <f>CEILING(C19*0.9,LOOKUP(C19*0.9,{0,10,50,100,500},{0.01,0.05,0.1,0.5,1}))</f>
        <v>51.7</v>
      </c>
      <c r="F19" s="25">
        <f t="shared" si="3"/>
        <v>62.9</v>
      </c>
      <c r="G19" s="25">
        <v>1</v>
      </c>
      <c r="H19" s="23">
        <f t="shared" si="4"/>
        <v>57.4</v>
      </c>
      <c r="I19" s="25"/>
      <c r="J19" s="50">
        <v>4.96</v>
      </c>
      <c r="K19" s="51">
        <v>4441769</v>
      </c>
      <c r="L19" s="51">
        <v>1527291839</v>
      </c>
      <c r="N19" s="7">
        <v>-1351</v>
      </c>
      <c r="O19" s="7"/>
    </row>
    <row r="20" spans="1:15" x14ac:dyDescent="0.25">
      <c r="A20" s="15" t="s">
        <v>559</v>
      </c>
      <c r="B20" s="15" t="s">
        <v>560</v>
      </c>
      <c r="C20" s="15" t="s">
        <v>1314</v>
      </c>
      <c r="D20" s="16">
        <f>FLOOR(C20*1.1,LOOKUP(C20*1.1,{0,10,50,100,500},{0.01,0.05,0.1,0.5,1}))</f>
        <v>12.75</v>
      </c>
      <c r="E20" s="16">
        <f>CEILING(C20*0.9,LOOKUP(C20*0.9,{0,10,50,100,500},{0.01,0.05,0.1,0.5,1}))</f>
        <v>10.450000000000001</v>
      </c>
      <c r="F20" s="17">
        <f t="shared" si="3"/>
        <v>12.65</v>
      </c>
      <c r="G20" s="17">
        <v>0</v>
      </c>
      <c r="H20" s="15">
        <f t="shared" si="4"/>
        <v>0</v>
      </c>
      <c r="I20" s="17"/>
      <c r="J20" s="46">
        <v>4.87</v>
      </c>
      <c r="K20" s="48">
        <v>-973000</v>
      </c>
      <c r="L20" s="49">
        <v>87292050</v>
      </c>
      <c r="N20" s="7"/>
      <c r="O20" s="7"/>
    </row>
    <row r="21" spans="1:15" x14ac:dyDescent="0.25">
      <c r="A21" s="15" t="s">
        <v>1296</v>
      </c>
      <c r="B21" s="15" t="s">
        <v>1297</v>
      </c>
      <c r="C21" s="15" t="s">
        <v>1125</v>
      </c>
      <c r="D21" s="16">
        <f>FLOOR(C21*1.1,LOOKUP(C21*1.1,{0,10,50,100,500},{0.01,0.05,0.1,0.5,1}))</f>
        <v>30.35</v>
      </c>
      <c r="E21" s="16">
        <f>CEILING(C21*0.9,LOOKUP(C21*0.9,{0,10,50,100,500},{0.01,0.05,0.1,0.5,1}))</f>
        <v>24.85</v>
      </c>
      <c r="F21" s="17">
        <f t="shared" si="3"/>
        <v>30.25</v>
      </c>
      <c r="G21" s="17">
        <v>0</v>
      </c>
      <c r="H21" s="15">
        <f t="shared" si="4"/>
        <v>0</v>
      </c>
      <c r="I21" s="17"/>
      <c r="J21" s="46">
        <v>4.8499999999999996</v>
      </c>
      <c r="K21" s="48">
        <v>-620000</v>
      </c>
      <c r="L21" s="48">
        <v>323212600</v>
      </c>
      <c r="O21" s="7"/>
    </row>
    <row r="22" spans="1:15" x14ac:dyDescent="0.25">
      <c r="A22" s="7"/>
      <c r="B22" s="7"/>
      <c r="C22" s="7"/>
      <c r="H22" s="9">
        <f>SUM(H2:H21)</f>
        <v>547.04999999999995</v>
      </c>
      <c r="N22" s="30">
        <f>SUM(N2:N21)</f>
        <v>2975</v>
      </c>
      <c r="O22" s="7"/>
    </row>
    <row r="23" spans="1:15" x14ac:dyDescent="0.25">
      <c r="A23" s="7" t="s">
        <v>1316</v>
      </c>
      <c r="B23" s="7"/>
      <c r="C23" s="7"/>
    </row>
    <row r="24" spans="1:15" x14ac:dyDescent="0.25">
      <c r="A24" s="6">
        <v>8183</v>
      </c>
      <c r="B24" s="6" t="s">
        <v>1317</v>
      </c>
      <c r="N24" s="52">
        <v>870</v>
      </c>
    </row>
    <row r="25" spans="1:15" x14ac:dyDescent="0.25">
      <c r="N25" s="6">
        <f>SUM(N22:N24)</f>
        <v>3845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74DC-45F2-45E2-BE0D-CB791A86546E}">
  <dimension ref="A1:M14"/>
  <sheetViews>
    <sheetView zoomScale="160" zoomScaleNormal="160" workbookViewId="0">
      <selection activeCell="L4" sqref="L4"/>
    </sheetView>
  </sheetViews>
  <sheetFormatPr defaultColWidth="9.28515625" defaultRowHeight="15.75" x14ac:dyDescent="0.25"/>
  <cols>
    <col min="1" max="3" width="9.28515625" style="175"/>
    <col min="4" max="4" width="9.28515625" style="175" hidden="1" customWidth="1"/>
    <col min="5" max="10" width="9.28515625" style="175"/>
    <col min="11" max="11" width="15.7109375" style="175" customWidth="1"/>
    <col min="12" max="16384" width="9.28515625" style="175"/>
  </cols>
  <sheetData>
    <row r="1" spans="1:13" x14ac:dyDescent="0.25">
      <c r="A1" s="175" t="s">
        <v>3587</v>
      </c>
      <c r="B1" s="175" t="s">
        <v>3588</v>
      </c>
      <c r="C1" s="175" t="s">
        <v>3589</v>
      </c>
      <c r="D1" s="175" t="s">
        <v>3590</v>
      </c>
      <c r="E1" s="175" t="s">
        <v>3591</v>
      </c>
      <c r="F1" s="175" t="s">
        <v>3592</v>
      </c>
      <c r="G1" s="175" t="s">
        <v>3593</v>
      </c>
      <c r="H1" s="175" t="s">
        <v>3594</v>
      </c>
      <c r="I1" s="175" t="s">
        <v>3590</v>
      </c>
      <c r="J1" s="175" t="s">
        <v>3595</v>
      </c>
      <c r="K1" s="175" t="s">
        <v>3596</v>
      </c>
      <c r="L1" s="175" t="s">
        <v>3597</v>
      </c>
    </row>
    <row r="2" spans="1:13" x14ac:dyDescent="0.25">
      <c r="A2" s="84" t="s">
        <v>4652</v>
      </c>
      <c r="B2" s="84" t="s">
        <v>4653</v>
      </c>
      <c r="C2" s="84">
        <v>36.85</v>
      </c>
      <c r="D2" s="84">
        <f>FLOOR(C2*1.1,LOOKUP(C2*1.1,{0,10,50,100,500},{0.01,0.05,0.1,0.5,1}))</f>
        <v>40.5</v>
      </c>
      <c r="E2" s="84">
        <f>CEILING(C2*0.9,LOOKUP(C2*0.9,{0,10,50,100,500},{0.01,0.05,0.1,0.5,1}))</f>
        <v>33.200000000000003</v>
      </c>
      <c r="F2" s="84">
        <f t="shared" ref="F2:F11" si="0">IF(D2&lt;10,D2-0.05,IF(D2&lt;50,D2-0.25,IF(D2&lt;100,D2-0.5,IF(D2&lt;500,D2-2.5,IF(D2&lt;1000,D2-5,0)))))</f>
        <v>40.25</v>
      </c>
      <c r="G2" s="84">
        <v>1</v>
      </c>
      <c r="H2" s="84">
        <f t="shared" ref="H2:H11" si="1">C2*G2</f>
        <v>36.85</v>
      </c>
      <c r="I2" s="84" t="s">
        <v>3590</v>
      </c>
      <c r="J2" s="84">
        <v>30.26</v>
      </c>
      <c r="K2" s="84" t="s">
        <v>4665</v>
      </c>
      <c r="M2" s="175">
        <v>-2147</v>
      </c>
    </row>
    <row r="3" spans="1:13" x14ac:dyDescent="0.25">
      <c r="A3" s="84" t="s">
        <v>11</v>
      </c>
      <c r="B3" s="84" t="s">
        <v>12</v>
      </c>
      <c r="C3" s="84">
        <v>23</v>
      </c>
      <c r="D3" s="84">
        <f>FLOOR(C3*1.1,LOOKUP(C3*1.1,{0,10,50,100,500},{0.01,0.05,0.1,0.5,1}))</f>
        <v>25.3</v>
      </c>
      <c r="E3" s="84">
        <f>CEILING(C3*0.9,LOOKUP(C3*0.9,{0,10,50,100,500},{0.01,0.05,0.1,0.5,1}))</f>
        <v>20.700000000000003</v>
      </c>
      <c r="F3" s="84">
        <f t="shared" si="0"/>
        <v>25.05</v>
      </c>
      <c r="G3" s="84">
        <v>2</v>
      </c>
      <c r="H3" s="84">
        <f t="shared" si="1"/>
        <v>46</v>
      </c>
      <c r="I3" s="84" t="s">
        <v>3590</v>
      </c>
      <c r="J3" s="84">
        <v>15.03</v>
      </c>
      <c r="K3" s="84" t="s">
        <v>4666</v>
      </c>
      <c r="M3" s="175">
        <v>-3909</v>
      </c>
    </row>
    <row r="4" spans="1:13" x14ac:dyDescent="0.25">
      <c r="A4" s="84" t="s">
        <v>8</v>
      </c>
      <c r="B4" s="84" t="s">
        <v>7</v>
      </c>
      <c r="C4" s="84">
        <v>51</v>
      </c>
      <c r="D4" s="84">
        <f>FLOOR(C4*1.1,LOOKUP(C4*1.1,{0,10,50,100,500},{0.01,0.05,0.1,0.5,1}))</f>
        <v>56.1</v>
      </c>
      <c r="E4" s="84">
        <f>CEILING(C4*0.9,LOOKUP(C4*0.9,{0,10,50,100,500},{0.01,0.05,0.1,0.5,1}))</f>
        <v>45.900000000000006</v>
      </c>
      <c r="F4" s="84">
        <f t="shared" si="0"/>
        <v>55.6</v>
      </c>
      <c r="G4" s="84">
        <v>1</v>
      </c>
      <c r="H4" s="84">
        <f t="shared" si="1"/>
        <v>51</v>
      </c>
      <c r="I4" s="84" t="s">
        <v>3590</v>
      </c>
      <c r="J4" s="84">
        <v>12.22</v>
      </c>
      <c r="K4" s="84" t="s">
        <v>4667</v>
      </c>
      <c r="M4" s="175">
        <v>-3319</v>
      </c>
    </row>
    <row r="5" spans="1:13" x14ac:dyDescent="0.25">
      <c r="A5" s="84" t="s">
        <v>2456</v>
      </c>
      <c r="B5" s="84" t="s">
        <v>2457</v>
      </c>
      <c r="C5" s="84">
        <v>31.75</v>
      </c>
      <c r="D5" s="84">
        <f>FLOOR(C5*1.1,LOOKUP(C5*1.1,{0,10,50,100,500},{0.01,0.05,0.1,0.5,1}))</f>
        <v>34.9</v>
      </c>
      <c r="E5" s="84">
        <f>CEILING(C5*0.9,LOOKUP(C5*0.9,{0,10,50,100,500},{0.01,0.05,0.1,0.5,1}))</f>
        <v>28.6</v>
      </c>
      <c r="F5" s="84">
        <f t="shared" si="0"/>
        <v>34.65</v>
      </c>
      <c r="G5" s="84">
        <v>1</v>
      </c>
      <c r="H5" s="84">
        <f t="shared" si="1"/>
        <v>31.75</v>
      </c>
      <c r="I5" s="84" t="s">
        <v>3590</v>
      </c>
      <c r="J5" s="84">
        <v>9.82</v>
      </c>
      <c r="K5" s="84" t="s">
        <v>4668</v>
      </c>
      <c r="M5" s="175">
        <v>762</v>
      </c>
    </row>
    <row r="6" spans="1:13" x14ac:dyDescent="0.25">
      <c r="A6" s="84" t="s">
        <v>2323</v>
      </c>
      <c r="B6" s="84" t="s">
        <v>2324</v>
      </c>
      <c r="C6" s="84">
        <v>17.75</v>
      </c>
      <c r="D6" s="84">
        <f>FLOOR(C6*1.1,LOOKUP(C6*1.1,{0,10,50,100,500},{0.01,0.05,0.1,0.5,1}))</f>
        <v>19.5</v>
      </c>
      <c r="E6" s="84">
        <f>CEILING(C6*0.9,LOOKUP(C6*0.9,{0,10,50,100,500},{0.01,0.05,0.1,0.5,1}))</f>
        <v>16</v>
      </c>
      <c r="F6" s="84">
        <f t="shared" si="0"/>
        <v>19.25</v>
      </c>
      <c r="G6" s="84">
        <v>2</v>
      </c>
      <c r="H6" s="84">
        <f t="shared" si="1"/>
        <v>35.5</v>
      </c>
      <c r="I6" s="84" t="s">
        <v>3590</v>
      </c>
      <c r="J6" s="84">
        <v>8.92</v>
      </c>
      <c r="K6" s="84" t="s">
        <v>4669</v>
      </c>
      <c r="M6" s="175">
        <v>-2094</v>
      </c>
    </row>
    <row r="7" spans="1:13" x14ac:dyDescent="0.25">
      <c r="A7" s="84" t="s">
        <v>1185</v>
      </c>
      <c r="B7" s="84" t="s">
        <v>1186</v>
      </c>
      <c r="C7" s="84">
        <v>34.299999999999997</v>
      </c>
      <c r="D7" s="84">
        <f>FLOOR(C7*1.1,LOOKUP(C7*1.1,{0,10,50,100,500},{0.01,0.05,0.1,0.5,1}))</f>
        <v>37.700000000000003</v>
      </c>
      <c r="E7" s="84">
        <f>CEILING(C7*0.9,LOOKUP(C7*0.9,{0,10,50,100,500},{0.01,0.05,0.1,0.5,1}))</f>
        <v>30.900000000000002</v>
      </c>
      <c r="F7" s="84">
        <f t="shared" si="0"/>
        <v>37.450000000000003</v>
      </c>
      <c r="G7" s="84">
        <v>1</v>
      </c>
      <c r="H7" s="84">
        <f t="shared" si="1"/>
        <v>34.299999999999997</v>
      </c>
      <c r="I7" s="84" t="s">
        <v>3590</v>
      </c>
      <c r="J7" s="84">
        <v>8.01</v>
      </c>
      <c r="K7" s="84" t="s">
        <v>4670</v>
      </c>
      <c r="M7" s="175">
        <v>158</v>
      </c>
    </row>
    <row r="8" spans="1:13" x14ac:dyDescent="0.25">
      <c r="A8" s="84" t="s">
        <v>4671</v>
      </c>
      <c r="B8" s="84" t="s">
        <v>4672</v>
      </c>
      <c r="C8" s="84">
        <v>34.85</v>
      </c>
      <c r="D8" s="84">
        <f>FLOOR(C8*1.1,LOOKUP(C8*1.1,{0,10,50,100,500},{0.01,0.05,0.1,0.5,1}))</f>
        <v>38.300000000000004</v>
      </c>
      <c r="E8" s="84">
        <f>CEILING(C8*0.9,LOOKUP(C8*0.9,{0,10,50,100,500},{0.01,0.05,0.1,0.5,1}))</f>
        <v>31.400000000000002</v>
      </c>
      <c r="F8" s="84">
        <f t="shared" si="0"/>
        <v>38.050000000000004</v>
      </c>
      <c r="G8" s="84">
        <v>1</v>
      </c>
      <c r="H8" s="84">
        <f t="shared" si="1"/>
        <v>34.85</v>
      </c>
      <c r="I8" s="84" t="s">
        <v>3590</v>
      </c>
      <c r="J8" s="84">
        <v>7.14</v>
      </c>
      <c r="K8" s="84" t="s">
        <v>4673</v>
      </c>
      <c r="M8" s="175">
        <v>2107</v>
      </c>
    </row>
    <row r="9" spans="1:13" x14ac:dyDescent="0.25">
      <c r="A9" s="84" t="s">
        <v>1189</v>
      </c>
      <c r="B9" s="84" t="s">
        <v>1190</v>
      </c>
      <c r="C9" s="84">
        <v>46.35</v>
      </c>
      <c r="D9" s="84">
        <f>FLOOR(C9*1.1,LOOKUP(C9*1.1,{0,10,50,100,500},{0.01,0.05,0.1,0.5,1}))</f>
        <v>50.900000000000006</v>
      </c>
      <c r="E9" s="84">
        <f>CEILING(C9*0.9,LOOKUP(C9*0.9,{0,10,50,100,500},{0.01,0.05,0.1,0.5,1}))</f>
        <v>41.75</v>
      </c>
      <c r="F9" s="84">
        <f t="shared" si="0"/>
        <v>50.400000000000006</v>
      </c>
      <c r="G9" s="84">
        <v>1</v>
      </c>
      <c r="H9" s="84">
        <f t="shared" si="1"/>
        <v>46.35</v>
      </c>
      <c r="I9" s="84" t="s">
        <v>3590</v>
      </c>
      <c r="J9" s="84">
        <v>7.08</v>
      </c>
      <c r="K9" s="84" t="s">
        <v>4674</v>
      </c>
      <c r="M9" s="175">
        <v>489</v>
      </c>
    </row>
    <row r="10" spans="1:13" x14ac:dyDescent="0.25">
      <c r="A10" s="84" t="s">
        <v>1057</v>
      </c>
      <c r="B10" s="84" t="s">
        <v>1058</v>
      </c>
      <c r="C10" s="84">
        <v>17.25</v>
      </c>
      <c r="D10" s="84">
        <f>FLOOR(C10*1.1,LOOKUP(C10*1.1,{0,10,50,100,500},{0.01,0.05,0.1,0.5,1}))</f>
        <v>18.95</v>
      </c>
      <c r="E10" s="84">
        <f>CEILING(C10*0.9,LOOKUP(C10*0.9,{0,10,50,100,500},{0.01,0.05,0.1,0.5,1}))</f>
        <v>15.55</v>
      </c>
      <c r="F10" s="84">
        <f t="shared" si="0"/>
        <v>18.7</v>
      </c>
      <c r="G10" s="84">
        <v>2</v>
      </c>
      <c r="H10" s="84">
        <f t="shared" si="1"/>
        <v>34.5</v>
      </c>
      <c r="I10" s="84" t="s">
        <v>3590</v>
      </c>
      <c r="J10" s="84">
        <v>6.66</v>
      </c>
      <c r="K10" s="84" t="s">
        <v>4675</v>
      </c>
      <c r="M10" s="175">
        <v>-1291</v>
      </c>
    </row>
    <row r="11" spans="1:13" x14ac:dyDescent="0.25">
      <c r="A11" s="84" t="s">
        <v>865</v>
      </c>
      <c r="B11" s="84" t="s">
        <v>866</v>
      </c>
      <c r="C11" s="84">
        <v>66.599999999999994</v>
      </c>
      <c r="D11" s="84">
        <f>FLOOR(C11*1.1,LOOKUP(C11*1.1,{0,10,50,100,500},{0.01,0.05,0.1,0.5,1}))</f>
        <v>73.2</v>
      </c>
      <c r="E11" s="84">
        <f>CEILING(C11*0.9,LOOKUP(C11*0.9,{0,10,50,100,500},{0.01,0.05,0.1,0.5,1}))</f>
        <v>60</v>
      </c>
      <c r="F11" s="84">
        <f t="shared" si="0"/>
        <v>72.7</v>
      </c>
      <c r="G11" s="84">
        <v>0</v>
      </c>
      <c r="H11" s="84">
        <f t="shared" si="1"/>
        <v>0</v>
      </c>
      <c r="I11" s="84" t="s">
        <v>3590</v>
      </c>
      <c r="J11" s="84">
        <v>6.23</v>
      </c>
      <c r="K11" s="84" t="s">
        <v>4676</v>
      </c>
    </row>
    <row r="12" spans="1:13" x14ac:dyDescent="0.25">
      <c r="H12" s="83">
        <f>SUM(H2:H11)</f>
        <v>351.1</v>
      </c>
      <c r="M12" s="83">
        <f>SUM(M2:M11)</f>
        <v>-9244</v>
      </c>
    </row>
    <row r="14" spans="1:13" x14ac:dyDescent="0.25">
      <c r="M14" s="17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AD1D-079C-4233-9F44-B7D26FE29889}">
  <dimension ref="A1:M16"/>
  <sheetViews>
    <sheetView zoomScale="145" zoomScaleNormal="145" workbookViewId="0">
      <selection activeCell="G7" sqref="G7"/>
    </sheetView>
  </sheetViews>
  <sheetFormatPr defaultColWidth="9.28515625" defaultRowHeight="15.75" x14ac:dyDescent="0.25"/>
  <cols>
    <col min="1" max="3" width="9.28515625" style="176"/>
    <col min="4" max="4" width="9.28515625" style="176" hidden="1" customWidth="1"/>
    <col min="5" max="10" width="9.28515625" style="176"/>
    <col min="11" max="11" width="15.7109375" style="176" customWidth="1"/>
    <col min="12" max="16384" width="9.28515625" style="176"/>
  </cols>
  <sheetData>
    <row r="1" spans="1:13" x14ac:dyDescent="0.25">
      <c r="A1" s="176" t="s">
        <v>3587</v>
      </c>
      <c r="B1" s="176" t="s">
        <v>3588</v>
      </c>
      <c r="C1" s="176" t="s">
        <v>3589</v>
      </c>
      <c r="D1" s="176" t="s">
        <v>3590</v>
      </c>
      <c r="E1" s="176" t="s">
        <v>3591</v>
      </c>
      <c r="F1" s="176" t="s">
        <v>3592</v>
      </c>
      <c r="G1" s="176" t="s">
        <v>3593</v>
      </c>
      <c r="H1" s="176" t="s">
        <v>3594</v>
      </c>
      <c r="I1" s="176" t="s">
        <v>3590</v>
      </c>
      <c r="J1" s="176" t="s">
        <v>3595</v>
      </c>
      <c r="K1" s="176" t="s">
        <v>3596</v>
      </c>
      <c r="L1" s="176" t="s">
        <v>3597</v>
      </c>
    </row>
    <row r="2" spans="1:13" x14ac:dyDescent="0.25">
      <c r="A2" s="84" t="s">
        <v>4142</v>
      </c>
      <c r="B2" s="84" t="s">
        <v>4143</v>
      </c>
      <c r="C2" s="84">
        <v>53.7</v>
      </c>
      <c r="D2" s="84">
        <f>FLOOR(C2*1.1,LOOKUP(C2*1.1,{0,10,50,100,500},{0.01,0.05,0.1,0.5,1}))</f>
        <v>59</v>
      </c>
      <c r="E2" s="84">
        <f>CEILING(C2*0.9,LOOKUP(C2*0.9,{0,10,50,100,500},{0.01,0.05,0.1,0.5,1}))</f>
        <v>48.35</v>
      </c>
      <c r="F2" s="84">
        <f t="shared" ref="F2:F9" si="0">IF(D2&lt;10,D2-0.05,IF(D2&lt;50,D2-0.25,IF(D2&lt;100,D2-0.5,IF(D2&lt;500,D2-2.5,IF(D2&lt;1000,D2-5,0)))))</f>
        <v>58.5</v>
      </c>
      <c r="G2" s="84">
        <v>1</v>
      </c>
      <c r="H2" s="84">
        <f t="shared" ref="H2:H9" si="1">C2*G2</f>
        <v>53.7</v>
      </c>
      <c r="I2" s="84" t="s">
        <v>3590</v>
      </c>
      <c r="J2" s="84">
        <v>37.950000000000003</v>
      </c>
      <c r="K2" s="84" t="s">
        <v>4677</v>
      </c>
      <c r="L2" s="82"/>
      <c r="M2" s="176">
        <v>-3725</v>
      </c>
    </row>
    <row r="3" spans="1:13" x14ac:dyDescent="0.25">
      <c r="A3" s="84" t="s">
        <v>4313</v>
      </c>
      <c r="B3" s="84" t="s">
        <v>4314</v>
      </c>
      <c r="C3" s="84">
        <v>30.25</v>
      </c>
      <c r="D3" s="84">
        <f>FLOOR(C3*1.1,LOOKUP(C3*1.1,{0,10,50,100,500},{0.01,0.05,0.1,0.5,1}))</f>
        <v>33.25</v>
      </c>
      <c r="E3" s="84">
        <f>CEILING(C3*0.9,LOOKUP(C3*0.9,{0,10,50,100,500},{0.01,0.05,0.1,0.5,1}))</f>
        <v>27.25</v>
      </c>
      <c r="F3" s="84">
        <f t="shared" si="0"/>
        <v>33</v>
      </c>
      <c r="G3" s="84">
        <v>2</v>
      </c>
      <c r="H3" s="84">
        <f t="shared" si="1"/>
        <v>60.5</v>
      </c>
      <c r="I3" s="84" t="s">
        <v>3590</v>
      </c>
      <c r="J3" s="84">
        <v>24.34</v>
      </c>
      <c r="K3" s="84" t="s">
        <v>4678</v>
      </c>
      <c r="L3" s="82"/>
      <c r="M3" s="176">
        <v>865</v>
      </c>
    </row>
    <row r="4" spans="1:13" x14ac:dyDescent="0.25">
      <c r="A4" s="84" t="s">
        <v>4348</v>
      </c>
      <c r="B4" s="84" t="s">
        <v>4349</v>
      </c>
      <c r="C4" s="84">
        <v>18.649999999999999</v>
      </c>
      <c r="D4" s="84">
        <f>FLOOR(C4*1.1,LOOKUP(C4*1.1,{0,10,50,100,500},{0.01,0.05,0.1,0.5,1}))</f>
        <v>20.5</v>
      </c>
      <c r="E4" s="84">
        <f>CEILING(C4*0.9,LOOKUP(C4*0.9,{0,10,50,100,500},{0.01,0.05,0.1,0.5,1}))</f>
        <v>16.8</v>
      </c>
      <c r="F4" s="84">
        <f t="shared" si="0"/>
        <v>20.25</v>
      </c>
      <c r="G4" s="84">
        <v>3</v>
      </c>
      <c r="H4" s="84">
        <f t="shared" si="1"/>
        <v>55.949999999999996</v>
      </c>
      <c r="I4" s="84" t="s">
        <v>3590</v>
      </c>
      <c r="J4" s="84">
        <v>20.29</v>
      </c>
      <c r="K4" s="84" t="s">
        <v>4679</v>
      </c>
      <c r="M4" s="176">
        <v>1076</v>
      </c>
    </row>
    <row r="5" spans="1:13" x14ac:dyDescent="0.25">
      <c r="A5" s="84" t="s">
        <v>23</v>
      </c>
      <c r="B5" s="84" t="s">
        <v>24</v>
      </c>
      <c r="C5" s="84">
        <v>50</v>
      </c>
      <c r="D5" s="84">
        <f>FLOOR(C5*1.1,LOOKUP(C5*1.1,{0,10,50,100,500},{0.01,0.05,0.1,0.5,1}))</f>
        <v>55</v>
      </c>
      <c r="E5" s="84">
        <f>CEILING(C5*0.9,LOOKUP(C5*0.9,{0,10,50,100,500},{0.01,0.05,0.1,0.5,1}))</f>
        <v>45</v>
      </c>
      <c r="F5" s="84">
        <f t="shared" si="0"/>
        <v>54.5</v>
      </c>
      <c r="G5" s="84">
        <v>1</v>
      </c>
      <c r="H5" s="84">
        <f t="shared" si="1"/>
        <v>50</v>
      </c>
      <c r="I5" s="84" t="s">
        <v>3590</v>
      </c>
      <c r="J5" s="84">
        <v>17.2</v>
      </c>
      <c r="K5" s="84" t="s">
        <v>4680</v>
      </c>
      <c r="M5" s="176">
        <v>781</v>
      </c>
    </row>
    <row r="6" spans="1:13" x14ac:dyDescent="0.25">
      <c r="A6" s="84" t="s">
        <v>2625</v>
      </c>
      <c r="B6" s="84" t="s">
        <v>2626</v>
      </c>
      <c r="C6" s="84">
        <v>35</v>
      </c>
      <c r="D6" s="84">
        <f>FLOOR(C6*1.1,LOOKUP(C6*1.1,{0,10,50,100,500},{0.01,0.05,0.1,0.5,1}))</f>
        <v>38.5</v>
      </c>
      <c r="E6" s="84">
        <f>CEILING(C6*0.9,LOOKUP(C6*0.9,{0,10,50,100,500},{0.01,0.05,0.1,0.5,1}))</f>
        <v>31.5</v>
      </c>
      <c r="F6" s="84">
        <f t="shared" si="0"/>
        <v>38.25</v>
      </c>
      <c r="G6" s="84">
        <v>0</v>
      </c>
      <c r="H6" s="84">
        <f t="shared" si="1"/>
        <v>0</v>
      </c>
      <c r="I6" s="84" t="s">
        <v>3590</v>
      </c>
      <c r="J6" s="84">
        <v>12.8</v>
      </c>
      <c r="K6" s="84" t="s">
        <v>4681</v>
      </c>
      <c r="M6" s="176" t="s">
        <v>4693</v>
      </c>
    </row>
    <row r="7" spans="1:13" x14ac:dyDescent="0.25">
      <c r="A7" s="84" t="s">
        <v>4254</v>
      </c>
      <c r="B7" s="84" t="s">
        <v>4255</v>
      </c>
      <c r="C7" s="84">
        <v>22.85</v>
      </c>
      <c r="D7" s="84">
        <f>FLOOR(C7*1.1,LOOKUP(C7*1.1,{0,10,50,100,500},{0.01,0.05,0.1,0.5,1}))</f>
        <v>25.1</v>
      </c>
      <c r="E7" s="84">
        <f>CEILING(C7*0.9,LOOKUP(C7*0.9,{0,10,50,100,500},{0.01,0.05,0.1,0.5,1}))</f>
        <v>20.6</v>
      </c>
      <c r="F7" s="84">
        <f t="shared" si="0"/>
        <v>24.85</v>
      </c>
      <c r="G7" s="84">
        <v>2</v>
      </c>
      <c r="H7" s="84">
        <f t="shared" si="1"/>
        <v>45.7</v>
      </c>
      <c r="I7" s="84" t="s">
        <v>3590</v>
      </c>
      <c r="J7" s="84">
        <v>10.96</v>
      </c>
      <c r="K7" s="84" t="s">
        <v>4682</v>
      </c>
      <c r="L7" s="82"/>
      <c r="M7" s="176">
        <v>1590</v>
      </c>
    </row>
    <row r="8" spans="1:13" x14ac:dyDescent="0.25">
      <c r="A8" s="84" t="s">
        <v>3763</v>
      </c>
      <c r="B8" s="84" t="s">
        <v>3764</v>
      </c>
      <c r="C8" s="84">
        <v>26.2</v>
      </c>
      <c r="D8" s="84">
        <f>FLOOR(C8*1.1,LOOKUP(C8*1.1,{0,10,50,100,500},{0.01,0.05,0.1,0.5,1}))</f>
        <v>28.8</v>
      </c>
      <c r="E8" s="84">
        <f>CEILING(C8*0.9,LOOKUP(C8*0.9,{0,10,50,100,500},{0.01,0.05,0.1,0.5,1}))</f>
        <v>23.6</v>
      </c>
      <c r="F8" s="84">
        <f t="shared" si="0"/>
        <v>28.55</v>
      </c>
      <c r="G8" s="84">
        <v>2</v>
      </c>
      <c r="H8" s="84">
        <f t="shared" si="1"/>
        <v>52.4</v>
      </c>
      <c r="I8" s="84" t="s">
        <v>3590</v>
      </c>
      <c r="J8" s="84">
        <v>10.87</v>
      </c>
      <c r="K8" s="84" t="s">
        <v>4683</v>
      </c>
      <c r="M8" s="176">
        <v>-818</v>
      </c>
    </row>
    <row r="9" spans="1:13" x14ac:dyDescent="0.25">
      <c r="A9" s="84" t="s">
        <v>2385</v>
      </c>
      <c r="B9" s="84" t="s">
        <v>2386</v>
      </c>
      <c r="C9" s="84">
        <v>57.1</v>
      </c>
      <c r="D9" s="84">
        <f>FLOOR(C9*1.1,LOOKUP(C9*1.1,{0,10,50,100,500},{0.01,0.05,0.1,0.5,1}))</f>
        <v>62.800000000000004</v>
      </c>
      <c r="E9" s="84">
        <f>CEILING(C9*0.9,LOOKUP(C9*0.9,{0,10,50,100,500},{0.01,0.05,0.1,0.5,1}))</f>
        <v>51.400000000000006</v>
      </c>
      <c r="F9" s="84">
        <f t="shared" si="0"/>
        <v>62.300000000000004</v>
      </c>
      <c r="G9" s="84">
        <v>1</v>
      </c>
      <c r="H9" s="84">
        <f t="shared" si="1"/>
        <v>57.1</v>
      </c>
      <c r="I9" s="84" t="s">
        <v>3590</v>
      </c>
      <c r="J9" s="84">
        <v>10.61</v>
      </c>
      <c r="K9" s="84" t="s">
        <v>4684</v>
      </c>
      <c r="M9" s="176">
        <v>-1030</v>
      </c>
    </row>
    <row r="10" spans="1:13" x14ac:dyDescent="0.25">
      <c r="H10" s="83">
        <f>SUM(H2:H9)</f>
        <v>375.35</v>
      </c>
      <c r="M10" s="83">
        <f>SUM(M2:M9)</f>
        <v>-1261</v>
      </c>
    </row>
    <row r="16" spans="1:13" x14ac:dyDescent="0.25">
      <c r="J16" s="179"/>
    </row>
  </sheetData>
  <phoneticPr fontId="1" type="noConversion"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9EB5-02CB-4CBC-8469-CC1C06E1F390}">
  <dimension ref="A1:M10"/>
  <sheetViews>
    <sheetView zoomScale="145" zoomScaleNormal="145" workbookViewId="0">
      <selection activeCell="G8" sqref="G8"/>
    </sheetView>
  </sheetViews>
  <sheetFormatPr defaultColWidth="9.28515625" defaultRowHeight="15.75" x14ac:dyDescent="0.25"/>
  <cols>
    <col min="1" max="3" width="9.28515625" style="178"/>
    <col min="4" max="4" width="9.28515625" style="178" hidden="1" customWidth="1"/>
    <col min="5" max="10" width="9.28515625" style="178"/>
    <col min="11" max="11" width="15.7109375" style="178" customWidth="1"/>
    <col min="12" max="16384" width="9.28515625" style="178"/>
  </cols>
  <sheetData>
    <row r="1" spans="1:13" x14ac:dyDescent="0.25">
      <c r="A1" s="178" t="s">
        <v>3587</v>
      </c>
      <c r="B1" s="178" t="s">
        <v>3588</v>
      </c>
      <c r="C1" s="178" t="s">
        <v>3589</v>
      </c>
      <c r="D1" s="178" t="s">
        <v>3590</v>
      </c>
      <c r="E1" s="178" t="s">
        <v>3591</v>
      </c>
      <c r="F1" s="178" t="s">
        <v>3592</v>
      </c>
      <c r="G1" s="178" t="s">
        <v>3593</v>
      </c>
      <c r="H1" s="178" t="s">
        <v>3594</v>
      </c>
      <c r="I1" s="178" t="s">
        <v>3590</v>
      </c>
      <c r="J1" s="178" t="s">
        <v>3595</v>
      </c>
      <c r="K1" s="178" t="s">
        <v>3596</v>
      </c>
      <c r="L1" s="178" t="s">
        <v>3597</v>
      </c>
    </row>
    <row r="2" spans="1:13" x14ac:dyDescent="0.25">
      <c r="A2" s="84" t="s">
        <v>23</v>
      </c>
      <c r="B2" s="84" t="s">
        <v>24</v>
      </c>
      <c r="C2" s="84">
        <v>52.1</v>
      </c>
      <c r="D2" s="84">
        <f>FLOOR(C2*1.1,LOOKUP(C2*1.1,{0,10,50,100,500},{0.01,0.05,0.1,0.5,1}))</f>
        <v>57.300000000000004</v>
      </c>
      <c r="E2" s="84">
        <f>CEILING(C2*0.9,LOOKUP(C2*0.9,{0,10,50,100,500},{0.01,0.05,0.1,0.5,1}))</f>
        <v>46.900000000000006</v>
      </c>
      <c r="F2" s="84">
        <f t="shared" ref="F2:F9" si="0">IF(D2&lt;10,D2-0.05,IF(D2&lt;50,D2-0.25,IF(D2&lt;100,D2-0.5,IF(D2&lt;500,D2-2.5,IF(D2&lt;1000,D2-5,0)))))</f>
        <v>56.800000000000004</v>
      </c>
      <c r="G2" s="84">
        <v>1</v>
      </c>
      <c r="H2" s="84">
        <f t="shared" ref="H2:H9" si="1">C2*G2</f>
        <v>52.1</v>
      </c>
      <c r="I2" s="84" t="s">
        <v>3590</v>
      </c>
      <c r="J2" s="84">
        <v>20.96</v>
      </c>
      <c r="K2" s="84" t="s">
        <v>4685</v>
      </c>
      <c r="M2" s="178">
        <v>-3518</v>
      </c>
    </row>
    <row r="3" spans="1:13" x14ac:dyDescent="0.25">
      <c r="A3" s="84" t="s">
        <v>4601</v>
      </c>
      <c r="B3" s="84" t="s">
        <v>4602</v>
      </c>
      <c r="C3" s="84">
        <v>12.9</v>
      </c>
      <c r="D3" s="84">
        <f>FLOOR(C3*1.1,LOOKUP(C3*1.1,{0,10,50,100,500},{0.01,0.05,0.1,0.5,1}))</f>
        <v>14.15</v>
      </c>
      <c r="E3" s="84">
        <f>CEILING(C3*0.9,LOOKUP(C3*0.9,{0,10,50,100,500},{0.01,0.05,0.1,0.5,1}))</f>
        <v>11.65</v>
      </c>
      <c r="F3" s="84">
        <f t="shared" si="0"/>
        <v>13.9</v>
      </c>
      <c r="G3" s="84">
        <v>4</v>
      </c>
      <c r="H3" s="84">
        <f t="shared" si="1"/>
        <v>51.6</v>
      </c>
      <c r="I3" s="84" t="s">
        <v>3590</v>
      </c>
      <c r="J3" s="84">
        <v>14.33</v>
      </c>
      <c r="K3" s="84" t="s">
        <v>4686</v>
      </c>
      <c r="L3" s="82"/>
      <c r="M3" s="178">
        <v>2084</v>
      </c>
    </row>
    <row r="4" spans="1:13" x14ac:dyDescent="0.25">
      <c r="A4" s="84" t="s">
        <v>865</v>
      </c>
      <c r="B4" s="84" t="s">
        <v>866</v>
      </c>
      <c r="C4" s="84">
        <v>69.599999999999994</v>
      </c>
      <c r="D4" s="84">
        <f>FLOOR(C4*1.1,LOOKUP(C4*1.1,{0,10,50,100,500},{0.01,0.05,0.1,0.5,1}))</f>
        <v>76.5</v>
      </c>
      <c r="E4" s="84">
        <f>CEILING(C4*0.9,LOOKUP(C4*0.9,{0,10,50,100,500},{0.01,0.05,0.1,0.5,1}))</f>
        <v>62.7</v>
      </c>
      <c r="F4" s="84">
        <f t="shared" si="0"/>
        <v>76</v>
      </c>
      <c r="G4" s="84">
        <v>1</v>
      </c>
      <c r="H4" s="84">
        <f t="shared" si="1"/>
        <v>69.599999999999994</v>
      </c>
      <c r="I4" s="84" t="s">
        <v>3590</v>
      </c>
      <c r="J4" s="84">
        <v>10.37</v>
      </c>
      <c r="K4" s="84" t="s">
        <v>4687</v>
      </c>
      <c r="M4" s="178">
        <v>944</v>
      </c>
    </row>
    <row r="5" spans="1:13" x14ac:dyDescent="0.25">
      <c r="A5" s="84" t="s">
        <v>3763</v>
      </c>
      <c r="B5" s="84" t="s">
        <v>3764</v>
      </c>
      <c r="C5" s="84">
        <v>26.6</v>
      </c>
      <c r="D5" s="84">
        <f>FLOOR(C5*1.1,LOOKUP(C5*1.1,{0,10,50,100,500},{0.01,0.05,0.1,0.5,1}))</f>
        <v>29.25</v>
      </c>
      <c r="E5" s="84">
        <f>CEILING(C5*0.9,LOOKUP(C5*0.9,{0,10,50,100,500},{0.01,0.05,0.1,0.5,1}))</f>
        <v>23.950000000000003</v>
      </c>
      <c r="F5" s="84">
        <f t="shared" si="0"/>
        <v>29</v>
      </c>
      <c r="G5" s="84">
        <v>2</v>
      </c>
      <c r="H5" s="84">
        <f t="shared" si="1"/>
        <v>53.2</v>
      </c>
      <c r="I5" s="84" t="s">
        <v>3590</v>
      </c>
      <c r="J5" s="84">
        <v>10.16</v>
      </c>
      <c r="K5" s="84" t="s">
        <v>4688</v>
      </c>
      <c r="M5" s="178">
        <v>-4921</v>
      </c>
    </row>
    <row r="6" spans="1:13" x14ac:dyDescent="0.25">
      <c r="A6" s="84" t="s">
        <v>4287</v>
      </c>
      <c r="B6" s="84" t="s">
        <v>4288</v>
      </c>
      <c r="C6" s="84">
        <v>32.4</v>
      </c>
      <c r="D6" s="84">
        <f>FLOOR(C6*1.1,LOOKUP(C6*1.1,{0,10,50,100,500},{0.01,0.05,0.1,0.5,1}))</f>
        <v>35.6</v>
      </c>
      <c r="E6" s="84">
        <f>CEILING(C6*0.9,LOOKUP(C6*0.9,{0,10,50,100,500},{0.01,0.05,0.1,0.5,1}))</f>
        <v>29.200000000000003</v>
      </c>
      <c r="F6" s="84">
        <f t="shared" si="0"/>
        <v>35.35</v>
      </c>
      <c r="G6" s="84">
        <v>2</v>
      </c>
      <c r="H6" s="84">
        <f t="shared" si="1"/>
        <v>64.8</v>
      </c>
      <c r="I6" s="84" t="s">
        <v>3590</v>
      </c>
      <c r="J6" s="84">
        <v>9.7799999999999994</v>
      </c>
      <c r="K6" s="84" t="s">
        <v>4689</v>
      </c>
      <c r="M6" s="178">
        <v>-1945</v>
      </c>
    </row>
    <row r="7" spans="1:13" x14ac:dyDescent="0.25">
      <c r="A7" s="84" t="s">
        <v>2385</v>
      </c>
      <c r="B7" s="84" t="s">
        <v>2386</v>
      </c>
      <c r="C7" s="84">
        <v>58.5</v>
      </c>
      <c r="D7" s="84">
        <f>FLOOR(C7*1.1,LOOKUP(C7*1.1,{0,10,50,100,500},{0.01,0.05,0.1,0.5,1}))</f>
        <v>64.3</v>
      </c>
      <c r="E7" s="84">
        <f>CEILING(C7*0.9,LOOKUP(C7*0.9,{0,10,50,100,500},{0.01,0.05,0.1,0.5,1}))</f>
        <v>52.7</v>
      </c>
      <c r="F7" s="84">
        <f t="shared" si="0"/>
        <v>63.8</v>
      </c>
      <c r="G7" s="84">
        <v>0</v>
      </c>
      <c r="H7" s="84">
        <f t="shared" si="1"/>
        <v>0</v>
      </c>
      <c r="I7" s="84" t="s">
        <v>3590</v>
      </c>
      <c r="J7" s="84">
        <v>8.5399999999999991</v>
      </c>
      <c r="K7" s="84" t="s">
        <v>4690</v>
      </c>
      <c r="M7" s="178" t="s">
        <v>4693</v>
      </c>
    </row>
    <row r="8" spans="1:13" x14ac:dyDescent="0.25">
      <c r="A8" s="84" t="s">
        <v>3710</v>
      </c>
      <c r="B8" s="84" t="s">
        <v>3711</v>
      </c>
      <c r="C8" s="84">
        <v>26.65</v>
      </c>
      <c r="D8" s="84">
        <f>FLOOR(C8*1.1,LOOKUP(C8*1.1,{0,10,50,100,500},{0.01,0.05,0.1,0.5,1}))</f>
        <v>29.3</v>
      </c>
      <c r="E8" s="84">
        <f>CEILING(C8*0.9,LOOKUP(C8*0.9,{0,10,50,100,500},{0.01,0.05,0.1,0.5,1}))</f>
        <v>24</v>
      </c>
      <c r="F8" s="84">
        <f t="shared" si="0"/>
        <v>29.05</v>
      </c>
      <c r="G8" s="84">
        <v>2</v>
      </c>
      <c r="H8" s="84">
        <f t="shared" si="1"/>
        <v>53.3</v>
      </c>
      <c r="I8" s="84" t="s">
        <v>3590</v>
      </c>
      <c r="J8" s="84">
        <v>7.99</v>
      </c>
      <c r="K8" s="84" t="s">
        <v>4691</v>
      </c>
      <c r="L8" s="82"/>
      <c r="M8" s="178">
        <v>-2421</v>
      </c>
    </row>
    <row r="9" spans="1:13" x14ac:dyDescent="0.25">
      <c r="A9" s="84" t="s">
        <v>766</v>
      </c>
      <c r="B9" s="84" t="s">
        <v>767</v>
      </c>
      <c r="C9" s="84">
        <v>20.05</v>
      </c>
      <c r="D9" s="84">
        <f>FLOOR(C9*1.1,LOOKUP(C9*1.1,{0,10,50,100,500},{0.01,0.05,0.1,0.5,1}))</f>
        <v>22.05</v>
      </c>
      <c r="E9" s="84">
        <f>CEILING(C9*0.9,LOOKUP(C9*0.9,{0,10,50,100,500},{0.01,0.05,0.1,0.5,1}))</f>
        <v>18.05</v>
      </c>
      <c r="F9" s="84">
        <f t="shared" si="0"/>
        <v>21.8</v>
      </c>
      <c r="G9" s="84">
        <v>2</v>
      </c>
      <c r="H9" s="84">
        <f t="shared" si="1"/>
        <v>40.1</v>
      </c>
      <c r="I9" s="84" t="s">
        <v>3590</v>
      </c>
      <c r="J9" s="84">
        <v>7.91</v>
      </c>
      <c r="K9" s="84" t="s">
        <v>4692</v>
      </c>
      <c r="M9" s="178">
        <v>-299</v>
      </c>
    </row>
    <row r="10" spans="1:13" x14ac:dyDescent="0.25">
      <c r="H10" s="83">
        <f>SUM(H2:H9)</f>
        <v>384.70000000000005</v>
      </c>
      <c r="M10" s="83">
        <f>SUM(M2:M9)</f>
        <v>-10076</v>
      </c>
    </row>
  </sheetData>
  <phoneticPr fontId="1" type="noConversion"/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9CF1-6B3B-4ACB-AED3-51B5F2980847}">
  <dimension ref="A1:M10"/>
  <sheetViews>
    <sheetView zoomScale="130" zoomScaleNormal="130" workbookViewId="0">
      <selection activeCell="M10" sqref="M10"/>
    </sheetView>
  </sheetViews>
  <sheetFormatPr defaultColWidth="9.28515625" defaultRowHeight="15.75" x14ac:dyDescent="0.25"/>
  <cols>
    <col min="1" max="3" width="9.28515625" style="180"/>
    <col min="4" max="4" width="9.28515625" style="180" hidden="1" customWidth="1"/>
    <col min="5" max="10" width="9.28515625" style="180"/>
    <col min="11" max="11" width="15.7109375" style="180" customWidth="1"/>
    <col min="12" max="16384" width="9.28515625" style="180"/>
  </cols>
  <sheetData>
    <row r="1" spans="1:13" x14ac:dyDescent="0.25">
      <c r="A1" s="180" t="s">
        <v>3587</v>
      </c>
      <c r="B1" s="180" t="s">
        <v>3588</v>
      </c>
      <c r="C1" s="180" t="s">
        <v>3589</v>
      </c>
      <c r="D1" s="180" t="s">
        <v>3590</v>
      </c>
      <c r="E1" s="180" t="s">
        <v>3591</v>
      </c>
      <c r="F1" s="180" t="s">
        <v>3592</v>
      </c>
      <c r="G1" s="180" t="s">
        <v>3593</v>
      </c>
      <c r="H1" s="180" t="s">
        <v>3594</v>
      </c>
      <c r="I1" s="180" t="s">
        <v>3590</v>
      </c>
      <c r="J1" s="180" t="s">
        <v>3595</v>
      </c>
      <c r="K1" s="180" t="s">
        <v>3596</v>
      </c>
      <c r="L1" s="180" t="s">
        <v>3597</v>
      </c>
    </row>
    <row r="2" spans="1:13" x14ac:dyDescent="0.25">
      <c r="A2" s="84" t="s">
        <v>23</v>
      </c>
      <c r="B2" s="84" t="s">
        <v>24</v>
      </c>
      <c r="C2" s="84">
        <v>55.3</v>
      </c>
      <c r="D2" s="84">
        <f>FLOOR(C2*1.1,LOOKUP(C2*1.1,{0,10,50,100,500},{0.01,0.05,0.1,0.5,1}))</f>
        <v>60.800000000000004</v>
      </c>
      <c r="E2" s="84">
        <f>CEILING(C2*0.9,LOOKUP(C2*0.9,{0,10,50,100,500},{0.01,0.05,0.1,0.5,1}))</f>
        <v>49.800000000000004</v>
      </c>
      <c r="F2" s="84">
        <f t="shared" ref="F2:F9" si="0">IF(D2&lt;10,D2-0.05,IF(D2&lt;50,D2-0.25,IF(D2&lt;100,D2-0.5,IF(D2&lt;500,D2-2.5,IF(D2&lt;1000,D2-5,0)))))</f>
        <v>60.300000000000004</v>
      </c>
      <c r="G2" s="84">
        <v>1</v>
      </c>
      <c r="H2" s="84">
        <f t="shared" ref="H2:H9" si="1">C2*G2</f>
        <v>55.3</v>
      </c>
      <c r="I2" s="84" t="s">
        <v>3590</v>
      </c>
      <c r="J2" s="84">
        <v>21.24</v>
      </c>
      <c r="K2" s="84" t="s">
        <v>4694</v>
      </c>
      <c r="M2" s="180">
        <v>-2432</v>
      </c>
    </row>
    <row r="3" spans="1:13" x14ac:dyDescent="0.25">
      <c r="A3" s="84" t="s">
        <v>3710</v>
      </c>
      <c r="B3" s="84" t="s">
        <v>3711</v>
      </c>
      <c r="C3" s="84">
        <v>28.15</v>
      </c>
      <c r="D3" s="84">
        <f>FLOOR(C3*1.1,LOOKUP(C3*1.1,{0,10,50,100,500},{0.01,0.05,0.1,0.5,1}))</f>
        <v>30.950000000000003</v>
      </c>
      <c r="E3" s="84">
        <f>CEILING(C3*0.9,LOOKUP(C3*0.9,{0,10,50,100,500},{0.01,0.05,0.1,0.5,1}))</f>
        <v>25.35</v>
      </c>
      <c r="F3" s="84">
        <f t="shared" si="0"/>
        <v>30.700000000000003</v>
      </c>
      <c r="G3" s="84">
        <v>0</v>
      </c>
      <c r="H3" s="84">
        <f t="shared" si="1"/>
        <v>0</v>
      </c>
      <c r="I3" s="84" t="s">
        <v>3590</v>
      </c>
      <c r="J3" s="84">
        <v>19.309999999999999</v>
      </c>
      <c r="K3" s="84" t="s">
        <v>4695</v>
      </c>
      <c r="M3" s="180" t="s">
        <v>4704</v>
      </c>
    </row>
    <row r="4" spans="1:13" x14ac:dyDescent="0.25">
      <c r="A4" s="84" t="s">
        <v>1169</v>
      </c>
      <c r="B4" s="84" t="s">
        <v>1170</v>
      </c>
      <c r="C4" s="84">
        <v>68</v>
      </c>
      <c r="D4" s="84">
        <f>FLOOR(C4*1.1,LOOKUP(C4*1.1,{0,10,50,100,500},{0.01,0.05,0.1,0.5,1}))</f>
        <v>74.8</v>
      </c>
      <c r="E4" s="84">
        <f>CEILING(C4*0.9,LOOKUP(C4*0.9,{0,10,50,100,500},{0.01,0.05,0.1,0.5,1}))</f>
        <v>61.2</v>
      </c>
      <c r="F4" s="84">
        <f t="shared" si="0"/>
        <v>74.3</v>
      </c>
      <c r="G4" s="84">
        <v>1</v>
      </c>
      <c r="H4" s="84">
        <f t="shared" si="1"/>
        <v>68</v>
      </c>
      <c r="I4" s="84" t="s">
        <v>3590</v>
      </c>
      <c r="J4" s="84">
        <v>14.21</v>
      </c>
      <c r="K4" s="84" t="s">
        <v>4696</v>
      </c>
      <c r="M4" s="180">
        <v>149</v>
      </c>
    </row>
    <row r="5" spans="1:13" x14ac:dyDescent="0.25">
      <c r="A5" s="84" t="s">
        <v>4390</v>
      </c>
      <c r="B5" s="84" t="s">
        <v>4391</v>
      </c>
      <c r="C5" s="84">
        <v>27.1</v>
      </c>
      <c r="D5" s="84">
        <f>FLOOR(C5*1.1,LOOKUP(C5*1.1,{0,10,50,100,500},{0.01,0.05,0.1,0.5,1}))</f>
        <v>29.8</v>
      </c>
      <c r="E5" s="84">
        <f>CEILING(C5*0.9,LOOKUP(C5*0.9,{0,10,50,100,500},{0.01,0.05,0.1,0.5,1}))</f>
        <v>24.400000000000002</v>
      </c>
      <c r="F5" s="84">
        <f t="shared" si="0"/>
        <v>29.55</v>
      </c>
      <c r="G5" s="84">
        <v>2</v>
      </c>
      <c r="H5" s="84">
        <f t="shared" si="1"/>
        <v>54.2</v>
      </c>
      <c r="I5" s="84" t="s">
        <v>3590</v>
      </c>
      <c r="J5" s="84">
        <v>10.23</v>
      </c>
      <c r="K5" s="84" t="s">
        <v>4697</v>
      </c>
      <c r="M5" s="180">
        <v>1925</v>
      </c>
    </row>
    <row r="6" spans="1:13" x14ac:dyDescent="0.25">
      <c r="A6" s="84" t="s">
        <v>634</v>
      </c>
      <c r="B6" s="84" t="s">
        <v>635</v>
      </c>
      <c r="C6" s="84">
        <v>69.900000000000006</v>
      </c>
      <c r="D6" s="84">
        <f>FLOOR(C6*1.1,LOOKUP(C6*1.1,{0,10,50,100,500},{0.01,0.05,0.1,0.5,1}))</f>
        <v>76.800000000000011</v>
      </c>
      <c r="E6" s="84">
        <f>CEILING(C6*0.9,LOOKUP(C6*0.9,{0,10,50,100,500},{0.01,0.05,0.1,0.5,1}))</f>
        <v>63</v>
      </c>
      <c r="F6" s="84">
        <f t="shared" si="0"/>
        <v>76.300000000000011</v>
      </c>
      <c r="G6" s="84">
        <v>1</v>
      </c>
      <c r="H6" s="84">
        <f t="shared" si="1"/>
        <v>69.900000000000006</v>
      </c>
      <c r="I6" s="84" t="s">
        <v>3590</v>
      </c>
      <c r="J6" s="84">
        <v>8.7799999999999994</v>
      </c>
      <c r="K6" s="84" t="s">
        <v>4698</v>
      </c>
      <c r="M6" s="180">
        <v>-6460</v>
      </c>
    </row>
    <row r="7" spans="1:13" x14ac:dyDescent="0.25">
      <c r="A7" s="84" t="s">
        <v>237</v>
      </c>
      <c r="B7" s="84" t="s">
        <v>238</v>
      </c>
      <c r="C7" s="84">
        <v>45.9</v>
      </c>
      <c r="D7" s="84">
        <f>FLOOR(C7*1.1,LOOKUP(C7*1.1,{0,10,50,100,500},{0.01,0.05,0.1,0.5,1}))</f>
        <v>50.400000000000006</v>
      </c>
      <c r="E7" s="84">
        <f>CEILING(C7*0.9,LOOKUP(C7*0.9,{0,10,50,100,500},{0.01,0.05,0.1,0.5,1}))</f>
        <v>41.35</v>
      </c>
      <c r="F7" s="84">
        <f t="shared" si="0"/>
        <v>49.900000000000006</v>
      </c>
      <c r="G7" s="84">
        <v>0</v>
      </c>
      <c r="H7" s="84">
        <f t="shared" si="1"/>
        <v>0</v>
      </c>
      <c r="I7" s="84" t="s">
        <v>3590</v>
      </c>
      <c r="J7" s="84">
        <v>8.4</v>
      </c>
      <c r="K7" s="84" t="s">
        <v>4699</v>
      </c>
      <c r="M7" s="180" t="s">
        <v>4704</v>
      </c>
    </row>
    <row r="8" spans="1:13" x14ac:dyDescent="0.25">
      <c r="A8" s="84" t="s">
        <v>1806</v>
      </c>
      <c r="B8" s="84" t="s">
        <v>1807</v>
      </c>
      <c r="C8" s="84">
        <v>27.6</v>
      </c>
      <c r="D8" s="84">
        <f>FLOOR(C8*1.1,LOOKUP(C8*1.1,{0,10,50,100,500},{0.01,0.05,0.1,0.5,1}))</f>
        <v>30.35</v>
      </c>
      <c r="E8" s="84">
        <f>CEILING(C8*0.9,LOOKUP(C8*0.9,{0,10,50,100,500},{0.01,0.05,0.1,0.5,1}))</f>
        <v>24.85</v>
      </c>
      <c r="F8" s="84">
        <f t="shared" si="0"/>
        <v>30.1</v>
      </c>
      <c r="G8" s="84">
        <v>2</v>
      </c>
      <c r="H8" s="84">
        <f t="shared" si="1"/>
        <v>55.2</v>
      </c>
      <c r="I8" s="84" t="s">
        <v>3590</v>
      </c>
      <c r="J8" s="84">
        <v>7.79</v>
      </c>
      <c r="K8" s="84" t="s">
        <v>4700</v>
      </c>
      <c r="M8" s="180">
        <v>-2024</v>
      </c>
    </row>
    <row r="9" spans="1:13" x14ac:dyDescent="0.25">
      <c r="A9" s="84" t="s">
        <v>4701</v>
      </c>
      <c r="B9" s="84" t="s">
        <v>4702</v>
      </c>
      <c r="C9" s="84">
        <v>49.35</v>
      </c>
      <c r="D9" s="84">
        <f>FLOOR(C9*1.1,LOOKUP(C9*1.1,{0,10,50,100,500},{0.01,0.05,0.1,0.5,1}))</f>
        <v>54.2</v>
      </c>
      <c r="E9" s="84">
        <f>CEILING(C9*0.9,LOOKUP(C9*0.9,{0,10,50,100,500},{0.01,0.05,0.1,0.5,1}))</f>
        <v>44.45</v>
      </c>
      <c r="F9" s="84">
        <f t="shared" si="0"/>
        <v>53.7</v>
      </c>
      <c r="G9" s="84">
        <v>1</v>
      </c>
      <c r="H9" s="84">
        <f t="shared" si="1"/>
        <v>49.35</v>
      </c>
      <c r="I9" s="84" t="s">
        <v>3590</v>
      </c>
      <c r="J9" s="84">
        <v>7.71</v>
      </c>
      <c r="K9" s="84" t="s">
        <v>4703</v>
      </c>
      <c r="M9" s="180">
        <v>-2315</v>
      </c>
    </row>
    <row r="10" spans="1:13" x14ac:dyDescent="0.25">
      <c r="H10" s="83">
        <f>SUM(H2:H9)</f>
        <v>351.95000000000005</v>
      </c>
      <c r="M10" s="83">
        <f>SUM(M2:M9)</f>
        <v>-11157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1460-876E-4A7B-AC3C-936431C6B8C6}">
  <dimension ref="A1:M10"/>
  <sheetViews>
    <sheetView zoomScale="145" zoomScaleNormal="145" workbookViewId="0">
      <selection activeCell="M14" sqref="M14"/>
    </sheetView>
  </sheetViews>
  <sheetFormatPr defaultColWidth="9.28515625" defaultRowHeight="15.75" x14ac:dyDescent="0.25"/>
  <cols>
    <col min="1" max="3" width="9.28515625" style="181"/>
    <col min="4" max="4" width="9.28515625" style="181" hidden="1" customWidth="1"/>
    <col min="5" max="10" width="9.28515625" style="181"/>
    <col min="11" max="11" width="15.7109375" style="181" customWidth="1"/>
    <col min="12" max="16384" width="9.28515625" style="181"/>
  </cols>
  <sheetData>
    <row r="1" spans="1:13" x14ac:dyDescent="0.25">
      <c r="A1" s="181" t="s">
        <v>3587</v>
      </c>
      <c r="B1" s="181" t="s">
        <v>3588</v>
      </c>
      <c r="C1" s="181" t="s">
        <v>3589</v>
      </c>
      <c r="D1" s="181" t="s">
        <v>3590</v>
      </c>
      <c r="E1" s="181" t="s">
        <v>3591</v>
      </c>
      <c r="F1" s="181" t="s">
        <v>3592</v>
      </c>
      <c r="G1" s="181" t="s">
        <v>3593</v>
      </c>
      <c r="H1" s="181" t="s">
        <v>3594</v>
      </c>
      <c r="I1" s="181" t="s">
        <v>3590</v>
      </c>
      <c r="J1" s="181" t="s">
        <v>3595</v>
      </c>
      <c r="K1" s="181" t="s">
        <v>3596</v>
      </c>
      <c r="L1" s="181" t="s">
        <v>3597</v>
      </c>
    </row>
    <row r="2" spans="1:13" x14ac:dyDescent="0.25">
      <c r="A2" s="84" t="s">
        <v>4142</v>
      </c>
      <c r="B2" s="84" t="s">
        <v>4143</v>
      </c>
      <c r="C2" s="84">
        <v>56</v>
      </c>
      <c r="D2" s="84">
        <f>FLOOR(C2*1.1,LOOKUP(C2*1.1,{0,10,50,100,500},{0.01,0.05,0.1,0.5,1}))</f>
        <v>61.6</v>
      </c>
      <c r="E2" s="84">
        <f>CEILING(C2*0.9,LOOKUP(C2*0.9,{0,10,50,100,500},{0.01,0.05,0.1,0.5,1}))</f>
        <v>50.400000000000006</v>
      </c>
      <c r="F2" s="84">
        <f t="shared" ref="F2:F9" si="0">IF(D2&lt;10,D2-0.05,IF(D2&lt;50,D2-0.25,IF(D2&lt;100,D2-0.5,IF(D2&lt;500,D2-2.5,IF(D2&lt;1000,D2-5,0)))))</f>
        <v>61.1</v>
      </c>
      <c r="G2" s="84">
        <v>1</v>
      </c>
      <c r="H2" s="84">
        <f t="shared" ref="H2:H9" si="1">C2*G2</f>
        <v>56</v>
      </c>
      <c r="I2" s="84" t="s">
        <v>3590</v>
      </c>
      <c r="J2" s="84">
        <v>30.91</v>
      </c>
      <c r="K2" s="84" t="s">
        <v>4705</v>
      </c>
      <c r="M2" s="181">
        <v>1673</v>
      </c>
    </row>
    <row r="3" spans="1:13" x14ac:dyDescent="0.25">
      <c r="A3" s="84" t="s">
        <v>1185</v>
      </c>
      <c r="B3" s="84" t="s">
        <v>1186</v>
      </c>
      <c r="C3" s="84">
        <v>37.85</v>
      </c>
      <c r="D3" s="84">
        <f>FLOOR(C3*1.1,LOOKUP(C3*1.1,{0,10,50,100,500},{0.01,0.05,0.1,0.5,1}))</f>
        <v>41.6</v>
      </c>
      <c r="E3" s="84">
        <f>CEILING(C3*0.9,LOOKUP(C3*0.9,{0,10,50,100,500},{0.01,0.05,0.1,0.5,1}))</f>
        <v>34.1</v>
      </c>
      <c r="F3" s="84">
        <f t="shared" si="0"/>
        <v>41.35</v>
      </c>
      <c r="G3" s="84">
        <v>0</v>
      </c>
      <c r="H3" s="84">
        <f t="shared" si="1"/>
        <v>0</v>
      </c>
      <c r="I3" s="84" t="s">
        <v>3590</v>
      </c>
      <c r="J3" s="84">
        <v>19.48</v>
      </c>
      <c r="K3" s="84" t="s">
        <v>4706</v>
      </c>
      <c r="M3" s="181" t="s">
        <v>4713</v>
      </c>
    </row>
    <row r="4" spans="1:13" x14ac:dyDescent="0.25">
      <c r="A4" s="84" t="s">
        <v>345</v>
      </c>
      <c r="B4" s="84" t="s">
        <v>346</v>
      </c>
      <c r="C4" s="84">
        <v>60.8</v>
      </c>
      <c r="D4" s="84">
        <f>FLOOR(C4*1.1,LOOKUP(C4*1.1,{0,10,50,100,500},{0.01,0.05,0.1,0.5,1}))</f>
        <v>66.8</v>
      </c>
      <c r="E4" s="84">
        <f>CEILING(C4*0.9,LOOKUP(C4*0.9,{0,10,50,100,500},{0.01,0.05,0.1,0.5,1}))</f>
        <v>54.800000000000004</v>
      </c>
      <c r="F4" s="84">
        <f t="shared" si="0"/>
        <v>66.3</v>
      </c>
      <c r="G4" s="84">
        <v>1</v>
      </c>
      <c r="H4" s="84">
        <f t="shared" si="1"/>
        <v>60.8</v>
      </c>
      <c r="I4" s="84" t="s">
        <v>3590</v>
      </c>
      <c r="J4" s="84">
        <v>12.85</v>
      </c>
      <c r="K4" s="84" t="s">
        <v>4707</v>
      </c>
      <c r="M4" s="181">
        <v>-637</v>
      </c>
    </row>
    <row r="5" spans="1:13" x14ac:dyDescent="0.25">
      <c r="A5" s="84" t="s">
        <v>2675</v>
      </c>
      <c r="B5" s="84" t="s">
        <v>2676</v>
      </c>
      <c r="C5" s="84">
        <v>51.3</v>
      </c>
      <c r="D5" s="84">
        <f>FLOOR(C5*1.1,LOOKUP(C5*1.1,{0,10,50,100,500},{0.01,0.05,0.1,0.5,1}))</f>
        <v>56.400000000000006</v>
      </c>
      <c r="E5" s="84">
        <f>CEILING(C5*0.9,LOOKUP(C5*0.9,{0,10,50,100,500},{0.01,0.05,0.1,0.5,1}))</f>
        <v>46.2</v>
      </c>
      <c r="F5" s="84">
        <f t="shared" si="0"/>
        <v>55.900000000000006</v>
      </c>
      <c r="G5" s="84">
        <v>1</v>
      </c>
      <c r="H5" s="84">
        <f t="shared" si="1"/>
        <v>51.3</v>
      </c>
      <c r="I5" s="84" t="s">
        <v>3590</v>
      </c>
      <c r="J5" s="84">
        <v>10.29</v>
      </c>
      <c r="K5" s="84" t="s">
        <v>4708</v>
      </c>
      <c r="M5" s="181">
        <v>2784</v>
      </c>
    </row>
    <row r="6" spans="1:13" x14ac:dyDescent="0.25">
      <c r="A6" s="84" t="s">
        <v>1057</v>
      </c>
      <c r="B6" s="84" t="s">
        <v>1058</v>
      </c>
      <c r="C6" s="84">
        <v>17.649999999999999</v>
      </c>
      <c r="D6" s="84">
        <f>FLOOR(C6*1.1,LOOKUP(C6*1.1,{0,10,50,100,500},{0.01,0.05,0.1,0.5,1}))</f>
        <v>19.400000000000002</v>
      </c>
      <c r="E6" s="84">
        <f>CEILING(C6*0.9,LOOKUP(C6*0.9,{0,10,50,100,500},{0.01,0.05,0.1,0.5,1}))</f>
        <v>15.9</v>
      </c>
      <c r="F6" s="84">
        <f t="shared" si="0"/>
        <v>19.150000000000002</v>
      </c>
      <c r="G6" s="84">
        <v>3</v>
      </c>
      <c r="H6" s="84">
        <f t="shared" si="1"/>
        <v>52.949999999999996</v>
      </c>
      <c r="I6" s="84" t="s">
        <v>3590</v>
      </c>
      <c r="J6" s="84">
        <v>8.61</v>
      </c>
      <c r="K6" s="84" t="s">
        <v>4709</v>
      </c>
      <c r="M6" s="181">
        <v>-1339</v>
      </c>
    </row>
    <row r="7" spans="1:13" x14ac:dyDescent="0.25">
      <c r="A7" s="81" t="s">
        <v>646</v>
      </c>
      <c r="B7" s="81" t="s">
        <v>647</v>
      </c>
      <c r="C7" s="81">
        <v>80</v>
      </c>
      <c r="D7" s="81">
        <f>FLOOR(C7*1.1,LOOKUP(C7*1.1,{0,10,50,100,500},{0.01,0.05,0.1,0.5,1}))</f>
        <v>88</v>
      </c>
      <c r="E7" s="81">
        <f>CEILING(C7*0.9,LOOKUP(C7*0.9,{0,10,50,100,500},{0.01,0.05,0.1,0.5,1}))</f>
        <v>72</v>
      </c>
      <c r="F7" s="81">
        <f t="shared" si="0"/>
        <v>87.5</v>
      </c>
      <c r="G7" s="81">
        <v>0</v>
      </c>
      <c r="H7" s="81">
        <f t="shared" si="1"/>
        <v>0</v>
      </c>
      <c r="I7" s="81" t="s">
        <v>3590</v>
      </c>
      <c r="J7" s="81">
        <v>8.42</v>
      </c>
      <c r="K7" s="81" t="s">
        <v>4710</v>
      </c>
    </row>
    <row r="8" spans="1:13" x14ac:dyDescent="0.25">
      <c r="A8" s="84" t="s">
        <v>982</v>
      </c>
      <c r="B8" s="84" t="s">
        <v>983</v>
      </c>
      <c r="C8" s="84">
        <v>34.35</v>
      </c>
      <c r="D8" s="84">
        <f>FLOOR(C8*1.1,LOOKUP(C8*1.1,{0,10,50,100,500},{0.01,0.05,0.1,0.5,1}))</f>
        <v>37.75</v>
      </c>
      <c r="E8" s="84">
        <f>CEILING(C8*0.9,LOOKUP(C8*0.9,{0,10,50,100,500},{0.01,0.05,0.1,0.5,1}))</f>
        <v>30.950000000000003</v>
      </c>
      <c r="F8" s="84">
        <f t="shared" si="0"/>
        <v>37.5</v>
      </c>
      <c r="G8" s="84">
        <v>2</v>
      </c>
      <c r="H8" s="84">
        <f t="shared" si="1"/>
        <v>68.7</v>
      </c>
      <c r="I8" s="84" t="s">
        <v>3590</v>
      </c>
      <c r="J8" s="84">
        <v>7.98</v>
      </c>
      <c r="K8" s="84" t="s">
        <v>4711</v>
      </c>
      <c r="L8" s="183"/>
      <c r="M8" s="181">
        <v>-160</v>
      </c>
    </row>
    <row r="9" spans="1:13" x14ac:dyDescent="0.25">
      <c r="A9" s="84" t="s">
        <v>1835</v>
      </c>
      <c r="B9" s="84" t="s">
        <v>1836</v>
      </c>
      <c r="C9" s="84">
        <v>33.549999999999997</v>
      </c>
      <c r="D9" s="84">
        <f>FLOOR(C9*1.1,LOOKUP(C9*1.1,{0,10,50,100,500},{0.01,0.05,0.1,0.5,1}))</f>
        <v>36.9</v>
      </c>
      <c r="E9" s="84">
        <f>CEILING(C9*0.9,LOOKUP(C9*0.9,{0,10,50,100,500},{0.01,0.05,0.1,0.5,1}))</f>
        <v>30.200000000000003</v>
      </c>
      <c r="F9" s="84">
        <f t="shared" si="0"/>
        <v>36.65</v>
      </c>
      <c r="G9" s="84">
        <v>2</v>
      </c>
      <c r="H9" s="84">
        <f t="shared" si="1"/>
        <v>67.099999999999994</v>
      </c>
      <c r="I9" s="84" t="s">
        <v>3590</v>
      </c>
      <c r="J9" s="84">
        <v>7.63</v>
      </c>
      <c r="K9" s="84" t="s">
        <v>4712</v>
      </c>
      <c r="M9" s="181">
        <v>-5056</v>
      </c>
    </row>
    <row r="10" spans="1:13" x14ac:dyDescent="0.25">
      <c r="H10" s="83">
        <f>SUM(H2:H9)</f>
        <v>356.85</v>
      </c>
      <c r="M10" s="83">
        <f>SUM(M2:M9)</f>
        <v>-2735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7151-6902-4E15-8DDD-353CD007C58B}">
  <dimension ref="A1:M11"/>
  <sheetViews>
    <sheetView zoomScale="145" zoomScaleNormal="145" workbookViewId="0">
      <selection sqref="A1:N2"/>
    </sheetView>
  </sheetViews>
  <sheetFormatPr defaultColWidth="9.28515625" defaultRowHeight="15.75" x14ac:dyDescent="0.25"/>
  <cols>
    <col min="1" max="3" width="9.28515625" style="182"/>
    <col min="4" max="4" width="8.28515625" style="182" customWidth="1"/>
    <col min="5" max="10" width="9.28515625" style="182"/>
    <col min="11" max="11" width="15.7109375" style="182" customWidth="1"/>
    <col min="12" max="16384" width="9.28515625" style="182"/>
  </cols>
  <sheetData>
    <row r="1" spans="1:13" x14ac:dyDescent="0.25">
      <c r="A1" s="182" t="s">
        <v>3587</v>
      </c>
      <c r="B1" s="182" t="s">
        <v>3588</v>
      </c>
      <c r="C1" s="182" t="s">
        <v>3589</v>
      </c>
      <c r="D1" s="182" t="s">
        <v>3590</v>
      </c>
      <c r="E1" s="182" t="s">
        <v>3591</v>
      </c>
      <c r="F1" s="182" t="s">
        <v>3592</v>
      </c>
      <c r="G1" s="182" t="s">
        <v>3593</v>
      </c>
      <c r="H1" s="182" t="s">
        <v>3594</v>
      </c>
      <c r="I1" s="182" t="s">
        <v>3590</v>
      </c>
      <c r="J1" s="182" t="s">
        <v>3595</v>
      </c>
      <c r="K1" s="182" t="s">
        <v>3596</v>
      </c>
      <c r="L1" s="182" t="s">
        <v>3597</v>
      </c>
    </row>
    <row r="2" spans="1:13" x14ac:dyDescent="0.25">
      <c r="A2" s="84" t="s">
        <v>1057</v>
      </c>
      <c r="B2" s="84" t="s">
        <v>1058</v>
      </c>
      <c r="C2" s="84">
        <v>18.05</v>
      </c>
      <c r="D2" s="84">
        <f>FLOOR(C2*1.1,LOOKUP(C2*1.1,{0,10,50,100,500},{0.01,0.05,0.1,0.5,1}))</f>
        <v>19.850000000000001</v>
      </c>
      <c r="E2" s="84">
        <f>CEILING(C2*0.9,LOOKUP(C2*0.9,{0,10,50,100,500},{0.01,0.05,0.1,0.5,1}))</f>
        <v>16.25</v>
      </c>
      <c r="F2" s="84">
        <f t="shared" ref="F2:F10" si="0">IF(D2&lt;10,D2-0.05,IF(D2&lt;50,D2-0.25,IF(D2&lt;100,D2-0.5,IF(D2&lt;500,D2-2.5,IF(D2&lt;1000,D2-5,0)))))</f>
        <v>19.600000000000001</v>
      </c>
      <c r="G2" s="84">
        <v>3</v>
      </c>
      <c r="H2" s="84">
        <f t="shared" ref="H2:H10" si="1">C2*G2</f>
        <v>54.150000000000006</v>
      </c>
      <c r="I2" s="84" t="s">
        <v>3590</v>
      </c>
      <c r="J2" s="84">
        <v>17.72</v>
      </c>
      <c r="K2" s="84" t="s">
        <v>4714</v>
      </c>
      <c r="M2" s="182">
        <v>480</v>
      </c>
    </row>
    <row r="3" spans="1:13" x14ac:dyDescent="0.25">
      <c r="A3" s="84" t="s">
        <v>1835</v>
      </c>
      <c r="B3" s="84" t="s">
        <v>1836</v>
      </c>
      <c r="C3" s="84">
        <v>36.1</v>
      </c>
      <c r="D3" s="84">
        <f>FLOOR(C3*1.1,LOOKUP(C3*1.1,{0,10,50,100,500},{0.01,0.05,0.1,0.5,1}))</f>
        <v>39.700000000000003</v>
      </c>
      <c r="E3" s="84">
        <f>CEILING(C3*0.9,LOOKUP(C3*0.9,{0,10,50,100,500},{0.01,0.05,0.1,0.5,1}))</f>
        <v>32.5</v>
      </c>
      <c r="F3" s="84">
        <f t="shared" si="0"/>
        <v>39.450000000000003</v>
      </c>
      <c r="G3" s="84">
        <v>1</v>
      </c>
      <c r="H3" s="84">
        <f t="shared" si="1"/>
        <v>36.1</v>
      </c>
      <c r="I3" s="84" t="s">
        <v>3590</v>
      </c>
      <c r="J3" s="84">
        <v>14.95</v>
      </c>
      <c r="K3" s="84" t="s">
        <v>4715</v>
      </c>
      <c r="M3" s="182">
        <v>-944</v>
      </c>
    </row>
    <row r="4" spans="1:13" x14ac:dyDescent="0.25">
      <c r="A4" s="84" t="s">
        <v>3908</v>
      </c>
      <c r="B4" s="84" t="s">
        <v>3909</v>
      </c>
      <c r="C4" s="84">
        <v>45</v>
      </c>
      <c r="D4" s="84">
        <f>FLOOR(C4*1.1,LOOKUP(C4*1.1,{0,10,50,100,500},{0.01,0.05,0.1,0.5,1}))</f>
        <v>49.5</v>
      </c>
      <c r="E4" s="84">
        <f>CEILING(C4*0.9,LOOKUP(C4*0.9,{0,10,50,100,500},{0.01,0.05,0.1,0.5,1}))</f>
        <v>40.5</v>
      </c>
      <c r="F4" s="84">
        <f t="shared" si="0"/>
        <v>49.25</v>
      </c>
      <c r="G4" s="84">
        <v>0</v>
      </c>
      <c r="H4" s="84">
        <f t="shared" si="1"/>
        <v>0</v>
      </c>
      <c r="I4" s="84" t="s">
        <v>3590</v>
      </c>
      <c r="J4" s="84">
        <v>14.31</v>
      </c>
      <c r="K4" s="84" t="s">
        <v>4716</v>
      </c>
      <c r="M4" s="182" t="s">
        <v>4723</v>
      </c>
    </row>
    <row r="5" spans="1:13" x14ac:dyDescent="0.25">
      <c r="A5" s="84" t="s">
        <v>345</v>
      </c>
      <c r="B5" s="84" t="s">
        <v>346</v>
      </c>
      <c r="C5" s="84">
        <v>61.8</v>
      </c>
      <c r="D5" s="84">
        <f>FLOOR(C5*1.1,LOOKUP(C5*1.1,{0,10,50,100,500},{0.01,0.05,0.1,0.5,1}))</f>
        <v>67.900000000000006</v>
      </c>
      <c r="E5" s="84">
        <f>CEILING(C5*0.9,LOOKUP(C5*0.9,{0,10,50,100,500},{0.01,0.05,0.1,0.5,1}))</f>
        <v>55.7</v>
      </c>
      <c r="F5" s="84">
        <f t="shared" si="0"/>
        <v>67.400000000000006</v>
      </c>
      <c r="G5" s="84">
        <v>1</v>
      </c>
      <c r="H5" s="84">
        <f t="shared" si="1"/>
        <v>61.8</v>
      </c>
      <c r="I5" s="84" t="s">
        <v>3590</v>
      </c>
      <c r="J5" s="84">
        <v>14.13</v>
      </c>
      <c r="K5" s="84" t="s">
        <v>4717</v>
      </c>
      <c r="M5" s="182">
        <v>2863</v>
      </c>
    </row>
    <row r="6" spans="1:13" x14ac:dyDescent="0.25">
      <c r="A6" s="84" t="s">
        <v>4609</v>
      </c>
      <c r="B6" s="84" t="s">
        <v>4610</v>
      </c>
      <c r="C6" s="84">
        <v>41.55</v>
      </c>
      <c r="D6" s="84">
        <f>FLOOR(C6*1.1,LOOKUP(C6*1.1,{0,10,50,100,500},{0.01,0.05,0.1,0.5,1}))</f>
        <v>45.7</v>
      </c>
      <c r="E6" s="84">
        <f>CEILING(C6*0.9,LOOKUP(C6*0.9,{0,10,50,100,500},{0.01,0.05,0.1,0.5,1}))</f>
        <v>37.4</v>
      </c>
      <c r="F6" s="84">
        <f t="shared" si="0"/>
        <v>45.45</v>
      </c>
      <c r="G6" s="84">
        <v>1</v>
      </c>
      <c r="H6" s="84">
        <f t="shared" si="1"/>
        <v>41.55</v>
      </c>
      <c r="I6" s="84" t="s">
        <v>3590</v>
      </c>
      <c r="J6" s="84">
        <v>13.47</v>
      </c>
      <c r="K6" s="84" t="s">
        <v>4718</v>
      </c>
      <c r="L6" s="183"/>
      <c r="M6" s="182">
        <v>-2304</v>
      </c>
    </row>
    <row r="7" spans="1:13" x14ac:dyDescent="0.25">
      <c r="A7" s="84" t="s">
        <v>1542</v>
      </c>
      <c r="B7" s="84" t="s">
        <v>1543</v>
      </c>
      <c r="C7" s="84">
        <v>36.75</v>
      </c>
      <c r="D7" s="84">
        <f>FLOOR(C7*1.1,LOOKUP(C7*1.1,{0,10,50,100,500},{0.01,0.05,0.1,0.5,1}))</f>
        <v>40.400000000000006</v>
      </c>
      <c r="E7" s="84">
        <f>CEILING(C7*0.9,LOOKUP(C7*0.9,{0,10,50,100,500},{0.01,0.05,0.1,0.5,1}))</f>
        <v>33.1</v>
      </c>
      <c r="F7" s="84">
        <f t="shared" si="0"/>
        <v>40.150000000000006</v>
      </c>
      <c r="G7" s="84">
        <v>1</v>
      </c>
      <c r="H7" s="84">
        <f t="shared" si="1"/>
        <v>36.75</v>
      </c>
      <c r="I7" s="84" t="s">
        <v>3590</v>
      </c>
      <c r="J7" s="84">
        <v>12.68</v>
      </c>
      <c r="K7" s="84" t="s">
        <v>4719</v>
      </c>
      <c r="M7" s="182">
        <v>-1045</v>
      </c>
    </row>
    <row r="8" spans="1:13" x14ac:dyDescent="0.25">
      <c r="A8" s="84" t="s">
        <v>21</v>
      </c>
      <c r="B8" s="84" t="s">
        <v>22</v>
      </c>
      <c r="C8" s="84">
        <v>40.35</v>
      </c>
      <c r="D8" s="84">
        <f>FLOOR(C8*1.1,LOOKUP(C8*1.1,{0,10,50,100,500},{0.01,0.05,0.1,0.5,1}))</f>
        <v>44.35</v>
      </c>
      <c r="E8" s="84">
        <f>CEILING(C8*0.9,LOOKUP(C8*0.9,{0,10,50,100,500},{0.01,0.05,0.1,0.5,1}))</f>
        <v>36.35</v>
      </c>
      <c r="F8" s="84">
        <f t="shared" si="0"/>
        <v>44.1</v>
      </c>
      <c r="G8" s="84">
        <v>1</v>
      </c>
      <c r="H8" s="84">
        <f t="shared" si="1"/>
        <v>40.35</v>
      </c>
      <c r="I8" s="84" t="s">
        <v>3590</v>
      </c>
      <c r="J8" s="84">
        <v>12.59</v>
      </c>
      <c r="K8" s="84" t="s">
        <v>4720</v>
      </c>
      <c r="M8" s="182">
        <v>750</v>
      </c>
    </row>
    <row r="9" spans="1:13" x14ac:dyDescent="0.25">
      <c r="A9" s="84" t="s">
        <v>2198</v>
      </c>
      <c r="B9" s="84" t="s">
        <v>2199</v>
      </c>
      <c r="C9" s="84">
        <v>41.05</v>
      </c>
      <c r="D9" s="84">
        <f>FLOOR(C9*1.1,LOOKUP(C9*1.1,{0,10,50,100,500},{0.01,0.05,0.1,0.5,1}))</f>
        <v>45.150000000000006</v>
      </c>
      <c r="E9" s="84">
        <f>CEILING(C9*0.9,LOOKUP(C9*0.9,{0,10,50,100,500},{0.01,0.05,0.1,0.5,1}))</f>
        <v>36.950000000000003</v>
      </c>
      <c r="F9" s="84">
        <f t="shared" si="0"/>
        <v>44.900000000000006</v>
      </c>
      <c r="G9" s="84">
        <v>1</v>
      </c>
      <c r="H9" s="84">
        <f t="shared" si="1"/>
        <v>41.05</v>
      </c>
      <c r="I9" s="84" t="s">
        <v>3590</v>
      </c>
      <c r="J9" s="84">
        <v>9.56</v>
      </c>
      <c r="K9" s="84" t="s">
        <v>4721</v>
      </c>
      <c r="M9" s="182">
        <v>-251</v>
      </c>
    </row>
    <row r="10" spans="1:13" x14ac:dyDescent="0.25">
      <c r="A10" s="84" t="s">
        <v>1602</v>
      </c>
      <c r="B10" s="84" t="s">
        <v>1603</v>
      </c>
      <c r="C10" s="84">
        <v>48.05</v>
      </c>
      <c r="D10" s="84">
        <f>FLOOR(C10*1.1,LOOKUP(C10*1.1,{0,10,50,100,500},{0.01,0.05,0.1,0.5,1}))</f>
        <v>52.800000000000004</v>
      </c>
      <c r="E10" s="84">
        <f>CEILING(C10*0.9,LOOKUP(C10*0.9,{0,10,50,100,500},{0.01,0.05,0.1,0.5,1}))</f>
        <v>43.25</v>
      </c>
      <c r="F10" s="84">
        <f t="shared" si="0"/>
        <v>52.300000000000004</v>
      </c>
      <c r="G10" s="84">
        <v>1</v>
      </c>
      <c r="H10" s="84">
        <f t="shared" si="1"/>
        <v>48.05</v>
      </c>
      <c r="I10" s="84" t="s">
        <v>3590</v>
      </c>
      <c r="J10" s="84">
        <v>9.23</v>
      </c>
      <c r="K10" s="84" t="s">
        <v>4722</v>
      </c>
      <c r="L10" s="183"/>
      <c r="M10" s="182">
        <v>1037</v>
      </c>
    </row>
    <row r="11" spans="1:13" x14ac:dyDescent="0.25">
      <c r="H11" s="83">
        <f>SUM(H2:H10)</f>
        <v>359.80000000000007</v>
      </c>
      <c r="M11" s="83">
        <f>SUM(M2:M10)</f>
        <v>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E55E-A32D-4285-88B6-DF527D2F4F26}">
  <dimension ref="A1:M10"/>
  <sheetViews>
    <sheetView zoomScale="160" zoomScaleNormal="160" workbookViewId="0">
      <selection activeCell="F20" sqref="F20"/>
    </sheetView>
  </sheetViews>
  <sheetFormatPr defaultColWidth="9.28515625" defaultRowHeight="15.75" x14ac:dyDescent="0.25"/>
  <cols>
    <col min="1" max="3" width="9.28515625" style="184"/>
    <col min="4" max="4" width="8.28515625" style="184" customWidth="1"/>
    <col min="5" max="10" width="9.28515625" style="184"/>
    <col min="11" max="11" width="15.7109375" style="184" customWidth="1"/>
    <col min="12" max="16384" width="9.28515625" style="184"/>
  </cols>
  <sheetData>
    <row r="1" spans="1:13" x14ac:dyDescent="0.25">
      <c r="A1" s="184" t="s">
        <v>3587</v>
      </c>
      <c r="B1" s="184" t="s">
        <v>3588</v>
      </c>
      <c r="C1" s="184" t="s">
        <v>3589</v>
      </c>
      <c r="D1" s="184" t="s">
        <v>3590</v>
      </c>
      <c r="E1" s="184" t="s">
        <v>3591</v>
      </c>
      <c r="F1" s="184" t="s">
        <v>3592</v>
      </c>
      <c r="G1" s="184" t="s">
        <v>3593</v>
      </c>
      <c r="H1" s="184" t="s">
        <v>3594</v>
      </c>
      <c r="I1" s="184" t="s">
        <v>3590</v>
      </c>
      <c r="J1" s="184" t="s">
        <v>3595</v>
      </c>
      <c r="K1" s="184" t="s">
        <v>3596</v>
      </c>
      <c r="L1" s="184" t="s">
        <v>3597</v>
      </c>
    </row>
    <row r="2" spans="1:13" x14ac:dyDescent="0.25">
      <c r="A2" s="84" t="s">
        <v>4359</v>
      </c>
      <c r="B2" s="84" t="s">
        <v>4360</v>
      </c>
      <c r="C2" s="84">
        <v>12.3</v>
      </c>
      <c r="D2" s="84">
        <f>FLOOR(C2*1.1,LOOKUP(C2*1.1,{0,10,50,100,500},{0.01,0.05,0.1,0.5,1}))</f>
        <v>13.5</v>
      </c>
      <c r="E2" s="84">
        <f>CEILING(C2*0.9,LOOKUP(C2*0.9,{0,10,50,100,500},{0.01,0.05,0.1,0.5,1}))</f>
        <v>11.100000000000001</v>
      </c>
      <c r="F2" s="84">
        <f t="shared" ref="F2:F9" si="0">IF(D2&lt;10,D2-0.05,IF(D2&lt;50,D2-0.25,IF(D2&lt;100,D2-0.5,IF(D2&lt;500,D2-2.5,IF(D2&lt;1000,D2-5,0)))))</f>
        <v>13.25</v>
      </c>
      <c r="G2" s="84">
        <v>5</v>
      </c>
      <c r="H2" s="84">
        <f t="shared" ref="H2:H9" si="1">C2*G2</f>
        <v>61.5</v>
      </c>
      <c r="I2" s="84" t="s">
        <v>3590</v>
      </c>
      <c r="J2" s="84">
        <v>22.88</v>
      </c>
      <c r="K2" s="84" t="s">
        <v>4724</v>
      </c>
      <c r="M2" s="184">
        <v>1596</v>
      </c>
    </row>
    <row r="3" spans="1:13" x14ac:dyDescent="0.25">
      <c r="A3" s="84" t="s">
        <v>1542</v>
      </c>
      <c r="B3" s="84" t="s">
        <v>1543</v>
      </c>
      <c r="C3" s="84">
        <v>38</v>
      </c>
      <c r="D3" s="84">
        <f>FLOOR(C3*1.1,LOOKUP(C3*1.1,{0,10,50,100,500},{0.01,0.05,0.1,0.5,1}))</f>
        <v>41.800000000000004</v>
      </c>
      <c r="E3" s="84">
        <f>CEILING(C3*0.9,LOOKUP(C3*0.9,{0,10,50,100,500},{0.01,0.05,0.1,0.5,1}))</f>
        <v>34.200000000000003</v>
      </c>
      <c r="F3" s="84">
        <f t="shared" si="0"/>
        <v>41.550000000000004</v>
      </c>
      <c r="G3" s="84">
        <v>2</v>
      </c>
      <c r="H3" s="84">
        <f t="shared" si="1"/>
        <v>76</v>
      </c>
      <c r="I3" s="84" t="s">
        <v>3590</v>
      </c>
      <c r="J3" s="84">
        <v>12.46</v>
      </c>
      <c r="K3" s="84" t="s">
        <v>4725</v>
      </c>
      <c r="M3" s="184">
        <v>-1475</v>
      </c>
    </row>
    <row r="4" spans="1:13" x14ac:dyDescent="0.25">
      <c r="A4" s="84" t="s">
        <v>593</v>
      </c>
      <c r="B4" s="84" t="s">
        <v>594</v>
      </c>
      <c r="C4" s="84">
        <v>73.400000000000006</v>
      </c>
      <c r="D4" s="84">
        <f>FLOOR(C4*1.1,LOOKUP(C4*1.1,{0,10,50,100,500},{0.01,0.05,0.1,0.5,1}))</f>
        <v>80.7</v>
      </c>
      <c r="E4" s="84">
        <f>CEILING(C4*0.9,LOOKUP(C4*0.9,{0,10,50,100,500},{0.01,0.05,0.1,0.5,1}))</f>
        <v>66.100000000000009</v>
      </c>
      <c r="F4" s="84">
        <f t="shared" si="0"/>
        <v>80.2</v>
      </c>
      <c r="G4" s="84">
        <v>0</v>
      </c>
      <c r="H4" s="84">
        <f t="shared" si="1"/>
        <v>0</v>
      </c>
      <c r="I4" s="84" t="s">
        <v>3590</v>
      </c>
      <c r="J4" s="84">
        <v>12.03</v>
      </c>
      <c r="K4" s="84" t="s">
        <v>4726</v>
      </c>
      <c r="M4" s="184" t="s">
        <v>4742</v>
      </c>
    </row>
    <row r="5" spans="1:13" x14ac:dyDescent="0.25">
      <c r="A5" s="84" t="s">
        <v>1110</v>
      </c>
      <c r="B5" s="84" t="s">
        <v>1111</v>
      </c>
      <c r="C5" s="84">
        <v>15.5</v>
      </c>
      <c r="D5" s="84">
        <f>FLOOR(C5*1.1,LOOKUP(C5*1.1,{0,10,50,100,500},{0.01,0.05,0.1,0.5,1}))</f>
        <v>17.05</v>
      </c>
      <c r="E5" s="84">
        <f>CEILING(C5*0.9,LOOKUP(C5*0.9,{0,10,50,100,500},{0.01,0.05,0.1,0.5,1}))</f>
        <v>13.950000000000001</v>
      </c>
      <c r="F5" s="84">
        <f t="shared" si="0"/>
        <v>16.8</v>
      </c>
      <c r="G5" s="84">
        <v>4</v>
      </c>
      <c r="H5" s="84">
        <f t="shared" si="1"/>
        <v>62</v>
      </c>
      <c r="I5" s="84" t="s">
        <v>3590</v>
      </c>
      <c r="J5" s="84">
        <v>10.95</v>
      </c>
      <c r="K5" s="84" t="s">
        <v>4727</v>
      </c>
      <c r="M5" s="184">
        <v>25</v>
      </c>
    </row>
    <row r="6" spans="1:13" x14ac:dyDescent="0.25">
      <c r="A6" s="84" t="s">
        <v>865</v>
      </c>
      <c r="B6" s="84" t="s">
        <v>866</v>
      </c>
      <c r="C6" s="84">
        <v>68.2</v>
      </c>
      <c r="D6" s="84">
        <f>FLOOR(C6*1.1,LOOKUP(C6*1.1,{0,10,50,100,500},{0.01,0.05,0.1,0.5,1}))</f>
        <v>75</v>
      </c>
      <c r="E6" s="84">
        <f>CEILING(C6*0.9,LOOKUP(C6*0.9,{0,10,50,100,500},{0.01,0.05,0.1,0.5,1}))</f>
        <v>61.400000000000006</v>
      </c>
      <c r="F6" s="84">
        <f t="shared" si="0"/>
        <v>74.5</v>
      </c>
      <c r="G6" s="84">
        <v>1</v>
      </c>
      <c r="H6" s="84">
        <f t="shared" si="1"/>
        <v>68.2</v>
      </c>
      <c r="I6" s="84" t="s">
        <v>3590</v>
      </c>
      <c r="J6" s="84">
        <v>9.68</v>
      </c>
      <c r="K6" s="84" t="s">
        <v>4728</v>
      </c>
      <c r="M6" s="184">
        <v>-854</v>
      </c>
    </row>
    <row r="7" spans="1:13" x14ac:dyDescent="0.25">
      <c r="A7" s="84" t="s">
        <v>1009</v>
      </c>
      <c r="B7" s="84" t="s">
        <v>1010</v>
      </c>
      <c r="C7" s="84">
        <v>30.85</v>
      </c>
      <c r="D7" s="84">
        <f>FLOOR(C7*1.1,LOOKUP(C7*1.1,{0,10,50,100,500},{0.01,0.05,0.1,0.5,1}))</f>
        <v>33.9</v>
      </c>
      <c r="E7" s="84">
        <f>CEILING(C7*0.9,LOOKUP(C7*0.9,{0,10,50,100,500},{0.01,0.05,0.1,0.5,1}))</f>
        <v>27.8</v>
      </c>
      <c r="F7" s="84">
        <f t="shared" si="0"/>
        <v>33.65</v>
      </c>
      <c r="G7" s="84">
        <v>2</v>
      </c>
      <c r="H7" s="84">
        <f t="shared" si="1"/>
        <v>61.7</v>
      </c>
      <c r="I7" s="84" t="s">
        <v>3590</v>
      </c>
      <c r="J7" s="84">
        <v>9.1999999999999993</v>
      </c>
      <c r="K7" s="84" t="s">
        <v>4729</v>
      </c>
      <c r="L7" s="183"/>
      <c r="M7" s="184">
        <v>5758</v>
      </c>
    </row>
    <row r="8" spans="1:13" x14ac:dyDescent="0.25">
      <c r="A8" s="81" t="s">
        <v>3835</v>
      </c>
      <c r="B8" s="81" t="s">
        <v>3836</v>
      </c>
      <c r="C8" s="81">
        <v>28.35</v>
      </c>
      <c r="D8" s="81">
        <f>FLOOR(C8*1.1,LOOKUP(C8*1.1,{0,10,50,100,500},{0.01,0.05,0.1,0.5,1}))</f>
        <v>31.150000000000002</v>
      </c>
      <c r="E8" s="81">
        <f>CEILING(C8*0.9,LOOKUP(C8*0.9,{0,10,50,100,500},{0.01,0.05,0.1,0.5,1}))</f>
        <v>25.55</v>
      </c>
      <c r="F8" s="81">
        <f t="shared" si="0"/>
        <v>30.900000000000002</v>
      </c>
      <c r="G8" s="81">
        <v>0</v>
      </c>
      <c r="H8" s="81">
        <f t="shared" si="1"/>
        <v>0</v>
      </c>
      <c r="I8" s="81" t="s">
        <v>3590</v>
      </c>
      <c r="J8" s="81">
        <v>8.64</v>
      </c>
      <c r="K8" s="81" t="s">
        <v>4730</v>
      </c>
    </row>
    <row r="9" spans="1:13" x14ac:dyDescent="0.25">
      <c r="A9" s="81" t="s">
        <v>4195</v>
      </c>
      <c r="B9" s="81" t="s">
        <v>4196</v>
      </c>
      <c r="C9" s="81">
        <v>17.350000000000001</v>
      </c>
      <c r="D9" s="81">
        <f>FLOOR(C9*1.1,LOOKUP(C9*1.1,{0,10,50,100,500},{0.01,0.05,0.1,0.5,1}))</f>
        <v>19.05</v>
      </c>
      <c r="E9" s="81">
        <f>CEILING(C9*0.9,LOOKUP(C9*0.9,{0,10,50,100,500},{0.01,0.05,0.1,0.5,1}))</f>
        <v>15.65</v>
      </c>
      <c r="F9" s="81">
        <f t="shared" si="0"/>
        <v>18.8</v>
      </c>
      <c r="G9" s="81">
        <v>0</v>
      </c>
      <c r="H9" s="81">
        <f t="shared" si="1"/>
        <v>0</v>
      </c>
      <c r="I9" s="81" t="s">
        <v>3590</v>
      </c>
      <c r="J9" s="81">
        <v>8.07</v>
      </c>
      <c r="K9" s="81" t="s">
        <v>4731</v>
      </c>
    </row>
    <row r="10" spans="1:13" x14ac:dyDescent="0.25">
      <c r="H10" s="83">
        <f>SUM(H2:H9)</f>
        <v>329.4</v>
      </c>
      <c r="M10" s="83">
        <f>SUM(M2:M9)</f>
        <v>5050</v>
      </c>
    </row>
  </sheetData>
  <phoneticPr fontId="1" type="noConversion"/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E74F-FE0F-42DE-B8F9-C0E67C4D4D67}">
  <dimension ref="A1:M10"/>
  <sheetViews>
    <sheetView zoomScale="160" zoomScaleNormal="160" workbookViewId="0">
      <selection activeCell="N9" sqref="N9"/>
    </sheetView>
  </sheetViews>
  <sheetFormatPr defaultColWidth="9.28515625" defaultRowHeight="15.75" x14ac:dyDescent="0.25"/>
  <cols>
    <col min="1" max="3" width="9.28515625" style="185"/>
    <col min="4" max="4" width="9.42578125" style="185" customWidth="1"/>
    <col min="5" max="10" width="9.28515625" style="185"/>
    <col min="11" max="11" width="15.7109375" style="185" customWidth="1"/>
    <col min="12" max="16384" width="9.28515625" style="185"/>
  </cols>
  <sheetData>
    <row r="1" spans="1:13" x14ac:dyDescent="0.25">
      <c r="A1" s="185" t="s">
        <v>3587</v>
      </c>
      <c r="B1" s="185" t="s">
        <v>3588</v>
      </c>
      <c r="C1" s="185" t="s">
        <v>3589</v>
      </c>
      <c r="D1" s="185" t="s">
        <v>3590</v>
      </c>
      <c r="E1" s="185" t="s">
        <v>3591</v>
      </c>
      <c r="F1" s="185" t="s">
        <v>3592</v>
      </c>
      <c r="G1" s="185" t="s">
        <v>3593</v>
      </c>
      <c r="H1" s="185" t="s">
        <v>3594</v>
      </c>
      <c r="I1" s="185" t="s">
        <v>3590</v>
      </c>
      <c r="J1" s="185" t="s">
        <v>3595</v>
      </c>
      <c r="K1" s="185" t="s">
        <v>3596</v>
      </c>
      <c r="L1" s="185" t="s">
        <v>3597</v>
      </c>
    </row>
    <row r="2" spans="1:13" x14ac:dyDescent="0.25">
      <c r="A2" s="84" t="s">
        <v>4195</v>
      </c>
      <c r="B2" s="84" t="s">
        <v>4196</v>
      </c>
      <c r="C2" s="84">
        <v>17.649999999999999</v>
      </c>
      <c r="D2" s="84">
        <f>FLOOR(C2*1.1,LOOKUP(C2*1.1,{0,10,50,100,500},{0.01,0.05,0.1,0.5,1}))</f>
        <v>19.400000000000002</v>
      </c>
      <c r="E2" s="84">
        <f>CEILING(C2*0.9,LOOKUP(C2*0.9,{0,10,50,100,500},{0.01,0.05,0.1,0.5,1}))</f>
        <v>15.9</v>
      </c>
      <c r="F2" s="84">
        <f t="shared" ref="F2:F9" si="0">IF(D2&lt;10,D2-0.05,IF(D2&lt;50,D2-0.25,IF(D2&lt;100,D2-0.5,IF(D2&lt;500,D2-2.5,IF(D2&lt;1000,D2-5,0)))))</f>
        <v>19.150000000000002</v>
      </c>
      <c r="G2" s="84">
        <v>3</v>
      </c>
      <c r="H2" s="84">
        <f t="shared" ref="H2:H9" si="1">C2*G2</f>
        <v>52.949999999999996</v>
      </c>
      <c r="I2" s="84" t="s">
        <v>3590</v>
      </c>
      <c r="J2" s="84">
        <v>19.11</v>
      </c>
      <c r="K2" s="84" t="s">
        <v>4732</v>
      </c>
      <c r="M2" s="185">
        <v>-4619</v>
      </c>
    </row>
    <row r="3" spans="1:13" x14ac:dyDescent="0.25">
      <c r="A3" s="84" t="s">
        <v>1542</v>
      </c>
      <c r="B3" s="84" t="s">
        <v>1543</v>
      </c>
      <c r="C3" s="84">
        <v>39.4</v>
      </c>
      <c r="D3" s="84">
        <f>FLOOR(C3*1.1,LOOKUP(C3*1.1,{0,10,50,100,500},{0.01,0.05,0.1,0.5,1}))</f>
        <v>43.300000000000004</v>
      </c>
      <c r="E3" s="84">
        <f>CEILING(C3*0.9,LOOKUP(C3*0.9,{0,10,50,100,500},{0.01,0.05,0.1,0.5,1}))</f>
        <v>35.5</v>
      </c>
      <c r="F3" s="84">
        <f t="shared" si="0"/>
        <v>43.050000000000004</v>
      </c>
      <c r="G3" s="84">
        <v>1</v>
      </c>
      <c r="H3" s="84">
        <f t="shared" si="1"/>
        <v>39.4</v>
      </c>
      <c r="I3" s="84" t="s">
        <v>3590</v>
      </c>
      <c r="J3" s="84">
        <v>14.88</v>
      </c>
      <c r="K3" s="84" t="s">
        <v>4733</v>
      </c>
    </row>
    <row r="4" spans="1:13" x14ac:dyDescent="0.25">
      <c r="A4" s="84" t="s">
        <v>4142</v>
      </c>
      <c r="B4" s="84" t="s">
        <v>4143</v>
      </c>
      <c r="C4" s="84">
        <v>52.9</v>
      </c>
      <c r="D4" s="84">
        <f>FLOOR(C4*1.1,LOOKUP(C4*1.1,{0,10,50,100,500},{0.01,0.05,0.1,0.5,1}))</f>
        <v>58.1</v>
      </c>
      <c r="E4" s="84">
        <f>CEILING(C4*0.9,LOOKUP(C4*0.9,{0,10,50,100,500},{0.01,0.05,0.1,0.5,1}))</f>
        <v>47.650000000000006</v>
      </c>
      <c r="F4" s="84">
        <f t="shared" si="0"/>
        <v>57.6</v>
      </c>
      <c r="G4" s="84">
        <v>1</v>
      </c>
      <c r="H4" s="84">
        <f t="shared" si="1"/>
        <v>52.9</v>
      </c>
      <c r="I4" s="84" t="s">
        <v>3590</v>
      </c>
      <c r="J4" s="84">
        <v>14.55</v>
      </c>
      <c r="K4" s="84" t="s">
        <v>4734</v>
      </c>
      <c r="M4" s="185">
        <v>882</v>
      </c>
    </row>
    <row r="5" spans="1:13" x14ac:dyDescent="0.25">
      <c r="A5" s="84" t="s">
        <v>2198</v>
      </c>
      <c r="B5" s="84" t="s">
        <v>2199</v>
      </c>
      <c r="C5" s="84">
        <v>42.35</v>
      </c>
      <c r="D5" s="84">
        <f>FLOOR(C5*1.1,LOOKUP(C5*1.1,{0,10,50,100,500},{0.01,0.05,0.1,0.5,1}))</f>
        <v>46.550000000000004</v>
      </c>
      <c r="E5" s="84">
        <f>CEILING(C5*0.9,LOOKUP(C5*0.9,{0,10,50,100,500},{0.01,0.05,0.1,0.5,1}))</f>
        <v>38.15</v>
      </c>
      <c r="F5" s="84">
        <f t="shared" si="0"/>
        <v>46.300000000000004</v>
      </c>
      <c r="G5" s="84">
        <v>1</v>
      </c>
      <c r="H5" s="84">
        <f t="shared" si="1"/>
        <v>42.35</v>
      </c>
      <c r="I5" s="84" t="s">
        <v>3590</v>
      </c>
      <c r="J5" s="84">
        <v>13.82</v>
      </c>
      <c r="K5" s="84" t="s">
        <v>4735</v>
      </c>
      <c r="M5" s="185">
        <v>847</v>
      </c>
    </row>
    <row r="6" spans="1:13" x14ac:dyDescent="0.25">
      <c r="A6" s="84" t="s">
        <v>1169</v>
      </c>
      <c r="B6" s="84" t="s">
        <v>1170</v>
      </c>
      <c r="C6" s="84">
        <v>69.3</v>
      </c>
      <c r="D6" s="84">
        <f>FLOOR(C6*1.1,LOOKUP(C6*1.1,{0,10,50,100,500},{0.01,0.05,0.1,0.5,1}))</f>
        <v>76.2</v>
      </c>
      <c r="E6" s="84">
        <f>CEILING(C6*0.9,LOOKUP(C6*0.9,{0,10,50,100,500},{0.01,0.05,0.1,0.5,1}))</f>
        <v>62.400000000000006</v>
      </c>
      <c r="F6" s="84">
        <f t="shared" si="0"/>
        <v>75.7</v>
      </c>
      <c r="G6" s="84">
        <v>1</v>
      </c>
      <c r="H6" s="84">
        <f t="shared" si="1"/>
        <v>69.3</v>
      </c>
      <c r="I6" s="84" t="s">
        <v>3590</v>
      </c>
      <c r="J6" s="84">
        <v>12.61</v>
      </c>
      <c r="K6" s="84" t="s">
        <v>4736</v>
      </c>
      <c r="M6" s="185">
        <v>-5061</v>
      </c>
    </row>
    <row r="7" spans="1:13" x14ac:dyDescent="0.25">
      <c r="A7" s="84" t="s">
        <v>4077</v>
      </c>
      <c r="B7" s="84" t="s">
        <v>4078</v>
      </c>
      <c r="C7" s="84">
        <v>45</v>
      </c>
      <c r="D7" s="84">
        <f>FLOOR(C7*1.1,LOOKUP(C7*1.1,{0,10,50,100,500},{0.01,0.05,0.1,0.5,1}))</f>
        <v>49.5</v>
      </c>
      <c r="E7" s="84">
        <f>CEILING(C7*0.9,LOOKUP(C7*0.9,{0,10,50,100,500},{0.01,0.05,0.1,0.5,1}))</f>
        <v>40.5</v>
      </c>
      <c r="F7" s="84">
        <f t="shared" si="0"/>
        <v>49.25</v>
      </c>
      <c r="G7" s="84">
        <v>1</v>
      </c>
      <c r="H7" s="84">
        <f t="shared" si="1"/>
        <v>45</v>
      </c>
      <c r="I7" s="84" t="s">
        <v>3590</v>
      </c>
      <c r="J7" s="84">
        <v>12.51</v>
      </c>
      <c r="K7" s="84" t="s">
        <v>4737</v>
      </c>
      <c r="M7" s="185">
        <v>1143</v>
      </c>
    </row>
    <row r="8" spans="1:13" x14ac:dyDescent="0.25">
      <c r="A8" s="84" t="s">
        <v>4738</v>
      </c>
      <c r="B8" s="84" t="s">
        <v>4739</v>
      </c>
      <c r="C8" s="84">
        <v>43.7</v>
      </c>
      <c r="D8" s="84">
        <f>FLOOR(C8*1.1,LOOKUP(C8*1.1,{0,10,50,100,500},{0.01,0.05,0.1,0.5,1}))</f>
        <v>48.050000000000004</v>
      </c>
      <c r="E8" s="84">
        <f>CEILING(C8*0.9,LOOKUP(C8*0.9,{0,10,50,100,500},{0.01,0.05,0.1,0.5,1}))</f>
        <v>39.35</v>
      </c>
      <c r="F8" s="84">
        <f t="shared" si="0"/>
        <v>47.800000000000004</v>
      </c>
      <c r="G8" s="84">
        <v>1</v>
      </c>
      <c r="H8" s="84">
        <f t="shared" si="1"/>
        <v>43.7</v>
      </c>
      <c r="I8" s="84" t="s">
        <v>3590</v>
      </c>
      <c r="J8" s="84">
        <v>9.4499999999999993</v>
      </c>
      <c r="K8" s="84" t="s">
        <v>4740</v>
      </c>
    </row>
    <row r="9" spans="1:13" x14ac:dyDescent="0.25">
      <c r="A9" s="84" t="s">
        <v>4609</v>
      </c>
      <c r="B9" s="84" t="s">
        <v>4610</v>
      </c>
      <c r="C9" s="84">
        <v>43.5</v>
      </c>
      <c r="D9" s="84">
        <f>FLOOR(C9*1.1,LOOKUP(C9*1.1,{0,10,50,100,500},{0.01,0.05,0.1,0.5,1}))</f>
        <v>47.85</v>
      </c>
      <c r="E9" s="84">
        <f>CEILING(C9*0.9,LOOKUP(C9*0.9,{0,10,50,100,500},{0.01,0.05,0.1,0.5,1}))</f>
        <v>39.150000000000006</v>
      </c>
      <c r="F9" s="84">
        <f t="shared" si="0"/>
        <v>47.6</v>
      </c>
      <c r="G9" s="84">
        <v>1</v>
      </c>
      <c r="H9" s="84">
        <f t="shared" si="1"/>
        <v>43.5</v>
      </c>
      <c r="I9" s="84" t="s">
        <v>3590</v>
      </c>
      <c r="J9" s="84">
        <v>9.2799999999999994</v>
      </c>
      <c r="K9" s="84" t="s">
        <v>4741</v>
      </c>
      <c r="M9" s="185">
        <v>344</v>
      </c>
    </row>
    <row r="10" spans="1:13" x14ac:dyDescent="0.25">
      <c r="H10" s="83">
        <f>SUM(H2:H9)</f>
        <v>389.09999999999997</v>
      </c>
      <c r="M10" s="83">
        <f>SUM(M2:M9)</f>
        <v>-6464</v>
      </c>
    </row>
  </sheetData>
  <phoneticPr fontId="1" type="noConversion"/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FE57-4CD8-4F4F-840F-8A41703DA009}">
  <dimension ref="A1:M10"/>
  <sheetViews>
    <sheetView zoomScale="145" zoomScaleNormal="145" workbookViewId="0">
      <selection activeCell="K14" sqref="K14"/>
    </sheetView>
  </sheetViews>
  <sheetFormatPr defaultColWidth="9.28515625" defaultRowHeight="15.75" x14ac:dyDescent="0.25"/>
  <cols>
    <col min="1" max="3" width="9.28515625" style="185"/>
    <col min="4" max="4" width="9.7109375" style="185" customWidth="1"/>
    <col min="5" max="10" width="9.28515625" style="185"/>
    <col min="11" max="11" width="15.7109375" style="185" customWidth="1"/>
    <col min="12" max="16384" width="9.28515625" style="185"/>
  </cols>
  <sheetData>
    <row r="1" spans="1:13" x14ac:dyDescent="0.25">
      <c r="A1" s="185" t="s">
        <v>3587</v>
      </c>
      <c r="B1" s="185" t="s">
        <v>3588</v>
      </c>
      <c r="C1" s="185" t="s">
        <v>3589</v>
      </c>
      <c r="D1" s="185" t="s">
        <v>3590</v>
      </c>
      <c r="E1" s="185" t="s">
        <v>3591</v>
      </c>
      <c r="F1" s="185" t="s">
        <v>3592</v>
      </c>
      <c r="G1" s="185" t="s">
        <v>3593</v>
      </c>
      <c r="H1" s="185" t="s">
        <v>3594</v>
      </c>
      <c r="I1" s="185" t="s">
        <v>3590</v>
      </c>
      <c r="J1" s="185" t="s">
        <v>3595</v>
      </c>
      <c r="K1" s="185" t="s">
        <v>3596</v>
      </c>
      <c r="L1" s="185" t="s">
        <v>3597</v>
      </c>
    </row>
    <row r="2" spans="1:13" x14ac:dyDescent="0.25">
      <c r="A2" s="84" t="s">
        <v>1169</v>
      </c>
      <c r="B2" s="84" t="s">
        <v>1170</v>
      </c>
      <c r="C2" s="84">
        <v>73.7</v>
      </c>
      <c r="D2" s="84">
        <f>FLOOR(C2*1.1,LOOKUP(C2*1.1,{0,10,50,100,500},{0.01,0.05,0.1,0.5,1}))</f>
        <v>81</v>
      </c>
      <c r="E2" s="84">
        <f>CEILING(C2*0.9,LOOKUP(C2*0.9,{0,10,50,100,500},{0.01,0.05,0.1,0.5,1}))</f>
        <v>66.400000000000006</v>
      </c>
      <c r="F2" s="84">
        <f t="shared" ref="F2:F9" si="0">IF(D2&lt;10,D2-0.05,IF(D2&lt;50,D2-0.25,IF(D2&lt;100,D2-0.5,IF(D2&lt;500,D2-2.5,IF(D2&lt;1000,D2-5,0)))))</f>
        <v>80.5</v>
      </c>
      <c r="G2" s="84">
        <v>1</v>
      </c>
      <c r="H2" s="84">
        <f t="shared" ref="H2:H9" si="1">C2*G2</f>
        <v>73.7</v>
      </c>
      <c r="I2" s="84" t="s">
        <v>3590</v>
      </c>
      <c r="J2" s="84">
        <v>52.38</v>
      </c>
      <c r="K2" s="84" t="s">
        <v>4743</v>
      </c>
      <c r="M2" s="185">
        <v>934</v>
      </c>
    </row>
    <row r="3" spans="1:13" x14ac:dyDescent="0.25">
      <c r="A3" s="84" t="s">
        <v>4195</v>
      </c>
      <c r="B3" s="84" t="s">
        <v>4196</v>
      </c>
      <c r="C3" s="84">
        <v>19</v>
      </c>
      <c r="D3" s="84">
        <f>FLOOR(C3*1.1,LOOKUP(C3*1.1,{0,10,50,100,500},{0.01,0.05,0.1,0.5,1}))</f>
        <v>20.900000000000002</v>
      </c>
      <c r="E3" s="84">
        <f>CEILING(C3*0.9,LOOKUP(C3*0.9,{0,10,50,100,500},{0.01,0.05,0.1,0.5,1}))</f>
        <v>17.100000000000001</v>
      </c>
      <c r="F3" s="84">
        <f t="shared" si="0"/>
        <v>20.650000000000002</v>
      </c>
      <c r="G3" s="84">
        <v>4</v>
      </c>
      <c r="H3" s="84">
        <f t="shared" si="1"/>
        <v>76</v>
      </c>
      <c r="I3" s="84" t="s">
        <v>3590</v>
      </c>
      <c r="J3" s="84">
        <v>38.799999999999997</v>
      </c>
      <c r="K3" s="84" t="s">
        <v>4744</v>
      </c>
      <c r="M3" s="185">
        <v>3430</v>
      </c>
    </row>
    <row r="4" spans="1:13" x14ac:dyDescent="0.25">
      <c r="A4" s="84" t="s">
        <v>593</v>
      </c>
      <c r="B4" s="84" t="s">
        <v>594</v>
      </c>
      <c r="C4" s="84">
        <v>73</v>
      </c>
      <c r="D4" s="84">
        <f>FLOOR(C4*1.1,LOOKUP(C4*1.1,{0,10,50,100,500},{0.01,0.05,0.1,0.5,1}))</f>
        <v>80.300000000000011</v>
      </c>
      <c r="E4" s="84">
        <f>CEILING(C4*0.9,LOOKUP(C4*0.9,{0,10,50,100,500},{0.01,0.05,0.1,0.5,1}))</f>
        <v>65.7</v>
      </c>
      <c r="F4" s="84">
        <f t="shared" si="0"/>
        <v>79.800000000000011</v>
      </c>
      <c r="G4" s="84">
        <v>1</v>
      </c>
      <c r="H4" s="84">
        <f t="shared" si="1"/>
        <v>73</v>
      </c>
      <c r="I4" s="84" t="s">
        <v>3590</v>
      </c>
      <c r="J4" s="84">
        <v>14.73</v>
      </c>
      <c r="K4" s="84" t="s">
        <v>4745</v>
      </c>
      <c r="M4" s="185">
        <v>1035</v>
      </c>
    </row>
    <row r="5" spans="1:13" x14ac:dyDescent="0.25">
      <c r="A5" s="84" t="s">
        <v>2584</v>
      </c>
      <c r="B5" s="84" t="s">
        <v>2585</v>
      </c>
      <c r="C5" s="84">
        <v>30.25</v>
      </c>
      <c r="D5" s="84">
        <f>FLOOR(C5*1.1,LOOKUP(C5*1.1,{0,10,50,100,500},{0.01,0.05,0.1,0.5,1}))</f>
        <v>33.25</v>
      </c>
      <c r="E5" s="84">
        <f>CEILING(C5*0.9,LOOKUP(C5*0.9,{0,10,50,100,500},{0.01,0.05,0.1,0.5,1}))</f>
        <v>27.25</v>
      </c>
      <c r="F5" s="84">
        <f t="shared" si="0"/>
        <v>33</v>
      </c>
      <c r="G5" s="84">
        <v>2</v>
      </c>
      <c r="H5" s="84">
        <f t="shared" si="1"/>
        <v>60.5</v>
      </c>
      <c r="I5" s="84" t="s">
        <v>3590</v>
      </c>
      <c r="J5" s="84">
        <v>10.16</v>
      </c>
      <c r="K5" s="84" t="s">
        <v>4746</v>
      </c>
      <c r="M5" s="185">
        <v>-1136</v>
      </c>
    </row>
    <row r="6" spans="1:13" x14ac:dyDescent="0.25">
      <c r="A6" s="84" t="s">
        <v>2003</v>
      </c>
      <c r="B6" s="84" t="s">
        <v>2004</v>
      </c>
      <c r="C6" s="84">
        <v>42.6</v>
      </c>
      <c r="D6" s="84">
        <f>FLOOR(C6*1.1,LOOKUP(C6*1.1,{0,10,50,100,500},{0.01,0.05,0.1,0.5,1}))</f>
        <v>46.85</v>
      </c>
      <c r="E6" s="84">
        <f>CEILING(C6*0.9,LOOKUP(C6*0.9,{0,10,50,100,500},{0.01,0.05,0.1,0.5,1}))</f>
        <v>38.35</v>
      </c>
      <c r="F6" s="84">
        <f t="shared" si="0"/>
        <v>46.6</v>
      </c>
      <c r="G6" s="84">
        <v>2</v>
      </c>
      <c r="H6" s="84">
        <f t="shared" si="1"/>
        <v>85.2</v>
      </c>
      <c r="I6" s="84" t="s">
        <v>3590</v>
      </c>
      <c r="J6" s="84">
        <v>9.1300000000000008</v>
      </c>
      <c r="K6" s="84" t="s">
        <v>4747</v>
      </c>
      <c r="M6" s="185">
        <v>1404</v>
      </c>
    </row>
    <row r="7" spans="1:13" x14ac:dyDescent="0.25">
      <c r="A7" s="84" t="s">
        <v>345</v>
      </c>
      <c r="B7" s="84" t="s">
        <v>346</v>
      </c>
      <c r="C7" s="84">
        <v>59.3</v>
      </c>
      <c r="D7" s="84">
        <f>FLOOR(C7*1.1,LOOKUP(C7*1.1,{0,10,50,100,500},{0.01,0.05,0.1,0.5,1}))</f>
        <v>65.2</v>
      </c>
      <c r="E7" s="84">
        <f>CEILING(C7*0.9,LOOKUP(C7*0.9,{0,10,50,100,500},{0.01,0.05,0.1,0.5,1}))</f>
        <v>53.400000000000006</v>
      </c>
      <c r="F7" s="84">
        <f t="shared" si="0"/>
        <v>64.7</v>
      </c>
      <c r="G7" s="84">
        <v>1</v>
      </c>
      <c r="H7" s="84">
        <f t="shared" si="1"/>
        <v>59.3</v>
      </c>
      <c r="I7" s="84" t="s">
        <v>3590</v>
      </c>
      <c r="J7" s="84">
        <v>8.92</v>
      </c>
      <c r="K7" s="84" t="s">
        <v>4748</v>
      </c>
      <c r="M7" s="185">
        <v>-434</v>
      </c>
    </row>
    <row r="8" spans="1:13" x14ac:dyDescent="0.25">
      <c r="A8" s="81" t="s">
        <v>3936</v>
      </c>
      <c r="B8" s="81" t="s">
        <v>3937</v>
      </c>
      <c r="C8" s="81">
        <v>19.5</v>
      </c>
      <c r="D8" s="81">
        <f>FLOOR(C8*1.1,LOOKUP(C8*1.1,{0,10,50,100,500},{0.01,0.05,0.1,0.5,1}))</f>
        <v>21.450000000000003</v>
      </c>
      <c r="E8" s="81">
        <f>CEILING(C8*0.9,LOOKUP(C8*0.9,{0,10,50,100,500},{0.01,0.05,0.1,0.5,1}))</f>
        <v>17.55</v>
      </c>
      <c r="F8" s="81">
        <f t="shared" si="0"/>
        <v>21.200000000000003</v>
      </c>
      <c r="G8" s="81">
        <v>0</v>
      </c>
      <c r="H8" s="81">
        <f t="shared" si="1"/>
        <v>0</v>
      </c>
      <c r="I8" s="81" t="s">
        <v>3590</v>
      </c>
      <c r="J8" s="81">
        <v>7.9</v>
      </c>
      <c r="K8" s="81" t="s">
        <v>4749</v>
      </c>
    </row>
    <row r="9" spans="1:13" x14ac:dyDescent="0.25">
      <c r="A9" s="81" t="s">
        <v>4056</v>
      </c>
      <c r="B9" s="81" t="s">
        <v>4057</v>
      </c>
      <c r="C9" s="81">
        <v>38.299999999999997</v>
      </c>
      <c r="D9" s="81">
        <f>FLOOR(C9*1.1,LOOKUP(C9*1.1,{0,10,50,100,500},{0.01,0.05,0.1,0.5,1}))</f>
        <v>42.1</v>
      </c>
      <c r="E9" s="81">
        <f>CEILING(C9*0.9,LOOKUP(C9*0.9,{0,10,50,100,500},{0.01,0.05,0.1,0.5,1}))</f>
        <v>34.5</v>
      </c>
      <c r="F9" s="81">
        <f t="shared" si="0"/>
        <v>41.85</v>
      </c>
      <c r="G9" s="81">
        <v>0</v>
      </c>
      <c r="H9" s="81">
        <f t="shared" si="1"/>
        <v>0</v>
      </c>
      <c r="I9" s="81" t="s">
        <v>3590</v>
      </c>
      <c r="J9" s="81">
        <v>7.22</v>
      </c>
      <c r="K9" s="81" t="s">
        <v>4750</v>
      </c>
    </row>
    <row r="10" spans="1:13" x14ac:dyDescent="0.25">
      <c r="H10" s="83">
        <f>SUM(H2:H9)</f>
        <v>427.7</v>
      </c>
      <c r="M10" s="83">
        <f>SUM(M2:M9)</f>
        <v>5233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9132-1230-4F65-B437-3EF37AC59408}">
  <dimension ref="A1:M10"/>
  <sheetViews>
    <sheetView zoomScale="130" zoomScaleNormal="130" workbookViewId="0">
      <selection activeCell="K12" sqref="K12"/>
    </sheetView>
  </sheetViews>
  <sheetFormatPr defaultColWidth="9.28515625" defaultRowHeight="15.75" x14ac:dyDescent="0.25"/>
  <cols>
    <col min="1" max="1" width="9.28515625" style="186"/>
    <col min="2" max="2" width="12.7109375" style="186" bestFit="1" customWidth="1"/>
    <col min="3" max="3" width="9.28515625" style="186"/>
    <col min="4" max="4" width="9.28515625" style="186" customWidth="1"/>
    <col min="5" max="10" width="9.28515625" style="186"/>
    <col min="11" max="11" width="15.7109375" style="186" customWidth="1"/>
    <col min="12" max="16384" width="9.28515625" style="186"/>
  </cols>
  <sheetData>
    <row r="1" spans="1:13" x14ac:dyDescent="0.25">
      <c r="A1" s="186" t="s">
        <v>3587</v>
      </c>
      <c r="B1" s="186" t="s">
        <v>3588</v>
      </c>
      <c r="C1" s="186" t="s">
        <v>3589</v>
      </c>
      <c r="D1" s="186" t="s">
        <v>3590</v>
      </c>
      <c r="E1" s="186" t="s">
        <v>3591</v>
      </c>
      <c r="F1" s="186" t="s">
        <v>3592</v>
      </c>
      <c r="G1" s="186" t="s">
        <v>3593</v>
      </c>
      <c r="H1" s="186" t="s">
        <v>3594</v>
      </c>
      <c r="I1" s="186" t="s">
        <v>3590</v>
      </c>
      <c r="J1" s="186" t="s">
        <v>3595</v>
      </c>
      <c r="K1" s="186" t="s">
        <v>3596</v>
      </c>
      <c r="L1" s="186" t="s">
        <v>3597</v>
      </c>
    </row>
    <row r="2" spans="1:13" x14ac:dyDescent="0.25">
      <c r="A2" s="84" t="s">
        <v>23</v>
      </c>
      <c r="B2" s="84" t="s">
        <v>24</v>
      </c>
      <c r="C2" s="84">
        <v>67.8</v>
      </c>
      <c r="D2" s="84">
        <f>FLOOR(C2*1.1,LOOKUP(C2*1.1,{0,10,50,100,500},{0.01,0.05,0.1,0.5,1}))</f>
        <v>74.5</v>
      </c>
      <c r="E2" s="84">
        <f>CEILING(C2*0.9,LOOKUP(C2*0.9,{0,10,50,100,500},{0.01,0.05,0.1,0.5,1}))</f>
        <v>61.1</v>
      </c>
      <c r="F2" s="84">
        <f t="shared" ref="F2:F9" si="0">IF(D2&lt;10,D2-0.05,IF(D2&lt;50,D2-0.25,IF(D2&lt;100,D2-0.5,IF(D2&lt;500,D2-2.5,IF(D2&lt;1000,D2-5,0)))))</f>
        <v>74</v>
      </c>
      <c r="G2" s="84">
        <v>1</v>
      </c>
      <c r="H2" s="84">
        <f t="shared" ref="H2:H9" si="1">C2*G2</f>
        <v>67.8</v>
      </c>
      <c r="I2" s="84" t="s">
        <v>3590</v>
      </c>
      <c r="J2" s="84">
        <v>24.8</v>
      </c>
      <c r="K2" s="84" t="s">
        <v>4751</v>
      </c>
      <c r="M2" s="186">
        <v>1549</v>
      </c>
    </row>
    <row r="3" spans="1:13" x14ac:dyDescent="0.25">
      <c r="A3" s="84" t="s">
        <v>2584</v>
      </c>
      <c r="B3" s="84" t="s">
        <v>2585</v>
      </c>
      <c r="C3" s="84">
        <v>30.8</v>
      </c>
      <c r="D3" s="84">
        <f>FLOOR(C3*1.1,LOOKUP(C3*1.1,{0,10,50,100,500},{0.01,0.05,0.1,0.5,1}))</f>
        <v>33.85</v>
      </c>
      <c r="E3" s="84">
        <f>CEILING(C3*0.9,LOOKUP(C3*0.9,{0,10,50,100,500},{0.01,0.05,0.1,0.5,1}))</f>
        <v>27.75</v>
      </c>
      <c r="F3" s="84">
        <f t="shared" si="0"/>
        <v>33.6</v>
      </c>
      <c r="G3" s="84">
        <v>2</v>
      </c>
      <c r="H3" s="84">
        <f t="shared" si="1"/>
        <v>61.6</v>
      </c>
      <c r="I3" s="84" t="s">
        <v>3590</v>
      </c>
      <c r="J3" s="84">
        <v>21.57</v>
      </c>
      <c r="K3" s="84" t="s">
        <v>4752</v>
      </c>
      <c r="M3" s="186">
        <v>2545</v>
      </c>
    </row>
    <row r="4" spans="1:13" x14ac:dyDescent="0.25">
      <c r="A4" s="84" t="s">
        <v>1203</v>
      </c>
      <c r="B4" s="84" t="s">
        <v>1204</v>
      </c>
      <c r="C4" s="84">
        <v>39.200000000000003</v>
      </c>
      <c r="D4" s="84">
        <f>FLOOR(C4*1.1,LOOKUP(C4*1.1,{0,10,50,100,500},{0.01,0.05,0.1,0.5,1}))</f>
        <v>43.1</v>
      </c>
      <c r="E4" s="84">
        <f>CEILING(C4*0.9,LOOKUP(C4*0.9,{0,10,50,100,500},{0.01,0.05,0.1,0.5,1}))</f>
        <v>35.300000000000004</v>
      </c>
      <c r="F4" s="84">
        <f t="shared" si="0"/>
        <v>42.85</v>
      </c>
      <c r="G4" s="84">
        <v>2</v>
      </c>
      <c r="H4" s="84">
        <f t="shared" si="1"/>
        <v>78.400000000000006</v>
      </c>
      <c r="I4" s="84" t="s">
        <v>3590</v>
      </c>
      <c r="J4" s="84">
        <v>21.46</v>
      </c>
      <c r="K4" s="84" t="s">
        <v>4753</v>
      </c>
      <c r="M4" s="186">
        <v>614</v>
      </c>
    </row>
    <row r="5" spans="1:13" x14ac:dyDescent="0.25">
      <c r="A5" s="84" t="s">
        <v>345</v>
      </c>
      <c r="B5" s="84" t="s">
        <v>346</v>
      </c>
      <c r="C5" s="84">
        <v>60.2</v>
      </c>
      <c r="D5" s="84">
        <f>FLOOR(C5*1.1,LOOKUP(C5*1.1,{0,10,50,100,500},{0.01,0.05,0.1,0.5,1}))</f>
        <v>66.2</v>
      </c>
      <c r="E5" s="84">
        <f>CEILING(C5*0.9,LOOKUP(C5*0.9,{0,10,50,100,500},{0.01,0.05,0.1,0.5,1}))</f>
        <v>54.2</v>
      </c>
      <c r="F5" s="84">
        <f t="shared" si="0"/>
        <v>65.7</v>
      </c>
      <c r="G5" s="84">
        <v>1</v>
      </c>
      <c r="H5" s="84">
        <f t="shared" si="1"/>
        <v>60.2</v>
      </c>
      <c r="I5" s="84" t="s">
        <v>3590</v>
      </c>
      <c r="J5" s="84">
        <v>18.11</v>
      </c>
      <c r="K5" s="84" t="s">
        <v>4754</v>
      </c>
      <c r="M5" s="186">
        <v>1264</v>
      </c>
    </row>
    <row r="6" spans="1:13" x14ac:dyDescent="0.25">
      <c r="A6" s="84" t="s">
        <v>4755</v>
      </c>
      <c r="B6" s="84" t="s">
        <v>4756</v>
      </c>
      <c r="C6" s="84">
        <v>37.299999999999997</v>
      </c>
      <c r="D6" s="84">
        <f>FLOOR(C6*1.1,LOOKUP(C6*1.1,{0,10,50,100,500},{0.01,0.05,0.1,0.5,1}))</f>
        <v>41</v>
      </c>
      <c r="E6" s="84">
        <f>CEILING(C6*0.9,LOOKUP(C6*0.9,{0,10,50,100,500},{0.01,0.05,0.1,0.5,1}))</f>
        <v>33.6</v>
      </c>
      <c r="F6" s="84">
        <f t="shared" si="0"/>
        <v>40.75</v>
      </c>
      <c r="G6" s="84">
        <v>2</v>
      </c>
      <c r="H6" s="84">
        <f t="shared" si="1"/>
        <v>74.599999999999994</v>
      </c>
      <c r="I6" s="84" t="s">
        <v>3590</v>
      </c>
      <c r="J6" s="84">
        <v>16.93</v>
      </c>
      <c r="K6" s="84" t="s">
        <v>4757</v>
      </c>
      <c r="M6" s="186">
        <v>2432</v>
      </c>
    </row>
    <row r="7" spans="1:13" x14ac:dyDescent="0.25">
      <c r="A7" s="84" t="s">
        <v>1682</v>
      </c>
      <c r="B7" s="84" t="s">
        <v>1683</v>
      </c>
      <c r="C7" s="84">
        <v>26.6</v>
      </c>
      <c r="D7" s="84">
        <f>FLOOR(C7*1.1,LOOKUP(C7*1.1,{0,10,50,100,500},{0.01,0.05,0.1,0.5,1}))</f>
        <v>29.25</v>
      </c>
      <c r="E7" s="84">
        <f>CEILING(C7*0.9,LOOKUP(C7*0.9,{0,10,50,100,500},{0.01,0.05,0.1,0.5,1}))</f>
        <v>23.950000000000003</v>
      </c>
      <c r="F7" s="84">
        <f t="shared" si="0"/>
        <v>29</v>
      </c>
      <c r="G7" s="84">
        <v>3</v>
      </c>
      <c r="H7" s="84">
        <f t="shared" si="1"/>
        <v>79.800000000000011</v>
      </c>
      <c r="I7" s="84" t="s">
        <v>3590</v>
      </c>
      <c r="J7" s="84">
        <v>16.87</v>
      </c>
      <c r="K7" s="84" t="s">
        <v>4758</v>
      </c>
      <c r="M7" s="186">
        <v>2520</v>
      </c>
    </row>
    <row r="8" spans="1:13" x14ac:dyDescent="0.25">
      <c r="A8" s="81" t="s">
        <v>4671</v>
      </c>
      <c r="B8" s="81" t="s">
        <v>4672</v>
      </c>
      <c r="C8" s="81">
        <v>34.9</v>
      </c>
      <c r="D8" s="81">
        <f>FLOOR(C8*1.1,LOOKUP(C8*1.1,{0,10,50,100,500},{0.01,0.05,0.1,0.5,1}))</f>
        <v>38.35</v>
      </c>
      <c r="E8" s="81">
        <f>CEILING(C8*0.9,LOOKUP(C8*0.9,{0,10,50,100,500},{0.01,0.05,0.1,0.5,1}))</f>
        <v>31.450000000000003</v>
      </c>
      <c r="F8" s="81">
        <f t="shared" si="0"/>
        <v>38.1</v>
      </c>
      <c r="G8" s="81">
        <v>0</v>
      </c>
      <c r="H8" s="81">
        <f t="shared" si="1"/>
        <v>0</v>
      </c>
      <c r="I8" s="81" t="s">
        <v>3590</v>
      </c>
      <c r="J8" s="81">
        <v>11.72</v>
      </c>
      <c r="K8" s="81" t="s">
        <v>4759</v>
      </c>
      <c r="L8" s="183"/>
    </row>
    <row r="9" spans="1:13" x14ac:dyDescent="0.25">
      <c r="A9" s="81" t="s">
        <v>4760</v>
      </c>
      <c r="B9" s="81" t="s">
        <v>4761</v>
      </c>
      <c r="C9" s="81">
        <v>21.9</v>
      </c>
      <c r="D9" s="81">
        <f>FLOOR(C9*1.1,LOOKUP(C9*1.1,{0,10,50,100,500},{0.01,0.05,0.1,0.5,1}))</f>
        <v>24.05</v>
      </c>
      <c r="E9" s="81">
        <f>CEILING(C9*0.9,LOOKUP(C9*0.9,{0,10,50,100,500},{0.01,0.05,0.1,0.5,1}))</f>
        <v>19.75</v>
      </c>
      <c r="F9" s="81">
        <f t="shared" si="0"/>
        <v>23.8</v>
      </c>
      <c r="G9" s="81">
        <v>0</v>
      </c>
      <c r="H9" s="81">
        <f t="shared" si="1"/>
        <v>0</v>
      </c>
      <c r="I9" s="81" t="s">
        <v>3590</v>
      </c>
      <c r="J9" s="81">
        <v>10.55</v>
      </c>
      <c r="K9" s="81" t="s">
        <v>4762</v>
      </c>
    </row>
    <row r="10" spans="1:13" x14ac:dyDescent="0.25">
      <c r="H10" s="83">
        <f>SUM(H2:H9)</f>
        <v>422.40000000000003</v>
      </c>
      <c r="M10" s="83">
        <f>SUM(M2:M9)</f>
        <v>10924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CBEB-CA57-46BE-B9A5-5F1120310E5E}">
  <dimension ref="A1:T24"/>
  <sheetViews>
    <sheetView zoomScale="145" zoomScaleNormal="145" workbookViewId="0">
      <selection activeCell="I21" sqref="I21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4" width="9" style="6"/>
    <col min="15" max="15" width="9.140625" style="6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1282</v>
      </c>
      <c r="B2" s="23" t="s">
        <v>1283</v>
      </c>
      <c r="C2" s="23" t="s">
        <v>1326</v>
      </c>
      <c r="D2" s="24">
        <f>FLOOR(C2*1.1,LOOKUP(C2*1.1,{0,10,50,100,500},{0.01,0.05,0.1,0.5,1}))</f>
        <v>33.9</v>
      </c>
      <c r="E2" s="24">
        <f>CEILING(C2*0.9,LOOKUP(C2*0.9,{0,10,50,100,500},{0.01,0.05,0.1,0.5,1}))</f>
        <v>27.8</v>
      </c>
      <c r="F2" s="25">
        <f t="shared" ref="F2:F15" si="0">IF(D2&lt;10,D2-0.02,IF(D2&lt;50,D2-0.1,IF(D2&lt;100,D2-0.2,IF(D2&lt;500,D2-1,IF(D2&lt;1000,D2-2,0)))))</f>
        <v>33.799999999999997</v>
      </c>
      <c r="G2" s="23">
        <v>2</v>
      </c>
      <c r="H2" s="23">
        <f t="shared" ref="H2:H15" si="1">C2*G2</f>
        <v>61.7</v>
      </c>
      <c r="I2" s="23"/>
      <c r="J2" s="26">
        <v>35.770000000000003</v>
      </c>
      <c r="K2" s="27">
        <v>-1661000</v>
      </c>
      <c r="L2" s="27">
        <v>768712916</v>
      </c>
      <c r="M2" s="5"/>
      <c r="N2" s="6">
        <v>-2670</v>
      </c>
      <c r="R2" s="3">
        <f t="shared" ref="R2:R11" si="2">IF(E2&lt;10,E2+0.01,IF(E2&lt;50,E2+0.05,IF(E2&lt;100,E2+0.1,IF(E2&lt;500,E2+0.5,IF(E2&lt;1000,E2+1,0)))))</f>
        <v>27.85</v>
      </c>
      <c r="S2" s="6">
        <v>1</v>
      </c>
      <c r="T2" s="8">
        <f>H21*1000*0.01</f>
        <v>5721.9999999999991</v>
      </c>
    </row>
    <row r="3" spans="1:20" s="9" customFormat="1" x14ac:dyDescent="0.25">
      <c r="A3" s="23" t="s">
        <v>1193</v>
      </c>
      <c r="B3" s="23" t="s">
        <v>1194</v>
      </c>
      <c r="C3" s="23" t="s">
        <v>498</v>
      </c>
      <c r="D3" s="23">
        <f>FLOOR(C3*1.1,LOOKUP(C3*1.1,{0,10,50,100,500},{0.01,0.05,0.1,0.5,1}))</f>
        <v>43.050000000000004</v>
      </c>
      <c r="E3" s="23">
        <f>CEILING(C3*0.9,LOOKUP(C3*0.9,{0,10,50,100,500},{0.01,0.05,0.1,0.5,1}))</f>
        <v>35.25</v>
      </c>
      <c r="F3" s="23">
        <f t="shared" si="0"/>
        <v>42.95</v>
      </c>
      <c r="G3" s="23">
        <v>2</v>
      </c>
      <c r="H3" s="23">
        <f t="shared" si="1"/>
        <v>78.3</v>
      </c>
      <c r="I3" s="23"/>
      <c r="J3" s="26">
        <v>20.100000000000001</v>
      </c>
      <c r="K3" s="27">
        <v>8462953</v>
      </c>
      <c r="L3" s="27">
        <v>2602044652</v>
      </c>
      <c r="M3" s="28"/>
      <c r="N3" s="5">
        <v>-1944</v>
      </c>
      <c r="O3" s="6"/>
      <c r="P3" s="6"/>
      <c r="Q3" s="6"/>
      <c r="R3" s="3">
        <f t="shared" si="2"/>
        <v>35.299999999999997</v>
      </c>
      <c r="S3" s="6">
        <v>2</v>
      </c>
      <c r="T3" s="8">
        <f>T2*2</f>
        <v>11443.999999999998</v>
      </c>
    </row>
    <row r="4" spans="1:20" x14ac:dyDescent="0.25">
      <c r="A4" s="15" t="s">
        <v>205</v>
      </c>
      <c r="B4" s="15" t="s">
        <v>206</v>
      </c>
      <c r="C4" s="15" t="s">
        <v>1327</v>
      </c>
      <c r="D4" s="16">
        <f>FLOOR(C4*1.1,LOOKUP(C4*1.1,{0,10,50,100,500},{0.01,0.05,0.1,0.5,1}))</f>
        <v>132</v>
      </c>
      <c r="E4" s="16">
        <f>CEILING(C4*0.9,LOOKUP(C4*0.9,{0,10,50,100,500},{0.01,0.05,0.1,0.5,1}))</f>
        <v>108</v>
      </c>
      <c r="F4" s="17">
        <f t="shared" si="0"/>
        <v>131</v>
      </c>
      <c r="G4" s="15">
        <v>0</v>
      </c>
      <c r="H4" s="15">
        <f t="shared" si="1"/>
        <v>0</v>
      </c>
      <c r="I4" s="15"/>
      <c r="J4" s="18">
        <v>17.010000000000002</v>
      </c>
      <c r="K4" s="19">
        <v>-58000</v>
      </c>
      <c r="L4" s="19">
        <v>666261500</v>
      </c>
      <c r="M4" s="5"/>
      <c r="N4" s="5"/>
      <c r="R4" s="3">
        <f t="shared" si="2"/>
        <v>108.5</v>
      </c>
      <c r="S4" s="6">
        <v>3</v>
      </c>
      <c r="T4" s="8">
        <f>T2*3</f>
        <v>17165.999999999996</v>
      </c>
    </row>
    <row r="5" spans="1:20" s="9" customFormat="1" ht="17.25" customHeight="1" x14ac:dyDescent="0.25">
      <c r="A5" s="23" t="s">
        <v>1318</v>
      </c>
      <c r="B5" s="23" t="s">
        <v>1319</v>
      </c>
      <c r="C5" s="23" t="s">
        <v>581</v>
      </c>
      <c r="D5" s="24">
        <f>FLOOR(C5*1.1,LOOKUP(C5*1.1,{0,10,50,100,500},{0.01,0.05,0.1,0.5,1}))</f>
        <v>58</v>
      </c>
      <c r="E5" s="24">
        <f>CEILING(C5*0.9,LOOKUP(C5*0.9,{0,10,50,100,500},{0.01,0.05,0.1,0.5,1}))</f>
        <v>47.550000000000004</v>
      </c>
      <c r="F5" s="25">
        <f t="shared" si="0"/>
        <v>57.8</v>
      </c>
      <c r="G5" s="23">
        <v>1</v>
      </c>
      <c r="H5" s="23">
        <f t="shared" si="1"/>
        <v>52.8</v>
      </c>
      <c r="I5" s="23"/>
      <c r="J5" s="26">
        <v>16.47</v>
      </c>
      <c r="K5" s="27">
        <v>1602000</v>
      </c>
      <c r="L5" s="27">
        <v>688583400</v>
      </c>
      <c r="M5" s="5"/>
      <c r="N5" s="5">
        <v>772</v>
      </c>
      <c r="O5" s="6"/>
      <c r="P5" s="6"/>
      <c r="Q5" s="6"/>
      <c r="R5" s="3">
        <f t="shared" si="2"/>
        <v>47.6</v>
      </c>
      <c r="S5" s="6">
        <v>4</v>
      </c>
      <c r="T5" s="8">
        <f>T2*4</f>
        <v>22887.999999999996</v>
      </c>
    </row>
    <row r="6" spans="1:20" x14ac:dyDescent="0.25">
      <c r="A6" s="28" t="s">
        <v>383</v>
      </c>
      <c r="B6" s="28" t="s">
        <v>384</v>
      </c>
      <c r="C6" s="28" t="s">
        <v>1328</v>
      </c>
      <c r="D6" s="22">
        <f>FLOOR(C6*1.1,LOOKUP(C6*1.1,{0,10,50,100,500},{0.01,0.05,0.1,0.5,1}))</f>
        <v>43.1</v>
      </c>
      <c r="E6" s="22">
        <f>CEILING(C6*0.9,LOOKUP(C6*0.9,{0,10,50,100,500},{0.01,0.05,0.1,0.5,1}))</f>
        <v>35.300000000000004</v>
      </c>
      <c r="F6" s="29">
        <f t="shared" si="0"/>
        <v>43</v>
      </c>
      <c r="G6" s="28">
        <v>0</v>
      </c>
      <c r="H6" s="28">
        <f t="shared" si="1"/>
        <v>0</v>
      </c>
      <c r="I6" s="28"/>
      <c r="J6" s="53">
        <v>15.97</v>
      </c>
      <c r="K6" s="20">
        <v>-202880</v>
      </c>
      <c r="L6" s="20">
        <v>404917519</v>
      </c>
      <c r="M6" s="5"/>
      <c r="N6" s="5" t="s">
        <v>951</v>
      </c>
      <c r="R6" s="3">
        <f t="shared" si="2"/>
        <v>35.35</v>
      </c>
      <c r="S6" s="6">
        <v>5</v>
      </c>
      <c r="T6" s="8">
        <f>T2*5</f>
        <v>28609.999999999996</v>
      </c>
    </row>
    <row r="7" spans="1:20" s="9" customFormat="1" x14ac:dyDescent="0.25">
      <c r="A7" s="23" t="s">
        <v>511</v>
      </c>
      <c r="B7" s="23" t="s">
        <v>512</v>
      </c>
      <c r="C7" s="23" t="s">
        <v>513</v>
      </c>
      <c r="D7" s="24">
        <f>FLOOR(C7*1.1,LOOKUP(C7*1.1,{0,10,50,100,500},{0.01,0.05,0.1,0.5,1}))</f>
        <v>13.350000000000001</v>
      </c>
      <c r="E7" s="24">
        <f>CEILING(C7*0.9,LOOKUP(C7*0.9,{0,10,50,100,500},{0.01,0.05,0.1,0.5,1}))</f>
        <v>10.950000000000001</v>
      </c>
      <c r="F7" s="25">
        <f t="shared" si="0"/>
        <v>13.250000000000002</v>
      </c>
      <c r="G7" s="23">
        <v>5</v>
      </c>
      <c r="H7" s="23">
        <f t="shared" si="1"/>
        <v>60.75</v>
      </c>
      <c r="I7" s="23"/>
      <c r="J7" s="26">
        <v>14.06</v>
      </c>
      <c r="K7" s="27">
        <v>186000</v>
      </c>
      <c r="L7" s="27">
        <v>181039619</v>
      </c>
      <c r="M7" s="5"/>
      <c r="N7" s="5">
        <v>238</v>
      </c>
      <c r="O7" s="6"/>
      <c r="P7" s="6"/>
      <c r="Q7" s="6"/>
      <c r="R7" s="3">
        <f t="shared" si="2"/>
        <v>11.000000000000002</v>
      </c>
      <c r="S7" s="6">
        <v>6</v>
      </c>
      <c r="T7" s="8">
        <f>T2*6</f>
        <v>34331.999999999993</v>
      </c>
    </row>
    <row r="8" spans="1:20" s="13" customFormat="1" x14ac:dyDescent="0.25">
      <c r="A8" s="23" t="s">
        <v>1320</v>
      </c>
      <c r="B8" s="23" t="s">
        <v>1321</v>
      </c>
      <c r="C8" s="23" t="s">
        <v>1329</v>
      </c>
      <c r="D8" s="24">
        <f>FLOOR(C8*1.1,LOOKUP(C8*1.1,{0,10,50,100,500},{0.01,0.05,0.1,0.5,1}))</f>
        <v>35.25</v>
      </c>
      <c r="E8" s="24">
        <f>CEILING(C8*0.9,LOOKUP(C8*0.9,{0,10,50,100,500},{0.01,0.05,0.1,0.5,1}))</f>
        <v>28.85</v>
      </c>
      <c r="F8" s="25">
        <f t="shared" si="0"/>
        <v>35.15</v>
      </c>
      <c r="G8" s="25">
        <v>2</v>
      </c>
      <c r="H8" s="23">
        <f t="shared" si="1"/>
        <v>64.099999999999994</v>
      </c>
      <c r="I8" s="23"/>
      <c r="J8" s="26">
        <v>13.17</v>
      </c>
      <c r="K8" s="27">
        <v>-48000</v>
      </c>
      <c r="L8" s="27">
        <v>360827850</v>
      </c>
      <c r="M8" s="28"/>
      <c r="N8" s="5">
        <v>-3431</v>
      </c>
      <c r="O8" s="6"/>
      <c r="P8" s="6"/>
      <c r="Q8" s="6"/>
      <c r="R8" s="3">
        <f t="shared" si="2"/>
        <v>28.900000000000002</v>
      </c>
      <c r="S8" s="6">
        <v>7</v>
      </c>
      <c r="T8" s="8">
        <f>T2*7</f>
        <v>40053.999999999993</v>
      </c>
    </row>
    <row r="9" spans="1:20" s="13" customFormat="1" x14ac:dyDescent="0.25">
      <c r="A9" s="28" t="s">
        <v>1322</v>
      </c>
      <c r="B9" s="28" t="s">
        <v>1323</v>
      </c>
      <c r="C9" s="28" t="s">
        <v>1330</v>
      </c>
      <c r="D9" s="22">
        <f>FLOOR(C9*1.1,LOOKUP(C9*1.1,{0,10,50,100,500},{0.01,0.05,0.1,0.5,1}))</f>
        <v>36.65</v>
      </c>
      <c r="E9" s="22">
        <f>CEILING(C9*0.9,LOOKUP(C9*0.9,{0,10,50,100,500},{0.01,0.05,0.1,0.5,1}))</f>
        <v>30.05</v>
      </c>
      <c r="F9" s="29">
        <f t="shared" si="0"/>
        <v>36.549999999999997</v>
      </c>
      <c r="G9" s="29">
        <v>0</v>
      </c>
      <c r="H9" s="28">
        <f t="shared" si="1"/>
        <v>0</v>
      </c>
      <c r="I9" s="28"/>
      <c r="J9" s="53">
        <v>12.97</v>
      </c>
      <c r="K9" s="20">
        <v>-30000</v>
      </c>
      <c r="L9" s="20">
        <v>392707491</v>
      </c>
      <c r="M9" s="5"/>
      <c r="N9" s="5" t="s">
        <v>951</v>
      </c>
      <c r="O9" s="6"/>
      <c r="P9" s="6"/>
      <c r="Q9" s="6"/>
      <c r="R9" s="3">
        <f t="shared" si="2"/>
        <v>30.1</v>
      </c>
      <c r="S9" s="6">
        <v>8</v>
      </c>
      <c r="T9" s="8">
        <f>T2*8</f>
        <v>45775.999999999993</v>
      </c>
    </row>
    <row r="10" spans="1:20" x14ac:dyDescent="0.25">
      <c r="A10" s="23" t="s">
        <v>1089</v>
      </c>
      <c r="B10" s="23" t="s">
        <v>1090</v>
      </c>
      <c r="C10" s="23" t="s">
        <v>1331</v>
      </c>
      <c r="D10" s="24">
        <f>FLOOR(C10*1.1,LOOKUP(C10*1.1,{0,10,50,100,500},{0.01,0.05,0.1,0.5,1}))</f>
        <v>64.3</v>
      </c>
      <c r="E10" s="24">
        <f>CEILING(C10*0.9,LOOKUP(C10*0.9,{0,10,50,100,500},{0.01,0.05,0.1,0.5,1}))</f>
        <v>52.7</v>
      </c>
      <c r="F10" s="25">
        <f t="shared" si="0"/>
        <v>64.099999999999994</v>
      </c>
      <c r="G10" s="25">
        <v>1</v>
      </c>
      <c r="H10" s="23">
        <f t="shared" si="1"/>
        <v>58.5</v>
      </c>
      <c r="I10" s="25"/>
      <c r="J10" s="26">
        <v>10.81</v>
      </c>
      <c r="K10" s="27">
        <v>3790559</v>
      </c>
      <c r="L10" s="27">
        <v>3464394415</v>
      </c>
      <c r="M10" s="5"/>
      <c r="N10" s="5">
        <v>2050</v>
      </c>
      <c r="R10" s="3">
        <f t="shared" si="2"/>
        <v>52.800000000000004</v>
      </c>
      <c r="S10" s="6">
        <v>9</v>
      </c>
      <c r="T10" s="8">
        <f>T2*9</f>
        <v>51497.999999999993</v>
      </c>
    </row>
    <row r="11" spans="1:20" s="9" customFormat="1" x14ac:dyDescent="0.25">
      <c r="A11" s="23" t="s">
        <v>1324</v>
      </c>
      <c r="B11" s="23" t="s">
        <v>1325</v>
      </c>
      <c r="C11" s="23" t="s">
        <v>739</v>
      </c>
      <c r="D11" s="24">
        <f>FLOOR(C11*1.1,LOOKUP(C11*1.1,{0,10,50,100,500},{0.01,0.05,0.1,0.5,1}))</f>
        <v>17.350000000000001</v>
      </c>
      <c r="E11" s="24">
        <f>CEILING(C11*0.9,LOOKUP(C11*0.9,{0,10,50,100,500},{0.01,0.05,0.1,0.5,1}))</f>
        <v>14.25</v>
      </c>
      <c r="F11" s="25">
        <f t="shared" si="0"/>
        <v>17.25</v>
      </c>
      <c r="G11" s="25">
        <v>4</v>
      </c>
      <c r="H11" s="23">
        <f t="shared" si="1"/>
        <v>63.2</v>
      </c>
      <c r="I11" s="25"/>
      <c r="J11" s="26">
        <v>10.119999999999999</v>
      </c>
      <c r="K11" s="27">
        <v>68000</v>
      </c>
      <c r="L11" s="27">
        <v>112864700</v>
      </c>
      <c r="M11" s="28"/>
      <c r="N11" s="5">
        <v>2981</v>
      </c>
      <c r="O11" s="6"/>
      <c r="P11" s="6"/>
      <c r="Q11" s="6"/>
      <c r="R11" s="3">
        <f t="shared" si="2"/>
        <v>14.3</v>
      </c>
      <c r="S11" s="6">
        <v>10</v>
      </c>
      <c r="T11" s="8">
        <f>T2*10</f>
        <v>57219.999999999993</v>
      </c>
    </row>
    <row r="12" spans="1:20" x14ac:dyDescent="0.25">
      <c r="A12" s="15" t="s">
        <v>243</v>
      </c>
      <c r="B12" s="15" t="s">
        <v>244</v>
      </c>
      <c r="C12" s="15" t="s">
        <v>1332</v>
      </c>
      <c r="D12" s="16">
        <f>FLOOR(C12*1.1,LOOKUP(C12*1.1,{0,10,50,100,500},{0.01,0.05,0.1,0.5,1}))</f>
        <v>99.300000000000011</v>
      </c>
      <c r="E12" s="16">
        <f>CEILING(C12*0.9,LOOKUP(C12*0.9,{0,10,50,100,500},{0.01,0.05,0.1,0.5,1}))</f>
        <v>81.300000000000011</v>
      </c>
      <c r="F12" s="17">
        <f t="shared" si="0"/>
        <v>99.100000000000009</v>
      </c>
      <c r="G12" s="17">
        <v>0</v>
      </c>
      <c r="H12" s="15">
        <f t="shared" si="1"/>
        <v>0</v>
      </c>
      <c r="I12" s="17"/>
      <c r="J12" s="18">
        <v>9.4600000000000009</v>
      </c>
      <c r="K12" s="18">
        <v>-996</v>
      </c>
      <c r="L12" s="19">
        <v>667554100</v>
      </c>
      <c r="M12" s="28"/>
      <c r="N12" s="5"/>
      <c r="P12" s="14"/>
      <c r="R12" s="3"/>
      <c r="T12" s="7"/>
    </row>
    <row r="13" spans="1:20" s="9" customFormat="1" x14ac:dyDescent="0.25">
      <c r="A13" s="15" t="s">
        <v>160</v>
      </c>
      <c r="B13" s="15" t="s">
        <v>161</v>
      </c>
      <c r="C13" s="15" t="s">
        <v>1333</v>
      </c>
      <c r="D13" s="16">
        <f>FLOOR(C13*1.1,LOOKUP(C13*1.1,{0,10,50,100,500},{0.01,0.05,0.1,0.5,1}))</f>
        <v>719</v>
      </c>
      <c r="E13" s="16">
        <f>CEILING(C13*0.9,LOOKUP(C13*0.9,{0,10,50,100,500},{0.01,0.05,0.1,0.5,1}))</f>
        <v>589</v>
      </c>
      <c r="F13" s="17">
        <f t="shared" si="0"/>
        <v>717</v>
      </c>
      <c r="G13" s="17">
        <v>0</v>
      </c>
      <c r="H13" s="15">
        <f t="shared" si="1"/>
        <v>0</v>
      </c>
      <c r="I13" s="17"/>
      <c r="J13" s="18">
        <v>9.0399999999999991</v>
      </c>
      <c r="K13" s="19">
        <v>42892</v>
      </c>
      <c r="L13" s="19">
        <v>4475038877</v>
      </c>
      <c r="M13" s="5"/>
      <c r="N13" s="6"/>
      <c r="O13" s="6"/>
      <c r="P13" s="14"/>
      <c r="Q13" s="6"/>
      <c r="R13" s="3"/>
      <c r="S13" s="6"/>
      <c r="T13" s="7"/>
    </row>
    <row r="14" spans="1:20" x14ac:dyDescent="0.25">
      <c r="A14" s="15" t="s">
        <v>1066</v>
      </c>
      <c r="B14" s="15" t="s">
        <v>1067</v>
      </c>
      <c r="C14" s="15" t="s">
        <v>1334</v>
      </c>
      <c r="D14" s="16">
        <f>FLOOR(C14*1.1,LOOKUP(C14*1.1,{0,10,50,100,500},{0.01,0.05,0.1,0.5,1}))</f>
        <v>95.7</v>
      </c>
      <c r="E14" s="16">
        <f>CEILING(C14*0.9,LOOKUP(C14*0.9,{0,10,50,100,500},{0.01,0.05,0.1,0.5,1}))</f>
        <v>78.300000000000011</v>
      </c>
      <c r="F14" s="17">
        <f t="shared" si="0"/>
        <v>95.5</v>
      </c>
      <c r="G14" s="17">
        <v>0</v>
      </c>
      <c r="H14" s="15">
        <f t="shared" si="1"/>
        <v>0</v>
      </c>
      <c r="I14" s="17"/>
      <c r="J14" s="18">
        <v>8.99</v>
      </c>
      <c r="K14" s="19">
        <v>171000</v>
      </c>
      <c r="L14" s="19">
        <v>330315900</v>
      </c>
      <c r="M14" s="5"/>
      <c r="P14" s="14"/>
      <c r="R14" s="3"/>
      <c r="T14" s="7"/>
    </row>
    <row r="15" spans="1:20" s="9" customFormat="1" x14ac:dyDescent="0.25">
      <c r="A15" s="23" t="s">
        <v>100</v>
      </c>
      <c r="B15" s="23" t="s">
        <v>101</v>
      </c>
      <c r="C15" s="23" t="s">
        <v>1335</v>
      </c>
      <c r="D15" s="24">
        <f>FLOOR(C15*1.1,LOOKUP(C15*1.1,{0,10,50,100,500},{0.01,0.05,0.1,0.5,1}))</f>
        <v>64.2</v>
      </c>
      <c r="E15" s="24">
        <f>CEILING(C15*0.9,LOOKUP(C15*0.9,{0,10,50,100,500},{0.01,0.05,0.1,0.5,1}))</f>
        <v>52.6</v>
      </c>
      <c r="F15" s="25">
        <f t="shared" si="0"/>
        <v>64</v>
      </c>
      <c r="G15" s="25">
        <v>1</v>
      </c>
      <c r="H15" s="23">
        <f t="shared" si="1"/>
        <v>58.4</v>
      </c>
      <c r="I15" s="25"/>
      <c r="J15" s="26">
        <v>8.08</v>
      </c>
      <c r="K15" s="27">
        <v>773273</v>
      </c>
      <c r="L15" s="27">
        <v>1206928100</v>
      </c>
      <c r="M15" s="5"/>
      <c r="N15" s="6">
        <v>1850</v>
      </c>
      <c r="O15" s="6"/>
      <c r="P15" s="14"/>
      <c r="Q15" s="6"/>
      <c r="R15" s="14"/>
      <c r="S15" s="14"/>
      <c r="T15" s="7"/>
    </row>
    <row r="16" spans="1:20" x14ac:dyDescent="0.25">
      <c r="A16" s="23" t="s">
        <v>184</v>
      </c>
      <c r="B16" s="23" t="s">
        <v>185</v>
      </c>
      <c r="C16" s="23" t="s">
        <v>1336</v>
      </c>
      <c r="D16" s="24">
        <f>FLOOR(C16*1.1,LOOKUP(C16*1.1,{0,10,50,100,500},{0.01,0.05,0.1,0.5,1}))</f>
        <v>29.450000000000003</v>
      </c>
      <c r="E16" s="24">
        <f>CEILING(C16*0.9,LOOKUP(C16*0.9,{0,10,50,100,500},{0.01,0.05,0.1,0.5,1}))</f>
        <v>24.150000000000002</v>
      </c>
      <c r="F16" s="25">
        <f>IF(D16&lt;10,D16-0.02,IF(D16&lt;50,D16-0.1,IF(D16&lt;100,D16-0.2,IF(D16&lt;500,D16-1,IF(D16&lt;1000,D16-2,0)))))</f>
        <v>29.35</v>
      </c>
      <c r="G16" s="25">
        <v>2</v>
      </c>
      <c r="H16" s="23">
        <f>C16*G16</f>
        <v>53.6</v>
      </c>
      <c r="I16" s="25"/>
      <c r="J16" s="23">
        <v>4.7699999999999996</v>
      </c>
      <c r="K16" s="27">
        <v>-3378000</v>
      </c>
      <c r="L16" s="27">
        <v>4081151208</v>
      </c>
      <c r="N16" s="6" t="s">
        <v>1397</v>
      </c>
      <c r="P16" s="14"/>
      <c r="R16" s="14"/>
      <c r="S16" s="14"/>
      <c r="T16" s="7"/>
    </row>
    <row r="17" spans="1:15" x14ac:dyDescent="0.25">
      <c r="A17" s="15" t="s">
        <v>1337</v>
      </c>
      <c r="B17" s="15" t="s">
        <v>1338</v>
      </c>
      <c r="C17" s="15" t="s">
        <v>1179</v>
      </c>
      <c r="D17" s="16">
        <f>FLOOR(C17*1.1,LOOKUP(C17*1.1,{0,10,50,100,500},{0.01,0.05,0.1,0.5,1}))</f>
        <v>32.65</v>
      </c>
      <c r="E17" s="16">
        <f>CEILING(C17*0.9,LOOKUP(C17*0.9,{0,10,50,100,500},{0.01,0.05,0.1,0.5,1}))</f>
        <v>26.75</v>
      </c>
      <c r="F17" s="17">
        <f>IF(D17&lt;10,D17-0.02,IF(D17&lt;50,D17-0.1,IF(D17&lt;100,D17-0.2,IF(D17&lt;500,D17-1,IF(D17&lt;1000,D17-2,0)))))</f>
        <v>32.549999999999997</v>
      </c>
      <c r="G17" s="17">
        <v>0</v>
      </c>
      <c r="H17" s="15">
        <f>C17*G17</f>
        <v>0</v>
      </c>
      <c r="I17" s="17"/>
      <c r="J17" s="18">
        <v>6.1</v>
      </c>
      <c r="K17" s="19">
        <v>213000</v>
      </c>
      <c r="L17" s="19">
        <v>175347050</v>
      </c>
      <c r="M17" s="29"/>
      <c r="O17" s="7"/>
    </row>
    <row r="18" spans="1:15" x14ac:dyDescent="0.25">
      <c r="A18" s="15" t="s">
        <v>1339</v>
      </c>
      <c r="B18" s="15" t="s">
        <v>1340</v>
      </c>
      <c r="C18" s="15" t="s">
        <v>1344</v>
      </c>
      <c r="D18" s="16">
        <f>FLOOR(C18*1.1,LOOKUP(C18*1.1,{0,10,50,100,500},{0.01,0.05,0.1,0.5,1}))</f>
        <v>23.650000000000002</v>
      </c>
      <c r="E18" s="16">
        <f>CEILING(C18*0.9,LOOKUP(C18*0.9,{0,10,50,100,500},{0.01,0.05,0.1,0.5,1}))</f>
        <v>19.350000000000001</v>
      </c>
      <c r="F18" s="17">
        <f>IF(D18&lt;10,D18-0.02,IF(D18&lt;50,D18-0.1,IF(D18&lt;100,D18-0.2,IF(D18&lt;500,D18-1,IF(D18&lt;1000,D18-2,0)))))</f>
        <v>23.55</v>
      </c>
      <c r="G18" s="17">
        <v>0</v>
      </c>
      <c r="H18" s="15">
        <f>C18*G18</f>
        <v>0</v>
      </c>
      <c r="I18" s="17"/>
      <c r="J18" s="18">
        <v>5.58</v>
      </c>
      <c r="K18" s="19">
        <v>1040000</v>
      </c>
      <c r="L18" s="19">
        <v>122747031</v>
      </c>
      <c r="N18" s="7"/>
      <c r="O18" s="7"/>
    </row>
    <row r="19" spans="1:15" x14ac:dyDescent="0.25">
      <c r="A19" s="23" t="s">
        <v>1292</v>
      </c>
      <c r="B19" s="23" t="s">
        <v>1346</v>
      </c>
      <c r="C19" s="23" t="s">
        <v>1345</v>
      </c>
      <c r="D19" s="24">
        <f>FLOOR(C19*1.1,LOOKUP(C19*1.1,{0,10,50,100,500},{0.01,0.05,0.1,0.5,1}))</f>
        <v>22.900000000000002</v>
      </c>
      <c r="E19" s="24">
        <f>CEILING(C19*0.9,LOOKUP(C19*0.9,{0,10,50,100,500},{0.01,0.05,0.1,0.5,1}))</f>
        <v>18.8</v>
      </c>
      <c r="F19" s="25">
        <f>IF(D19&lt;10,D19-0.02,IF(D19&lt;50,D19-0.1,IF(D19&lt;100,D19-0.2,IF(D19&lt;500,D19-1,IF(D19&lt;1000,D19-2,0)))))</f>
        <v>22.8</v>
      </c>
      <c r="G19" s="25">
        <v>1</v>
      </c>
      <c r="H19" s="23">
        <f>C19*G19</f>
        <v>20.85</v>
      </c>
      <c r="I19" s="25"/>
      <c r="J19" s="26">
        <v>5.31</v>
      </c>
      <c r="K19" s="27">
        <v>-431101</v>
      </c>
      <c r="L19" s="27">
        <v>86710600</v>
      </c>
      <c r="N19" s="7">
        <v>161</v>
      </c>
      <c r="O19" s="7"/>
    </row>
    <row r="20" spans="1:15" x14ac:dyDescent="0.25">
      <c r="A20" s="15" t="s">
        <v>1341</v>
      </c>
      <c r="B20" s="15" t="s">
        <v>1342</v>
      </c>
      <c r="C20" s="15" t="s">
        <v>1343</v>
      </c>
      <c r="D20" s="16">
        <f>FLOOR(C20*1.1,LOOKUP(C20*1.1,{0,10,50,100,500},{0.01,0.05,0.1,0.5,1}))</f>
        <v>50.7</v>
      </c>
      <c r="E20" s="16">
        <f>CEILING(C20*0.9,LOOKUP(C20*0.9,{0,10,50,100,500},{0.01,0.05,0.1,0.5,1}))</f>
        <v>41.550000000000004</v>
      </c>
      <c r="F20" s="17">
        <f>IF(D20&lt;10,D20-0.02,IF(D20&lt;50,D20-0.1,IF(D20&lt;100,D20-0.2,IF(D20&lt;500,D20-1,IF(D20&lt;1000,D20-2,0)))))</f>
        <v>50.5</v>
      </c>
      <c r="G20" s="17">
        <v>0</v>
      </c>
      <c r="H20" s="15">
        <f>C20*G20</f>
        <v>0</v>
      </c>
      <c r="I20" s="17"/>
      <c r="J20" s="18">
        <v>4.46</v>
      </c>
      <c r="K20" s="19">
        <v>-672001</v>
      </c>
      <c r="L20" s="19">
        <v>406617094</v>
      </c>
      <c r="N20" s="7"/>
      <c r="O20" s="7"/>
    </row>
    <row r="21" spans="1:15" x14ac:dyDescent="0.25">
      <c r="A21" s="7"/>
      <c r="B21" s="7"/>
      <c r="C21" s="7"/>
      <c r="H21" s="9">
        <f>SUM(H2:H20)</f>
        <v>572.19999999999993</v>
      </c>
      <c r="N21" s="30">
        <f>SUM(N2:N20)</f>
        <v>7</v>
      </c>
      <c r="O21" s="7"/>
    </row>
    <row r="22" spans="1:15" x14ac:dyDescent="0.25">
      <c r="A22" s="7"/>
      <c r="B22" s="7"/>
      <c r="C22" s="7"/>
      <c r="N22" s="7"/>
      <c r="O22" s="7"/>
    </row>
    <row r="23" spans="1:15" x14ac:dyDescent="0.25">
      <c r="C23" s="6"/>
      <c r="F23" s="6"/>
      <c r="G23" s="6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C4A1-A9B0-4264-B09F-865D15488003}">
  <dimension ref="A1:M10"/>
  <sheetViews>
    <sheetView zoomScale="145" zoomScaleNormal="145" workbookViewId="0">
      <selection activeCell="M7" sqref="M7"/>
    </sheetView>
  </sheetViews>
  <sheetFormatPr defaultColWidth="9.28515625" defaultRowHeight="15.75" x14ac:dyDescent="0.25"/>
  <cols>
    <col min="1" max="3" width="9.28515625" style="187"/>
    <col min="4" max="4" width="8.7109375" style="187" customWidth="1"/>
    <col min="5" max="10" width="9.28515625" style="187"/>
    <col min="11" max="11" width="15.7109375" style="187" customWidth="1"/>
    <col min="12" max="16384" width="9.28515625" style="187"/>
  </cols>
  <sheetData>
    <row r="1" spans="1:13" x14ac:dyDescent="0.25">
      <c r="A1" s="187" t="s">
        <v>3587</v>
      </c>
      <c r="B1" s="187" t="s">
        <v>3588</v>
      </c>
      <c r="C1" s="187" t="s">
        <v>3589</v>
      </c>
      <c r="D1" s="187" t="s">
        <v>3590</v>
      </c>
      <c r="E1" s="187" t="s">
        <v>3591</v>
      </c>
      <c r="F1" s="187" t="s">
        <v>3592</v>
      </c>
      <c r="G1" s="187" t="s">
        <v>3593</v>
      </c>
      <c r="H1" s="187" t="s">
        <v>3594</v>
      </c>
      <c r="I1" s="187" t="s">
        <v>3590</v>
      </c>
      <c r="J1" s="187" t="s">
        <v>3595</v>
      </c>
      <c r="K1" s="187" t="s">
        <v>3596</v>
      </c>
      <c r="L1" s="187" t="s">
        <v>3597</v>
      </c>
    </row>
    <row r="2" spans="1:13" x14ac:dyDescent="0.25">
      <c r="A2" s="84" t="s">
        <v>4390</v>
      </c>
      <c r="B2" s="84" t="s">
        <v>4391</v>
      </c>
      <c r="C2" s="84">
        <v>24.2</v>
      </c>
      <c r="D2" s="84">
        <f>FLOOR(C2*1.1,LOOKUP(C2*1.1,{0,10,50,100,500},{0.01,0.05,0.1,0.5,1}))</f>
        <v>26.6</v>
      </c>
      <c r="E2" s="84">
        <f>CEILING(C2*0.9,LOOKUP(C2*0.9,{0,10,50,100,500},{0.01,0.05,0.1,0.5,1}))</f>
        <v>21.8</v>
      </c>
      <c r="F2" s="84">
        <f t="shared" ref="F2:F9" si="0">IF(D2&lt;10,D2-0.05,IF(D2&lt;50,D2-0.25,IF(D2&lt;100,D2-0.5,IF(D2&lt;500,D2-2.5,IF(D2&lt;1000,D2-5,0)))))</f>
        <v>26.35</v>
      </c>
      <c r="G2" s="84">
        <v>0</v>
      </c>
      <c r="H2" s="84">
        <f t="shared" ref="H2:H9" si="1">C2*G2</f>
        <v>0</v>
      </c>
      <c r="I2" s="84" t="s">
        <v>3590</v>
      </c>
      <c r="J2" s="84">
        <v>89.67</v>
      </c>
      <c r="K2" s="84" t="s">
        <v>4763</v>
      </c>
      <c r="M2" s="187" t="s">
        <v>306</v>
      </c>
    </row>
    <row r="3" spans="1:13" x14ac:dyDescent="0.25">
      <c r="A3" s="84" t="s">
        <v>634</v>
      </c>
      <c r="B3" s="84" t="s">
        <v>635</v>
      </c>
      <c r="C3" s="84">
        <v>79.2</v>
      </c>
      <c r="D3" s="84">
        <f>FLOOR(C3*1.1,LOOKUP(C3*1.1,{0,10,50,100,500},{0.01,0.05,0.1,0.5,1}))</f>
        <v>87.100000000000009</v>
      </c>
      <c r="E3" s="84">
        <f>CEILING(C3*0.9,LOOKUP(C3*0.9,{0,10,50,100,500},{0.01,0.05,0.1,0.5,1}))</f>
        <v>71.3</v>
      </c>
      <c r="F3" s="84">
        <f t="shared" si="0"/>
        <v>86.600000000000009</v>
      </c>
      <c r="G3" s="84">
        <v>1</v>
      </c>
      <c r="H3" s="84">
        <f t="shared" si="1"/>
        <v>79.2</v>
      </c>
      <c r="I3" s="84" t="s">
        <v>3590</v>
      </c>
      <c r="J3" s="84">
        <v>20.8</v>
      </c>
      <c r="K3" s="84" t="s">
        <v>4764</v>
      </c>
      <c r="M3" s="187">
        <v>3224</v>
      </c>
    </row>
    <row r="4" spans="1:13" x14ac:dyDescent="0.25">
      <c r="A4" s="84" t="s">
        <v>4598</v>
      </c>
      <c r="B4" s="84" t="s">
        <v>4599</v>
      </c>
      <c r="C4" s="84">
        <v>18.3</v>
      </c>
      <c r="D4" s="84">
        <f>FLOOR(C4*1.1,LOOKUP(C4*1.1,{0,10,50,100,500},{0.01,0.05,0.1,0.5,1}))</f>
        <v>20.100000000000001</v>
      </c>
      <c r="E4" s="84">
        <f>CEILING(C4*0.9,LOOKUP(C4*0.9,{0,10,50,100,500},{0.01,0.05,0.1,0.5,1}))</f>
        <v>16.5</v>
      </c>
      <c r="F4" s="84">
        <f>IF(D4&lt;10,D4-0.05,IF(D4&lt;50,D4-0.25,IF(D4&lt;100,D4-0.5,IF(D4&lt;500,D4-2.5,IF(D4&lt;1000,D4-5,0)))))</f>
        <v>19.850000000000001</v>
      </c>
      <c r="G4" s="84">
        <v>4</v>
      </c>
      <c r="H4" s="84">
        <f>C4*G4</f>
        <v>73.2</v>
      </c>
      <c r="I4" s="84" t="s">
        <v>3590</v>
      </c>
      <c r="J4" s="84">
        <v>12.55</v>
      </c>
      <c r="K4" s="84" t="s">
        <v>4765</v>
      </c>
      <c r="L4" s="183"/>
      <c r="M4" s="187">
        <v>-6566</v>
      </c>
    </row>
    <row r="5" spans="1:13" x14ac:dyDescent="0.25">
      <c r="A5" s="84" t="s">
        <v>865</v>
      </c>
      <c r="B5" s="84" t="s">
        <v>866</v>
      </c>
      <c r="C5" s="84">
        <v>71.2</v>
      </c>
      <c r="D5" s="84">
        <f>FLOOR(C5*1.1,LOOKUP(C5*1.1,{0,10,50,100,500},{0.01,0.05,0.1,0.5,1}))</f>
        <v>78.300000000000011</v>
      </c>
      <c r="E5" s="84">
        <f>CEILING(C5*0.9,LOOKUP(C5*0.9,{0,10,50,100,500},{0.01,0.05,0.1,0.5,1}))</f>
        <v>64.100000000000009</v>
      </c>
      <c r="F5" s="84">
        <f>IF(D5&lt;10,D5-0.05,IF(D5&lt;50,D5-0.25,IF(D5&lt;100,D5-0.5,IF(D5&lt;500,D5-2.5,IF(D5&lt;1000,D5-5,0)))))</f>
        <v>77.800000000000011</v>
      </c>
      <c r="G5" s="84">
        <v>1</v>
      </c>
      <c r="H5" s="84">
        <f>C5*G5</f>
        <v>71.2</v>
      </c>
      <c r="I5" s="84" t="s">
        <v>3590</v>
      </c>
      <c r="J5" s="84">
        <v>12.3</v>
      </c>
      <c r="K5" s="84" t="s">
        <v>4766</v>
      </c>
      <c r="M5" s="187">
        <v>1241</v>
      </c>
    </row>
    <row r="6" spans="1:13" x14ac:dyDescent="0.25">
      <c r="A6" s="84" t="s">
        <v>3763</v>
      </c>
      <c r="B6" s="84" t="s">
        <v>3764</v>
      </c>
      <c r="C6" s="84">
        <v>35.700000000000003</v>
      </c>
      <c r="D6" s="84">
        <f>FLOOR(C6*1.1,LOOKUP(C6*1.1,{0,10,50,100,500},{0.01,0.05,0.1,0.5,1}))</f>
        <v>39.25</v>
      </c>
      <c r="E6" s="84">
        <f>CEILING(C6*0.9,LOOKUP(C6*0.9,{0,10,50,100,500},{0.01,0.05,0.1,0.5,1}))</f>
        <v>32.15</v>
      </c>
      <c r="F6" s="84">
        <f>IF(D6&lt;10,D6-0.05,IF(D6&lt;50,D6-0.25,IF(D6&lt;100,D6-0.5,IF(D6&lt;500,D6-2.5,IF(D6&lt;1000,D6-5,0)))))</f>
        <v>39</v>
      </c>
      <c r="G6" s="84">
        <v>2</v>
      </c>
      <c r="H6" s="84">
        <f>C6*G6</f>
        <v>71.400000000000006</v>
      </c>
      <c r="I6" s="84" t="s">
        <v>3590</v>
      </c>
      <c r="J6" s="84">
        <v>11.87</v>
      </c>
      <c r="K6" s="84" t="s">
        <v>4767</v>
      </c>
      <c r="M6" s="187">
        <v>4127</v>
      </c>
    </row>
    <row r="7" spans="1:13" x14ac:dyDescent="0.25">
      <c r="A7" s="84" t="s">
        <v>329</v>
      </c>
      <c r="B7" s="84" t="s">
        <v>330</v>
      </c>
      <c r="C7" s="84">
        <v>66.8</v>
      </c>
      <c r="D7" s="84">
        <f>FLOOR(C7*1.1,LOOKUP(C7*1.1,{0,10,50,100,500},{0.01,0.05,0.1,0.5,1}))</f>
        <v>73.400000000000006</v>
      </c>
      <c r="E7" s="84">
        <f>CEILING(C7*0.9,LOOKUP(C7*0.9,{0,10,50,100,500},{0.01,0.05,0.1,0.5,1}))</f>
        <v>60.2</v>
      </c>
      <c r="F7" s="84">
        <f>IF(D7&lt;10,D7-0.05,IF(D7&lt;50,D7-0.25,IF(D7&lt;100,D7-0.5,IF(D7&lt;500,D7-2.5,IF(D7&lt;1000,D7-5,0)))))</f>
        <v>72.900000000000006</v>
      </c>
      <c r="G7" s="84">
        <v>1</v>
      </c>
      <c r="H7" s="84">
        <f>C7*G7</f>
        <v>66.8</v>
      </c>
      <c r="I7" s="84" t="s">
        <v>3590</v>
      </c>
      <c r="J7" s="84">
        <v>10.32</v>
      </c>
      <c r="K7" s="84" t="s">
        <v>4768</v>
      </c>
      <c r="M7" s="187">
        <v>3953</v>
      </c>
    </row>
    <row r="8" spans="1:13" x14ac:dyDescent="0.25">
      <c r="A8" s="81" t="s">
        <v>1835</v>
      </c>
      <c r="B8" s="81" t="s">
        <v>1836</v>
      </c>
      <c r="C8" s="81">
        <v>39.4</v>
      </c>
      <c r="D8" s="81">
        <f>FLOOR(C8*1.1,LOOKUP(C8*1.1,{0,10,50,100,500},{0.01,0.05,0.1,0.5,1}))</f>
        <v>43.300000000000004</v>
      </c>
      <c r="E8" s="81">
        <f>CEILING(C8*0.9,LOOKUP(C8*0.9,{0,10,50,100,500},{0.01,0.05,0.1,0.5,1}))</f>
        <v>35.5</v>
      </c>
      <c r="F8" s="81">
        <f t="shared" si="0"/>
        <v>43.050000000000004</v>
      </c>
      <c r="G8" s="81">
        <v>0</v>
      </c>
      <c r="H8" s="81">
        <f t="shared" si="1"/>
        <v>0</v>
      </c>
      <c r="I8" s="81" t="s">
        <v>3590</v>
      </c>
      <c r="J8" s="81">
        <v>10.119999999999999</v>
      </c>
      <c r="K8" s="81" t="s">
        <v>4769</v>
      </c>
    </row>
    <row r="9" spans="1:13" x14ac:dyDescent="0.25">
      <c r="A9" s="81" t="s">
        <v>796</v>
      </c>
      <c r="B9" s="81" t="s">
        <v>797</v>
      </c>
      <c r="C9" s="81">
        <v>48.9</v>
      </c>
      <c r="D9" s="81">
        <f>FLOOR(C9*1.1,LOOKUP(C9*1.1,{0,10,50,100,500},{0.01,0.05,0.1,0.5,1}))</f>
        <v>53.7</v>
      </c>
      <c r="E9" s="81">
        <f>CEILING(C9*0.9,LOOKUP(C9*0.9,{0,10,50,100,500},{0.01,0.05,0.1,0.5,1}))</f>
        <v>44.050000000000004</v>
      </c>
      <c r="F9" s="81">
        <f t="shared" si="0"/>
        <v>53.2</v>
      </c>
      <c r="G9" s="81">
        <v>0</v>
      </c>
      <c r="H9" s="81">
        <f t="shared" si="1"/>
        <v>0</v>
      </c>
      <c r="I9" s="81" t="s">
        <v>3590</v>
      </c>
      <c r="J9" s="81">
        <v>8.86</v>
      </c>
      <c r="K9" s="81" t="s">
        <v>4770</v>
      </c>
    </row>
    <row r="10" spans="1:13" x14ac:dyDescent="0.25">
      <c r="H10" s="83">
        <f>SUM(H2:H9)</f>
        <v>361.8</v>
      </c>
      <c r="M10" s="83">
        <f>SUM(M2:M9)</f>
        <v>5979</v>
      </c>
    </row>
  </sheetData>
  <phoneticPr fontId="1" type="noConversion"/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A4CC-097E-4864-9E36-496F43E7E16D}">
  <dimension ref="A1:M10"/>
  <sheetViews>
    <sheetView zoomScale="145" zoomScaleNormal="145" workbookViewId="0">
      <selection activeCell="M17" sqref="M17"/>
    </sheetView>
  </sheetViews>
  <sheetFormatPr defaultColWidth="9.28515625" defaultRowHeight="15.75" x14ac:dyDescent="0.25"/>
  <cols>
    <col min="1" max="3" width="9.28515625" style="187"/>
    <col min="4" max="4" width="9.42578125" style="187" customWidth="1"/>
    <col min="5" max="10" width="9.28515625" style="187"/>
    <col min="11" max="11" width="15.7109375" style="187" customWidth="1"/>
    <col min="12" max="16384" width="9.28515625" style="187"/>
  </cols>
  <sheetData>
    <row r="1" spans="1:13" x14ac:dyDescent="0.25">
      <c r="A1" s="187" t="s">
        <v>3587</v>
      </c>
      <c r="B1" s="187" t="s">
        <v>3588</v>
      </c>
      <c r="C1" s="187" t="s">
        <v>3589</v>
      </c>
      <c r="D1" s="187" t="s">
        <v>3590</v>
      </c>
      <c r="E1" s="187" t="s">
        <v>3591</v>
      </c>
      <c r="F1" s="187" t="s">
        <v>3592</v>
      </c>
      <c r="G1" s="187" t="s">
        <v>3593</v>
      </c>
      <c r="H1" s="187" t="s">
        <v>3594</v>
      </c>
      <c r="I1" s="187" t="s">
        <v>3590</v>
      </c>
      <c r="J1" s="187" t="s">
        <v>3595</v>
      </c>
      <c r="K1" s="187" t="s">
        <v>3596</v>
      </c>
      <c r="L1" s="187" t="s">
        <v>3597</v>
      </c>
    </row>
    <row r="2" spans="1:13" x14ac:dyDescent="0.25">
      <c r="A2" s="84" t="s">
        <v>300</v>
      </c>
      <c r="B2" s="84" t="s">
        <v>301</v>
      </c>
      <c r="C2" s="84">
        <v>48</v>
      </c>
      <c r="D2" s="84">
        <f>FLOOR(C2*1.1,LOOKUP(C2*1.1,{0,10,50,100,500},{0.01,0.05,0.1,0.5,1}))</f>
        <v>52.800000000000004</v>
      </c>
      <c r="E2" s="84">
        <f>CEILING(C2*0.9,LOOKUP(C2*0.9,{0,10,50,100,500},{0.01,0.05,0.1,0.5,1}))</f>
        <v>43.2</v>
      </c>
      <c r="F2" s="84">
        <f t="shared" ref="F2:F9" si="0">IF(D2&lt;10,D2-0.05,IF(D2&lt;50,D2-0.25,IF(D2&lt;100,D2-0.5,IF(D2&lt;500,D2-2.5,IF(D2&lt;1000,D2-5,0)))))</f>
        <v>52.300000000000004</v>
      </c>
      <c r="G2" s="84">
        <v>1</v>
      </c>
      <c r="H2" s="84">
        <f t="shared" ref="H2:H9" si="1">C2*G2</f>
        <v>48</v>
      </c>
      <c r="I2" s="84" t="s">
        <v>3590</v>
      </c>
      <c r="J2" s="84">
        <v>32.67</v>
      </c>
      <c r="K2" s="84" t="s">
        <v>4771</v>
      </c>
      <c r="M2" s="187">
        <v>589</v>
      </c>
    </row>
    <row r="3" spans="1:13" x14ac:dyDescent="0.25">
      <c r="A3" s="84" t="s">
        <v>4313</v>
      </c>
      <c r="B3" s="84" t="s">
        <v>4314</v>
      </c>
      <c r="C3" s="84">
        <v>27.5</v>
      </c>
      <c r="D3" s="84">
        <f>FLOOR(C3*1.1,LOOKUP(C3*1.1,{0,10,50,100,500},{0.01,0.05,0.1,0.5,1}))</f>
        <v>30.25</v>
      </c>
      <c r="E3" s="84">
        <f>CEILING(C3*0.9,LOOKUP(C3*0.9,{0,10,50,100,500},{0.01,0.05,0.1,0.5,1}))</f>
        <v>24.75</v>
      </c>
      <c r="F3" s="84">
        <f t="shared" si="0"/>
        <v>30</v>
      </c>
      <c r="G3" s="84">
        <v>2</v>
      </c>
      <c r="H3" s="84">
        <f t="shared" si="1"/>
        <v>55</v>
      </c>
      <c r="I3" s="84" t="s">
        <v>3590</v>
      </c>
      <c r="J3" s="84">
        <v>14.9</v>
      </c>
      <c r="K3" s="84" t="s">
        <v>4772</v>
      </c>
      <c r="M3" s="187">
        <v>1174</v>
      </c>
    </row>
    <row r="4" spans="1:13" x14ac:dyDescent="0.25">
      <c r="A4" s="84" t="s">
        <v>4142</v>
      </c>
      <c r="B4" s="84" t="s">
        <v>4143</v>
      </c>
      <c r="C4" s="84">
        <v>56.7</v>
      </c>
      <c r="D4" s="84">
        <f>FLOOR(C4*1.1,LOOKUP(C4*1.1,{0,10,50,100,500},{0.01,0.05,0.1,0.5,1}))</f>
        <v>62.300000000000004</v>
      </c>
      <c r="E4" s="84">
        <f>CEILING(C4*0.9,LOOKUP(C4*0.9,{0,10,50,100,500},{0.01,0.05,0.1,0.5,1}))</f>
        <v>51.1</v>
      </c>
      <c r="F4" s="84">
        <f t="shared" si="0"/>
        <v>61.800000000000004</v>
      </c>
      <c r="G4" s="84">
        <v>1</v>
      </c>
      <c r="H4" s="84">
        <f t="shared" si="1"/>
        <v>56.7</v>
      </c>
      <c r="I4" s="84" t="s">
        <v>3590</v>
      </c>
      <c r="J4" s="84">
        <v>14.2</v>
      </c>
      <c r="K4" s="84" t="s">
        <v>4773</v>
      </c>
      <c r="L4" s="183"/>
      <c r="M4" s="187">
        <v>4770</v>
      </c>
    </row>
    <row r="5" spans="1:13" x14ac:dyDescent="0.25">
      <c r="A5" s="84" t="s">
        <v>2164</v>
      </c>
      <c r="B5" s="84" t="s">
        <v>2165</v>
      </c>
      <c r="C5" s="84">
        <v>49.5</v>
      </c>
      <c r="D5" s="84">
        <f>FLOOR(C5*1.1,LOOKUP(C5*1.1,{0,10,50,100,500},{0.01,0.05,0.1,0.5,1}))</f>
        <v>54.400000000000006</v>
      </c>
      <c r="E5" s="84">
        <f>CEILING(C5*0.9,LOOKUP(C5*0.9,{0,10,50,100,500},{0.01,0.05,0.1,0.5,1}))</f>
        <v>44.550000000000004</v>
      </c>
      <c r="F5" s="84">
        <f t="shared" si="0"/>
        <v>53.900000000000006</v>
      </c>
      <c r="G5" s="84">
        <v>1</v>
      </c>
      <c r="H5" s="84">
        <f t="shared" si="1"/>
        <v>49.5</v>
      </c>
      <c r="I5" s="84" t="s">
        <v>3590</v>
      </c>
      <c r="J5" s="84">
        <v>10.5</v>
      </c>
      <c r="K5" s="84" t="s">
        <v>4774</v>
      </c>
      <c r="L5" s="183"/>
      <c r="M5" s="187">
        <v>-1164</v>
      </c>
    </row>
    <row r="6" spans="1:13" x14ac:dyDescent="0.25">
      <c r="A6" s="84" t="s">
        <v>1542</v>
      </c>
      <c r="B6" s="84" t="s">
        <v>1543</v>
      </c>
      <c r="C6" s="84">
        <v>37.6</v>
      </c>
      <c r="D6" s="84">
        <f>FLOOR(C6*1.1,LOOKUP(C6*1.1,{0,10,50,100,500},{0.01,0.05,0.1,0.5,1}))</f>
        <v>41.35</v>
      </c>
      <c r="E6" s="84">
        <f>CEILING(C6*0.9,LOOKUP(C6*0.9,{0,10,50,100,500},{0.01,0.05,0.1,0.5,1}))</f>
        <v>33.85</v>
      </c>
      <c r="F6" s="84">
        <f t="shared" si="0"/>
        <v>41.1</v>
      </c>
      <c r="G6" s="84">
        <v>1</v>
      </c>
      <c r="H6" s="84">
        <f t="shared" si="1"/>
        <v>37.6</v>
      </c>
      <c r="I6" s="84" t="s">
        <v>3590</v>
      </c>
      <c r="J6" s="84">
        <v>10.1</v>
      </c>
      <c r="K6" s="84" t="s">
        <v>4775</v>
      </c>
      <c r="M6" s="187">
        <v>-1146</v>
      </c>
    </row>
    <row r="7" spans="1:13" x14ac:dyDescent="0.25">
      <c r="A7" s="84" t="s">
        <v>4776</v>
      </c>
      <c r="B7" s="84" t="s">
        <v>4777</v>
      </c>
      <c r="C7" s="84">
        <v>20.100000000000001</v>
      </c>
      <c r="D7" s="84">
        <f>FLOOR(C7*1.1,LOOKUP(C7*1.1,{0,10,50,100,500},{0.01,0.05,0.1,0.5,1}))</f>
        <v>22.1</v>
      </c>
      <c r="E7" s="84">
        <f>CEILING(C7*0.9,LOOKUP(C7*0.9,{0,10,50,100,500},{0.01,0.05,0.1,0.5,1}))</f>
        <v>18.100000000000001</v>
      </c>
      <c r="F7" s="84">
        <f t="shared" si="0"/>
        <v>21.85</v>
      </c>
      <c r="G7" s="84">
        <v>2</v>
      </c>
      <c r="H7" s="84">
        <f t="shared" si="1"/>
        <v>40.200000000000003</v>
      </c>
      <c r="I7" s="84" t="s">
        <v>3590</v>
      </c>
      <c r="J7" s="84">
        <v>9.49</v>
      </c>
      <c r="K7" s="84" t="s">
        <v>4778</v>
      </c>
      <c r="M7" s="187">
        <v>-1803</v>
      </c>
    </row>
    <row r="8" spans="1:13" x14ac:dyDescent="0.25">
      <c r="A8" s="84" t="s">
        <v>4779</v>
      </c>
      <c r="B8" s="84" t="s">
        <v>4780</v>
      </c>
      <c r="C8" s="84">
        <v>25.1</v>
      </c>
      <c r="D8" s="84">
        <f>FLOOR(C8*1.1,LOOKUP(C8*1.1,{0,10,50,100,500},{0.01,0.05,0.1,0.5,1}))</f>
        <v>27.6</v>
      </c>
      <c r="E8" s="84">
        <f>CEILING(C8*0.9,LOOKUP(C8*0.9,{0,10,50,100,500},{0.01,0.05,0.1,0.5,1}))</f>
        <v>22.6</v>
      </c>
      <c r="F8" s="84">
        <f t="shared" si="0"/>
        <v>27.35</v>
      </c>
      <c r="G8" s="84">
        <v>2</v>
      </c>
      <c r="H8" s="84">
        <f t="shared" si="1"/>
        <v>50.2</v>
      </c>
      <c r="I8" s="84" t="s">
        <v>3590</v>
      </c>
      <c r="J8" s="84">
        <v>7.94</v>
      </c>
      <c r="K8" s="84" t="s">
        <v>4781</v>
      </c>
      <c r="M8" s="187">
        <v>-716</v>
      </c>
    </row>
    <row r="9" spans="1:13" x14ac:dyDescent="0.25">
      <c r="A9" s="84" t="s">
        <v>4782</v>
      </c>
      <c r="B9" s="84" t="s">
        <v>4783</v>
      </c>
      <c r="C9" s="84">
        <v>23.1</v>
      </c>
      <c r="D9" s="84">
        <f>FLOOR(C9*1.1,LOOKUP(C9*1.1,{0,10,50,100,500},{0.01,0.05,0.1,0.5,1}))</f>
        <v>25.400000000000002</v>
      </c>
      <c r="E9" s="84">
        <f>CEILING(C9*0.9,LOOKUP(C9*0.9,{0,10,50,100,500},{0.01,0.05,0.1,0.5,1}))</f>
        <v>20.8</v>
      </c>
      <c r="F9" s="84">
        <f t="shared" si="0"/>
        <v>25.150000000000002</v>
      </c>
      <c r="G9" s="84">
        <v>2</v>
      </c>
      <c r="H9" s="84">
        <f t="shared" si="1"/>
        <v>46.2</v>
      </c>
      <c r="I9" s="84" t="s">
        <v>3590</v>
      </c>
      <c r="J9" s="84">
        <v>7.85</v>
      </c>
      <c r="K9" s="84" t="s">
        <v>4784</v>
      </c>
      <c r="L9" s="183"/>
      <c r="M9" s="187">
        <v>-2312</v>
      </c>
    </row>
    <row r="10" spans="1:13" x14ac:dyDescent="0.25">
      <c r="H10" s="83">
        <f>SUM(H2:H9)</f>
        <v>383.4</v>
      </c>
      <c r="M10" s="83">
        <f>SUM(M2:M9)</f>
        <v>-608</v>
      </c>
    </row>
  </sheetData>
  <phoneticPr fontId="1" type="noConversion"/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3BD4-7F23-4DCE-A535-C170C269836F}">
  <dimension ref="A1:M10"/>
  <sheetViews>
    <sheetView zoomScale="145" zoomScaleNormal="145" workbookViewId="0">
      <selection activeCell="M9" sqref="M9"/>
    </sheetView>
  </sheetViews>
  <sheetFormatPr defaultColWidth="9.28515625" defaultRowHeight="15.75" x14ac:dyDescent="0.25"/>
  <cols>
    <col min="1" max="3" width="9.28515625" style="187"/>
    <col min="4" max="4" width="9" style="187" customWidth="1"/>
    <col min="5" max="10" width="9.28515625" style="187"/>
    <col min="11" max="11" width="15.7109375" style="187" customWidth="1"/>
    <col min="12" max="16384" width="9.28515625" style="187"/>
  </cols>
  <sheetData>
    <row r="1" spans="1:13" x14ac:dyDescent="0.25">
      <c r="A1" s="187" t="s">
        <v>3587</v>
      </c>
      <c r="B1" s="187" t="s">
        <v>3588</v>
      </c>
      <c r="C1" s="187" t="s">
        <v>3589</v>
      </c>
      <c r="D1" s="187" t="s">
        <v>3590</v>
      </c>
      <c r="E1" s="187" t="s">
        <v>3591</v>
      </c>
      <c r="F1" s="187" t="s">
        <v>3592</v>
      </c>
      <c r="G1" s="187" t="s">
        <v>3593</v>
      </c>
      <c r="H1" s="187" t="s">
        <v>3594</v>
      </c>
      <c r="I1" s="187" t="s">
        <v>3590</v>
      </c>
      <c r="J1" s="187" t="s">
        <v>3595</v>
      </c>
      <c r="K1" s="187" t="s">
        <v>3596</v>
      </c>
      <c r="L1" s="187" t="s">
        <v>3597</v>
      </c>
    </row>
    <row r="2" spans="1:13" x14ac:dyDescent="0.25">
      <c r="A2" s="84" t="s">
        <v>3908</v>
      </c>
      <c r="B2" s="84" t="s">
        <v>3909</v>
      </c>
      <c r="C2" s="84">
        <v>59.9</v>
      </c>
      <c r="D2" s="84">
        <f>FLOOR(C2*1.1,LOOKUP(C2*1.1,{0,10,50,100,500},{0.01,0.05,0.1,0.5,1}))</f>
        <v>65.8</v>
      </c>
      <c r="E2" s="84">
        <f>CEILING(C2*0.9,LOOKUP(C2*0.9,{0,10,50,100,500},{0.01,0.05,0.1,0.5,1}))</f>
        <v>54</v>
      </c>
      <c r="F2" s="84">
        <f t="shared" ref="F2:F9" si="0">IF(D2&lt;10,D2-0.05,IF(D2&lt;50,D2-0.25,IF(D2&lt;100,D2-0.5,IF(D2&lt;500,D2-2.5,IF(D2&lt;1000,D2-5,0)))))</f>
        <v>65.3</v>
      </c>
      <c r="G2" s="84">
        <v>1</v>
      </c>
      <c r="H2" s="84">
        <f t="shared" ref="H2:H9" si="1">C2*G2</f>
        <v>59.9</v>
      </c>
      <c r="I2" s="84" t="s">
        <v>3590</v>
      </c>
      <c r="J2" s="84">
        <v>35.450000000000003</v>
      </c>
      <c r="K2" s="84" t="s">
        <v>4785</v>
      </c>
      <c r="M2" s="187">
        <v>65</v>
      </c>
    </row>
    <row r="3" spans="1:13" x14ac:dyDescent="0.25">
      <c r="A3" s="84" t="s">
        <v>634</v>
      </c>
      <c r="B3" s="84" t="s">
        <v>635</v>
      </c>
      <c r="C3" s="84">
        <v>78.3</v>
      </c>
      <c r="D3" s="84">
        <f>FLOOR(C3*1.1,LOOKUP(C3*1.1,{0,10,50,100,500},{0.01,0.05,0.1,0.5,1}))</f>
        <v>86.100000000000009</v>
      </c>
      <c r="E3" s="84">
        <f>CEILING(C3*0.9,LOOKUP(C3*0.9,{0,10,50,100,500},{0.01,0.05,0.1,0.5,1}))</f>
        <v>70.5</v>
      </c>
      <c r="F3" s="84">
        <f t="shared" si="0"/>
        <v>85.600000000000009</v>
      </c>
      <c r="G3" s="84">
        <v>1</v>
      </c>
      <c r="H3" s="84">
        <f t="shared" si="1"/>
        <v>78.3</v>
      </c>
      <c r="I3" s="84" t="s">
        <v>3590</v>
      </c>
      <c r="J3" s="84">
        <v>24.86</v>
      </c>
      <c r="K3" s="84" t="s">
        <v>4786</v>
      </c>
      <c r="M3" s="187">
        <v>1622</v>
      </c>
    </row>
    <row r="4" spans="1:13" x14ac:dyDescent="0.25">
      <c r="A4" s="84" t="s">
        <v>1110</v>
      </c>
      <c r="B4" s="84" t="s">
        <v>1111</v>
      </c>
      <c r="C4" s="84">
        <v>15.55</v>
      </c>
      <c r="D4" s="84">
        <f>FLOOR(C4*1.1,LOOKUP(C4*1.1,{0,10,50,100,500},{0.01,0.05,0.1,0.5,1}))</f>
        <v>17.100000000000001</v>
      </c>
      <c r="E4" s="84">
        <f>CEILING(C4*0.9,LOOKUP(C4*0.9,{0,10,50,100,500},{0.01,0.05,0.1,0.5,1}))</f>
        <v>14</v>
      </c>
      <c r="F4" s="84">
        <f t="shared" si="0"/>
        <v>16.850000000000001</v>
      </c>
      <c r="G4" s="84">
        <v>4</v>
      </c>
      <c r="H4" s="84">
        <f t="shared" si="1"/>
        <v>62.2</v>
      </c>
      <c r="I4" s="84" t="s">
        <v>3590</v>
      </c>
      <c r="J4" s="84">
        <v>17.86</v>
      </c>
      <c r="K4" s="84" t="s">
        <v>4787</v>
      </c>
      <c r="M4" s="187">
        <v>1261</v>
      </c>
    </row>
    <row r="5" spans="1:13" x14ac:dyDescent="0.25">
      <c r="A5" s="84" t="s">
        <v>2387</v>
      </c>
      <c r="B5" s="84" t="s">
        <v>2388</v>
      </c>
      <c r="C5" s="84">
        <v>22.8</v>
      </c>
      <c r="D5" s="84">
        <f>FLOOR(C5*1.1,LOOKUP(C5*1.1,{0,10,50,100,500},{0.01,0.05,0.1,0.5,1}))</f>
        <v>25.05</v>
      </c>
      <c r="E5" s="84">
        <f>CEILING(C5*0.9,LOOKUP(C5*0.9,{0,10,50,100,500},{0.01,0.05,0.1,0.5,1}))</f>
        <v>20.55</v>
      </c>
      <c r="F5" s="84">
        <f t="shared" si="0"/>
        <v>24.8</v>
      </c>
      <c r="G5" s="84">
        <v>0</v>
      </c>
      <c r="H5" s="84">
        <f t="shared" si="1"/>
        <v>0</v>
      </c>
      <c r="I5" s="84" t="s">
        <v>3590</v>
      </c>
      <c r="J5" s="84">
        <v>14.65</v>
      </c>
      <c r="K5" s="84" t="s">
        <v>4788</v>
      </c>
      <c r="M5" s="187" t="s">
        <v>4803</v>
      </c>
    </row>
    <row r="6" spans="1:13" x14ac:dyDescent="0.25">
      <c r="A6" s="84" t="s">
        <v>1339</v>
      </c>
      <c r="B6" s="84" t="s">
        <v>1340</v>
      </c>
      <c r="C6" s="84">
        <v>27.5</v>
      </c>
      <c r="D6" s="84">
        <f>FLOOR(C6*1.1,LOOKUP(C6*1.1,{0,10,50,100,500},{0.01,0.05,0.1,0.5,1}))</f>
        <v>30.25</v>
      </c>
      <c r="E6" s="84">
        <f>CEILING(C6*0.9,LOOKUP(C6*0.9,{0,10,50,100,500},{0.01,0.05,0.1,0.5,1}))</f>
        <v>24.75</v>
      </c>
      <c r="F6" s="84">
        <f t="shared" si="0"/>
        <v>30</v>
      </c>
      <c r="G6" s="84">
        <v>2</v>
      </c>
      <c r="H6" s="84">
        <f t="shared" si="1"/>
        <v>55</v>
      </c>
      <c r="I6" s="84" t="s">
        <v>3590</v>
      </c>
      <c r="J6" s="84">
        <v>14.22</v>
      </c>
      <c r="K6" s="84" t="s">
        <v>4789</v>
      </c>
      <c r="M6" s="187">
        <v>677</v>
      </c>
    </row>
    <row r="7" spans="1:13" x14ac:dyDescent="0.25">
      <c r="A7" s="84" t="s">
        <v>4609</v>
      </c>
      <c r="B7" s="84" t="s">
        <v>4610</v>
      </c>
      <c r="C7" s="84">
        <v>45.15</v>
      </c>
      <c r="D7" s="84">
        <f>FLOOR(C7*1.1,LOOKUP(C7*1.1,{0,10,50,100,500},{0.01,0.05,0.1,0.5,1}))</f>
        <v>49.650000000000006</v>
      </c>
      <c r="E7" s="84">
        <f>CEILING(C7*0.9,LOOKUP(C7*0.9,{0,10,50,100,500},{0.01,0.05,0.1,0.5,1}))</f>
        <v>40.650000000000006</v>
      </c>
      <c r="F7" s="84">
        <f t="shared" si="0"/>
        <v>49.400000000000006</v>
      </c>
      <c r="G7" s="84">
        <v>1</v>
      </c>
      <c r="H7" s="84">
        <f t="shared" si="1"/>
        <v>45.15</v>
      </c>
      <c r="I7" s="84" t="s">
        <v>3590</v>
      </c>
      <c r="J7" s="84">
        <v>14.11</v>
      </c>
      <c r="K7" s="84" t="s">
        <v>4790</v>
      </c>
      <c r="M7" s="187">
        <v>243</v>
      </c>
    </row>
    <row r="8" spans="1:13" x14ac:dyDescent="0.25">
      <c r="A8" s="84" t="s">
        <v>3763</v>
      </c>
      <c r="B8" s="84" t="s">
        <v>3764</v>
      </c>
      <c r="C8" s="84">
        <v>35.4</v>
      </c>
      <c r="D8" s="84">
        <f>FLOOR(C8*1.1,LOOKUP(C8*1.1,{0,10,50,100,500},{0.01,0.05,0.1,0.5,1}))</f>
        <v>38.900000000000006</v>
      </c>
      <c r="E8" s="84">
        <f>CEILING(C8*0.9,LOOKUP(C8*0.9,{0,10,50,100,500},{0.01,0.05,0.1,0.5,1}))</f>
        <v>31.900000000000002</v>
      </c>
      <c r="F8" s="84">
        <f t="shared" si="0"/>
        <v>38.650000000000006</v>
      </c>
      <c r="G8" s="84">
        <v>2</v>
      </c>
      <c r="H8" s="84">
        <f t="shared" si="1"/>
        <v>70.8</v>
      </c>
      <c r="I8" s="84" t="s">
        <v>3590</v>
      </c>
      <c r="J8" s="84">
        <v>13.38</v>
      </c>
      <c r="K8" s="84" t="s">
        <v>4791</v>
      </c>
      <c r="M8" s="187">
        <v>1427</v>
      </c>
    </row>
    <row r="9" spans="1:13" x14ac:dyDescent="0.25">
      <c r="A9" s="81" t="s">
        <v>1542</v>
      </c>
      <c r="B9" s="81" t="s">
        <v>1543</v>
      </c>
      <c r="C9" s="81">
        <v>38.5</v>
      </c>
      <c r="D9" s="81">
        <f>FLOOR(C9*1.1,LOOKUP(C9*1.1,{0,10,50,100,500},{0.01,0.05,0.1,0.5,1}))</f>
        <v>42.35</v>
      </c>
      <c r="E9" s="81">
        <f>CEILING(C9*0.9,LOOKUP(C9*0.9,{0,10,50,100,500},{0.01,0.05,0.1,0.5,1}))</f>
        <v>34.65</v>
      </c>
      <c r="F9" s="81">
        <f t="shared" si="0"/>
        <v>42.1</v>
      </c>
      <c r="G9" s="81">
        <v>0</v>
      </c>
      <c r="H9" s="81">
        <f t="shared" si="1"/>
        <v>0</v>
      </c>
      <c r="I9" s="81" t="s">
        <v>3590</v>
      </c>
      <c r="J9" s="81">
        <v>12.08</v>
      </c>
      <c r="K9" s="81" t="s">
        <v>4792</v>
      </c>
    </row>
    <row r="10" spans="1:13" x14ac:dyDescent="0.25">
      <c r="H10" s="83">
        <f>SUM(H2:H9)</f>
        <v>371.34999999999997</v>
      </c>
      <c r="M10" s="83">
        <f>SUM(M2:M9)</f>
        <v>5295</v>
      </c>
    </row>
  </sheetData>
  <phoneticPr fontId="1" type="noConversion"/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11AF-5941-4435-8326-DABF55332BBC}">
  <dimension ref="A1:M10"/>
  <sheetViews>
    <sheetView zoomScale="160" zoomScaleNormal="160" workbookViewId="0">
      <selection activeCell="K18" sqref="K18"/>
    </sheetView>
  </sheetViews>
  <sheetFormatPr defaultColWidth="9.28515625" defaultRowHeight="15.75" x14ac:dyDescent="0.25"/>
  <cols>
    <col min="1" max="1" width="9.28515625" style="188"/>
    <col min="2" max="2" width="10.85546875" style="188" customWidth="1"/>
    <col min="3" max="3" width="9.28515625" style="188"/>
    <col min="4" max="4" width="9.28515625" style="188" customWidth="1"/>
    <col min="5" max="10" width="9.28515625" style="188"/>
    <col min="11" max="11" width="15.7109375" style="188" customWidth="1"/>
    <col min="12" max="16384" width="9.28515625" style="188"/>
  </cols>
  <sheetData>
    <row r="1" spans="1:13" x14ac:dyDescent="0.25">
      <c r="A1" s="188" t="s">
        <v>3587</v>
      </c>
      <c r="B1" s="188" t="s">
        <v>3588</v>
      </c>
      <c r="C1" s="188" t="s">
        <v>3589</v>
      </c>
      <c r="D1" s="188" t="s">
        <v>3590</v>
      </c>
      <c r="E1" s="188" t="s">
        <v>3591</v>
      </c>
      <c r="F1" s="188" t="s">
        <v>3592</v>
      </c>
      <c r="G1" s="188" t="s">
        <v>3593</v>
      </c>
      <c r="H1" s="188" t="s">
        <v>3594</v>
      </c>
      <c r="I1" s="188" t="s">
        <v>3590</v>
      </c>
      <c r="J1" s="188" t="s">
        <v>3595</v>
      </c>
      <c r="K1" s="188" t="s">
        <v>3596</v>
      </c>
      <c r="L1" s="188" t="s">
        <v>3597</v>
      </c>
    </row>
    <row r="2" spans="1:13" x14ac:dyDescent="0.25">
      <c r="A2" s="84" t="s">
        <v>593</v>
      </c>
      <c r="B2" s="84" t="s">
        <v>594</v>
      </c>
      <c r="C2" s="84">
        <v>75.8</v>
      </c>
      <c r="D2" s="84">
        <f>FLOOR(C2*1.1,LOOKUP(C2*1.1,{0,10,50,100,500},{0.01,0.05,0.1,0.5,1}))</f>
        <v>83.300000000000011</v>
      </c>
      <c r="E2" s="84">
        <f>CEILING(C2*0.9,LOOKUP(C2*0.9,{0,10,50,100,500},{0.01,0.05,0.1,0.5,1}))</f>
        <v>68.3</v>
      </c>
      <c r="F2" s="84">
        <f t="shared" ref="F2:F9" si="0">IF(D2&lt;10,D2-0.05,IF(D2&lt;50,D2-0.25,IF(D2&lt;100,D2-0.5,IF(D2&lt;500,D2-2.5,IF(D2&lt;1000,D2-5,0)))))</f>
        <v>82.800000000000011</v>
      </c>
      <c r="G2" s="84">
        <v>1</v>
      </c>
      <c r="H2" s="84">
        <f t="shared" ref="H2:H9" si="1">C2*G2</f>
        <v>75.8</v>
      </c>
      <c r="I2" s="84" t="s">
        <v>3590</v>
      </c>
      <c r="J2" s="84">
        <v>21.04</v>
      </c>
      <c r="K2" s="84" t="s">
        <v>4793</v>
      </c>
      <c r="M2" s="188">
        <v>2732</v>
      </c>
    </row>
    <row r="3" spans="1:13" x14ac:dyDescent="0.25">
      <c r="A3" s="84" t="s">
        <v>329</v>
      </c>
      <c r="B3" s="84" t="s">
        <v>330</v>
      </c>
      <c r="C3" s="84">
        <v>66.7</v>
      </c>
      <c r="D3" s="84">
        <f>FLOOR(C3*1.1,LOOKUP(C3*1.1,{0,10,50,100,500},{0.01,0.05,0.1,0.5,1}))</f>
        <v>73.3</v>
      </c>
      <c r="E3" s="84">
        <f>CEILING(C3*0.9,LOOKUP(C3*0.9,{0,10,50,100,500},{0.01,0.05,0.1,0.5,1}))</f>
        <v>60.1</v>
      </c>
      <c r="F3" s="84">
        <f t="shared" si="0"/>
        <v>72.8</v>
      </c>
      <c r="G3" s="84">
        <v>1</v>
      </c>
      <c r="H3" s="84">
        <f t="shared" si="1"/>
        <v>66.7</v>
      </c>
      <c r="I3" s="84" t="s">
        <v>3590</v>
      </c>
      <c r="J3" s="84">
        <v>18.41</v>
      </c>
      <c r="K3" s="84" t="s">
        <v>4794</v>
      </c>
      <c r="M3" s="188">
        <v>2951</v>
      </c>
    </row>
    <row r="4" spans="1:13" x14ac:dyDescent="0.25">
      <c r="A4" s="84" t="s">
        <v>144</v>
      </c>
      <c r="B4" s="84" t="s">
        <v>145</v>
      </c>
      <c r="C4" s="84">
        <v>75.5</v>
      </c>
      <c r="D4" s="84">
        <f>FLOOR(C4*1.1,LOOKUP(C4*1.1,{0,10,50,100,500},{0.01,0.05,0.1,0.5,1}))</f>
        <v>83</v>
      </c>
      <c r="E4" s="84">
        <f>CEILING(C4*0.9,LOOKUP(C4*0.9,{0,10,50,100,500},{0.01,0.05,0.1,0.5,1}))</f>
        <v>68</v>
      </c>
      <c r="F4" s="84">
        <f t="shared" si="0"/>
        <v>82.5</v>
      </c>
      <c r="G4" s="84">
        <v>1</v>
      </c>
      <c r="H4" s="84">
        <f t="shared" si="1"/>
        <v>75.5</v>
      </c>
      <c r="I4" s="84" t="s">
        <v>3590</v>
      </c>
      <c r="J4" s="84">
        <v>14.06</v>
      </c>
      <c r="K4" s="84" t="s">
        <v>4795</v>
      </c>
      <c r="M4" s="188">
        <v>2833</v>
      </c>
    </row>
    <row r="5" spans="1:13" x14ac:dyDescent="0.25">
      <c r="A5" s="84" t="s">
        <v>4359</v>
      </c>
      <c r="B5" s="84" t="s">
        <v>4360</v>
      </c>
      <c r="C5" s="84">
        <v>16.850000000000001</v>
      </c>
      <c r="D5" s="84">
        <f>FLOOR(C5*1.1,LOOKUP(C5*1.1,{0,10,50,100,500},{0.01,0.05,0.1,0.5,1}))</f>
        <v>18.5</v>
      </c>
      <c r="E5" s="84">
        <f>CEILING(C5*0.9,LOOKUP(C5*0.9,{0,10,50,100,500},{0.01,0.05,0.1,0.5,1}))</f>
        <v>15.200000000000001</v>
      </c>
      <c r="F5" s="84">
        <f t="shared" si="0"/>
        <v>18.25</v>
      </c>
      <c r="G5" s="84">
        <v>4</v>
      </c>
      <c r="H5" s="84">
        <f t="shared" si="1"/>
        <v>67.400000000000006</v>
      </c>
      <c r="I5" s="84" t="s">
        <v>3590</v>
      </c>
      <c r="J5" s="84">
        <v>11</v>
      </c>
      <c r="K5" s="84" t="s">
        <v>4796</v>
      </c>
      <c r="L5" s="183"/>
      <c r="M5" s="188">
        <v>-150</v>
      </c>
    </row>
    <row r="6" spans="1:13" x14ac:dyDescent="0.25">
      <c r="A6" s="84" t="s">
        <v>4755</v>
      </c>
      <c r="B6" s="84" t="s">
        <v>4756</v>
      </c>
      <c r="C6" s="84">
        <v>36.15</v>
      </c>
      <c r="D6" s="84">
        <f>FLOOR(C6*1.1,LOOKUP(C6*1.1,{0,10,50,100,500},{0.01,0.05,0.1,0.5,1}))</f>
        <v>39.75</v>
      </c>
      <c r="E6" s="84">
        <f>CEILING(C6*0.9,LOOKUP(C6*0.9,{0,10,50,100,500},{0.01,0.05,0.1,0.5,1}))</f>
        <v>32.550000000000004</v>
      </c>
      <c r="F6" s="84">
        <f t="shared" si="0"/>
        <v>39.5</v>
      </c>
      <c r="G6" s="84">
        <v>0</v>
      </c>
      <c r="H6" s="84">
        <f t="shared" si="1"/>
        <v>0</v>
      </c>
      <c r="I6" s="84" t="s">
        <v>3590</v>
      </c>
      <c r="J6" s="84">
        <v>10.8</v>
      </c>
      <c r="K6" s="84" t="s">
        <v>4797</v>
      </c>
      <c r="M6" s="188" t="s">
        <v>4804</v>
      </c>
    </row>
    <row r="7" spans="1:13" x14ac:dyDescent="0.25">
      <c r="A7" s="84" t="s">
        <v>4390</v>
      </c>
      <c r="B7" s="84" t="s">
        <v>4391</v>
      </c>
      <c r="C7" s="84">
        <v>24.7</v>
      </c>
      <c r="D7" s="84">
        <f>FLOOR(C7*1.1,LOOKUP(C7*1.1,{0,10,50,100,500},{0.01,0.05,0.1,0.5,1}))</f>
        <v>27.150000000000002</v>
      </c>
      <c r="E7" s="84">
        <f>CEILING(C7*0.9,LOOKUP(C7*0.9,{0,10,50,100,500},{0.01,0.05,0.1,0.5,1}))</f>
        <v>22.25</v>
      </c>
      <c r="F7" s="84">
        <f t="shared" si="0"/>
        <v>26.900000000000002</v>
      </c>
      <c r="G7" s="84">
        <v>3</v>
      </c>
      <c r="H7" s="84">
        <f t="shared" si="1"/>
        <v>74.099999999999994</v>
      </c>
      <c r="I7" s="84" t="s">
        <v>3590</v>
      </c>
      <c r="J7" s="84">
        <v>10.53</v>
      </c>
      <c r="K7" s="84" t="s">
        <v>4798</v>
      </c>
      <c r="M7" s="188">
        <v>67</v>
      </c>
    </row>
    <row r="8" spans="1:13" x14ac:dyDescent="0.25">
      <c r="A8" s="81" t="s">
        <v>1023</v>
      </c>
      <c r="B8" s="81" t="s">
        <v>1024</v>
      </c>
      <c r="C8" s="81">
        <v>58.9</v>
      </c>
      <c r="D8" s="81">
        <f>FLOOR(C8*1.1,LOOKUP(C8*1.1,{0,10,50,100,500},{0.01,0.05,0.1,0.5,1}))</f>
        <v>64.7</v>
      </c>
      <c r="E8" s="81">
        <f>CEILING(C8*0.9,LOOKUP(C8*0.9,{0,10,50,100,500},{0.01,0.05,0.1,0.5,1}))</f>
        <v>53.1</v>
      </c>
      <c r="F8" s="81">
        <f t="shared" si="0"/>
        <v>64.2</v>
      </c>
      <c r="G8" s="81">
        <v>0</v>
      </c>
      <c r="H8" s="81">
        <f t="shared" si="1"/>
        <v>0</v>
      </c>
      <c r="I8" s="81" t="s">
        <v>3590</v>
      </c>
      <c r="J8" s="81">
        <v>9.51</v>
      </c>
      <c r="K8" s="81" t="s">
        <v>4799</v>
      </c>
    </row>
    <row r="9" spans="1:13" x14ac:dyDescent="0.25">
      <c r="A9" s="81" t="s">
        <v>4800</v>
      </c>
      <c r="B9" s="81" t="s">
        <v>4801</v>
      </c>
      <c r="C9" s="81">
        <v>28.7</v>
      </c>
      <c r="D9" s="81">
        <f>FLOOR(C9*1.1,LOOKUP(C9*1.1,{0,10,50,100,500},{0.01,0.05,0.1,0.5,1}))</f>
        <v>31.55</v>
      </c>
      <c r="E9" s="81">
        <f>CEILING(C9*0.9,LOOKUP(C9*0.9,{0,10,50,100,500},{0.01,0.05,0.1,0.5,1}))</f>
        <v>25.85</v>
      </c>
      <c r="F9" s="81">
        <f t="shared" si="0"/>
        <v>31.3</v>
      </c>
      <c r="G9" s="81">
        <v>0</v>
      </c>
      <c r="H9" s="81">
        <f t="shared" si="1"/>
        <v>0</v>
      </c>
      <c r="I9" s="81" t="s">
        <v>3590</v>
      </c>
      <c r="J9" s="81">
        <v>8.15</v>
      </c>
      <c r="K9" s="81" t="s">
        <v>4802</v>
      </c>
    </row>
    <row r="10" spans="1:13" x14ac:dyDescent="0.25">
      <c r="H10" s="83">
        <f>SUM(H2:H9)</f>
        <v>359.5</v>
      </c>
      <c r="M10" s="83">
        <f>SUM(M2:M9)</f>
        <v>8433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1AD5-C767-4F7A-985A-CFBF7F3FE29D}">
  <dimension ref="A1:M10"/>
  <sheetViews>
    <sheetView zoomScale="145" zoomScaleNormal="145" workbookViewId="0">
      <selection activeCell="J13" sqref="J13"/>
    </sheetView>
  </sheetViews>
  <sheetFormatPr defaultColWidth="9.28515625" defaultRowHeight="15.75" x14ac:dyDescent="0.25"/>
  <cols>
    <col min="1" max="3" width="9.28515625" style="189"/>
    <col min="4" max="4" width="9.28515625" style="189" hidden="1" customWidth="1"/>
    <col min="5" max="10" width="9.28515625" style="189"/>
    <col min="11" max="11" width="15.7109375" style="189" customWidth="1"/>
    <col min="12" max="16384" width="9.28515625" style="189"/>
  </cols>
  <sheetData>
    <row r="1" spans="1:13" x14ac:dyDescent="0.25">
      <c r="A1" s="189" t="s">
        <v>3587</v>
      </c>
      <c r="B1" s="189" t="s">
        <v>3588</v>
      </c>
      <c r="C1" s="189" t="s">
        <v>3589</v>
      </c>
      <c r="D1" s="189" t="s">
        <v>3590</v>
      </c>
      <c r="E1" s="189" t="s">
        <v>3591</v>
      </c>
      <c r="F1" s="189" t="s">
        <v>3592</v>
      </c>
      <c r="G1" s="189" t="s">
        <v>3593</v>
      </c>
      <c r="H1" s="189" t="s">
        <v>3594</v>
      </c>
      <c r="I1" s="189" t="s">
        <v>3590</v>
      </c>
      <c r="J1" s="189" t="s">
        <v>3595</v>
      </c>
      <c r="K1" s="189" t="s">
        <v>3596</v>
      </c>
      <c r="L1" s="189" t="s">
        <v>3597</v>
      </c>
    </row>
    <row r="2" spans="1:13" x14ac:dyDescent="0.25">
      <c r="A2" s="84" t="s">
        <v>4415</v>
      </c>
      <c r="B2" s="84" t="s">
        <v>4416</v>
      </c>
      <c r="C2" s="84">
        <v>34.450000000000003</v>
      </c>
      <c r="D2" s="84">
        <f>FLOOR(C2*1.1,LOOKUP(C2*1.1,{0,10,50,100,500},{0.01,0.05,0.1,0.5,1}))</f>
        <v>37.85</v>
      </c>
      <c r="E2" s="84">
        <f>CEILING(C2*0.9,LOOKUP(C2*0.9,{0,10,50,100,500},{0.01,0.05,0.1,0.5,1}))</f>
        <v>31.05</v>
      </c>
      <c r="F2" s="84">
        <f t="shared" ref="F2:F9" si="0">IF(D2&lt;10,D2-0.05,IF(D2&lt;50,D2-0.25,IF(D2&lt;100,D2-0.5,IF(D2&lt;500,D2-2.5,IF(D2&lt;1000,D2-5,0)))))</f>
        <v>37.6</v>
      </c>
      <c r="G2" s="84">
        <v>2</v>
      </c>
      <c r="H2" s="84">
        <f t="shared" ref="H2:H9" si="1">C2*G2</f>
        <v>68.900000000000006</v>
      </c>
      <c r="I2" s="84" t="s">
        <v>3590</v>
      </c>
      <c r="J2" s="84">
        <v>23.44</v>
      </c>
      <c r="K2" s="84" t="s">
        <v>4805</v>
      </c>
      <c r="L2" s="183"/>
      <c r="M2" s="189">
        <v>-6357</v>
      </c>
    </row>
    <row r="3" spans="1:13" x14ac:dyDescent="0.25">
      <c r="A3" s="84" t="s">
        <v>4422</v>
      </c>
      <c r="B3" s="84" t="s">
        <v>4423</v>
      </c>
      <c r="C3" s="84">
        <v>30.05</v>
      </c>
      <c r="D3" s="84">
        <f>FLOOR(C3*1.1,LOOKUP(C3*1.1,{0,10,50,100,500},{0.01,0.05,0.1,0.5,1}))</f>
        <v>33.050000000000004</v>
      </c>
      <c r="E3" s="84">
        <f>CEILING(C3*0.9,LOOKUP(C3*0.9,{0,10,50,100,500},{0.01,0.05,0.1,0.5,1}))</f>
        <v>27.05</v>
      </c>
      <c r="F3" s="84">
        <f t="shared" si="0"/>
        <v>32.800000000000004</v>
      </c>
      <c r="G3" s="84">
        <v>0</v>
      </c>
      <c r="H3" s="84">
        <f t="shared" si="1"/>
        <v>0</v>
      </c>
      <c r="I3" s="84" t="s">
        <v>3590</v>
      </c>
      <c r="J3" s="84">
        <v>20.11</v>
      </c>
      <c r="K3" s="84" t="s">
        <v>4806</v>
      </c>
      <c r="M3" s="189" t="s">
        <v>4823</v>
      </c>
    </row>
    <row r="4" spans="1:13" x14ac:dyDescent="0.25">
      <c r="A4" s="84" t="s">
        <v>4580</v>
      </c>
      <c r="B4" s="84" t="s">
        <v>4581</v>
      </c>
      <c r="C4" s="84">
        <v>17.850000000000001</v>
      </c>
      <c r="D4" s="84">
        <f>FLOOR(C4*1.1,LOOKUP(C4*1.1,{0,10,50,100,500},{0.01,0.05,0.1,0.5,1}))</f>
        <v>19.600000000000001</v>
      </c>
      <c r="E4" s="84">
        <f>CEILING(C4*0.9,LOOKUP(C4*0.9,{0,10,50,100,500},{0.01,0.05,0.1,0.5,1}))</f>
        <v>16.100000000000001</v>
      </c>
      <c r="F4" s="84">
        <f t="shared" si="0"/>
        <v>19.350000000000001</v>
      </c>
      <c r="G4" s="84">
        <v>0</v>
      </c>
      <c r="H4" s="84">
        <f t="shared" si="1"/>
        <v>0</v>
      </c>
      <c r="I4" s="84" t="s">
        <v>3590</v>
      </c>
      <c r="J4" s="84">
        <v>9.06</v>
      </c>
      <c r="K4" s="84" t="s">
        <v>4807</v>
      </c>
      <c r="M4" s="189" t="s">
        <v>4823</v>
      </c>
    </row>
    <row r="5" spans="1:13" x14ac:dyDescent="0.25">
      <c r="A5" s="84" t="s">
        <v>1561</v>
      </c>
      <c r="B5" s="84" t="s">
        <v>1562</v>
      </c>
      <c r="C5" s="84">
        <v>68.3</v>
      </c>
      <c r="D5" s="84">
        <f>FLOOR(C5*1.1,LOOKUP(C5*1.1,{0,10,50,100,500},{0.01,0.05,0.1,0.5,1}))</f>
        <v>75.100000000000009</v>
      </c>
      <c r="E5" s="84">
        <f>CEILING(C5*0.9,LOOKUP(C5*0.9,{0,10,50,100,500},{0.01,0.05,0.1,0.5,1}))</f>
        <v>61.5</v>
      </c>
      <c r="F5" s="84">
        <f t="shared" si="0"/>
        <v>74.600000000000009</v>
      </c>
      <c r="G5" s="84">
        <v>1</v>
      </c>
      <c r="H5" s="84">
        <f t="shared" si="1"/>
        <v>68.3</v>
      </c>
      <c r="I5" s="84" t="s">
        <v>3590</v>
      </c>
      <c r="J5" s="84">
        <v>7.82</v>
      </c>
      <c r="K5" s="84" t="s">
        <v>4808</v>
      </c>
      <c r="M5" s="189">
        <v>-53</v>
      </c>
    </row>
    <row r="6" spans="1:13" x14ac:dyDescent="0.25">
      <c r="A6" s="84" t="s">
        <v>4169</v>
      </c>
      <c r="B6" s="84" t="s">
        <v>4170</v>
      </c>
      <c r="C6" s="84">
        <v>44.05</v>
      </c>
      <c r="D6" s="84">
        <f>FLOOR(C6*1.1,LOOKUP(C6*1.1,{0,10,50,100,500},{0.01,0.05,0.1,0.5,1}))</f>
        <v>48.45</v>
      </c>
      <c r="E6" s="84">
        <f>CEILING(C6*0.9,LOOKUP(C6*0.9,{0,10,50,100,500},{0.01,0.05,0.1,0.5,1}))</f>
        <v>39.650000000000006</v>
      </c>
      <c r="F6" s="84">
        <f t="shared" si="0"/>
        <v>48.2</v>
      </c>
      <c r="G6" s="84">
        <v>0</v>
      </c>
      <c r="H6" s="84">
        <f t="shared" si="1"/>
        <v>0</v>
      </c>
      <c r="I6" s="84" t="s">
        <v>3590</v>
      </c>
      <c r="J6" s="84">
        <v>7.58</v>
      </c>
      <c r="K6" s="84" t="s">
        <v>4809</v>
      </c>
      <c r="M6" s="189" t="s">
        <v>4823</v>
      </c>
    </row>
    <row r="7" spans="1:13" x14ac:dyDescent="0.25">
      <c r="A7" s="84" t="s">
        <v>53</v>
      </c>
      <c r="B7" s="84" t="s">
        <v>54</v>
      </c>
      <c r="C7" s="84">
        <v>29.55</v>
      </c>
      <c r="D7" s="84">
        <f>FLOOR(C7*1.1,LOOKUP(C7*1.1,{0,10,50,100,500},{0.01,0.05,0.1,0.5,1}))</f>
        <v>32.5</v>
      </c>
      <c r="E7" s="84">
        <f>CEILING(C7*0.9,LOOKUP(C7*0.9,{0,10,50,100,500},{0.01,0.05,0.1,0.5,1}))</f>
        <v>26.6</v>
      </c>
      <c r="F7" s="84">
        <f t="shared" si="0"/>
        <v>32.25</v>
      </c>
      <c r="G7" s="84">
        <v>0</v>
      </c>
      <c r="H7" s="84">
        <f t="shared" si="1"/>
        <v>0</v>
      </c>
      <c r="I7" s="84" t="s">
        <v>3590</v>
      </c>
      <c r="J7" s="84">
        <v>7.32</v>
      </c>
      <c r="K7" s="84" t="s">
        <v>4810</v>
      </c>
      <c r="L7" s="183"/>
      <c r="M7" s="189" t="s">
        <v>4823</v>
      </c>
    </row>
    <row r="8" spans="1:13" x14ac:dyDescent="0.25">
      <c r="A8" s="84" t="s">
        <v>3285</v>
      </c>
      <c r="B8" s="84" t="s">
        <v>3286</v>
      </c>
      <c r="C8" s="84">
        <v>29.8</v>
      </c>
      <c r="D8" s="84">
        <f>FLOOR(C8*1.1,LOOKUP(C8*1.1,{0,10,50,100,500},{0.01,0.05,0.1,0.5,1}))</f>
        <v>32.75</v>
      </c>
      <c r="E8" s="84">
        <f>CEILING(C8*0.9,LOOKUP(C8*0.9,{0,10,50,100,500},{0.01,0.05,0.1,0.5,1}))</f>
        <v>26.85</v>
      </c>
      <c r="F8" s="84">
        <f t="shared" si="0"/>
        <v>32.5</v>
      </c>
      <c r="G8" s="84">
        <v>0</v>
      </c>
      <c r="H8" s="84">
        <f t="shared" si="1"/>
        <v>0</v>
      </c>
      <c r="I8" s="84" t="s">
        <v>3590</v>
      </c>
      <c r="J8" s="84">
        <v>6.81</v>
      </c>
      <c r="K8" s="84" t="s">
        <v>4811</v>
      </c>
      <c r="M8" s="189" t="s">
        <v>4823</v>
      </c>
    </row>
    <row r="9" spans="1:13" x14ac:dyDescent="0.25">
      <c r="A9" s="84" t="s">
        <v>803</v>
      </c>
      <c r="B9" s="84" t="s">
        <v>804</v>
      </c>
      <c r="C9" s="84">
        <v>40.85</v>
      </c>
      <c r="D9" s="84">
        <f>FLOOR(C9*1.1,LOOKUP(C9*1.1,{0,10,50,100,500},{0.01,0.05,0.1,0.5,1}))</f>
        <v>44.900000000000006</v>
      </c>
      <c r="E9" s="84">
        <f>CEILING(C9*0.9,LOOKUP(C9*0.9,{0,10,50,100,500},{0.01,0.05,0.1,0.5,1}))</f>
        <v>36.800000000000004</v>
      </c>
      <c r="F9" s="84">
        <f t="shared" si="0"/>
        <v>44.650000000000006</v>
      </c>
      <c r="G9" s="84">
        <v>0</v>
      </c>
      <c r="H9" s="84">
        <f t="shared" si="1"/>
        <v>0</v>
      </c>
      <c r="I9" s="84" t="s">
        <v>3590</v>
      </c>
      <c r="J9" s="84">
        <v>6.75</v>
      </c>
      <c r="K9" s="84" t="s">
        <v>4812</v>
      </c>
      <c r="L9" s="183"/>
      <c r="M9" s="189" t="s">
        <v>4823</v>
      </c>
    </row>
    <row r="10" spans="1:13" x14ac:dyDescent="0.25">
      <c r="H10" s="83">
        <f>SUM(H2:H9)</f>
        <v>137.19999999999999</v>
      </c>
      <c r="M10" s="83">
        <f>SUM(M2:M9)</f>
        <v>-6410</v>
      </c>
    </row>
  </sheetData>
  <phoneticPr fontId="1" type="noConversion"/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A9B3-281C-40A4-A4AA-296B151D56A7}">
  <dimension ref="A1:M10"/>
  <sheetViews>
    <sheetView zoomScale="130" zoomScaleNormal="130" workbookViewId="0">
      <selection activeCell="M10" sqref="M10"/>
    </sheetView>
  </sheetViews>
  <sheetFormatPr defaultColWidth="9.28515625" defaultRowHeight="15.75" x14ac:dyDescent="0.25"/>
  <cols>
    <col min="1" max="3" width="9.28515625" style="190"/>
    <col min="4" max="4" width="8.85546875" style="190" customWidth="1"/>
    <col min="5" max="10" width="9.28515625" style="190"/>
    <col min="11" max="11" width="15.7109375" style="190" customWidth="1"/>
    <col min="12" max="16384" width="9.28515625" style="190"/>
  </cols>
  <sheetData>
    <row r="1" spans="1:13" x14ac:dyDescent="0.25">
      <c r="A1" s="190" t="s">
        <v>3587</v>
      </c>
      <c r="B1" s="190" t="s">
        <v>3588</v>
      </c>
      <c r="C1" s="190" t="s">
        <v>3589</v>
      </c>
      <c r="D1" s="190" t="s">
        <v>3590</v>
      </c>
      <c r="E1" s="190" t="s">
        <v>3591</v>
      </c>
      <c r="F1" s="190" t="s">
        <v>3592</v>
      </c>
      <c r="G1" s="190" t="s">
        <v>3593</v>
      </c>
      <c r="H1" s="190" t="s">
        <v>3594</v>
      </c>
      <c r="I1" s="190" t="s">
        <v>3590</v>
      </c>
      <c r="J1" s="190" t="s">
        <v>3595</v>
      </c>
      <c r="K1" s="190" t="s">
        <v>3596</v>
      </c>
      <c r="L1" s="190" t="s">
        <v>3597</v>
      </c>
    </row>
    <row r="2" spans="1:13" x14ac:dyDescent="0.25">
      <c r="A2" s="84" t="s">
        <v>4114</v>
      </c>
      <c r="B2" s="84" t="s">
        <v>4115</v>
      </c>
      <c r="C2" s="84">
        <v>23.5</v>
      </c>
      <c r="D2" s="84">
        <f>FLOOR(C2*1.1,LOOKUP(C2*1.1,{0,10,50,100,500},{0.01,0.05,0.1,0.5,1}))</f>
        <v>25.85</v>
      </c>
      <c r="E2" s="84">
        <f>CEILING(C2*0.9,LOOKUP(C2*0.9,{0,10,50,100,500},{0.01,0.05,0.1,0.5,1}))</f>
        <v>21.150000000000002</v>
      </c>
      <c r="F2" s="84">
        <f t="shared" ref="F2:F9" si="0">IF(D2&lt;10,D2-0.05,IF(D2&lt;50,D2-0.25,IF(D2&lt;100,D2-0.5,IF(D2&lt;500,D2-2.5,IF(D2&lt;1000,D2-5,0)))))</f>
        <v>25.6</v>
      </c>
      <c r="G2" s="84">
        <v>0</v>
      </c>
      <c r="H2" s="84">
        <f t="shared" ref="H2:H9" si="1">C2*G2</f>
        <v>0</v>
      </c>
      <c r="I2" s="84" t="s">
        <v>3590</v>
      </c>
      <c r="J2" s="84">
        <v>34.03</v>
      </c>
      <c r="K2" s="84" t="s">
        <v>4813</v>
      </c>
      <c r="M2" s="190" t="s">
        <v>4824</v>
      </c>
    </row>
    <row r="3" spans="1:13" x14ac:dyDescent="0.25">
      <c r="A3" s="84" t="s">
        <v>23</v>
      </c>
      <c r="B3" s="84" t="s">
        <v>24</v>
      </c>
      <c r="C3" s="84">
        <v>65.400000000000006</v>
      </c>
      <c r="D3" s="84">
        <f>FLOOR(C3*1.1,LOOKUP(C3*1.1,{0,10,50,100,500},{0.01,0.05,0.1,0.5,1}))</f>
        <v>71.900000000000006</v>
      </c>
      <c r="E3" s="84">
        <f>CEILING(C3*0.9,LOOKUP(C3*0.9,{0,10,50,100,500},{0.01,0.05,0.1,0.5,1}))</f>
        <v>58.900000000000006</v>
      </c>
      <c r="F3" s="84">
        <f t="shared" si="0"/>
        <v>71.400000000000006</v>
      </c>
      <c r="G3" s="84">
        <v>1</v>
      </c>
      <c r="H3" s="84">
        <f t="shared" si="1"/>
        <v>65.400000000000006</v>
      </c>
      <c r="I3" s="84" t="s">
        <v>3590</v>
      </c>
      <c r="J3" s="84">
        <v>23.8</v>
      </c>
      <c r="K3" s="84" t="s">
        <v>4814</v>
      </c>
      <c r="L3" s="183"/>
      <c r="M3" s="190">
        <v>1053</v>
      </c>
    </row>
    <row r="4" spans="1:13" x14ac:dyDescent="0.25">
      <c r="A4" s="84" t="s">
        <v>3908</v>
      </c>
      <c r="B4" s="84" t="s">
        <v>3909</v>
      </c>
      <c r="C4" s="84">
        <v>58.1</v>
      </c>
      <c r="D4" s="84">
        <f>FLOOR(C4*1.1,LOOKUP(C4*1.1,{0,10,50,100,500},{0.01,0.05,0.1,0.5,1}))</f>
        <v>63.900000000000006</v>
      </c>
      <c r="E4" s="84">
        <f>CEILING(C4*0.9,LOOKUP(C4*0.9,{0,10,50,100,500},{0.01,0.05,0.1,0.5,1}))</f>
        <v>52.300000000000004</v>
      </c>
      <c r="F4" s="84">
        <f t="shared" si="0"/>
        <v>63.400000000000006</v>
      </c>
      <c r="G4" s="84">
        <v>1</v>
      </c>
      <c r="H4" s="84">
        <f t="shared" si="1"/>
        <v>58.1</v>
      </c>
      <c r="I4" s="84" t="s">
        <v>3590</v>
      </c>
      <c r="J4" s="84">
        <v>22.22</v>
      </c>
      <c r="K4" s="84" t="s">
        <v>4815</v>
      </c>
      <c r="M4" s="190">
        <v>168</v>
      </c>
    </row>
    <row r="5" spans="1:13" x14ac:dyDescent="0.25">
      <c r="A5" s="84" t="s">
        <v>2164</v>
      </c>
      <c r="B5" s="84" t="s">
        <v>2165</v>
      </c>
      <c r="C5" s="84">
        <v>57.1</v>
      </c>
      <c r="D5" s="84">
        <f>FLOOR(C5*1.1,LOOKUP(C5*1.1,{0,10,50,100,500},{0.01,0.05,0.1,0.5,1}))</f>
        <v>62.800000000000004</v>
      </c>
      <c r="E5" s="84">
        <f>CEILING(C5*0.9,LOOKUP(C5*0.9,{0,10,50,100,500},{0.01,0.05,0.1,0.5,1}))</f>
        <v>51.400000000000006</v>
      </c>
      <c r="F5" s="84">
        <f t="shared" si="0"/>
        <v>62.300000000000004</v>
      </c>
      <c r="G5" s="84">
        <v>1</v>
      </c>
      <c r="H5" s="84">
        <f t="shared" si="1"/>
        <v>57.1</v>
      </c>
      <c r="I5" s="84" t="s">
        <v>3590</v>
      </c>
      <c r="J5" s="84">
        <v>18.47</v>
      </c>
      <c r="K5" s="84" t="s">
        <v>4816</v>
      </c>
      <c r="M5" s="190">
        <v>-831</v>
      </c>
    </row>
    <row r="6" spans="1:13" x14ac:dyDescent="0.25">
      <c r="A6" s="84" t="s">
        <v>1066</v>
      </c>
      <c r="B6" s="84" t="s">
        <v>1067</v>
      </c>
      <c r="C6" s="84">
        <v>42</v>
      </c>
      <c r="D6" s="84">
        <f>FLOOR(C6*1.1,LOOKUP(C6*1.1,{0,10,50,100,500},{0.01,0.05,0.1,0.5,1}))</f>
        <v>46.2</v>
      </c>
      <c r="E6" s="84">
        <f>CEILING(C6*0.9,LOOKUP(C6*0.9,{0,10,50,100,500},{0.01,0.05,0.1,0.5,1}))</f>
        <v>37.800000000000004</v>
      </c>
      <c r="F6" s="84">
        <f t="shared" si="0"/>
        <v>45.95</v>
      </c>
      <c r="G6" s="84">
        <v>0</v>
      </c>
      <c r="H6" s="84">
        <f t="shared" si="1"/>
        <v>0</v>
      </c>
      <c r="I6" s="84" t="s">
        <v>3590</v>
      </c>
      <c r="J6" s="84">
        <v>14.41</v>
      </c>
      <c r="K6" s="84" t="s">
        <v>4817</v>
      </c>
      <c r="L6" s="183"/>
      <c r="M6" s="190" t="s">
        <v>4824</v>
      </c>
    </row>
    <row r="7" spans="1:13" x14ac:dyDescent="0.25">
      <c r="A7" s="84" t="s">
        <v>4203</v>
      </c>
      <c r="B7" s="84" t="s">
        <v>4204</v>
      </c>
      <c r="C7" s="84">
        <v>22.45</v>
      </c>
      <c r="D7" s="84">
        <f>FLOOR(C7*1.1,LOOKUP(C7*1.1,{0,10,50,100,500},{0.01,0.05,0.1,0.5,1}))</f>
        <v>24.650000000000002</v>
      </c>
      <c r="E7" s="84">
        <f>CEILING(C7*0.9,LOOKUP(C7*0.9,{0,10,50,100,500},{0.01,0.05,0.1,0.5,1}))</f>
        <v>20.25</v>
      </c>
      <c r="F7" s="84">
        <f t="shared" si="0"/>
        <v>24.400000000000002</v>
      </c>
      <c r="G7" s="84">
        <v>0</v>
      </c>
      <c r="H7" s="84">
        <f t="shared" si="1"/>
        <v>0</v>
      </c>
      <c r="I7" s="84" t="s">
        <v>3590</v>
      </c>
      <c r="J7" s="84">
        <v>13.33</v>
      </c>
      <c r="K7" s="84" t="s">
        <v>4818</v>
      </c>
      <c r="L7" s="183"/>
      <c r="M7" s="190" t="s">
        <v>4824</v>
      </c>
    </row>
    <row r="8" spans="1:13" x14ac:dyDescent="0.25">
      <c r="A8" s="84" t="s">
        <v>2701</v>
      </c>
      <c r="B8" s="84" t="s">
        <v>2702</v>
      </c>
      <c r="C8" s="84">
        <v>31.9</v>
      </c>
      <c r="D8" s="84">
        <f>FLOOR(C8*1.1,LOOKUP(C8*1.1,{0,10,50,100,500},{0.01,0.05,0.1,0.5,1}))</f>
        <v>35.050000000000004</v>
      </c>
      <c r="E8" s="84">
        <f>CEILING(C8*0.9,LOOKUP(C8*0.9,{0,10,50,100,500},{0.01,0.05,0.1,0.5,1}))</f>
        <v>28.75</v>
      </c>
      <c r="F8" s="84">
        <f t="shared" si="0"/>
        <v>34.800000000000004</v>
      </c>
      <c r="G8" s="84">
        <v>0</v>
      </c>
      <c r="H8" s="84">
        <f t="shared" si="1"/>
        <v>0</v>
      </c>
      <c r="I8" s="84" t="s">
        <v>3590</v>
      </c>
      <c r="J8" s="84">
        <v>12.36</v>
      </c>
      <c r="K8" s="84" t="s">
        <v>4819</v>
      </c>
      <c r="M8" s="190" t="s">
        <v>4824</v>
      </c>
    </row>
    <row r="9" spans="1:13" x14ac:dyDescent="0.25">
      <c r="A9" s="84" t="s">
        <v>4820</v>
      </c>
      <c r="B9" s="84" t="s">
        <v>4821</v>
      </c>
      <c r="C9" s="84">
        <v>78</v>
      </c>
      <c r="D9" s="84">
        <f>FLOOR(C9*1.1,LOOKUP(C9*1.1,{0,10,50,100,500},{0.01,0.05,0.1,0.5,1}))</f>
        <v>85.800000000000011</v>
      </c>
      <c r="E9" s="84">
        <f>CEILING(C9*0.9,LOOKUP(C9*0.9,{0,10,50,100,500},{0.01,0.05,0.1,0.5,1}))</f>
        <v>70.2</v>
      </c>
      <c r="F9" s="84">
        <f t="shared" si="0"/>
        <v>85.300000000000011</v>
      </c>
      <c r="G9" s="84">
        <v>1</v>
      </c>
      <c r="H9" s="84">
        <f t="shared" si="1"/>
        <v>78</v>
      </c>
      <c r="I9" s="84" t="s">
        <v>3590</v>
      </c>
      <c r="J9" s="84">
        <v>9.7899999999999991</v>
      </c>
      <c r="K9" s="84" t="s">
        <v>4822</v>
      </c>
      <c r="M9" s="190">
        <v>2821</v>
      </c>
    </row>
    <row r="10" spans="1:13" x14ac:dyDescent="0.25">
      <c r="H10" s="83">
        <f>SUM(H2:H9)</f>
        <v>258.60000000000002</v>
      </c>
      <c r="M10" s="83">
        <f>SUM(M2:M9)</f>
        <v>3211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4644-1C08-42ED-8E57-BE64FF43A62E}">
  <dimension ref="A1:M10"/>
  <sheetViews>
    <sheetView zoomScale="160" zoomScaleNormal="160" workbookViewId="0">
      <selection activeCell="G8" sqref="G8"/>
    </sheetView>
  </sheetViews>
  <sheetFormatPr defaultColWidth="9.28515625" defaultRowHeight="15.75" x14ac:dyDescent="0.25"/>
  <cols>
    <col min="1" max="3" width="9.28515625" style="191"/>
    <col min="4" max="4" width="10.28515625" style="191" hidden="1" customWidth="1"/>
    <col min="5" max="10" width="9.28515625" style="191"/>
    <col min="11" max="11" width="15.7109375" style="191" customWidth="1"/>
    <col min="12" max="16384" width="9.28515625" style="191"/>
  </cols>
  <sheetData>
    <row r="1" spans="1:13" x14ac:dyDescent="0.25">
      <c r="A1" s="191" t="s">
        <v>3587</v>
      </c>
      <c r="B1" s="191" t="s">
        <v>3588</v>
      </c>
      <c r="C1" s="191" t="s">
        <v>3589</v>
      </c>
      <c r="D1" s="191" t="s">
        <v>3590</v>
      </c>
      <c r="E1" s="191" t="s">
        <v>3591</v>
      </c>
      <c r="F1" s="191" t="s">
        <v>3592</v>
      </c>
      <c r="G1" s="191" t="s">
        <v>3593</v>
      </c>
      <c r="H1" s="191" t="s">
        <v>3594</v>
      </c>
      <c r="I1" s="191" t="s">
        <v>3590</v>
      </c>
      <c r="J1" s="191" t="s">
        <v>3595</v>
      </c>
      <c r="K1" s="191" t="s">
        <v>3596</v>
      </c>
      <c r="L1" s="191" t="s">
        <v>3597</v>
      </c>
    </row>
    <row r="2" spans="1:13" x14ac:dyDescent="0.25">
      <c r="A2" s="84" t="s">
        <v>4142</v>
      </c>
      <c r="B2" s="84" t="s">
        <v>4143</v>
      </c>
      <c r="C2" s="84">
        <v>51</v>
      </c>
      <c r="D2" s="84">
        <f>FLOOR(C2*1.1,LOOKUP(C2*1.1,{0,10,50,100,500},{0.01,0.05,0.1,0.5,1}))</f>
        <v>56.1</v>
      </c>
      <c r="E2" s="84">
        <f>CEILING(C2*0.9,LOOKUP(C2*0.9,{0,10,50,100,500},{0.01,0.05,0.1,0.5,1}))</f>
        <v>45.900000000000006</v>
      </c>
      <c r="F2" s="84">
        <f t="shared" ref="F2:F5" si="0">IF(D2&lt;10,D2-0.05,IF(D2&lt;50,D2-0.25,IF(D2&lt;100,D2-0.5,IF(D2&lt;500,D2-2.5,IF(D2&lt;1000,D2-5,0)))))</f>
        <v>55.6</v>
      </c>
      <c r="G2" s="84">
        <v>1</v>
      </c>
      <c r="H2" s="84">
        <f t="shared" ref="H2:H5" si="1">C2*G2</f>
        <v>51</v>
      </c>
      <c r="I2" s="84" t="s">
        <v>3590</v>
      </c>
      <c r="J2" s="84">
        <v>24.18</v>
      </c>
      <c r="K2" s="84" t="s">
        <v>4825</v>
      </c>
      <c r="M2" s="191">
        <v>-2216</v>
      </c>
    </row>
    <row r="3" spans="1:13" x14ac:dyDescent="0.25">
      <c r="A3" s="84" t="s">
        <v>4645</v>
      </c>
      <c r="B3" s="84" t="s">
        <v>4646</v>
      </c>
      <c r="C3" s="84">
        <v>27.7</v>
      </c>
      <c r="D3" s="84">
        <f>FLOOR(C3*1.1,LOOKUP(C3*1.1,{0,10,50,100,500},{0.01,0.05,0.1,0.5,1}))</f>
        <v>30.450000000000003</v>
      </c>
      <c r="E3" s="84">
        <f>CEILING(C3*0.9,LOOKUP(C3*0.9,{0,10,50,100,500},{0.01,0.05,0.1,0.5,1}))</f>
        <v>24.950000000000003</v>
      </c>
      <c r="F3" s="84">
        <f t="shared" si="0"/>
        <v>30.200000000000003</v>
      </c>
      <c r="G3" s="84">
        <v>2</v>
      </c>
      <c r="H3" s="84">
        <f t="shared" si="1"/>
        <v>55.4</v>
      </c>
      <c r="I3" s="84" t="s">
        <v>3590</v>
      </c>
      <c r="J3" s="84">
        <v>22.52</v>
      </c>
      <c r="K3" s="84" t="s">
        <v>4826</v>
      </c>
      <c r="L3" s="183"/>
      <c r="M3" s="191">
        <v>-3529</v>
      </c>
    </row>
    <row r="4" spans="1:13" x14ac:dyDescent="0.25">
      <c r="A4" s="84" t="s">
        <v>593</v>
      </c>
      <c r="B4" s="84" t="s">
        <v>594</v>
      </c>
      <c r="C4" s="84">
        <v>74.2</v>
      </c>
      <c r="D4" s="84">
        <f>FLOOR(C4*1.1,LOOKUP(C4*1.1,{0,10,50,100,500},{0.01,0.05,0.1,0.5,1}))</f>
        <v>81.600000000000009</v>
      </c>
      <c r="E4" s="84">
        <f>CEILING(C4*0.9,LOOKUP(C4*0.9,{0,10,50,100,500},{0.01,0.05,0.1,0.5,1}))</f>
        <v>66.8</v>
      </c>
      <c r="F4" s="84">
        <f t="shared" si="0"/>
        <v>81.100000000000009</v>
      </c>
      <c r="G4" s="84">
        <v>1</v>
      </c>
      <c r="H4" s="84">
        <f t="shared" si="1"/>
        <v>74.2</v>
      </c>
      <c r="I4" s="84" t="s">
        <v>3590</v>
      </c>
      <c r="J4" s="84">
        <v>19.170000000000002</v>
      </c>
      <c r="K4" s="84" t="s">
        <v>4827</v>
      </c>
      <c r="M4" s="191">
        <v>-1366</v>
      </c>
    </row>
    <row r="5" spans="1:13" x14ac:dyDescent="0.25">
      <c r="A5" s="84" t="s">
        <v>3908</v>
      </c>
      <c r="B5" s="84" t="s">
        <v>3909</v>
      </c>
      <c r="C5" s="84">
        <v>58.4</v>
      </c>
      <c r="D5" s="84">
        <f>FLOOR(C5*1.1,LOOKUP(C5*1.1,{0,10,50,100,500},{0.01,0.05,0.1,0.5,1}))</f>
        <v>64.2</v>
      </c>
      <c r="E5" s="84">
        <f>CEILING(C5*0.9,LOOKUP(C5*0.9,{0,10,50,100,500},{0.01,0.05,0.1,0.5,1}))</f>
        <v>52.6</v>
      </c>
      <c r="F5" s="84">
        <f t="shared" si="0"/>
        <v>63.7</v>
      </c>
      <c r="G5" s="84">
        <v>1</v>
      </c>
      <c r="H5" s="84">
        <f t="shared" si="1"/>
        <v>58.4</v>
      </c>
      <c r="I5" s="84" t="s">
        <v>3590</v>
      </c>
      <c r="J5" s="84">
        <v>13.43</v>
      </c>
      <c r="K5" s="84" t="s">
        <v>4828</v>
      </c>
      <c r="M5" s="191">
        <v>-1431</v>
      </c>
    </row>
    <row r="6" spans="1:13" x14ac:dyDescent="0.25">
      <c r="A6" s="84" t="s">
        <v>2164</v>
      </c>
      <c r="B6" s="84" t="s">
        <v>2165</v>
      </c>
      <c r="C6" s="84">
        <v>58.8</v>
      </c>
      <c r="D6" s="84">
        <f>FLOOR(C6*1.1,LOOKUP(C6*1.1,{0,10,50,100,500},{0.01,0.05,0.1,0.5,1}))</f>
        <v>64.600000000000009</v>
      </c>
      <c r="E6" s="84">
        <f>CEILING(C6*0.9,LOOKUP(C6*0.9,{0,10,50,100,500},{0.01,0.05,0.1,0.5,1}))</f>
        <v>53</v>
      </c>
      <c r="F6" s="84">
        <f>IF(D6&lt;10,D6-0.05,IF(D6&lt;50,D6-0.25,IF(D6&lt;100,D6-0.5,IF(D6&lt;500,D6-2.5,IF(D6&lt;1000,D6-5,0)))))</f>
        <v>64.100000000000009</v>
      </c>
      <c r="G6" s="84">
        <v>1</v>
      </c>
      <c r="H6" s="84">
        <f>C6*G6</f>
        <v>58.8</v>
      </c>
      <c r="I6" s="84" t="s">
        <v>3590</v>
      </c>
      <c r="J6" s="84">
        <v>15.54</v>
      </c>
      <c r="K6" s="84" t="s">
        <v>4829</v>
      </c>
      <c r="M6" s="191">
        <v>-5434</v>
      </c>
    </row>
    <row r="7" spans="1:13" x14ac:dyDescent="0.25">
      <c r="A7" s="84" t="s">
        <v>4776</v>
      </c>
      <c r="B7" s="84" t="s">
        <v>4777</v>
      </c>
      <c r="C7" s="84">
        <v>25.4</v>
      </c>
      <c r="D7" s="84">
        <f>FLOOR(C7*1.1,LOOKUP(C7*1.1,{0,10,50,100,500},{0.01,0.05,0.1,0.5,1}))</f>
        <v>27.900000000000002</v>
      </c>
      <c r="E7" s="84">
        <f>CEILING(C7*0.9,LOOKUP(C7*0.9,{0,10,50,100,500},{0.01,0.05,0.1,0.5,1}))</f>
        <v>22.900000000000002</v>
      </c>
      <c r="F7" s="84">
        <f>IF(D7&lt;10,D7-0.05,IF(D7&lt;50,D7-0.25,IF(D7&lt;100,D7-0.5,IF(D7&lt;500,D7-2.5,IF(D7&lt;1000,D7-5,0)))))</f>
        <v>27.650000000000002</v>
      </c>
      <c r="G7" s="84">
        <v>0</v>
      </c>
      <c r="H7" s="84">
        <f>C7*G7</f>
        <v>0</v>
      </c>
      <c r="I7" s="84" t="s">
        <v>3590</v>
      </c>
      <c r="J7" s="84">
        <v>15.46</v>
      </c>
      <c r="K7" s="84" t="s">
        <v>4830</v>
      </c>
      <c r="L7" s="183"/>
      <c r="M7" s="191" t="s">
        <v>4843</v>
      </c>
    </row>
    <row r="8" spans="1:13" x14ac:dyDescent="0.25">
      <c r="A8" s="84" t="s">
        <v>3953</v>
      </c>
      <c r="B8" s="84" t="s">
        <v>3954</v>
      </c>
      <c r="C8" s="84">
        <v>28.1</v>
      </c>
      <c r="D8" s="84">
        <f>FLOOR(C8*1.1,LOOKUP(C8*1.1,{0,10,50,100,500},{0.01,0.05,0.1,0.5,1}))</f>
        <v>30.900000000000002</v>
      </c>
      <c r="E8" s="84">
        <f>CEILING(C8*0.9,LOOKUP(C8*0.9,{0,10,50,100,500},{0.01,0.05,0.1,0.5,1}))</f>
        <v>25.3</v>
      </c>
      <c r="F8" s="84">
        <f>IF(D8&lt;10,D8-0.05,IF(D8&lt;50,D8-0.25,IF(D8&lt;100,D8-0.5,IF(D8&lt;500,D8-2.5,IF(D8&lt;1000,D8-5,0)))))</f>
        <v>30.650000000000002</v>
      </c>
      <c r="G8" s="84">
        <v>2</v>
      </c>
      <c r="H8" s="84">
        <f>C8*G8</f>
        <v>56.2</v>
      </c>
      <c r="I8" s="84" t="s">
        <v>3590</v>
      </c>
      <c r="J8" s="84">
        <v>11.94</v>
      </c>
      <c r="K8" s="84" t="s">
        <v>4831</v>
      </c>
      <c r="L8" s="183"/>
      <c r="M8" s="191">
        <v>1454</v>
      </c>
    </row>
    <row r="9" spans="1:13" x14ac:dyDescent="0.25">
      <c r="A9" s="81" t="s">
        <v>1404</v>
      </c>
      <c r="B9" s="81" t="s">
        <v>1405</v>
      </c>
      <c r="C9" s="81">
        <v>34.1</v>
      </c>
      <c r="D9" s="81">
        <f>FLOOR(C9*1.1,LOOKUP(C9*1.1,{0,10,50,100,500},{0.01,0.05,0.1,0.5,1}))</f>
        <v>37.5</v>
      </c>
      <c r="E9" s="81">
        <f>CEILING(C9*0.9,LOOKUP(C9*0.9,{0,10,50,100,500},{0.01,0.05,0.1,0.5,1}))</f>
        <v>30.700000000000003</v>
      </c>
      <c r="F9" s="81">
        <f>IF(D9&lt;10,D9-0.05,IF(D9&lt;50,D9-0.25,IF(D9&lt;100,D9-0.5,IF(D9&lt;500,D9-2.5,IF(D9&lt;1000,D9-5,0)))))</f>
        <v>37.25</v>
      </c>
      <c r="G9" s="81">
        <v>0</v>
      </c>
      <c r="H9" s="81">
        <f>C9*G9</f>
        <v>0</v>
      </c>
      <c r="I9" s="81" t="s">
        <v>3590</v>
      </c>
      <c r="J9" s="81">
        <v>10.39</v>
      </c>
      <c r="K9" s="81" t="s">
        <v>4832</v>
      </c>
    </row>
    <row r="10" spans="1:13" x14ac:dyDescent="0.25">
      <c r="H10" s="83">
        <f>SUM(H2:H9)</f>
        <v>354</v>
      </c>
      <c r="M10" s="83">
        <f>SUM(M2:M9)</f>
        <v>-12522</v>
      </c>
    </row>
  </sheetData>
  <phoneticPr fontId="1" type="noConversion"/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F5243-4C28-4C50-992A-443564BC2731}">
  <dimension ref="A1:M10"/>
  <sheetViews>
    <sheetView zoomScale="145" zoomScaleNormal="145" workbookViewId="0">
      <selection activeCell="M18" sqref="M18"/>
    </sheetView>
  </sheetViews>
  <sheetFormatPr defaultColWidth="9.28515625" defaultRowHeight="15.75" x14ac:dyDescent="0.25"/>
  <cols>
    <col min="1" max="3" width="9.28515625" style="192"/>
    <col min="4" max="4" width="9.28515625" style="192" hidden="1" customWidth="1"/>
    <col min="5" max="10" width="9.28515625" style="192"/>
    <col min="11" max="11" width="15.7109375" style="192" customWidth="1"/>
    <col min="12" max="16384" width="9.28515625" style="192"/>
  </cols>
  <sheetData>
    <row r="1" spans="1:13" x14ac:dyDescent="0.25">
      <c r="A1" s="192" t="s">
        <v>3587</v>
      </c>
      <c r="B1" s="192" t="s">
        <v>3588</v>
      </c>
      <c r="C1" s="192" t="s">
        <v>3589</v>
      </c>
      <c r="D1" s="192" t="s">
        <v>3590</v>
      </c>
      <c r="E1" s="192" t="s">
        <v>3591</v>
      </c>
      <c r="F1" s="192" t="s">
        <v>3592</v>
      </c>
      <c r="G1" s="192" t="s">
        <v>3593</v>
      </c>
      <c r="H1" s="192" t="s">
        <v>3594</v>
      </c>
      <c r="I1" s="192" t="s">
        <v>3590</v>
      </c>
      <c r="J1" s="192" t="s">
        <v>3595</v>
      </c>
      <c r="K1" s="192" t="s">
        <v>3596</v>
      </c>
      <c r="L1" s="192" t="s">
        <v>3597</v>
      </c>
    </row>
    <row r="2" spans="1:13" x14ac:dyDescent="0.25">
      <c r="A2" s="84" t="s">
        <v>293</v>
      </c>
      <c r="B2" s="84" t="s">
        <v>294</v>
      </c>
      <c r="C2" s="84">
        <v>68.7</v>
      </c>
      <c r="D2" s="84">
        <f>FLOOR(C2*1.1,LOOKUP(C2*1.1,{0,10,50,100,500},{0.01,0.05,0.1,0.5,1}))</f>
        <v>75.5</v>
      </c>
      <c r="E2" s="84">
        <f>CEILING(C2*0.9,LOOKUP(C2*0.9,{0,10,50,100,500},{0.01,0.05,0.1,0.5,1}))</f>
        <v>61.900000000000006</v>
      </c>
      <c r="F2" s="84">
        <f t="shared" ref="F2:F9" si="0">IF(D2&lt;10,D2-0.05,IF(D2&lt;50,D2-0.25,IF(D2&lt;100,D2-0.5,IF(D2&lt;500,D2-2.5,IF(D2&lt;1000,D2-5,0)))))</f>
        <v>75</v>
      </c>
      <c r="G2" s="84">
        <v>1</v>
      </c>
      <c r="H2" s="84">
        <f t="shared" ref="H2:H9" si="1">C2*G2</f>
        <v>68.7</v>
      </c>
      <c r="I2" s="84" t="s">
        <v>3590</v>
      </c>
      <c r="J2" s="84">
        <v>26.38</v>
      </c>
      <c r="K2" s="84" t="s">
        <v>4833</v>
      </c>
      <c r="L2" s="183"/>
      <c r="M2" s="192">
        <v>2540</v>
      </c>
    </row>
    <row r="3" spans="1:13" x14ac:dyDescent="0.25">
      <c r="A3" s="84" t="s">
        <v>2323</v>
      </c>
      <c r="B3" s="84" t="s">
        <v>2324</v>
      </c>
      <c r="C3" s="84">
        <v>29.95</v>
      </c>
      <c r="D3" s="84">
        <f>FLOOR(C3*1.1,LOOKUP(C3*1.1,{0,10,50,100,500},{0.01,0.05,0.1,0.5,1}))</f>
        <v>32.9</v>
      </c>
      <c r="E3" s="84">
        <f>CEILING(C3*0.9,LOOKUP(C3*0.9,{0,10,50,100,500},{0.01,0.05,0.1,0.5,1}))</f>
        <v>27</v>
      </c>
      <c r="F3" s="84">
        <f t="shared" si="0"/>
        <v>32.65</v>
      </c>
      <c r="G3" s="84">
        <v>2</v>
      </c>
      <c r="H3" s="84">
        <f t="shared" si="1"/>
        <v>59.9</v>
      </c>
      <c r="I3" s="84" t="s">
        <v>3590</v>
      </c>
      <c r="J3" s="84">
        <v>24.94</v>
      </c>
      <c r="K3" s="84" t="s">
        <v>4834</v>
      </c>
      <c r="M3" s="192">
        <v>4368</v>
      </c>
    </row>
    <row r="4" spans="1:13" x14ac:dyDescent="0.25">
      <c r="A4" s="84" t="s">
        <v>4142</v>
      </c>
      <c r="B4" s="84" t="s">
        <v>4143</v>
      </c>
      <c r="C4" s="84">
        <v>53.4</v>
      </c>
      <c r="D4" s="84">
        <f>FLOOR(C4*1.1,LOOKUP(C4*1.1,{0,10,50,100,500},{0.01,0.05,0.1,0.5,1}))</f>
        <v>58.7</v>
      </c>
      <c r="E4" s="84">
        <f>CEILING(C4*0.9,LOOKUP(C4*0.9,{0,10,50,100,500},{0.01,0.05,0.1,0.5,1}))</f>
        <v>48.1</v>
      </c>
      <c r="F4" s="84">
        <f t="shared" si="0"/>
        <v>58.2</v>
      </c>
      <c r="G4" s="84">
        <v>1</v>
      </c>
      <c r="H4" s="84">
        <f t="shared" si="1"/>
        <v>53.4</v>
      </c>
      <c r="I4" s="84" t="s">
        <v>3590</v>
      </c>
      <c r="J4" s="84">
        <v>24.44</v>
      </c>
      <c r="K4" s="84" t="s">
        <v>4835</v>
      </c>
      <c r="M4" s="192">
        <v>1581</v>
      </c>
    </row>
    <row r="5" spans="1:13" x14ac:dyDescent="0.25">
      <c r="A5" s="84" t="s">
        <v>4265</v>
      </c>
      <c r="B5" s="84" t="s">
        <v>4266</v>
      </c>
      <c r="C5" s="84">
        <v>24.4</v>
      </c>
      <c r="D5" s="84">
        <f>FLOOR(C5*1.1,LOOKUP(C5*1.1,{0,10,50,100,500},{0.01,0.05,0.1,0.5,1}))</f>
        <v>26.8</v>
      </c>
      <c r="E5" s="84">
        <f>CEILING(C5*0.9,LOOKUP(C5*0.9,{0,10,50,100,500},{0.01,0.05,0.1,0.5,1}))</f>
        <v>22</v>
      </c>
      <c r="F5" s="84">
        <f t="shared" si="0"/>
        <v>26.55</v>
      </c>
      <c r="G5" s="84">
        <v>2</v>
      </c>
      <c r="H5" s="84">
        <f t="shared" si="1"/>
        <v>48.8</v>
      </c>
      <c r="I5" s="84" t="s">
        <v>3590</v>
      </c>
      <c r="J5" s="84">
        <v>14.44</v>
      </c>
      <c r="K5" s="84" t="s">
        <v>4836</v>
      </c>
      <c r="M5" s="192">
        <v>168</v>
      </c>
    </row>
    <row r="6" spans="1:13" x14ac:dyDescent="0.25">
      <c r="A6" s="84" t="s">
        <v>329</v>
      </c>
      <c r="B6" s="84" t="s">
        <v>330</v>
      </c>
      <c r="C6" s="84">
        <v>65.599999999999994</v>
      </c>
      <c r="D6" s="84">
        <f>FLOOR(C6*1.1,LOOKUP(C6*1.1,{0,10,50,100,500},{0.01,0.05,0.1,0.5,1}))</f>
        <v>72.100000000000009</v>
      </c>
      <c r="E6" s="84">
        <f>CEILING(C6*0.9,LOOKUP(C6*0.9,{0,10,50,100,500},{0.01,0.05,0.1,0.5,1}))</f>
        <v>59.1</v>
      </c>
      <c r="F6" s="84">
        <f t="shared" si="0"/>
        <v>71.600000000000009</v>
      </c>
      <c r="G6" s="84">
        <v>1</v>
      </c>
      <c r="H6" s="84">
        <f t="shared" si="1"/>
        <v>65.599999999999994</v>
      </c>
      <c r="I6" s="84" t="s">
        <v>3590</v>
      </c>
      <c r="J6" s="84">
        <v>14.3</v>
      </c>
      <c r="K6" s="84" t="s">
        <v>4837</v>
      </c>
      <c r="M6" s="192">
        <v>1453</v>
      </c>
    </row>
    <row r="7" spans="1:13" x14ac:dyDescent="0.25">
      <c r="A7" s="84" t="s">
        <v>53</v>
      </c>
      <c r="B7" s="84" t="s">
        <v>54</v>
      </c>
      <c r="C7" s="84">
        <v>30.6</v>
      </c>
      <c r="D7" s="84">
        <f>FLOOR(C7*1.1,LOOKUP(C7*1.1,{0,10,50,100,500},{0.01,0.05,0.1,0.5,1}))</f>
        <v>33.65</v>
      </c>
      <c r="E7" s="84">
        <f>CEILING(C7*0.9,LOOKUP(C7*0.9,{0,10,50,100,500},{0.01,0.05,0.1,0.5,1}))</f>
        <v>27.55</v>
      </c>
      <c r="F7" s="84">
        <f t="shared" si="0"/>
        <v>33.4</v>
      </c>
      <c r="G7" s="84">
        <v>2</v>
      </c>
      <c r="H7" s="84">
        <f t="shared" si="1"/>
        <v>61.2</v>
      </c>
      <c r="I7" s="84" t="s">
        <v>3590</v>
      </c>
      <c r="J7" s="84">
        <v>13.36</v>
      </c>
      <c r="K7" s="84" t="s">
        <v>4838</v>
      </c>
      <c r="M7" s="192">
        <v>-2945</v>
      </c>
    </row>
    <row r="8" spans="1:13" x14ac:dyDescent="0.25">
      <c r="A8" s="84" t="s">
        <v>3608</v>
      </c>
      <c r="B8" s="84" t="s">
        <v>3609</v>
      </c>
      <c r="C8" s="84">
        <v>43.7</v>
      </c>
      <c r="D8" s="84">
        <f>FLOOR(C8*1.1,LOOKUP(C8*1.1,{0,10,50,100,500},{0.01,0.05,0.1,0.5,1}))</f>
        <v>48.050000000000004</v>
      </c>
      <c r="E8" s="84">
        <f>CEILING(C8*0.9,LOOKUP(C8*0.9,{0,10,50,100,500},{0.01,0.05,0.1,0.5,1}))</f>
        <v>39.35</v>
      </c>
      <c r="F8" s="84">
        <f t="shared" si="0"/>
        <v>47.800000000000004</v>
      </c>
      <c r="G8" s="84">
        <v>1</v>
      </c>
      <c r="H8" s="84">
        <f t="shared" si="1"/>
        <v>43.7</v>
      </c>
      <c r="I8" s="84" t="s">
        <v>3590</v>
      </c>
      <c r="J8" s="84">
        <v>13.27</v>
      </c>
      <c r="K8" s="84" t="s">
        <v>4839</v>
      </c>
      <c r="M8" s="192">
        <v>2744</v>
      </c>
    </row>
    <row r="9" spans="1:13" x14ac:dyDescent="0.25">
      <c r="A9" s="84" t="s">
        <v>4840</v>
      </c>
      <c r="B9" s="84" t="s">
        <v>4841</v>
      </c>
      <c r="C9" s="84">
        <v>52.4</v>
      </c>
      <c r="D9" s="84">
        <f>FLOOR(C9*1.1,LOOKUP(C9*1.1,{0,10,50,100,500},{0.01,0.05,0.1,0.5,1}))</f>
        <v>57.6</v>
      </c>
      <c r="E9" s="84">
        <f>CEILING(C9*0.9,LOOKUP(C9*0.9,{0,10,50,100,500},{0.01,0.05,0.1,0.5,1}))</f>
        <v>47.2</v>
      </c>
      <c r="F9" s="84">
        <f t="shared" si="0"/>
        <v>57.1</v>
      </c>
      <c r="G9" s="84">
        <v>1</v>
      </c>
      <c r="H9" s="84">
        <f t="shared" si="1"/>
        <v>52.4</v>
      </c>
      <c r="I9" s="84" t="s">
        <v>3590</v>
      </c>
      <c r="J9" s="84">
        <v>13.23</v>
      </c>
      <c r="K9" s="84" t="s">
        <v>4842</v>
      </c>
      <c r="M9" s="192">
        <v>1282</v>
      </c>
    </row>
    <row r="10" spans="1:13" x14ac:dyDescent="0.25">
      <c r="H10" s="83">
        <f>SUM(H2:H9)</f>
        <v>453.69999999999993</v>
      </c>
      <c r="M10" s="83">
        <f>SUM(M2:M9)</f>
        <v>11191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FFDE-DAD5-4864-B208-C7E77F4AED7D}">
  <dimension ref="A1:M10"/>
  <sheetViews>
    <sheetView zoomScale="145" zoomScaleNormal="145" workbookViewId="0">
      <selection activeCell="G8" sqref="G8"/>
    </sheetView>
  </sheetViews>
  <sheetFormatPr defaultColWidth="9.28515625" defaultRowHeight="15.75" x14ac:dyDescent="0.25"/>
  <cols>
    <col min="1" max="3" width="9.28515625" style="193"/>
    <col min="4" max="4" width="0.42578125" style="193" customWidth="1"/>
    <col min="5" max="10" width="9.28515625" style="193"/>
    <col min="11" max="11" width="15.7109375" style="193" customWidth="1"/>
    <col min="12" max="16384" width="9.28515625" style="193"/>
  </cols>
  <sheetData>
    <row r="1" spans="1:13" x14ac:dyDescent="0.25">
      <c r="A1" s="193" t="s">
        <v>3587</v>
      </c>
      <c r="B1" s="193" t="s">
        <v>3588</v>
      </c>
      <c r="C1" s="193" t="s">
        <v>3589</v>
      </c>
      <c r="D1" s="193" t="s">
        <v>3590</v>
      </c>
      <c r="E1" s="193" t="s">
        <v>3591</v>
      </c>
      <c r="F1" s="193" t="s">
        <v>3592</v>
      </c>
      <c r="G1" s="193" t="s">
        <v>3593</v>
      </c>
      <c r="H1" s="193" t="s">
        <v>3594</v>
      </c>
      <c r="I1" s="193" t="s">
        <v>3590</v>
      </c>
      <c r="J1" s="193" t="s">
        <v>3595</v>
      </c>
      <c r="K1" s="193" t="s">
        <v>3596</v>
      </c>
      <c r="L1" s="193" t="s">
        <v>3597</v>
      </c>
    </row>
    <row r="2" spans="1:13" x14ac:dyDescent="0.25">
      <c r="A2" s="84" t="s">
        <v>53</v>
      </c>
      <c r="B2" s="84" t="s">
        <v>54</v>
      </c>
      <c r="C2" s="84">
        <v>33</v>
      </c>
      <c r="D2" s="84">
        <f>FLOOR(C2*1.1,LOOKUP(C2*1.1,{0,10,50,100,500},{0.01,0.05,0.1,0.5,1}))</f>
        <v>36.300000000000004</v>
      </c>
      <c r="E2" s="84">
        <f>CEILING(C2*0.9,LOOKUP(C2*0.9,{0,10,50,100,500},{0.01,0.05,0.1,0.5,1}))</f>
        <v>29.700000000000003</v>
      </c>
      <c r="F2" s="84">
        <f t="shared" ref="F2:F9" si="0">IF(D2&lt;10,D2-0.05,IF(D2&lt;50,D2-0.25,IF(D2&lt;100,D2-0.5,IF(D2&lt;500,D2-2.5,IF(D2&lt;1000,D2-5,0)))))</f>
        <v>36.050000000000004</v>
      </c>
      <c r="G2" s="84">
        <v>2</v>
      </c>
      <c r="H2" s="84">
        <f t="shared" ref="H2:H9" si="1">C2*G2</f>
        <v>66</v>
      </c>
      <c r="I2" s="84" t="s">
        <v>3590</v>
      </c>
      <c r="J2" s="84">
        <v>20.92</v>
      </c>
      <c r="K2" s="84" t="s">
        <v>4844</v>
      </c>
      <c r="M2" s="193">
        <v>-648</v>
      </c>
    </row>
    <row r="3" spans="1:13" x14ac:dyDescent="0.25">
      <c r="A3" s="84" t="s">
        <v>559</v>
      </c>
      <c r="B3" s="84" t="s">
        <v>560</v>
      </c>
      <c r="C3" s="84">
        <v>27.7</v>
      </c>
      <c r="D3" s="84">
        <f>FLOOR(C3*1.1,LOOKUP(C3*1.1,{0,10,50,100,500},{0.01,0.05,0.1,0.5,1}))</f>
        <v>30.450000000000003</v>
      </c>
      <c r="E3" s="84">
        <f>CEILING(C3*0.9,LOOKUP(C3*0.9,{0,10,50,100,500},{0.01,0.05,0.1,0.5,1}))</f>
        <v>24.950000000000003</v>
      </c>
      <c r="F3" s="84">
        <f t="shared" si="0"/>
        <v>30.200000000000003</v>
      </c>
      <c r="G3" s="84">
        <v>2</v>
      </c>
      <c r="H3" s="84">
        <f t="shared" si="1"/>
        <v>55.4</v>
      </c>
      <c r="I3" s="84" t="s">
        <v>3590</v>
      </c>
      <c r="J3" s="84">
        <v>16.079999999999998</v>
      </c>
      <c r="K3" s="84" t="s">
        <v>4845</v>
      </c>
      <c r="L3" s="183"/>
      <c r="M3" s="193">
        <v>1455</v>
      </c>
    </row>
    <row r="4" spans="1:13" x14ac:dyDescent="0.25">
      <c r="A4" s="84" t="s">
        <v>805</v>
      </c>
      <c r="B4" s="84" t="s">
        <v>806</v>
      </c>
      <c r="C4" s="84">
        <v>24.75</v>
      </c>
      <c r="D4" s="84">
        <f>FLOOR(C4*1.1,LOOKUP(C4*1.1,{0,10,50,100,500},{0.01,0.05,0.1,0.5,1}))</f>
        <v>27.200000000000003</v>
      </c>
      <c r="E4" s="84">
        <f>CEILING(C4*0.9,LOOKUP(C4*0.9,{0,10,50,100,500},{0.01,0.05,0.1,0.5,1}))</f>
        <v>22.3</v>
      </c>
      <c r="F4" s="84">
        <f>IF(D4&lt;10,D4-0.05,IF(D4&lt;50,D4-0.25,IF(D4&lt;100,D4-0.5,IF(D4&lt;500,D4-2.5,IF(D4&lt;1000,D4-5,0)))))</f>
        <v>26.950000000000003</v>
      </c>
      <c r="G4" s="84">
        <v>2</v>
      </c>
      <c r="H4" s="84">
        <f>C4*G4</f>
        <v>49.5</v>
      </c>
      <c r="I4" s="84" t="s">
        <v>3590</v>
      </c>
      <c r="J4" s="84">
        <v>10.59</v>
      </c>
      <c r="K4" s="84" t="s">
        <v>4846</v>
      </c>
      <c r="M4" s="193">
        <v>-214</v>
      </c>
    </row>
    <row r="5" spans="1:13" x14ac:dyDescent="0.25">
      <c r="A5" s="84" t="s">
        <v>1608</v>
      </c>
      <c r="B5" s="84" t="s">
        <v>1609</v>
      </c>
      <c r="C5" s="84">
        <v>44.05</v>
      </c>
      <c r="D5" s="84">
        <f>FLOOR(C5*1.1,LOOKUP(C5*1.1,{0,10,50,100,500},{0.01,0.05,0.1,0.5,1}))</f>
        <v>48.45</v>
      </c>
      <c r="E5" s="84">
        <f>CEILING(C5*0.9,LOOKUP(C5*0.9,{0,10,50,100,500},{0.01,0.05,0.1,0.5,1}))</f>
        <v>39.650000000000006</v>
      </c>
      <c r="F5" s="84">
        <f>IF(D5&lt;10,D5-0.05,IF(D5&lt;50,D5-0.25,IF(D5&lt;100,D5-0.5,IF(D5&lt;500,D5-2.5,IF(D5&lt;1000,D5-5,0)))))</f>
        <v>48.2</v>
      </c>
      <c r="G5" s="84">
        <v>1</v>
      </c>
      <c r="H5" s="84">
        <f>C5*G5</f>
        <v>44.05</v>
      </c>
      <c r="I5" s="84" t="s">
        <v>3590</v>
      </c>
      <c r="J5" s="84">
        <v>9.48</v>
      </c>
      <c r="K5" s="84" t="s">
        <v>4847</v>
      </c>
      <c r="M5" s="193">
        <v>944</v>
      </c>
    </row>
    <row r="6" spans="1:13" x14ac:dyDescent="0.25">
      <c r="A6" s="84" t="s">
        <v>300</v>
      </c>
      <c r="B6" s="84" t="s">
        <v>301</v>
      </c>
      <c r="C6" s="84">
        <v>45.45</v>
      </c>
      <c r="D6" s="84">
        <f>FLOOR(C6*1.1,LOOKUP(C6*1.1,{0,10,50,100,500},{0.01,0.05,0.1,0.5,1}))</f>
        <v>49.95</v>
      </c>
      <c r="E6" s="84">
        <f>CEILING(C6*0.9,LOOKUP(C6*0.9,{0,10,50,100,500},{0.01,0.05,0.1,0.5,1}))</f>
        <v>40.950000000000003</v>
      </c>
      <c r="F6" s="84">
        <f>IF(D6&lt;10,D6-0.05,IF(D6&lt;50,D6-0.25,IF(D6&lt;100,D6-0.5,IF(D6&lt;500,D6-2.5,IF(D6&lt;1000,D6-5,0)))))</f>
        <v>49.7</v>
      </c>
      <c r="G6" s="84">
        <v>1</v>
      </c>
      <c r="H6" s="84">
        <f>C6*G6</f>
        <v>45.45</v>
      </c>
      <c r="I6" s="84" t="s">
        <v>3590</v>
      </c>
      <c r="J6" s="84">
        <v>7.75</v>
      </c>
      <c r="K6" s="84" t="s">
        <v>4848</v>
      </c>
      <c r="M6" s="193">
        <v>-259</v>
      </c>
    </row>
    <row r="7" spans="1:13" x14ac:dyDescent="0.25">
      <c r="A7" s="84" t="s">
        <v>4359</v>
      </c>
      <c r="B7" s="84" t="s">
        <v>4360</v>
      </c>
      <c r="C7" s="84">
        <v>17.399999999999999</v>
      </c>
      <c r="D7" s="84">
        <f>FLOOR(C7*1.1,LOOKUP(C7*1.1,{0,10,50,100,500},{0.01,0.05,0.1,0.5,1}))</f>
        <v>19.100000000000001</v>
      </c>
      <c r="E7" s="84">
        <f>CEILING(C7*0.9,LOOKUP(C7*0.9,{0,10,50,100,500},{0.01,0.05,0.1,0.5,1}))</f>
        <v>15.700000000000001</v>
      </c>
      <c r="F7" s="84">
        <f t="shared" si="0"/>
        <v>18.850000000000001</v>
      </c>
      <c r="G7" s="84">
        <v>3</v>
      </c>
      <c r="H7" s="84">
        <f t="shared" si="1"/>
        <v>52.199999999999996</v>
      </c>
      <c r="I7" s="84" t="s">
        <v>3590</v>
      </c>
      <c r="J7" s="84">
        <v>7.6</v>
      </c>
      <c r="K7" s="84" t="s">
        <v>4849</v>
      </c>
      <c r="L7" s="183"/>
      <c r="M7" s="193">
        <v>-1493</v>
      </c>
    </row>
    <row r="8" spans="1:13" x14ac:dyDescent="0.25">
      <c r="A8" s="84" t="s">
        <v>90</v>
      </c>
      <c r="B8" s="84" t="s">
        <v>91</v>
      </c>
      <c r="C8" s="84">
        <v>48.55</v>
      </c>
      <c r="D8" s="84">
        <f>FLOOR(C8*1.1,LOOKUP(C8*1.1,{0,10,50,100,500},{0.01,0.05,0.1,0.5,1}))</f>
        <v>53.400000000000006</v>
      </c>
      <c r="E8" s="84">
        <f>CEILING(C8*0.9,LOOKUP(C8*0.9,{0,10,50,100,500},{0.01,0.05,0.1,0.5,1}))</f>
        <v>43.7</v>
      </c>
      <c r="F8" s="84">
        <f t="shared" si="0"/>
        <v>52.900000000000006</v>
      </c>
      <c r="G8" s="84">
        <v>0</v>
      </c>
      <c r="H8" s="84">
        <f t="shared" si="1"/>
        <v>0</v>
      </c>
      <c r="I8" s="84" t="s">
        <v>3590</v>
      </c>
      <c r="J8" s="84">
        <v>6.57</v>
      </c>
      <c r="K8" s="84" t="s">
        <v>4850</v>
      </c>
      <c r="M8" s="193" t="s">
        <v>4852</v>
      </c>
    </row>
    <row r="9" spans="1:13" x14ac:dyDescent="0.25">
      <c r="A9" s="84" t="s">
        <v>803</v>
      </c>
      <c r="B9" s="84" t="s">
        <v>804</v>
      </c>
      <c r="C9" s="84">
        <v>42</v>
      </c>
      <c r="D9" s="84">
        <f>FLOOR(C9*1.1,LOOKUP(C9*1.1,{0,10,50,100,500},{0.01,0.05,0.1,0.5,1}))</f>
        <v>46.2</v>
      </c>
      <c r="E9" s="84">
        <f>CEILING(C9*0.9,LOOKUP(C9*0.9,{0,10,50,100,500},{0.01,0.05,0.1,0.5,1}))</f>
        <v>37.800000000000004</v>
      </c>
      <c r="F9" s="84">
        <f t="shared" si="0"/>
        <v>45.95</v>
      </c>
      <c r="G9" s="84">
        <v>0</v>
      </c>
      <c r="H9" s="84">
        <f t="shared" si="1"/>
        <v>0</v>
      </c>
      <c r="I9" s="84" t="s">
        <v>3590</v>
      </c>
      <c r="J9" s="84">
        <v>6</v>
      </c>
      <c r="K9" s="84" t="s">
        <v>4851</v>
      </c>
      <c r="M9" s="193" t="s">
        <v>4852</v>
      </c>
    </row>
    <row r="10" spans="1:13" x14ac:dyDescent="0.25">
      <c r="H10" s="83">
        <f>SUM(H2:H9)</f>
        <v>312.59999999999997</v>
      </c>
      <c r="M10" s="83">
        <f>SUM(M2:M9)</f>
        <v>-215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A9B2-FBF7-4AD1-9A51-F071FB15F6B6}">
  <dimension ref="A1:M10"/>
  <sheetViews>
    <sheetView zoomScale="115" zoomScaleNormal="115" workbookViewId="0">
      <selection activeCell="M9" sqref="M9"/>
    </sheetView>
  </sheetViews>
  <sheetFormatPr defaultColWidth="9.28515625" defaultRowHeight="15.75" x14ac:dyDescent="0.25"/>
  <cols>
    <col min="1" max="3" width="9.28515625" style="194"/>
    <col min="4" max="4" width="9.28515625" style="194" hidden="1" customWidth="1"/>
    <col min="5" max="10" width="9.28515625" style="194"/>
    <col min="11" max="11" width="15.7109375" style="194" customWidth="1"/>
    <col min="12" max="16384" width="9.28515625" style="194"/>
  </cols>
  <sheetData>
    <row r="1" spans="1:13" x14ac:dyDescent="0.25">
      <c r="A1" s="194" t="s">
        <v>3587</v>
      </c>
      <c r="B1" s="194" t="s">
        <v>3588</v>
      </c>
      <c r="C1" s="194" t="s">
        <v>3589</v>
      </c>
      <c r="D1" s="194" t="s">
        <v>3590</v>
      </c>
      <c r="E1" s="194" t="s">
        <v>3591</v>
      </c>
      <c r="F1" s="194" t="s">
        <v>3592</v>
      </c>
      <c r="G1" s="194" t="s">
        <v>3593</v>
      </c>
      <c r="H1" s="194" t="s">
        <v>3594</v>
      </c>
      <c r="I1" s="194" t="s">
        <v>3590</v>
      </c>
      <c r="J1" s="194" t="s">
        <v>3595</v>
      </c>
      <c r="K1" s="194" t="s">
        <v>3596</v>
      </c>
      <c r="L1" s="194" t="s">
        <v>3597</v>
      </c>
    </row>
    <row r="2" spans="1:13" x14ac:dyDescent="0.25">
      <c r="A2" s="84" t="s">
        <v>1542</v>
      </c>
      <c r="B2" s="84" t="s">
        <v>1543</v>
      </c>
      <c r="C2" s="84">
        <v>38</v>
      </c>
      <c r="D2" s="84">
        <f>FLOOR(C2*1.1,LOOKUP(C2*1.1,{0,10,50,100,500},{0.01,0.05,0.1,0.5,1}))</f>
        <v>41.800000000000004</v>
      </c>
      <c r="E2" s="84">
        <f>CEILING(C2*0.9,LOOKUP(C2*0.9,{0,10,50,100,500},{0.01,0.05,0.1,0.5,1}))</f>
        <v>34.200000000000003</v>
      </c>
      <c r="F2" s="84">
        <f t="shared" ref="F2:F9" si="0">IF(D2&lt;10,D2-0.05,IF(D2&lt;50,D2-0.25,IF(D2&lt;100,D2-0.5,IF(D2&lt;500,D2-2.5,IF(D2&lt;1000,D2-5,0)))))</f>
        <v>41.550000000000004</v>
      </c>
      <c r="G2" s="84">
        <v>1</v>
      </c>
      <c r="H2" s="84">
        <f t="shared" ref="H2:H9" si="1">C2*G2</f>
        <v>38</v>
      </c>
      <c r="I2" s="84" t="s">
        <v>3590</v>
      </c>
      <c r="J2" s="84">
        <v>22.99</v>
      </c>
      <c r="K2" s="84" t="s">
        <v>4853</v>
      </c>
      <c r="M2" s="194">
        <v>-2498</v>
      </c>
    </row>
    <row r="3" spans="1:13" x14ac:dyDescent="0.25">
      <c r="A3" s="84" t="s">
        <v>4652</v>
      </c>
      <c r="B3" s="84" t="s">
        <v>4653</v>
      </c>
      <c r="C3" s="84">
        <v>56.1</v>
      </c>
      <c r="D3" s="84">
        <f>FLOOR(C3*1.1,LOOKUP(C3*1.1,{0,10,50,100,500},{0.01,0.05,0.1,0.5,1}))</f>
        <v>61.7</v>
      </c>
      <c r="E3" s="84">
        <f>CEILING(C3*0.9,LOOKUP(C3*0.9,{0,10,50,100,500},{0.01,0.05,0.1,0.5,1}))</f>
        <v>50.5</v>
      </c>
      <c r="F3" s="84">
        <f t="shared" si="0"/>
        <v>61.2</v>
      </c>
      <c r="G3" s="84">
        <v>1</v>
      </c>
      <c r="H3" s="84">
        <f t="shared" si="1"/>
        <v>56.1</v>
      </c>
      <c r="I3" s="84" t="s">
        <v>3590</v>
      </c>
      <c r="J3" s="84">
        <v>18.37</v>
      </c>
      <c r="K3" s="84" t="s">
        <v>4854</v>
      </c>
      <c r="L3" s="183"/>
      <c r="M3" s="194">
        <v>-4929</v>
      </c>
    </row>
    <row r="4" spans="1:13" x14ac:dyDescent="0.25">
      <c r="A4" s="84" t="s">
        <v>559</v>
      </c>
      <c r="B4" s="84" t="s">
        <v>560</v>
      </c>
      <c r="C4" s="84">
        <v>27.85</v>
      </c>
      <c r="D4" s="84">
        <f>FLOOR(C4*1.1,LOOKUP(C4*1.1,{0,10,50,100,500},{0.01,0.05,0.1,0.5,1}))</f>
        <v>30.6</v>
      </c>
      <c r="E4" s="84">
        <f>CEILING(C4*0.9,LOOKUP(C4*0.9,{0,10,50,100,500},{0.01,0.05,0.1,0.5,1}))</f>
        <v>25.1</v>
      </c>
      <c r="F4" s="84">
        <f t="shared" si="0"/>
        <v>30.35</v>
      </c>
      <c r="G4" s="84">
        <v>2</v>
      </c>
      <c r="H4" s="84">
        <f t="shared" si="1"/>
        <v>55.7</v>
      </c>
      <c r="I4" s="84" t="s">
        <v>3590</v>
      </c>
      <c r="J4" s="84">
        <v>18.2</v>
      </c>
      <c r="K4" s="84" t="s">
        <v>4855</v>
      </c>
      <c r="M4" s="194">
        <v>-1425</v>
      </c>
    </row>
    <row r="5" spans="1:13" x14ac:dyDescent="0.25">
      <c r="A5" s="84" t="s">
        <v>2323</v>
      </c>
      <c r="B5" s="84" t="s">
        <v>2324</v>
      </c>
      <c r="C5" s="84">
        <v>29.95</v>
      </c>
      <c r="D5" s="84">
        <f>FLOOR(C5*1.1,LOOKUP(C5*1.1,{0,10,50,100,500},{0.01,0.05,0.1,0.5,1}))</f>
        <v>32.9</v>
      </c>
      <c r="E5" s="84">
        <f>CEILING(C5*0.9,LOOKUP(C5*0.9,{0,10,50,100,500},{0.01,0.05,0.1,0.5,1}))</f>
        <v>27</v>
      </c>
      <c r="F5" s="84">
        <f t="shared" si="0"/>
        <v>32.65</v>
      </c>
      <c r="G5" s="84">
        <v>2</v>
      </c>
      <c r="H5" s="84">
        <f t="shared" si="1"/>
        <v>59.9</v>
      </c>
      <c r="I5" s="84" t="s">
        <v>3590</v>
      </c>
      <c r="J5" s="84">
        <v>18.09</v>
      </c>
      <c r="K5" s="84" t="s">
        <v>4856</v>
      </c>
      <c r="L5" s="183"/>
      <c r="M5" s="194">
        <v>-4338</v>
      </c>
    </row>
    <row r="6" spans="1:13" x14ac:dyDescent="0.25">
      <c r="A6" s="84" t="s">
        <v>805</v>
      </c>
      <c r="B6" s="84" t="s">
        <v>806</v>
      </c>
      <c r="C6" s="84">
        <v>24.85</v>
      </c>
      <c r="D6" s="84">
        <f>FLOOR(C6*1.1,LOOKUP(C6*1.1,{0,10,50,100,500},{0.01,0.05,0.1,0.5,1}))</f>
        <v>27.3</v>
      </c>
      <c r="E6" s="84">
        <f>CEILING(C6*0.9,LOOKUP(C6*0.9,{0,10,50,100,500},{0.01,0.05,0.1,0.5,1}))</f>
        <v>22.400000000000002</v>
      </c>
      <c r="F6" s="84">
        <f t="shared" si="0"/>
        <v>27.05</v>
      </c>
      <c r="G6" s="84">
        <v>2</v>
      </c>
      <c r="H6" s="84">
        <f t="shared" si="1"/>
        <v>49.7</v>
      </c>
      <c r="I6" s="84" t="s">
        <v>3590</v>
      </c>
      <c r="J6" s="84">
        <v>17.07</v>
      </c>
      <c r="K6" s="84" t="s">
        <v>4857</v>
      </c>
      <c r="M6" s="194">
        <v>-1235</v>
      </c>
    </row>
    <row r="7" spans="1:13" x14ac:dyDescent="0.25">
      <c r="A7" s="84" t="s">
        <v>3608</v>
      </c>
      <c r="B7" s="84" t="s">
        <v>3609</v>
      </c>
      <c r="C7" s="84">
        <v>43.45</v>
      </c>
      <c r="D7" s="84">
        <f>FLOOR(C7*1.1,LOOKUP(C7*1.1,{0,10,50,100,500},{0.01,0.05,0.1,0.5,1}))</f>
        <v>47.75</v>
      </c>
      <c r="E7" s="84">
        <f>CEILING(C7*0.9,LOOKUP(C7*0.9,{0,10,50,100,500},{0.01,0.05,0.1,0.5,1}))</f>
        <v>39.150000000000006</v>
      </c>
      <c r="F7" s="84">
        <f t="shared" si="0"/>
        <v>47.5</v>
      </c>
      <c r="G7" s="84">
        <v>1</v>
      </c>
      <c r="H7" s="84">
        <f t="shared" si="1"/>
        <v>43.45</v>
      </c>
      <c r="I7" s="84" t="s">
        <v>3590</v>
      </c>
      <c r="J7" s="84">
        <v>14.76</v>
      </c>
      <c r="K7" s="84" t="s">
        <v>4858</v>
      </c>
      <c r="M7" s="194">
        <v>145</v>
      </c>
    </row>
    <row r="8" spans="1:13" x14ac:dyDescent="0.25">
      <c r="A8" s="84" t="s">
        <v>237</v>
      </c>
      <c r="B8" s="84" t="s">
        <v>238</v>
      </c>
      <c r="C8" s="84">
        <v>42.95</v>
      </c>
      <c r="D8" s="84">
        <f>FLOOR(C8*1.1,LOOKUP(C8*1.1,{0,10,50,100,500},{0.01,0.05,0.1,0.5,1}))</f>
        <v>47.2</v>
      </c>
      <c r="E8" s="84">
        <f>CEILING(C8*0.9,LOOKUP(C8*0.9,{0,10,50,100,500},{0.01,0.05,0.1,0.5,1}))</f>
        <v>38.700000000000003</v>
      </c>
      <c r="F8" s="84">
        <f t="shared" si="0"/>
        <v>46.95</v>
      </c>
      <c r="G8" s="84">
        <v>1</v>
      </c>
      <c r="H8" s="84">
        <f t="shared" si="1"/>
        <v>42.95</v>
      </c>
      <c r="I8" s="84" t="s">
        <v>3590</v>
      </c>
      <c r="J8" s="84">
        <v>14.34</v>
      </c>
      <c r="K8" s="84" t="s">
        <v>4859</v>
      </c>
      <c r="M8" s="194">
        <v>-904</v>
      </c>
    </row>
    <row r="9" spans="1:13" x14ac:dyDescent="0.25">
      <c r="A9" s="84" t="s">
        <v>329</v>
      </c>
      <c r="B9" s="84" t="s">
        <v>330</v>
      </c>
      <c r="C9" s="84">
        <v>67.8</v>
      </c>
      <c r="D9" s="84">
        <f>FLOOR(C9*1.1,LOOKUP(C9*1.1,{0,10,50,100,500},{0.01,0.05,0.1,0.5,1}))</f>
        <v>74.5</v>
      </c>
      <c r="E9" s="84">
        <f>CEILING(C9*0.9,LOOKUP(C9*0.9,{0,10,50,100,500},{0.01,0.05,0.1,0.5,1}))</f>
        <v>61.1</v>
      </c>
      <c r="F9" s="84">
        <f t="shared" si="0"/>
        <v>74</v>
      </c>
      <c r="G9" s="84">
        <v>0</v>
      </c>
      <c r="H9" s="84">
        <f t="shared" si="1"/>
        <v>0</v>
      </c>
      <c r="I9" s="84" t="s">
        <v>3590</v>
      </c>
      <c r="J9" s="84">
        <v>14.29</v>
      </c>
      <c r="K9" s="84" t="s">
        <v>4860</v>
      </c>
      <c r="M9" s="194" t="s">
        <v>4872</v>
      </c>
    </row>
    <row r="10" spans="1:13" x14ac:dyDescent="0.25">
      <c r="H10" s="83">
        <f>SUM(H2:H9)</f>
        <v>345.8</v>
      </c>
      <c r="M10" s="83">
        <f>SUM(M2:M9)</f>
        <v>-15184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8CF0-C922-4332-AA81-F9B977B5FEA5}">
  <dimension ref="A1:T24"/>
  <sheetViews>
    <sheetView zoomScale="130" zoomScaleNormal="130" workbookViewId="0">
      <selection activeCell="C10" sqref="C10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2.140625" style="6" bestFit="1" customWidth="1"/>
    <col min="12" max="12" width="14" style="6" bestFit="1" customWidth="1"/>
    <col min="13" max="13" width="6" style="6" bestFit="1" customWidth="1"/>
    <col min="14" max="14" width="9" style="6"/>
    <col min="15" max="15" width="9.140625" style="6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N1" s="10" t="s">
        <v>50</v>
      </c>
      <c r="O1" s="6" t="s">
        <v>49</v>
      </c>
      <c r="P1" s="8"/>
      <c r="R1" s="11" t="s">
        <v>370</v>
      </c>
      <c r="T1" s="11"/>
    </row>
    <row r="2" spans="1:20" x14ac:dyDescent="0.25">
      <c r="A2" s="23" t="s">
        <v>53</v>
      </c>
      <c r="B2" s="23" t="s">
        <v>54</v>
      </c>
      <c r="C2" s="23" t="s">
        <v>55</v>
      </c>
      <c r="D2" s="24">
        <f>FLOOR(C2*1.1,LOOKUP(C2*1.1,{0,10,50,100,500},{0.01,0.05,0.1,0.5,1}))</f>
        <v>34.550000000000004</v>
      </c>
      <c r="E2" s="24">
        <f>CEILING(C2*0.9,LOOKUP(C2*0.9,{0,10,50,100,500},{0.01,0.05,0.1,0.5,1}))</f>
        <v>28.35</v>
      </c>
      <c r="F2" s="25">
        <f t="shared" ref="F2:F14" si="0">IF(D2&lt;10,D2-0.02,IF(D2&lt;50,D2-0.1,IF(D2&lt;100,D2-0.2,IF(D2&lt;500,D2-1,IF(D2&lt;1000,D2-2,0)))))</f>
        <v>34.450000000000003</v>
      </c>
      <c r="G2" s="23">
        <v>3</v>
      </c>
      <c r="H2" s="23">
        <f t="shared" ref="H2:H14" si="1">C2*G2</f>
        <v>94.35</v>
      </c>
      <c r="I2" s="23"/>
      <c r="J2" s="23" t="s">
        <v>56</v>
      </c>
      <c r="K2" s="23" t="s">
        <v>57</v>
      </c>
      <c r="L2" s="23" t="s">
        <v>58</v>
      </c>
      <c r="M2" s="4"/>
      <c r="N2" s="6">
        <v>-397</v>
      </c>
      <c r="O2" s="6">
        <v>1</v>
      </c>
      <c r="P2" s="8">
        <f>H15*1000*0.01</f>
        <v>8178.5</v>
      </c>
      <c r="R2" s="3">
        <f t="shared" ref="R2:R14" si="2">IF(E2&lt;10,E2+0.01,IF(E2&lt;50,E2+0.05,IF(E2&lt;100,E2+0.1,IF(E2&lt;500,E2+0.5,IF(E2&lt;1000,E2+1,0)))))</f>
        <v>28.400000000000002</v>
      </c>
      <c r="T2" s="7"/>
    </row>
    <row r="3" spans="1:20" s="9" customFormat="1" x14ac:dyDescent="0.25">
      <c r="A3" s="15" t="s">
        <v>59</v>
      </c>
      <c r="B3" s="15" t="s">
        <v>60</v>
      </c>
      <c r="C3" s="15" t="s">
        <v>61</v>
      </c>
      <c r="D3" s="16">
        <f>FLOOR(C3*1.1,LOOKUP(C3*1.1,{0,10,50,100,500},{0.01,0.05,0.1,0.5,1}))</f>
        <v>330.5</v>
      </c>
      <c r="E3" s="16">
        <f>CEILING(C3*0.9,LOOKUP(C3*0.9,{0,10,50,100,500},{0.01,0.05,0.1,0.5,1}))</f>
        <v>270.5</v>
      </c>
      <c r="F3" s="17">
        <f t="shared" si="0"/>
        <v>329.5</v>
      </c>
      <c r="G3" s="15">
        <v>0</v>
      </c>
      <c r="H3" s="15">
        <f t="shared" si="1"/>
        <v>0</v>
      </c>
      <c r="I3" s="15"/>
      <c r="J3" s="15" t="s">
        <v>62</v>
      </c>
      <c r="K3" s="15" t="s">
        <v>63</v>
      </c>
      <c r="L3" s="15" t="s">
        <v>64</v>
      </c>
      <c r="M3" s="4"/>
      <c r="N3" s="6"/>
      <c r="O3" s="6">
        <v>2</v>
      </c>
      <c r="P3" s="8">
        <f>P2*2</f>
        <v>16357</v>
      </c>
      <c r="Q3" s="6"/>
      <c r="R3" s="3">
        <f t="shared" si="2"/>
        <v>271</v>
      </c>
      <c r="S3" s="6"/>
      <c r="T3" s="7"/>
    </row>
    <row r="4" spans="1:20" x14ac:dyDescent="0.25">
      <c r="A4" s="23" t="s">
        <v>65</v>
      </c>
      <c r="B4" s="23" t="s">
        <v>66</v>
      </c>
      <c r="C4" s="23" t="s">
        <v>67</v>
      </c>
      <c r="D4" s="24">
        <f>FLOOR(C4*1.1,LOOKUP(C4*1.1,{0,10,50,100,500},{0.01,0.05,0.1,0.5,1}))</f>
        <v>92.100000000000009</v>
      </c>
      <c r="E4" s="24">
        <f>CEILING(C4*0.9,LOOKUP(C4*0.9,{0,10,50,100,500},{0.01,0.05,0.1,0.5,1}))</f>
        <v>75.5</v>
      </c>
      <c r="F4" s="25">
        <f t="shared" si="0"/>
        <v>91.9</v>
      </c>
      <c r="G4" s="23">
        <v>1</v>
      </c>
      <c r="H4" s="23">
        <f t="shared" si="1"/>
        <v>83.8</v>
      </c>
      <c r="I4" s="23"/>
      <c r="J4" s="23" t="s">
        <v>68</v>
      </c>
      <c r="K4" s="23" t="s">
        <v>69</v>
      </c>
      <c r="L4" s="23" t="s">
        <v>70</v>
      </c>
      <c r="M4" s="7"/>
      <c r="N4" s="6">
        <v>2742</v>
      </c>
      <c r="O4" s="6">
        <v>3</v>
      </c>
      <c r="P4" s="8">
        <f>P2*3</f>
        <v>24535.5</v>
      </c>
      <c r="R4" s="3">
        <f t="shared" si="2"/>
        <v>75.599999999999994</v>
      </c>
      <c r="T4" s="7"/>
    </row>
    <row r="5" spans="1:20" s="9" customFormat="1" ht="17.25" customHeight="1" x14ac:dyDescent="0.25">
      <c r="A5" s="15" t="s">
        <v>71</v>
      </c>
      <c r="B5" s="15" t="s">
        <v>72</v>
      </c>
      <c r="C5" s="15" t="s">
        <v>73</v>
      </c>
      <c r="D5" s="16">
        <f>FLOOR(C5*1.1,LOOKUP(C5*1.1,{0,10,50,100,500},{0.01,0.05,0.1,0.5,1}))</f>
        <v>143.5</v>
      </c>
      <c r="E5" s="16">
        <f>CEILING(C5*0.9,LOOKUP(C5*0.9,{0,10,50,100,500},{0.01,0.05,0.1,0.5,1}))</f>
        <v>117.5</v>
      </c>
      <c r="F5" s="17">
        <f t="shared" si="0"/>
        <v>142.5</v>
      </c>
      <c r="G5" s="15">
        <v>0</v>
      </c>
      <c r="H5" s="15">
        <f t="shared" si="1"/>
        <v>0</v>
      </c>
      <c r="I5" s="15"/>
      <c r="J5" s="15" t="s">
        <v>74</v>
      </c>
      <c r="K5" s="15" t="s">
        <v>75</v>
      </c>
      <c r="L5" s="15" t="s">
        <v>76</v>
      </c>
      <c r="M5" s="7"/>
      <c r="N5" s="6"/>
      <c r="O5" s="6">
        <v>4</v>
      </c>
      <c r="P5" s="8">
        <f>P2*4</f>
        <v>32714</v>
      </c>
      <c r="Q5" s="6"/>
      <c r="R5" s="3">
        <f t="shared" si="2"/>
        <v>118</v>
      </c>
      <c r="S5" s="6"/>
      <c r="T5" s="7"/>
    </row>
    <row r="6" spans="1:20" x14ac:dyDescent="0.25">
      <c r="A6" s="23" t="s">
        <v>77</v>
      </c>
      <c r="B6" s="23" t="s">
        <v>78</v>
      </c>
      <c r="C6" s="23" t="s">
        <v>79</v>
      </c>
      <c r="D6" s="24">
        <f>FLOOR(C6*1.1,LOOKUP(C6*1.1,{0,10,50,100,500},{0.01,0.05,0.1,0.5,1}))</f>
        <v>47.300000000000004</v>
      </c>
      <c r="E6" s="24">
        <f>CEILING(C6*0.9,LOOKUP(C6*0.9,{0,10,50,100,500},{0.01,0.05,0.1,0.5,1}))</f>
        <v>38.700000000000003</v>
      </c>
      <c r="F6" s="25">
        <f t="shared" si="0"/>
        <v>47.2</v>
      </c>
      <c r="G6" s="23">
        <v>2</v>
      </c>
      <c r="H6" s="23">
        <f t="shared" si="1"/>
        <v>86</v>
      </c>
      <c r="I6" s="23"/>
      <c r="J6" s="23" t="s">
        <v>80</v>
      </c>
      <c r="K6" s="23" t="s">
        <v>81</v>
      </c>
      <c r="L6" s="23" t="s">
        <v>82</v>
      </c>
      <c r="M6" s="4"/>
      <c r="N6" s="6">
        <v>-2467</v>
      </c>
      <c r="O6" s="6">
        <v>5</v>
      </c>
      <c r="P6" s="8">
        <f>P2*5</f>
        <v>40892.5</v>
      </c>
      <c r="R6" s="3">
        <f t="shared" si="2"/>
        <v>38.75</v>
      </c>
      <c r="T6" s="7"/>
    </row>
    <row r="7" spans="1:20" s="9" customFormat="1" x14ac:dyDescent="0.25">
      <c r="A7" s="28" t="s">
        <v>83</v>
      </c>
      <c r="B7" s="28" t="s">
        <v>84</v>
      </c>
      <c r="C7" s="28" t="s">
        <v>85</v>
      </c>
      <c r="D7" s="22">
        <f>FLOOR(C7*1.1,LOOKUP(C7*1.1,{0,10,50,100,500},{0.01,0.05,0.1,0.5,1}))</f>
        <v>13.05</v>
      </c>
      <c r="E7" s="22">
        <f>CEILING(C7*0.9,LOOKUP(C7*0.9,{0,10,50,100,500},{0.01,0.05,0.1,0.5,1}))</f>
        <v>10.75</v>
      </c>
      <c r="F7" s="29">
        <f t="shared" si="0"/>
        <v>12.950000000000001</v>
      </c>
      <c r="G7" s="28">
        <v>0</v>
      </c>
      <c r="H7" s="28">
        <f t="shared" si="1"/>
        <v>0</v>
      </c>
      <c r="I7" s="28"/>
      <c r="J7" s="28" t="s">
        <v>86</v>
      </c>
      <c r="K7" s="28" t="s">
        <v>87</v>
      </c>
      <c r="L7" s="28" t="s">
        <v>88</v>
      </c>
      <c r="M7" s="7"/>
      <c r="N7" s="6" t="s">
        <v>89</v>
      </c>
      <c r="O7" s="6">
        <v>6</v>
      </c>
      <c r="P7" s="8">
        <f>P2*6</f>
        <v>49071</v>
      </c>
      <c r="Q7" s="6"/>
      <c r="R7" s="3">
        <f t="shared" si="2"/>
        <v>10.8</v>
      </c>
      <c r="S7" s="6"/>
      <c r="T7" s="7"/>
    </row>
    <row r="8" spans="1:20" s="13" customFormat="1" x14ac:dyDescent="0.25">
      <c r="A8" s="23" t="s">
        <v>90</v>
      </c>
      <c r="B8" s="23" t="s">
        <v>91</v>
      </c>
      <c r="C8" s="23" t="s">
        <v>92</v>
      </c>
      <c r="D8" s="24">
        <f>FLOOR(C8*1.1,LOOKUP(C8*1.1,{0,10,50,100,500},{0.01,0.05,0.1,0.5,1}))</f>
        <v>93.9</v>
      </c>
      <c r="E8" s="24">
        <f>CEILING(C8*0.9,LOOKUP(C8*0.9,{0,10,50,100,500},{0.01,0.05,0.1,0.5,1}))</f>
        <v>76.900000000000006</v>
      </c>
      <c r="F8" s="25">
        <f t="shared" si="0"/>
        <v>93.7</v>
      </c>
      <c r="G8" s="25">
        <v>1</v>
      </c>
      <c r="H8" s="23">
        <f t="shared" si="1"/>
        <v>85.4</v>
      </c>
      <c r="I8" s="23"/>
      <c r="J8" s="23" t="s">
        <v>93</v>
      </c>
      <c r="K8" s="23" t="s">
        <v>94</v>
      </c>
      <c r="L8" s="23" t="s">
        <v>95</v>
      </c>
      <c r="M8" s="7"/>
      <c r="N8" s="6">
        <v>-2270</v>
      </c>
      <c r="O8" s="6">
        <v>7</v>
      </c>
      <c r="P8" s="8">
        <f>P2*7</f>
        <v>57249.5</v>
      </c>
      <c r="Q8" s="6"/>
      <c r="R8" s="3">
        <f t="shared" si="2"/>
        <v>77</v>
      </c>
      <c r="S8" s="6"/>
      <c r="T8" s="7"/>
    </row>
    <row r="9" spans="1:20" s="13" customFormat="1" x14ac:dyDescent="0.25">
      <c r="A9" s="23" t="s">
        <v>11</v>
      </c>
      <c r="B9" s="23" t="s">
        <v>12</v>
      </c>
      <c r="C9" s="23" t="s">
        <v>96</v>
      </c>
      <c r="D9" s="24">
        <f>FLOOR(C9*1.1,LOOKUP(C9*1.1,{0,10,50,100,500},{0.01,0.05,0.1,0.5,1}))</f>
        <v>17.600000000000001</v>
      </c>
      <c r="E9" s="24">
        <f>CEILING(C9*0.9,LOOKUP(C9*0.9,{0,10,50,100,500},{0.01,0.05,0.1,0.5,1}))</f>
        <v>14.4</v>
      </c>
      <c r="F9" s="25">
        <f t="shared" si="0"/>
        <v>17.5</v>
      </c>
      <c r="G9" s="25">
        <v>5</v>
      </c>
      <c r="H9" s="23">
        <f t="shared" si="1"/>
        <v>80</v>
      </c>
      <c r="I9" s="23"/>
      <c r="J9" s="23" t="s">
        <v>97</v>
      </c>
      <c r="K9" s="23" t="s">
        <v>98</v>
      </c>
      <c r="L9" s="23" t="s">
        <v>99</v>
      </c>
      <c r="M9" s="7"/>
      <c r="N9" s="6">
        <v>-846</v>
      </c>
      <c r="O9" s="6">
        <v>8</v>
      </c>
      <c r="P9" s="8">
        <f>P2*8</f>
        <v>65428</v>
      </c>
      <c r="Q9" s="6"/>
      <c r="R9" s="3">
        <f t="shared" si="2"/>
        <v>14.450000000000001</v>
      </c>
      <c r="S9" s="6"/>
      <c r="T9" s="7"/>
    </row>
    <row r="10" spans="1:20" x14ac:dyDescent="0.25">
      <c r="A10" s="23" t="s">
        <v>100</v>
      </c>
      <c r="B10" s="23" t="s">
        <v>101</v>
      </c>
      <c r="C10" s="23" t="s">
        <v>102</v>
      </c>
      <c r="D10" s="24">
        <f>FLOOR(C10*1.1,LOOKUP(C10*1.1,{0,10,50,100,500},{0.01,0.05,0.1,0.5,1}))</f>
        <v>59</v>
      </c>
      <c r="E10" s="24">
        <f>CEILING(C10*0.9,LOOKUP(C10*0.9,{0,10,50,100,500},{0.01,0.05,0.1,0.5,1}))</f>
        <v>48.35</v>
      </c>
      <c r="F10" s="25">
        <f t="shared" si="0"/>
        <v>58.8</v>
      </c>
      <c r="G10" s="23">
        <v>2</v>
      </c>
      <c r="H10" s="23">
        <f t="shared" si="1"/>
        <v>107.4</v>
      </c>
      <c r="I10" s="23"/>
      <c r="J10" s="23" t="s">
        <v>103</v>
      </c>
      <c r="K10" s="23" t="s">
        <v>104</v>
      </c>
      <c r="L10" s="23" t="s">
        <v>105</v>
      </c>
      <c r="M10" s="7"/>
      <c r="N10" s="6">
        <v>-673</v>
      </c>
      <c r="O10" s="6">
        <v>9</v>
      </c>
      <c r="P10" s="8">
        <f>P2*9</f>
        <v>73606.5</v>
      </c>
      <c r="R10" s="3">
        <f t="shared" si="2"/>
        <v>48.4</v>
      </c>
      <c r="T10" s="7"/>
    </row>
    <row r="11" spans="1:20" s="9" customFormat="1" x14ac:dyDescent="0.25">
      <c r="A11" s="15" t="s">
        <v>106</v>
      </c>
      <c r="B11" s="15" t="s">
        <v>107</v>
      </c>
      <c r="C11" s="15" t="s">
        <v>108</v>
      </c>
      <c r="D11" s="16">
        <f>FLOOR(C11*1.1,LOOKUP(C11*1.1,{0,10,50,100,500},{0.01,0.05,0.1,0.5,1}))</f>
        <v>919</v>
      </c>
      <c r="E11" s="16">
        <f>CEILING(C11*0.9,LOOKUP(C11*0.9,{0,10,50,100,500},{0.01,0.05,0.1,0.5,1}))</f>
        <v>753</v>
      </c>
      <c r="F11" s="17">
        <f t="shared" si="0"/>
        <v>917</v>
      </c>
      <c r="G11" s="15">
        <v>0</v>
      </c>
      <c r="H11" s="15">
        <f t="shared" si="1"/>
        <v>0</v>
      </c>
      <c r="I11" s="15"/>
      <c r="J11" s="15" t="s">
        <v>109</v>
      </c>
      <c r="K11" s="15" t="s">
        <v>110</v>
      </c>
      <c r="L11" s="15" t="s">
        <v>111</v>
      </c>
      <c r="M11" s="7"/>
      <c r="N11" s="6"/>
      <c r="O11" s="6">
        <v>10</v>
      </c>
      <c r="P11" s="8">
        <f>P2*10</f>
        <v>81785</v>
      </c>
      <c r="Q11" s="6"/>
      <c r="R11" s="3">
        <f t="shared" si="2"/>
        <v>754</v>
      </c>
      <c r="S11" s="6"/>
      <c r="T11" s="7"/>
    </row>
    <row r="12" spans="1:20" x14ac:dyDescent="0.25">
      <c r="A12" s="23" t="s">
        <v>31</v>
      </c>
      <c r="B12" s="23" t="s">
        <v>32</v>
      </c>
      <c r="C12" s="23" t="s">
        <v>112</v>
      </c>
      <c r="D12" s="24">
        <f>FLOOR(C12*1.1,LOOKUP(C12*1.1,{0,10,50,100,500},{0.01,0.05,0.1,0.5,1}))</f>
        <v>17.400000000000002</v>
      </c>
      <c r="E12" s="24">
        <f>CEILING(C12*0.9,LOOKUP(C12*0.9,{0,10,50,100,500},{0.01,0.05,0.1,0.5,1}))</f>
        <v>14.3</v>
      </c>
      <c r="F12" s="25">
        <f t="shared" si="0"/>
        <v>17.3</v>
      </c>
      <c r="G12" s="23">
        <v>6</v>
      </c>
      <c r="H12" s="23">
        <f t="shared" si="1"/>
        <v>95.1</v>
      </c>
      <c r="I12" s="23"/>
      <c r="J12" s="23" t="s">
        <v>113</v>
      </c>
      <c r="K12" s="23" t="s">
        <v>114</v>
      </c>
      <c r="L12" s="23" t="s">
        <v>115</v>
      </c>
      <c r="M12" s="7"/>
      <c r="N12" s="6">
        <v>-427</v>
      </c>
      <c r="P12" s="14"/>
      <c r="Q12" s="14"/>
      <c r="R12" s="3">
        <f t="shared" si="2"/>
        <v>14.350000000000001</v>
      </c>
      <c r="T12" s="7"/>
    </row>
    <row r="13" spans="1:20" s="9" customFormat="1" x14ac:dyDescent="0.25">
      <c r="A13" s="23" t="s">
        <v>116</v>
      </c>
      <c r="B13" s="23" t="s">
        <v>117</v>
      </c>
      <c r="C13" s="23" t="s">
        <v>118</v>
      </c>
      <c r="D13" s="24">
        <f>FLOOR(C13*1.1,LOOKUP(C13*1.1,{0,10,50,100,500},{0.01,0.05,0.1,0.5,1}))</f>
        <v>50.7</v>
      </c>
      <c r="E13" s="24">
        <f>CEILING(C13*0.9,LOOKUP(C13*0.9,{0,10,50,100,500},{0.01,0.05,0.1,0.5,1}))</f>
        <v>41.5</v>
      </c>
      <c r="F13" s="25">
        <f t="shared" si="0"/>
        <v>50.5</v>
      </c>
      <c r="G13" s="23">
        <v>2</v>
      </c>
      <c r="H13" s="23">
        <f t="shared" si="1"/>
        <v>92.2</v>
      </c>
      <c r="I13" s="23"/>
      <c r="J13" s="23" t="s">
        <v>119</v>
      </c>
      <c r="K13" s="23" t="s">
        <v>120</v>
      </c>
      <c r="L13" s="23" t="s">
        <v>121</v>
      </c>
      <c r="M13" s="7"/>
      <c r="N13" s="6">
        <v>-1505</v>
      </c>
      <c r="O13" s="6"/>
      <c r="P13" s="14"/>
      <c r="Q13" s="14"/>
      <c r="R13" s="3">
        <f t="shared" si="2"/>
        <v>41.55</v>
      </c>
      <c r="S13" s="6"/>
      <c r="T13" s="7"/>
    </row>
    <row r="14" spans="1:20" x14ac:dyDescent="0.25">
      <c r="A14" s="23" t="s">
        <v>122</v>
      </c>
      <c r="B14" s="23" t="s">
        <v>123</v>
      </c>
      <c r="C14" s="23" t="s">
        <v>124</v>
      </c>
      <c r="D14" s="24">
        <f>FLOOR(C14*1.1,LOOKUP(C14*1.1,{0,10,50,100,500},{0.01,0.05,0.1,0.5,1}))</f>
        <v>34.300000000000004</v>
      </c>
      <c r="E14" s="24">
        <f>CEILING(C14*0.9,LOOKUP(C14*0.9,{0,10,50,100,500},{0.01,0.05,0.1,0.5,1}))</f>
        <v>28.1</v>
      </c>
      <c r="F14" s="25">
        <f t="shared" si="0"/>
        <v>34.200000000000003</v>
      </c>
      <c r="G14" s="23">
        <v>3</v>
      </c>
      <c r="H14" s="23">
        <f t="shared" si="1"/>
        <v>93.6</v>
      </c>
      <c r="I14" s="23"/>
      <c r="J14" s="23" t="s">
        <v>125</v>
      </c>
      <c r="K14" s="23" t="s">
        <v>126</v>
      </c>
      <c r="L14" s="23" t="s">
        <v>127</v>
      </c>
      <c r="M14" s="7"/>
      <c r="N14" s="6">
        <v>-1755</v>
      </c>
      <c r="P14" s="14"/>
      <c r="Q14" s="14"/>
      <c r="R14" s="3">
        <f t="shared" si="2"/>
        <v>28.150000000000002</v>
      </c>
      <c r="T14" s="7"/>
    </row>
    <row r="15" spans="1:20" s="9" customFormat="1" x14ac:dyDescent="0.25">
      <c r="A15" s="6"/>
      <c r="B15" s="6"/>
      <c r="C15" s="6"/>
      <c r="D15" s="4"/>
      <c r="E15" s="4"/>
      <c r="F15" s="3"/>
      <c r="G15" s="5"/>
      <c r="H15" s="9">
        <f>SUM(H2:H14)</f>
        <v>817.85</v>
      </c>
      <c r="I15" s="5"/>
      <c r="J15" s="6"/>
      <c r="K15" s="8"/>
      <c r="L15" s="6"/>
      <c r="M15" s="7"/>
      <c r="N15" s="31">
        <v>-7598</v>
      </c>
      <c r="O15" s="6"/>
      <c r="P15" s="14"/>
      <c r="Q15" s="14"/>
      <c r="R15" s="14"/>
      <c r="S15" s="14"/>
      <c r="T15" s="7"/>
    </row>
    <row r="16" spans="1:20" x14ac:dyDescent="0.25">
      <c r="C16" s="6"/>
      <c r="D16" s="4"/>
      <c r="E16" s="4"/>
      <c r="F16" s="3"/>
      <c r="G16" s="3"/>
      <c r="H16" s="5"/>
      <c r="I16" s="5"/>
      <c r="J16" s="5"/>
      <c r="L16" s="8"/>
      <c r="N16" s="7"/>
      <c r="P16" s="14"/>
      <c r="Q16" s="14"/>
      <c r="R16" s="14"/>
      <c r="S16" s="14"/>
      <c r="T16" s="7"/>
    </row>
    <row r="17" spans="1:15" x14ac:dyDescent="0.25">
      <c r="C17" s="6"/>
      <c r="D17" s="4"/>
      <c r="E17" s="4"/>
      <c r="F17" s="3"/>
      <c r="G17" s="3"/>
      <c r="H17" s="5"/>
      <c r="I17" s="5"/>
      <c r="J17" s="5"/>
      <c r="L17" s="8"/>
      <c r="N17" s="7"/>
      <c r="O17" s="7"/>
    </row>
    <row r="18" spans="1:15" x14ac:dyDescent="0.25">
      <c r="A18" s="7"/>
      <c r="B18" s="7"/>
      <c r="C18" s="7"/>
      <c r="D18" s="4"/>
      <c r="E18" s="4"/>
      <c r="F18" s="3"/>
      <c r="G18" s="3"/>
      <c r="H18" s="5"/>
      <c r="I18" s="5"/>
      <c r="N18" s="7"/>
      <c r="O18" s="7"/>
    </row>
    <row r="19" spans="1:15" x14ac:dyDescent="0.25">
      <c r="A19" s="7"/>
      <c r="B19" s="7"/>
      <c r="C19" s="7"/>
      <c r="D19" s="4"/>
      <c r="E19" s="4"/>
      <c r="F19" s="3"/>
      <c r="G19" s="3"/>
      <c r="H19" s="5"/>
      <c r="I19" s="5"/>
      <c r="N19" s="7"/>
      <c r="O19" s="7"/>
    </row>
    <row r="20" spans="1:15" x14ac:dyDescent="0.25">
      <c r="A20" s="7"/>
      <c r="B20" s="7"/>
      <c r="C20" s="7"/>
      <c r="D20" s="4"/>
      <c r="E20" s="4"/>
      <c r="F20" s="3"/>
      <c r="G20" s="3"/>
      <c r="H20" s="5"/>
      <c r="I20" s="5"/>
      <c r="N20" s="7"/>
      <c r="O20" s="7"/>
    </row>
    <row r="21" spans="1:15" x14ac:dyDescent="0.25">
      <c r="A21" s="7"/>
      <c r="B21" s="7"/>
      <c r="C21" s="7"/>
      <c r="N21" s="7"/>
      <c r="O21" s="7"/>
    </row>
    <row r="22" spans="1:15" x14ac:dyDescent="0.25">
      <c r="A22" s="7"/>
      <c r="B22" s="7"/>
      <c r="C22" s="7"/>
      <c r="N22" s="7"/>
      <c r="O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A6B9-88B9-4D14-AFBC-09B3F1B1B248}">
  <dimension ref="A1:T24"/>
  <sheetViews>
    <sheetView zoomScale="145" zoomScaleNormal="145" workbookViewId="0">
      <selection activeCell="E18" sqref="E18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10.28515625" style="6" bestFit="1" customWidth="1"/>
    <col min="14" max="15" width="10.5703125" style="6" bestFit="1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15" t="s">
        <v>71</v>
      </c>
      <c r="B2" s="15" t="s">
        <v>72</v>
      </c>
      <c r="C2" s="15" t="s">
        <v>1368</v>
      </c>
      <c r="D2" s="16">
        <f>FLOOR(C2*1.1,LOOKUP(C2*1.1,{0,10,50,100,500},{0.01,0.05,0.1,0.5,1}))</f>
        <v>223.5</v>
      </c>
      <c r="E2" s="16">
        <f>CEILING(C2*0.9,LOOKUP(C2*0.9,{0,10,50,100,500},{0.01,0.05,0.1,0.5,1}))</f>
        <v>183.5</v>
      </c>
      <c r="F2" s="17">
        <f t="shared" ref="F2:F11" si="0">IF(D2&lt;10,D2-0.02,IF(D2&lt;50,D2-0.1,IF(D2&lt;100,D2-0.2,IF(D2&lt;500,D2-1,IF(D2&lt;1000,D2-2,0)))))</f>
        <v>222.5</v>
      </c>
      <c r="G2" s="15">
        <v>0</v>
      </c>
      <c r="H2" s="15">
        <f t="shared" ref="H2:H11" si="1">C2*G2</f>
        <v>0</v>
      </c>
      <c r="I2" s="15"/>
      <c r="J2" s="46">
        <v>27.72</v>
      </c>
      <c r="K2" s="15" t="s">
        <v>1354</v>
      </c>
      <c r="L2" s="15" t="s">
        <v>1382</v>
      </c>
      <c r="M2" s="5"/>
      <c r="N2" s="5"/>
      <c r="R2" s="3">
        <f t="shared" ref="R2:R11" si="2">IF(E2&lt;10,E2+0.01,IF(E2&lt;50,E2+0.05,IF(E2&lt;100,E2+0.1,IF(E2&lt;500,E2+0.5,IF(E2&lt;1000,E2+1,0)))))</f>
        <v>184</v>
      </c>
      <c r="S2" s="6">
        <v>1</v>
      </c>
      <c r="T2" s="8">
        <f>H17*1000*0.01</f>
        <v>4617.5</v>
      </c>
    </row>
    <row r="3" spans="1:20" s="9" customFormat="1" x14ac:dyDescent="0.25">
      <c r="A3" s="15" t="s">
        <v>205</v>
      </c>
      <c r="B3" s="15" t="s">
        <v>206</v>
      </c>
      <c r="C3" s="15" t="s">
        <v>1369</v>
      </c>
      <c r="D3" s="15">
        <f>FLOOR(C3*1.1,LOOKUP(C3*1.1,{0,10,50,100,500},{0.01,0.05,0.1,0.5,1}))</f>
        <v>145</v>
      </c>
      <c r="E3" s="15">
        <f>CEILING(C3*0.9,LOOKUP(C3*0.9,{0,10,50,100,500},{0.01,0.05,0.1,0.5,1}))</f>
        <v>119</v>
      </c>
      <c r="F3" s="15">
        <f t="shared" si="0"/>
        <v>144</v>
      </c>
      <c r="G3" s="15">
        <v>0</v>
      </c>
      <c r="H3" s="15">
        <f t="shared" si="1"/>
        <v>0</v>
      </c>
      <c r="I3" s="15"/>
      <c r="J3" s="46">
        <v>24.93</v>
      </c>
      <c r="K3" s="15" t="s">
        <v>1355</v>
      </c>
      <c r="L3" s="15" t="s">
        <v>1383</v>
      </c>
      <c r="M3" s="5"/>
      <c r="N3" s="5"/>
      <c r="O3" s="6"/>
      <c r="P3" s="6"/>
      <c r="Q3" s="6"/>
      <c r="R3" s="3">
        <f t="shared" si="2"/>
        <v>119.5</v>
      </c>
      <c r="S3" s="6">
        <v>2</v>
      </c>
      <c r="T3" s="8">
        <f>T2*2</f>
        <v>9235</v>
      </c>
    </row>
    <row r="4" spans="1:20" x14ac:dyDescent="0.25">
      <c r="A4" s="23" t="s">
        <v>1282</v>
      </c>
      <c r="B4" s="23" t="s">
        <v>1283</v>
      </c>
      <c r="C4" s="23" t="s">
        <v>1370</v>
      </c>
      <c r="D4" s="24">
        <f>FLOOR(C4*1.1,LOOKUP(C4*1.1,{0,10,50,100,500},{0.01,0.05,0.1,0.5,1}))</f>
        <v>35.300000000000004</v>
      </c>
      <c r="E4" s="24">
        <f>CEILING(C4*0.9,LOOKUP(C4*0.9,{0,10,50,100,500},{0.01,0.05,0.1,0.5,1}))</f>
        <v>28.900000000000002</v>
      </c>
      <c r="F4" s="25">
        <f t="shared" si="0"/>
        <v>35.200000000000003</v>
      </c>
      <c r="G4" s="23">
        <v>3</v>
      </c>
      <c r="H4" s="23">
        <f t="shared" si="1"/>
        <v>96.300000000000011</v>
      </c>
      <c r="I4" s="23"/>
      <c r="J4" s="50">
        <v>22.22</v>
      </c>
      <c r="K4" s="23" t="s">
        <v>1356</v>
      </c>
      <c r="L4" s="23" t="s">
        <v>1384</v>
      </c>
      <c r="M4" s="5"/>
      <c r="N4" s="5">
        <v>-3122</v>
      </c>
      <c r="R4" s="3">
        <f t="shared" si="2"/>
        <v>28.950000000000003</v>
      </c>
      <c r="S4" s="6">
        <v>3</v>
      </c>
      <c r="T4" s="8">
        <f>T2*3</f>
        <v>13852.5</v>
      </c>
    </row>
    <row r="5" spans="1:20" s="9" customFormat="1" ht="17.25" customHeight="1" x14ac:dyDescent="0.25">
      <c r="A5" s="23" t="s">
        <v>393</v>
      </c>
      <c r="B5" s="23" t="s">
        <v>394</v>
      </c>
      <c r="C5" s="23" t="s">
        <v>1371</v>
      </c>
      <c r="D5" s="24">
        <f>FLOOR(C5*1.1,LOOKUP(C5*1.1,{0,10,50,100,500},{0.01,0.05,0.1,0.5,1}))</f>
        <v>54.5</v>
      </c>
      <c r="E5" s="24">
        <f>CEILING(C5*0.9,LOOKUP(C5*0.9,{0,10,50,100,500},{0.01,0.05,0.1,0.5,1}))</f>
        <v>44.6</v>
      </c>
      <c r="F5" s="25">
        <f t="shared" si="0"/>
        <v>54.3</v>
      </c>
      <c r="G5" s="23">
        <v>2</v>
      </c>
      <c r="H5" s="23">
        <f t="shared" si="1"/>
        <v>99.1</v>
      </c>
      <c r="I5" s="23"/>
      <c r="J5" s="50">
        <v>17.22</v>
      </c>
      <c r="K5" s="23" t="s">
        <v>1357</v>
      </c>
      <c r="L5" s="23" t="s">
        <v>1385</v>
      </c>
      <c r="M5" s="5"/>
      <c r="N5" s="5">
        <v>-29</v>
      </c>
      <c r="O5" s="6"/>
      <c r="P5" s="6"/>
      <c r="Q5" s="6"/>
      <c r="R5" s="3">
        <f t="shared" si="2"/>
        <v>44.65</v>
      </c>
      <c r="S5" s="6">
        <v>4</v>
      </c>
      <c r="T5" s="8">
        <f>T2*4</f>
        <v>18470</v>
      </c>
    </row>
    <row r="6" spans="1:20" x14ac:dyDescent="0.25">
      <c r="A6" s="23" t="s">
        <v>1348</v>
      </c>
      <c r="B6" s="23" t="s">
        <v>1349</v>
      </c>
      <c r="C6" s="23" t="s">
        <v>1372</v>
      </c>
      <c r="D6" s="24">
        <f>FLOOR(C6*1.1,LOOKUP(C6*1.1,{0,10,50,100,500},{0.01,0.05,0.1,0.5,1}))</f>
        <v>36.75</v>
      </c>
      <c r="E6" s="24">
        <f>CEILING(C6*0.9,LOOKUP(C6*0.9,{0,10,50,100,500},{0.01,0.05,0.1,0.5,1}))</f>
        <v>30.150000000000002</v>
      </c>
      <c r="F6" s="25">
        <f t="shared" si="0"/>
        <v>36.65</v>
      </c>
      <c r="G6" s="23">
        <v>3</v>
      </c>
      <c r="H6" s="23">
        <f t="shared" si="1"/>
        <v>100.35000000000001</v>
      </c>
      <c r="I6" s="23"/>
      <c r="J6" s="50">
        <v>12.62</v>
      </c>
      <c r="K6" s="23" t="s">
        <v>1358</v>
      </c>
      <c r="L6" s="23" t="s">
        <v>1386</v>
      </c>
      <c r="M6" s="5"/>
      <c r="N6" s="5">
        <v>-2988</v>
      </c>
      <c r="R6" s="3">
        <f t="shared" si="2"/>
        <v>30.200000000000003</v>
      </c>
      <c r="S6" s="6">
        <v>5</v>
      </c>
      <c r="T6" s="8">
        <f>T2*5</f>
        <v>23087.5</v>
      </c>
    </row>
    <row r="7" spans="1:20" s="9" customFormat="1" x14ac:dyDescent="0.25">
      <c r="A7" s="23" t="s">
        <v>8</v>
      </c>
      <c r="B7" s="23" t="s">
        <v>7</v>
      </c>
      <c r="C7" s="23" t="s">
        <v>989</v>
      </c>
      <c r="D7" s="24">
        <f>FLOOR(C7*1.1,LOOKUP(C7*1.1,{0,10,50,100,500},{0.01,0.05,0.1,0.5,1}))</f>
        <v>80.300000000000011</v>
      </c>
      <c r="E7" s="24">
        <f>CEILING(C7*0.9,LOOKUP(C7*0.9,{0,10,50,100,500},{0.01,0.05,0.1,0.5,1}))</f>
        <v>65.7</v>
      </c>
      <c r="F7" s="25">
        <f t="shared" si="0"/>
        <v>80.100000000000009</v>
      </c>
      <c r="G7" s="23">
        <v>1</v>
      </c>
      <c r="H7" s="23">
        <f t="shared" si="1"/>
        <v>73</v>
      </c>
      <c r="I7" s="23"/>
      <c r="J7" s="50">
        <v>11.4</v>
      </c>
      <c r="K7" s="23" t="s">
        <v>1359</v>
      </c>
      <c r="L7" s="23" t="s">
        <v>1387</v>
      </c>
      <c r="M7" s="5"/>
      <c r="N7" s="5">
        <v>2875</v>
      </c>
      <c r="O7" s="6"/>
      <c r="P7" s="6"/>
      <c r="Q7" s="6"/>
      <c r="R7" s="3">
        <f t="shared" si="2"/>
        <v>65.8</v>
      </c>
      <c r="S7" s="6">
        <v>6</v>
      </c>
      <c r="T7" s="8">
        <f>T2*6</f>
        <v>27705</v>
      </c>
    </row>
    <row r="8" spans="1:20" s="13" customFormat="1" x14ac:dyDescent="0.25">
      <c r="A8" s="15" t="s">
        <v>1000</v>
      </c>
      <c r="B8" s="15" t="s">
        <v>1001</v>
      </c>
      <c r="C8" s="15" t="s">
        <v>1373</v>
      </c>
      <c r="D8" s="16">
        <f>FLOOR(C8*1.1,LOOKUP(C8*1.1,{0,10,50,100,500},{0.01,0.05,0.1,0.5,1}))</f>
        <v>49.550000000000004</v>
      </c>
      <c r="E8" s="16">
        <f>CEILING(C8*0.9,LOOKUP(C8*0.9,{0,10,50,100,500},{0.01,0.05,0.1,0.5,1}))</f>
        <v>40.550000000000004</v>
      </c>
      <c r="F8" s="17">
        <f t="shared" si="0"/>
        <v>49.45</v>
      </c>
      <c r="G8" s="17">
        <v>0</v>
      </c>
      <c r="H8" s="15">
        <f t="shared" si="1"/>
        <v>0</v>
      </c>
      <c r="I8" s="15"/>
      <c r="J8" s="46">
        <v>11.35</v>
      </c>
      <c r="K8" s="15" t="s">
        <v>1360</v>
      </c>
      <c r="L8" s="15" t="s">
        <v>1388</v>
      </c>
      <c r="M8" s="5"/>
      <c r="N8" s="5"/>
      <c r="O8" s="6"/>
      <c r="P8" s="6"/>
      <c r="Q8" s="6"/>
      <c r="R8" s="3">
        <f t="shared" si="2"/>
        <v>40.6</v>
      </c>
      <c r="S8" s="6">
        <v>7</v>
      </c>
      <c r="T8" s="8">
        <f>T2*7</f>
        <v>32322.5</v>
      </c>
    </row>
    <row r="9" spans="1:20" s="13" customFormat="1" x14ac:dyDescent="0.25">
      <c r="A9" s="23" t="s">
        <v>1185</v>
      </c>
      <c r="B9" s="23" t="s">
        <v>1186</v>
      </c>
      <c r="C9" s="23" t="s">
        <v>1374</v>
      </c>
      <c r="D9" s="24">
        <f>FLOOR(C9*1.1,LOOKUP(C9*1.1,{0,10,50,100,500},{0.01,0.05,0.1,0.5,1}))</f>
        <v>20.450000000000003</v>
      </c>
      <c r="E9" s="24">
        <f>CEILING(C9*0.9,LOOKUP(C9*0.9,{0,10,50,100,500},{0.01,0.05,0.1,0.5,1}))</f>
        <v>16.75</v>
      </c>
      <c r="F9" s="25">
        <f t="shared" si="0"/>
        <v>20.350000000000001</v>
      </c>
      <c r="G9" s="25">
        <v>5</v>
      </c>
      <c r="H9" s="23">
        <f t="shared" si="1"/>
        <v>93</v>
      </c>
      <c r="I9" s="23"/>
      <c r="J9" s="50">
        <v>9.74</v>
      </c>
      <c r="K9" s="23" t="s">
        <v>1361</v>
      </c>
      <c r="L9" s="23" t="s">
        <v>1389</v>
      </c>
      <c r="M9" s="5"/>
      <c r="N9" s="5">
        <v>98</v>
      </c>
      <c r="O9" s="6"/>
      <c r="P9" s="6"/>
      <c r="Q9" s="6"/>
      <c r="R9" s="3">
        <f t="shared" si="2"/>
        <v>16.8</v>
      </c>
      <c r="S9" s="6">
        <v>8</v>
      </c>
      <c r="T9" s="8">
        <f>T2*8</f>
        <v>36940</v>
      </c>
    </row>
    <row r="10" spans="1:20" x14ac:dyDescent="0.25">
      <c r="A10" s="15" t="s">
        <v>90</v>
      </c>
      <c r="B10" s="15" t="s">
        <v>91</v>
      </c>
      <c r="C10" s="15" t="s">
        <v>1375</v>
      </c>
      <c r="D10" s="16">
        <f>FLOOR(C10*1.1,LOOKUP(C10*1.1,{0,10,50,100,500},{0.01,0.05,0.1,0.5,1}))</f>
        <v>96.5</v>
      </c>
      <c r="E10" s="16">
        <f>CEILING(C10*0.9,LOOKUP(C10*0.9,{0,10,50,100,500},{0.01,0.05,0.1,0.5,1}))</f>
        <v>79.100000000000009</v>
      </c>
      <c r="F10" s="17">
        <f t="shared" si="0"/>
        <v>96.3</v>
      </c>
      <c r="G10" s="17">
        <v>0</v>
      </c>
      <c r="H10" s="15">
        <f t="shared" si="1"/>
        <v>0</v>
      </c>
      <c r="I10" s="17"/>
      <c r="J10" s="46">
        <v>8.9700000000000006</v>
      </c>
      <c r="K10" s="15" t="s">
        <v>1362</v>
      </c>
      <c r="L10" s="15" t="s">
        <v>1390</v>
      </c>
      <c r="M10" s="5"/>
      <c r="N10" s="5"/>
      <c r="R10" s="3">
        <f t="shared" si="2"/>
        <v>79.2</v>
      </c>
      <c r="S10" s="6">
        <v>9</v>
      </c>
      <c r="T10" s="8">
        <f>T2*9</f>
        <v>41557.5</v>
      </c>
    </row>
    <row r="11" spans="1:20" s="9" customFormat="1" x14ac:dyDescent="0.25">
      <c r="A11" s="15" t="s">
        <v>160</v>
      </c>
      <c r="B11" s="15" t="s">
        <v>161</v>
      </c>
      <c r="C11" s="15" t="s">
        <v>1376</v>
      </c>
      <c r="D11" s="16">
        <f>FLOOR(C11*1.1,LOOKUP(C11*1.1,{0,10,50,100,500},{0.01,0.05,0.1,0.5,1}))</f>
        <v>740</v>
      </c>
      <c r="E11" s="16">
        <f>CEILING(C11*0.9,LOOKUP(C11*0.9,{0,10,50,100,500},{0.01,0.05,0.1,0.5,1}))</f>
        <v>606</v>
      </c>
      <c r="F11" s="17">
        <f t="shared" si="0"/>
        <v>738</v>
      </c>
      <c r="G11" s="17">
        <v>0</v>
      </c>
      <c r="H11" s="15">
        <f t="shared" si="1"/>
        <v>0</v>
      </c>
      <c r="I11" s="17"/>
      <c r="J11" s="46">
        <v>7.43</v>
      </c>
      <c r="K11" s="15" t="s">
        <v>1355</v>
      </c>
      <c r="L11" s="15" t="s">
        <v>1391</v>
      </c>
      <c r="M11" s="5"/>
      <c r="N11" s="5"/>
      <c r="O11" s="6"/>
      <c r="P11" s="6"/>
      <c r="Q11" s="6"/>
      <c r="R11" s="3">
        <f t="shared" si="2"/>
        <v>607</v>
      </c>
      <c r="S11" s="6">
        <v>10</v>
      </c>
      <c r="T11" s="8">
        <f>T2*10</f>
        <v>46175</v>
      </c>
    </row>
    <row r="12" spans="1:20" x14ac:dyDescent="0.25">
      <c r="A12" s="15" t="s">
        <v>871</v>
      </c>
      <c r="B12" s="15" t="s">
        <v>872</v>
      </c>
      <c r="C12" s="15" t="s">
        <v>1378</v>
      </c>
      <c r="D12" s="16">
        <f>FLOOR(C12*1.1,LOOKUP(C12*1.1,{0,10,50,100,500},{0.01,0.05,0.1,0.5,1}))</f>
        <v>105.5</v>
      </c>
      <c r="E12" s="16">
        <f>CEILING(C12*0.9,LOOKUP(C12*0.9,{0,10,50,100,500},{0.01,0.05,0.1,0.5,1}))</f>
        <v>86.7</v>
      </c>
      <c r="F12" s="17">
        <f>IF(D12&lt;10,D12-0.02,IF(D12&lt;50,D12-0.1,IF(D12&lt;100,D12-0.2,IF(D12&lt;500,D12-1,IF(D12&lt;1000,D12-2,0)))))</f>
        <v>104.5</v>
      </c>
      <c r="G12" s="17">
        <v>0</v>
      </c>
      <c r="H12" s="15">
        <f>C12*G12</f>
        <v>0</v>
      </c>
      <c r="I12" s="17"/>
      <c r="J12" s="46">
        <v>6.79</v>
      </c>
      <c r="K12" s="15" t="s">
        <v>1364</v>
      </c>
      <c r="L12" s="15" t="s">
        <v>1393</v>
      </c>
      <c r="M12" s="5"/>
      <c r="N12" s="5"/>
      <c r="R12" s="3"/>
      <c r="T12" s="7"/>
    </row>
    <row r="13" spans="1:20" s="9" customFormat="1" x14ac:dyDescent="0.25">
      <c r="A13" s="28" t="s">
        <v>593</v>
      </c>
      <c r="B13" s="28" t="s">
        <v>594</v>
      </c>
      <c r="C13" s="28" t="s">
        <v>1379</v>
      </c>
      <c r="D13" s="22">
        <f>FLOOR(C13*1.1,LOOKUP(C13*1.1,{0,10,50,100,500},{0.01,0.05,0.1,0.5,1}))</f>
        <v>30.3</v>
      </c>
      <c r="E13" s="22">
        <f>CEILING(C13*0.9,LOOKUP(C13*0.9,{0,10,50,100,500},{0.01,0.05,0.1,0.5,1}))</f>
        <v>24.8</v>
      </c>
      <c r="F13" s="29">
        <f>IF(D13&lt;10,D13-0.02,IF(D13&lt;50,D13-0.1,IF(D13&lt;100,D13-0.2,IF(D13&lt;500,D13-1,IF(D13&lt;1000,D13-2,0)))))</f>
        <v>30.2</v>
      </c>
      <c r="G13" s="29">
        <v>0</v>
      </c>
      <c r="H13" s="28">
        <f>C13*G13</f>
        <v>0</v>
      </c>
      <c r="I13" s="29"/>
      <c r="J13" s="54">
        <v>6.68</v>
      </c>
      <c r="K13" s="28" t="s">
        <v>1365</v>
      </c>
      <c r="L13" s="28" t="s">
        <v>1394</v>
      </c>
      <c r="M13" s="5" t="s">
        <v>1398</v>
      </c>
      <c r="N13" s="6"/>
      <c r="O13" s="6"/>
      <c r="P13" s="6"/>
      <c r="Q13" s="6"/>
      <c r="R13" s="3"/>
      <c r="S13" s="6"/>
      <c r="T13" s="7"/>
    </row>
    <row r="14" spans="1:20" x14ac:dyDescent="0.25">
      <c r="A14" s="15" t="s">
        <v>1352</v>
      </c>
      <c r="B14" s="15" t="s">
        <v>1353</v>
      </c>
      <c r="C14" s="15" t="s">
        <v>1380</v>
      </c>
      <c r="D14" s="16">
        <f>FLOOR(C14*1.1,LOOKUP(C14*1.1,{0,10,50,100,500},{0.01,0.05,0.1,0.5,1}))</f>
        <v>43.75</v>
      </c>
      <c r="E14" s="16">
        <f>CEILING(C14*0.9,LOOKUP(C14*0.9,{0,10,50,100,500},{0.01,0.05,0.1,0.5,1}))</f>
        <v>35.85</v>
      </c>
      <c r="F14" s="17">
        <f>IF(D14&lt;10,D14-0.02,IF(D14&lt;50,D14-0.1,IF(D14&lt;100,D14-0.2,IF(D14&lt;500,D14-1,IF(D14&lt;1000,D14-2,0)))))</f>
        <v>43.65</v>
      </c>
      <c r="G14" s="17">
        <v>0</v>
      </c>
      <c r="H14" s="15">
        <f>C14*G14</f>
        <v>0</v>
      </c>
      <c r="I14" s="17"/>
      <c r="J14" s="46">
        <v>6.41</v>
      </c>
      <c r="K14" s="15" t="s">
        <v>1366</v>
      </c>
      <c r="L14" s="55" t="s">
        <v>1395</v>
      </c>
      <c r="M14" s="41"/>
      <c r="R14" s="3"/>
      <c r="T14" s="7"/>
    </row>
    <row r="15" spans="1:20" s="9" customFormat="1" x14ac:dyDescent="0.25">
      <c r="A15" s="15" t="s">
        <v>19</v>
      </c>
      <c r="B15" s="15" t="s">
        <v>20</v>
      </c>
      <c r="C15" s="15" t="s">
        <v>1381</v>
      </c>
      <c r="D15" s="16">
        <f>FLOOR(C15*1.1,LOOKUP(C15*1.1,{0,10,50,100,500},{0.01,0.05,0.1,0.5,1}))</f>
        <v>57.800000000000004</v>
      </c>
      <c r="E15" s="16">
        <f>CEILING(C15*0.9,LOOKUP(C15*0.9,{0,10,50,100,500},{0.01,0.05,0.1,0.5,1}))</f>
        <v>47.35</v>
      </c>
      <c r="F15" s="17">
        <f>IF(D15&lt;10,D15-0.02,IF(D15&lt;50,D15-0.1,IF(D15&lt;100,D15-0.2,IF(D15&lt;500,D15-1,IF(D15&lt;1000,D15-2,0)))))</f>
        <v>57.6</v>
      </c>
      <c r="G15" s="17">
        <v>0</v>
      </c>
      <c r="H15" s="15">
        <f>C15*G15</f>
        <v>0</v>
      </c>
      <c r="I15" s="17"/>
      <c r="J15" s="46">
        <v>6.32</v>
      </c>
      <c r="K15" s="15" t="s">
        <v>1367</v>
      </c>
      <c r="L15" s="15" t="s">
        <v>1396</v>
      </c>
      <c r="M15" s="3"/>
      <c r="N15" s="6"/>
      <c r="O15" s="6"/>
      <c r="P15" s="6"/>
      <c r="Q15" s="6"/>
      <c r="R15" s="14"/>
      <c r="S15" s="14"/>
      <c r="T15" s="7"/>
    </row>
    <row r="16" spans="1:20" x14ac:dyDescent="0.25">
      <c r="A16" s="15" t="s">
        <v>1350</v>
      </c>
      <c r="B16" s="15" t="s">
        <v>1351</v>
      </c>
      <c r="C16" s="15" t="s">
        <v>1377</v>
      </c>
      <c r="D16" s="16">
        <f>FLOOR(C16*1.1,LOOKUP(C16*1.1,{0,10,50,100,500},{0.01,0.05,0.1,0.5,1}))</f>
        <v>46.6</v>
      </c>
      <c r="E16" s="16">
        <f>CEILING(C16*0.9,LOOKUP(C16*0.9,{0,10,50,100,500},{0.01,0.05,0.1,0.5,1}))</f>
        <v>38.200000000000003</v>
      </c>
      <c r="F16" s="17">
        <f>IF(D16&lt;10,D16-0.02,IF(D16&lt;50,D16-0.1,IF(D16&lt;100,D16-0.2,IF(D16&lt;500,D16-1,IF(D16&lt;1000,D16-2,0)))))</f>
        <v>46.5</v>
      </c>
      <c r="G16" s="17">
        <v>0</v>
      </c>
      <c r="H16" s="15">
        <f>C16*G16</f>
        <v>0</v>
      </c>
      <c r="I16" s="17"/>
      <c r="J16" s="47">
        <v>6.31</v>
      </c>
      <c r="K16" s="15" t="s">
        <v>1363</v>
      </c>
      <c r="L16" s="15" t="s">
        <v>1392</v>
      </c>
      <c r="M16" s="3"/>
    </row>
    <row r="17" spans="1:15" x14ac:dyDescent="0.25">
      <c r="A17" s="5"/>
      <c r="B17" s="5"/>
      <c r="C17" s="5"/>
      <c r="D17" s="4"/>
      <c r="E17" s="4"/>
      <c r="F17" s="3"/>
      <c r="G17" s="3"/>
      <c r="H17" s="9">
        <f>SUM(H2:H15)</f>
        <v>461.75</v>
      </c>
      <c r="I17" s="3"/>
      <c r="J17" s="5"/>
      <c r="K17" s="5"/>
      <c r="L17" s="5"/>
      <c r="N17" s="30">
        <f>SUM(N2:N16)</f>
        <v>-3166</v>
      </c>
      <c r="O17" s="7"/>
    </row>
    <row r="18" spans="1:15" x14ac:dyDescent="0.25">
      <c r="A18" s="7" t="s">
        <v>368</v>
      </c>
      <c r="B18" s="7"/>
      <c r="C18" s="7"/>
      <c r="O18" s="7"/>
    </row>
    <row r="19" spans="1:15" x14ac:dyDescent="0.25">
      <c r="A19" s="6">
        <v>3545</v>
      </c>
      <c r="B19" s="6" t="s">
        <v>1399</v>
      </c>
      <c r="N19" s="52">
        <v>3050</v>
      </c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>
        <f>SUM(N17:N19)</f>
        <v>-116</v>
      </c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9F1C-A503-44AB-82B1-F22B5CEC1226}">
  <dimension ref="A1:M11"/>
  <sheetViews>
    <sheetView zoomScale="130" zoomScaleNormal="130" workbookViewId="0">
      <selection activeCell="M11" sqref="M11"/>
    </sheetView>
  </sheetViews>
  <sheetFormatPr defaultColWidth="9.28515625" defaultRowHeight="15.75" x14ac:dyDescent="0.25"/>
  <cols>
    <col min="1" max="3" width="9.28515625" style="195"/>
    <col min="4" max="4" width="9.28515625" style="195" hidden="1" customWidth="1"/>
    <col min="5" max="10" width="9.28515625" style="195"/>
    <col min="11" max="11" width="15.7109375" style="195" customWidth="1"/>
    <col min="12" max="16384" width="9.28515625" style="195"/>
  </cols>
  <sheetData>
    <row r="1" spans="1:13" x14ac:dyDescent="0.25">
      <c r="A1" s="195" t="s">
        <v>3587</v>
      </c>
      <c r="B1" s="195" t="s">
        <v>3588</v>
      </c>
      <c r="C1" s="195" t="s">
        <v>3589</v>
      </c>
      <c r="D1" s="195" t="s">
        <v>3590</v>
      </c>
      <c r="E1" s="195" t="s">
        <v>3591</v>
      </c>
      <c r="F1" s="195" t="s">
        <v>3592</v>
      </c>
      <c r="G1" s="195" t="s">
        <v>3593</v>
      </c>
      <c r="H1" s="195" t="s">
        <v>3594</v>
      </c>
      <c r="I1" s="195" t="s">
        <v>3590</v>
      </c>
      <c r="J1" s="195" t="s">
        <v>3595</v>
      </c>
      <c r="K1" s="195" t="s">
        <v>3596</v>
      </c>
      <c r="L1" s="195" t="s">
        <v>3597</v>
      </c>
    </row>
    <row r="2" spans="1:13" x14ac:dyDescent="0.25">
      <c r="A2" s="84" t="s">
        <v>1110</v>
      </c>
      <c r="B2" s="84" t="s">
        <v>1111</v>
      </c>
      <c r="C2" s="84">
        <v>16.2</v>
      </c>
      <c r="D2" s="84">
        <f>FLOOR(C2*1.1,LOOKUP(C2*1.1,{0,10,50,100,500},{0.01,0.05,0.1,0.5,1}))</f>
        <v>17.8</v>
      </c>
      <c r="E2" s="84">
        <f>CEILING(C2*0.9,LOOKUP(C2*0.9,{0,10,50,100,500},{0.01,0.05,0.1,0.5,1}))</f>
        <v>14.600000000000001</v>
      </c>
      <c r="F2" s="84">
        <f t="shared" ref="F2:F10" si="0">IF(D2&lt;10,D2-0.05,IF(D2&lt;50,D2-0.25,IF(D2&lt;100,D2-0.5,IF(D2&lt;500,D2-2.5,IF(D2&lt;1000,D2-5,0)))))</f>
        <v>17.55</v>
      </c>
      <c r="G2" s="84">
        <v>3</v>
      </c>
      <c r="H2" s="84">
        <f t="shared" ref="H2:H10" si="1">C2*G2</f>
        <v>48.599999999999994</v>
      </c>
      <c r="I2" s="84" t="s">
        <v>3590</v>
      </c>
      <c r="J2" s="84">
        <v>21.06</v>
      </c>
      <c r="K2" s="84" t="s">
        <v>4861</v>
      </c>
      <c r="M2" s="195">
        <v>188</v>
      </c>
    </row>
    <row r="3" spans="1:13" x14ac:dyDescent="0.25">
      <c r="A3" s="84" t="s">
        <v>4645</v>
      </c>
      <c r="B3" s="84" t="s">
        <v>4646</v>
      </c>
      <c r="C3" s="84">
        <v>28.9</v>
      </c>
      <c r="D3" s="84">
        <f>FLOOR(C3*1.1,LOOKUP(C3*1.1,{0,10,50,100,500},{0.01,0.05,0.1,0.5,1}))</f>
        <v>31.75</v>
      </c>
      <c r="E3" s="84">
        <f>CEILING(C3*0.9,LOOKUP(C3*0.9,{0,10,50,100,500},{0.01,0.05,0.1,0.5,1}))</f>
        <v>26.05</v>
      </c>
      <c r="F3" s="84">
        <f t="shared" si="0"/>
        <v>31.5</v>
      </c>
      <c r="G3" s="84">
        <v>2</v>
      </c>
      <c r="H3" s="84">
        <f t="shared" si="1"/>
        <v>57.8</v>
      </c>
      <c r="I3" s="84" t="s">
        <v>3590</v>
      </c>
      <c r="J3" s="84">
        <v>17.87</v>
      </c>
      <c r="K3" s="84" t="s">
        <v>4862</v>
      </c>
      <c r="M3" s="195">
        <v>1271</v>
      </c>
    </row>
    <row r="4" spans="1:13" x14ac:dyDescent="0.25">
      <c r="A4" s="84" t="s">
        <v>329</v>
      </c>
      <c r="B4" s="84" t="s">
        <v>330</v>
      </c>
      <c r="C4" s="84">
        <v>69.400000000000006</v>
      </c>
      <c r="D4" s="84">
        <f>FLOOR(C4*1.1,LOOKUP(C4*1.1,{0,10,50,100,500},{0.01,0.05,0.1,0.5,1}))</f>
        <v>76.3</v>
      </c>
      <c r="E4" s="84">
        <f>CEILING(C4*0.9,LOOKUP(C4*0.9,{0,10,50,100,500},{0.01,0.05,0.1,0.5,1}))</f>
        <v>62.5</v>
      </c>
      <c r="F4" s="84">
        <f t="shared" si="0"/>
        <v>75.8</v>
      </c>
      <c r="G4" s="84">
        <v>1</v>
      </c>
      <c r="H4" s="84">
        <f t="shared" si="1"/>
        <v>69.400000000000006</v>
      </c>
      <c r="I4" s="84" t="s">
        <v>3590</v>
      </c>
      <c r="J4" s="84">
        <v>15.89</v>
      </c>
      <c r="K4" s="84" t="s">
        <v>4863</v>
      </c>
      <c r="M4" s="195">
        <v>1846</v>
      </c>
    </row>
    <row r="5" spans="1:13" x14ac:dyDescent="0.25">
      <c r="A5" s="84" t="s">
        <v>559</v>
      </c>
      <c r="B5" s="84" t="s">
        <v>560</v>
      </c>
      <c r="C5" s="84">
        <v>28.05</v>
      </c>
      <c r="D5" s="84">
        <f>FLOOR(C5*1.1,LOOKUP(C5*1.1,{0,10,50,100,500},{0.01,0.05,0.1,0.5,1}))</f>
        <v>30.85</v>
      </c>
      <c r="E5" s="84">
        <f>CEILING(C5*0.9,LOOKUP(C5*0.9,{0,10,50,100,500},{0.01,0.05,0.1,0.5,1}))</f>
        <v>25.25</v>
      </c>
      <c r="F5" s="84">
        <f t="shared" si="0"/>
        <v>30.6</v>
      </c>
      <c r="G5" s="84">
        <v>2</v>
      </c>
      <c r="H5" s="84">
        <f t="shared" si="1"/>
        <v>56.1</v>
      </c>
      <c r="I5" s="84" t="s">
        <v>3590</v>
      </c>
      <c r="J5" s="84">
        <v>14.6</v>
      </c>
      <c r="K5" s="84" t="s">
        <v>4864</v>
      </c>
      <c r="M5" s="195">
        <v>-726</v>
      </c>
    </row>
    <row r="6" spans="1:13" x14ac:dyDescent="0.25">
      <c r="A6" s="81" t="s">
        <v>634</v>
      </c>
      <c r="B6" s="81" t="s">
        <v>635</v>
      </c>
      <c r="C6" s="81">
        <v>79.8</v>
      </c>
      <c r="D6" s="81">
        <f>FLOOR(C6*1.1,LOOKUP(C6*1.1,{0,10,50,100,500},{0.01,0.05,0.1,0.5,1}))</f>
        <v>87.7</v>
      </c>
      <c r="E6" s="81">
        <f>CEILING(C6*0.9,LOOKUP(C6*0.9,{0,10,50,100,500},{0.01,0.05,0.1,0.5,1}))</f>
        <v>71.900000000000006</v>
      </c>
      <c r="F6" s="81">
        <f t="shared" si="0"/>
        <v>87.2</v>
      </c>
      <c r="G6" s="81">
        <v>0</v>
      </c>
      <c r="H6" s="81">
        <f t="shared" si="1"/>
        <v>0</v>
      </c>
      <c r="I6" s="81" t="s">
        <v>3590</v>
      </c>
      <c r="J6" s="81">
        <v>14.46</v>
      </c>
      <c r="K6" s="81" t="s">
        <v>4865</v>
      </c>
    </row>
    <row r="7" spans="1:13" x14ac:dyDescent="0.25">
      <c r="A7" s="84" t="s">
        <v>3803</v>
      </c>
      <c r="B7" s="84" t="s">
        <v>3804</v>
      </c>
      <c r="C7" s="84">
        <v>15.8</v>
      </c>
      <c r="D7" s="84">
        <f>FLOOR(C7*1.1,LOOKUP(C7*1.1,{0,10,50,100,500},{0.01,0.05,0.1,0.5,1}))</f>
        <v>17.350000000000001</v>
      </c>
      <c r="E7" s="84">
        <f>CEILING(C7*0.9,LOOKUP(C7*0.9,{0,10,50,100,500},{0.01,0.05,0.1,0.5,1}))</f>
        <v>14.25</v>
      </c>
      <c r="F7" s="84">
        <f t="shared" si="0"/>
        <v>17.100000000000001</v>
      </c>
      <c r="G7" s="84">
        <v>3</v>
      </c>
      <c r="H7" s="84">
        <f t="shared" si="1"/>
        <v>47.400000000000006</v>
      </c>
      <c r="I7" s="84" t="s">
        <v>3590</v>
      </c>
      <c r="J7" s="84">
        <v>14.19</v>
      </c>
      <c r="K7" s="84" t="s">
        <v>4866</v>
      </c>
      <c r="L7" s="183"/>
      <c r="M7" s="195">
        <v>-711</v>
      </c>
    </row>
    <row r="8" spans="1:13" x14ac:dyDescent="0.25">
      <c r="A8" s="84" t="s">
        <v>4867</v>
      </c>
      <c r="B8" s="84" t="s">
        <v>4868</v>
      </c>
      <c r="C8" s="84">
        <v>20.45</v>
      </c>
      <c r="D8" s="84">
        <f>FLOOR(C8*1.1,LOOKUP(C8*1.1,{0,10,50,100,500},{0.01,0.05,0.1,0.5,1}))</f>
        <v>22.450000000000003</v>
      </c>
      <c r="E8" s="84">
        <f>CEILING(C8*0.9,LOOKUP(C8*0.9,{0,10,50,100,500},{0.01,0.05,0.1,0.5,1}))</f>
        <v>18.45</v>
      </c>
      <c r="F8" s="84">
        <f t="shared" si="0"/>
        <v>22.200000000000003</v>
      </c>
      <c r="G8" s="84">
        <v>3</v>
      </c>
      <c r="H8" s="84">
        <f t="shared" si="1"/>
        <v>61.349999999999994</v>
      </c>
      <c r="I8" s="84" t="s">
        <v>3590</v>
      </c>
      <c r="J8" s="84">
        <v>12.69</v>
      </c>
      <c r="K8" s="84" t="s">
        <v>4869</v>
      </c>
      <c r="M8" s="195">
        <v>-1039</v>
      </c>
    </row>
    <row r="9" spans="1:13" x14ac:dyDescent="0.25">
      <c r="A9" s="84" t="s">
        <v>805</v>
      </c>
      <c r="B9" s="84" t="s">
        <v>806</v>
      </c>
      <c r="C9" s="84">
        <v>25.45</v>
      </c>
      <c r="D9" s="84">
        <f>FLOOR(C9*1.1,LOOKUP(C9*1.1,{0,10,50,100,500},{0.01,0.05,0.1,0.5,1}))</f>
        <v>27.950000000000003</v>
      </c>
      <c r="E9" s="84">
        <f>CEILING(C9*0.9,LOOKUP(C9*0.9,{0,10,50,100,500},{0.01,0.05,0.1,0.5,1}))</f>
        <v>22.950000000000003</v>
      </c>
      <c r="F9" s="84">
        <f t="shared" si="0"/>
        <v>27.700000000000003</v>
      </c>
      <c r="G9" s="84">
        <v>2</v>
      </c>
      <c r="H9" s="84">
        <f t="shared" si="1"/>
        <v>50.9</v>
      </c>
      <c r="I9" s="84" t="s">
        <v>3590</v>
      </c>
      <c r="J9" s="84">
        <v>10.56</v>
      </c>
      <c r="K9" s="84" t="s">
        <v>4870</v>
      </c>
      <c r="M9" s="195">
        <v>-137</v>
      </c>
    </row>
    <row r="10" spans="1:13" x14ac:dyDescent="0.25">
      <c r="A10" s="84" t="s">
        <v>3608</v>
      </c>
      <c r="B10" s="84" t="s">
        <v>3609</v>
      </c>
      <c r="C10" s="84">
        <v>43.5</v>
      </c>
      <c r="D10" s="84">
        <f>FLOOR(C10*1.1,LOOKUP(C10*1.1,{0,10,50,100,500},{0.01,0.05,0.1,0.5,1}))</f>
        <v>47.85</v>
      </c>
      <c r="E10" s="84">
        <f>CEILING(C10*0.9,LOOKUP(C10*0.9,{0,10,50,100,500},{0.01,0.05,0.1,0.5,1}))</f>
        <v>39.150000000000006</v>
      </c>
      <c r="F10" s="84">
        <f t="shared" si="0"/>
        <v>47.6</v>
      </c>
      <c r="G10" s="84">
        <v>1</v>
      </c>
      <c r="H10" s="84">
        <f t="shared" si="1"/>
        <v>43.5</v>
      </c>
      <c r="I10" s="84" t="s">
        <v>3590</v>
      </c>
      <c r="J10" s="84">
        <v>10.35</v>
      </c>
      <c r="K10" s="84" t="s">
        <v>4871</v>
      </c>
      <c r="M10" s="195">
        <v>1445</v>
      </c>
    </row>
    <row r="11" spans="1:13" x14ac:dyDescent="0.25">
      <c r="H11" s="83">
        <f>SUM(H2:H10)</f>
        <v>435.04999999999995</v>
      </c>
      <c r="M11" s="83">
        <f>SUM(M2:M10)</f>
        <v>2137</v>
      </c>
    </row>
  </sheetData>
  <phoneticPr fontId="1" type="noConversion"/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5C11-2CEA-419B-BB62-69E84498505A}">
  <dimension ref="A1:M10"/>
  <sheetViews>
    <sheetView zoomScale="145" zoomScaleNormal="145" workbookViewId="0">
      <selection activeCell="M10" sqref="M10"/>
    </sheetView>
  </sheetViews>
  <sheetFormatPr defaultColWidth="9.28515625" defaultRowHeight="15.75" x14ac:dyDescent="0.25"/>
  <cols>
    <col min="1" max="3" width="9.28515625" style="196"/>
    <col min="4" max="4" width="9.28515625" style="196" hidden="1" customWidth="1"/>
    <col min="5" max="10" width="9.28515625" style="196"/>
    <col min="11" max="11" width="15.7109375" style="196" customWidth="1"/>
    <col min="12" max="16384" width="9.28515625" style="196"/>
  </cols>
  <sheetData>
    <row r="1" spans="1:13" x14ac:dyDescent="0.25">
      <c r="A1" s="196" t="s">
        <v>3587</v>
      </c>
      <c r="B1" s="196" t="s">
        <v>3588</v>
      </c>
      <c r="C1" s="196" t="s">
        <v>3589</v>
      </c>
      <c r="D1" s="196" t="s">
        <v>3590</v>
      </c>
      <c r="E1" s="196" t="s">
        <v>3591</v>
      </c>
      <c r="F1" s="196" t="s">
        <v>3592</v>
      </c>
      <c r="G1" s="196" t="s">
        <v>3593</v>
      </c>
      <c r="H1" s="196" t="s">
        <v>3594</v>
      </c>
      <c r="I1" s="196" t="s">
        <v>3590</v>
      </c>
      <c r="J1" s="196" t="s">
        <v>3595</v>
      </c>
      <c r="K1" s="196" t="s">
        <v>3596</v>
      </c>
      <c r="L1" s="196" t="s">
        <v>3597</v>
      </c>
    </row>
    <row r="2" spans="1:13" x14ac:dyDescent="0.25">
      <c r="A2" s="84" t="s">
        <v>4195</v>
      </c>
      <c r="B2" s="84" t="s">
        <v>4196</v>
      </c>
      <c r="C2" s="84">
        <v>18.399999999999999</v>
      </c>
      <c r="D2" s="84">
        <f>FLOOR(C2*1.1,LOOKUP(C2*1.1,{0,10,50,100,500},{0.01,0.05,0.1,0.5,1}))</f>
        <v>20.200000000000003</v>
      </c>
      <c r="E2" s="84">
        <f>CEILING(C2*0.9,LOOKUP(C2*0.9,{0,10,50,100,500},{0.01,0.05,0.1,0.5,1}))</f>
        <v>16.600000000000001</v>
      </c>
      <c r="F2" s="84">
        <f t="shared" ref="F2:F9" si="0">IF(D2&lt;10,D2-0.05,IF(D2&lt;50,D2-0.25,IF(D2&lt;100,D2-0.5,IF(D2&lt;500,D2-2.5,IF(D2&lt;1000,D2-5,0)))))</f>
        <v>19.950000000000003</v>
      </c>
      <c r="G2" s="84">
        <v>3</v>
      </c>
      <c r="H2" s="84">
        <f t="shared" ref="H2:H9" si="1">C2*G2</f>
        <v>55.199999999999996</v>
      </c>
      <c r="I2" s="84" t="s">
        <v>3590</v>
      </c>
      <c r="J2" s="84">
        <v>31.64</v>
      </c>
      <c r="K2" s="84" t="s">
        <v>4873</v>
      </c>
      <c r="M2" s="196">
        <v>2276</v>
      </c>
    </row>
    <row r="3" spans="1:13" x14ac:dyDescent="0.25">
      <c r="A3" s="84" t="s">
        <v>563</v>
      </c>
      <c r="B3" s="84" t="s">
        <v>564</v>
      </c>
      <c r="C3" s="84">
        <v>26.75</v>
      </c>
      <c r="D3" s="84">
        <f>FLOOR(C3*1.1,LOOKUP(C3*1.1,{0,10,50,100,500},{0.01,0.05,0.1,0.5,1}))</f>
        <v>29.400000000000002</v>
      </c>
      <c r="E3" s="84">
        <f>CEILING(C3*0.9,LOOKUP(C3*0.9,{0,10,50,100,500},{0.01,0.05,0.1,0.5,1}))</f>
        <v>24.1</v>
      </c>
      <c r="F3" s="84">
        <f t="shared" si="0"/>
        <v>29.150000000000002</v>
      </c>
      <c r="G3" s="84">
        <v>2</v>
      </c>
      <c r="H3" s="84">
        <f t="shared" si="1"/>
        <v>53.5</v>
      </c>
      <c r="I3" s="84" t="s">
        <v>3590</v>
      </c>
      <c r="J3" s="84">
        <v>22.8</v>
      </c>
      <c r="K3" s="84" t="s">
        <v>4874</v>
      </c>
      <c r="L3" s="183"/>
      <c r="M3" s="196">
        <v>-2027</v>
      </c>
    </row>
    <row r="4" spans="1:13" x14ac:dyDescent="0.25">
      <c r="A4" s="84" t="s">
        <v>23</v>
      </c>
      <c r="B4" s="84" t="s">
        <v>24</v>
      </c>
      <c r="C4" s="84">
        <v>65</v>
      </c>
      <c r="D4" s="84">
        <f>FLOOR(C4*1.1,LOOKUP(C4*1.1,{0,10,50,100,500},{0.01,0.05,0.1,0.5,1}))</f>
        <v>71.5</v>
      </c>
      <c r="E4" s="84">
        <f>CEILING(C4*0.9,LOOKUP(C4*0.9,{0,10,50,100,500},{0.01,0.05,0.1,0.5,1}))</f>
        <v>58.5</v>
      </c>
      <c r="F4" s="84">
        <f t="shared" si="0"/>
        <v>71</v>
      </c>
      <c r="G4" s="84">
        <v>1</v>
      </c>
      <c r="H4" s="84">
        <f t="shared" si="1"/>
        <v>65</v>
      </c>
      <c r="I4" s="84" t="s">
        <v>3590</v>
      </c>
      <c r="J4" s="84">
        <v>15.35</v>
      </c>
      <c r="K4" s="84" t="s">
        <v>4875</v>
      </c>
      <c r="M4" s="196">
        <v>3654</v>
      </c>
    </row>
    <row r="5" spans="1:13" x14ac:dyDescent="0.25">
      <c r="A5" s="84" t="s">
        <v>4415</v>
      </c>
      <c r="B5" s="84" t="s">
        <v>4416</v>
      </c>
      <c r="C5" s="84">
        <v>36.700000000000003</v>
      </c>
      <c r="D5" s="84">
        <f>FLOOR(C5*1.1,LOOKUP(C5*1.1,{0,10,50,100,500},{0.01,0.05,0.1,0.5,1}))</f>
        <v>40.35</v>
      </c>
      <c r="E5" s="84">
        <f>CEILING(C5*0.9,LOOKUP(C5*0.9,{0,10,50,100,500},{0.01,0.05,0.1,0.5,1}))</f>
        <v>33.050000000000004</v>
      </c>
      <c r="F5" s="84">
        <f t="shared" si="0"/>
        <v>40.1</v>
      </c>
      <c r="G5" s="84">
        <v>2</v>
      </c>
      <c r="H5" s="84">
        <f t="shared" si="1"/>
        <v>73.400000000000006</v>
      </c>
      <c r="I5" s="84" t="s">
        <v>3590</v>
      </c>
      <c r="J5" s="84">
        <v>15.27</v>
      </c>
      <c r="K5" s="84" t="s">
        <v>4876</v>
      </c>
      <c r="L5" s="183"/>
      <c r="M5" s="196">
        <v>-579</v>
      </c>
    </row>
    <row r="6" spans="1:13" x14ac:dyDescent="0.25">
      <c r="A6" s="81" t="s">
        <v>4580</v>
      </c>
      <c r="B6" s="81" t="s">
        <v>4581</v>
      </c>
      <c r="C6" s="81">
        <v>19.8</v>
      </c>
      <c r="D6" s="81">
        <f>FLOOR(C6*1.1,LOOKUP(C6*1.1,{0,10,50,100,500},{0.01,0.05,0.1,0.5,1}))</f>
        <v>21.75</v>
      </c>
      <c r="E6" s="81">
        <f>CEILING(C6*0.9,LOOKUP(C6*0.9,{0,10,50,100,500},{0.01,0.05,0.1,0.5,1}))</f>
        <v>17.850000000000001</v>
      </c>
      <c r="F6" s="81">
        <f t="shared" si="0"/>
        <v>21.5</v>
      </c>
      <c r="G6" s="81">
        <v>0</v>
      </c>
      <c r="H6" s="81">
        <f t="shared" si="1"/>
        <v>0</v>
      </c>
      <c r="I6" s="81" t="s">
        <v>3590</v>
      </c>
      <c r="J6" s="81">
        <v>11.39</v>
      </c>
      <c r="K6" s="81" t="s">
        <v>4877</v>
      </c>
      <c r="L6" s="183"/>
    </row>
    <row r="7" spans="1:13" x14ac:dyDescent="0.25">
      <c r="A7" s="84" t="s">
        <v>805</v>
      </c>
      <c r="B7" s="84" t="s">
        <v>806</v>
      </c>
      <c r="C7" s="84">
        <v>25.95</v>
      </c>
      <c r="D7" s="84">
        <f>FLOOR(C7*1.1,LOOKUP(C7*1.1,{0,10,50,100,500},{0.01,0.05,0.1,0.5,1}))</f>
        <v>28.5</v>
      </c>
      <c r="E7" s="84">
        <f>CEILING(C7*0.9,LOOKUP(C7*0.9,{0,10,50,100,500},{0.01,0.05,0.1,0.5,1}))</f>
        <v>23.400000000000002</v>
      </c>
      <c r="F7" s="84">
        <f t="shared" si="0"/>
        <v>28.25</v>
      </c>
      <c r="G7" s="84">
        <v>2</v>
      </c>
      <c r="H7" s="84">
        <f t="shared" si="1"/>
        <v>51.9</v>
      </c>
      <c r="I7" s="84" t="s">
        <v>3590</v>
      </c>
      <c r="J7" s="84">
        <v>10.99</v>
      </c>
      <c r="K7" s="84" t="s">
        <v>4878</v>
      </c>
      <c r="M7" s="196">
        <v>82</v>
      </c>
    </row>
    <row r="8" spans="1:13" x14ac:dyDescent="0.25">
      <c r="A8" s="84" t="s">
        <v>3684</v>
      </c>
      <c r="B8" s="84" t="s">
        <v>3685</v>
      </c>
      <c r="C8" s="84">
        <v>30.9</v>
      </c>
      <c r="D8" s="84">
        <f>FLOOR(C8*1.1,LOOKUP(C8*1.1,{0,10,50,100,500},{0.01,0.05,0.1,0.5,1}))</f>
        <v>33.950000000000003</v>
      </c>
      <c r="E8" s="84">
        <f>CEILING(C8*0.9,LOOKUP(C8*0.9,{0,10,50,100,500},{0.01,0.05,0.1,0.5,1}))</f>
        <v>27.85</v>
      </c>
      <c r="F8" s="84">
        <f t="shared" si="0"/>
        <v>33.700000000000003</v>
      </c>
      <c r="G8" s="84">
        <v>2</v>
      </c>
      <c r="H8" s="84">
        <f t="shared" si="1"/>
        <v>61.8</v>
      </c>
      <c r="I8" s="84" t="s">
        <v>3590</v>
      </c>
      <c r="J8" s="84">
        <v>10.72</v>
      </c>
      <c r="K8" s="84" t="s">
        <v>4879</v>
      </c>
      <c r="L8" s="183"/>
      <c r="M8" s="196">
        <v>-5341</v>
      </c>
    </row>
    <row r="9" spans="1:13" x14ac:dyDescent="0.25">
      <c r="A9" s="84" t="s">
        <v>4840</v>
      </c>
      <c r="B9" s="84" t="s">
        <v>4841</v>
      </c>
      <c r="C9" s="84">
        <v>52.9</v>
      </c>
      <c r="D9" s="84">
        <f>FLOOR(C9*1.1,LOOKUP(C9*1.1,{0,10,50,100,500},{0.01,0.05,0.1,0.5,1}))</f>
        <v>58.1</v>
      </c>
      <c r="E9" s="84">
        <f>CEILING(C9*0.9,LOOKUP(C9*0.9,{0,10,50,100,500},{0.01,0.05,0.1,0.5,1}))</f>
        <v>47.650000000000006</v>
      </c>
      <c r="F9" s="84">
        <f t="shared" si="0"/>
        <v>57.6</v>
      </c>
      <c r="G9" s="84">
        <v>1</v>
      </c>
      <c r="H9" s="84">
        <f t="shared" si="1"/>
        <v>52.9</v>
      </c>
      <c r="I9" s="84" t="s">
        <v>3590</v>
      </c>
      <c r="J9" s="84">
        <v>10.52</v>
      </c>
      <c r="K9" s="84" t="s">
        <v>4880</v>
      </c>
      <c r="M9" s="196">
        <v>-4322</v>
      </c>
    </row>
    <row r="10" spans="1:13" x14ac:dyDescent="0.25">
      <c r="H10" s="83">
        <f>SUM(H2:H9)</f>
        <v>413.7</v>
      </c>
      <c r="M10" s="83">
        <f>SUM(M2:M9)</f>
        <v>-6257</v>
      </c>
    </row>
  </sheetData>
  <phoneticPr fontId="1" type="noConversion"/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B740-2FFE-4EE9-9DFB-F0B5E48E60B0}">
  <dimension ref="A1:M10"/>
  <sheetViews>
    <sheetView zoomScale="130" zoomScaleNormal="130" workbookViewId="0">
      <selection activeCell="M10" sqref="M10"/>
    </sheetView>
  </sheetViews>
  <sheetFormatPr defaultColWidth="9.28515625" defaultRowHeight="15.75" x14ac:dyDescent="0.25"/>
  <cols>
    <col min="1" max="3" width="9.28515625" style="197"/>
    <col min="4" max="4" width="9.28515625" style="197" hidden="1" customWidth="1"/>
    <col min="5" max="10" width="9.28515625" style="197"/>
    <col min="11" max="11" width="15.7109375" style="197" customWidth="1"/>
    <col min="12" max="16384" width="9.28515625" style="197"/>
  </cols>
  <sheetData>
    <row r="1" spans="1:13" x14ac:dyDescent="0.25">
      <c r="A1" s="197" t="s">
        <v>3587</v>
      </c>
      <c r="B1" s="197" t="s">
        <v>3588</v>
      </c>
      <c r="C1" s="197" t="s">
        <v>3589</v>
      </c>
      <c r="D1" s="197" t="s">
        <v>3590</v>
      </c>
      <c r="E1" s="197" t="s">
        <v>3591</v>
      </c>
      <c r="F1" s="197" t="s">
        <v>3592</v>
      </c>
      <c r="G1" s="197" t="s">
        <v>3593</v>
      </c>
      <c r="H1" s="197" t="s">
        <v>3594</v>
      </c>
      <c r="I1" s="197" t="s">
        <v>3590</v>
      </c>
      <c r="J1" s="197" t="s">
        <v>3595</v>
      </c>
      <c r="K1" s="197" t="s">
        <v>3596</v>
      </c>
      <c r="L1" s="197" t="s">
        <v>3597</v>
      </c>
    </row>
    <row r="2" spans="1:13" x14ac:dyDescent="0.25">
      <c r="A2" s="84" t="s">
        <v>563</v>
      </c>
      <c r="B2" s="84" t="s">
        <v>564</v>
      </c>
      <c r="C2" s="84">
        <v>27.9</v>
      </c>
      <c r="D2" s="84">
        <f>FLOOR(C2*1.1,LOOKUP(C2*1.1,{0,10,50,100,500},{0.01,0.05,0.1,0.5,1}))</f>
        <v>30.650000000000002</v>
      </c>
      <c r="E2" s="84">
        <f>CEILING(C2*0.9,LOOKUP(C2*0.9,{0,10,50,100,500},{0.01,0.05,0.1,0.5,1}))</f>
        <v>25.150000000000002</v>
      </c>
      <c r="F2" s="84">
        <f t="shared" ref="F2:F9" si="0">IF(D2&lt;10,D2-0.05,IF(D2&lt;50,D2-0.25,IF(D2&lt;100,D2-0.5,IF(D2&lt;500,D2-2.5,IF(D2&lt;1000,D2-5,0)))))</f>
        <v>30.400000000000002</v>
      </c>
      <c r="G2" s="84">
        <v>2</v>
      </c>
      <c r="H2" s="84">
        <f t="shared" ref="H2:H9" si="1">C2*G2</f>
        <v>55.8</v>
      </c>
      <c r="I2" s="84" t="s">
        <v>3590</v>
      </c>
      <c r="J2" s="84">
        <v>34.56</v>
      </c>
      <c r="K2" s="84" t="s">
        <v>4881</v>
      </c>
      <c r="M2" s="197">
        <v>-1525</v>
      </c>
    </row>
    <row r="3" spans="1:13" x14ac:dyDescent="0.25">
      <c r="A3" s="84" t="s">
        <v>4645</v>
      </c>
      <c r="B3" s="84" t="s">
        <v>4646</v>
      </c>
      <c r="C3" s="84">
        <v>28.7</v>
      </c>
      <c r="D3" s="84">
        <f>FLOOR(C3*1.1,LOOKUP(C3*1.1,{0,10,50,100,500},{0.01,0.05,0.1,0.5,1}))</f>
        <v>31.55</v>
      </c>
      <c r="E3" s="84">
        <f>CEILING(C3*0.9,LOOKUP(C3*0.9,{0,10,50,100,500},{0.01,0.05,0.1,0.5,1}))</f>
        <v>25.85</v>
      </c>
      <c r="F3" s="84">
        <f t="shared" si="0"/>
        <v>31.3</v>
      </c>
      <c r="G3" s="84">
        <v>2</v>
      </c>
      <c r="H3" s="84">
        <f t="shared" si="1"/>
        <v>57.4</v>
      </c>
      <c r="I3" s="84" t="s">
        <v>3590</v>
      </c>
      <c r="J3" s="84">
        <v>19.64</v>
      </c>
      <c r="K3" s="84" t="s">
        <v>4882</v>
      </c>
      <c r="M3" s="197">
        <v>69</v>
      </c>
    </row>
    <row r="4" spans="1:13" x14ac:dyDescent="0.25">
      <c r="A4" s="84" t="s">
        <v>1110</v>
      </c>
      <c r="B4" s="84" t="s">
        <v>1111</v>
      </c>
      <c r="C4" s="84">
        <v>16.399999999999999</v>
      </c>
      <c r="D4" s="84">
        <f>FLOOR(C4*1.1,LOOKUP(C4*1.1,{0,10,50,100,500},{0.01,0.05,0.1,0.5,1}))</f>
        <v>18</v>
      </c>
      <c r="E4" s="84">
        <f>CEILING(C4*0.9,LOOKUP(C4*0.9,{0,10,50,100,500},{0.01,0.05,0.1,0.5,1}))</f>
        <v>14.8</v>
      </c>
      <c r="F4" s="84">
        <f t="shared" si="0"/>
        <v>17.75</v>
      </c>
      <c r="G4" s="84">
        <v>3</v>
      </c>
      <c r="H4" s="84">
        <f t="shared" si="1"/>
        <v>49.199999999999996</v>
      </c>
      <c r="I4" s="84" t="s">
        <v>3590</v>
      </c>
      <c r="J4" s="84">
        <v>15.71</v>
      </c>
      <c r="K4" s="84" t="s">
        <v>4883</v>
      </c>
      <c r="M4" s="197">
        <v>186</v>
      </c>
    </row>
    <row r="5" spans="1:13" x14ac:dyDescent="0.25">
      <c r="A5" s="84" t="s">
        <v>4359</v>
      </c>
      <c r="B5" s="84" t="s">
        <v>4360</v>
      </c>
      <c r="C5" s="84">
        <v>19.75</v>
      </c>
      <c r="D5" s="84">
        <f>FLOOR(C5*1.1,LOOKUP(C5*1.1,{0,10,50,100,500},{0.01,0.05,0.1,0.5,1}))</f>
        <v>21.700000000000003</v>
      </c>
      <c r="E5" s="84">
        <f>CEILING(C5*0.9,LOOKUP(C5*0.9,{0,10,50,100,500},{0.01,0.05,0.1,0.5,1}))</f>
        <v>17.8</v>
      </c>
      <c r="F5" s="84">
        <f t="shared" si="0"/>
        <v>21.450000000000003</v>
      </c>
      <c r="G5" s="84">
        <v>3</v>
      </c>
      <c r="H5" s="84">
        <f t="shared" si="1"/>
        <v>59.25</v>
      </c>
      <c r="I5" s="84" t="s">
        <v>3590</v>
      </c>
      <c r="J5" s="84">
        <v>12.76</v>
      </c>
      <c r="K5" s="84" t="s">
        <v>4884</v>
      </c>
      <c r="M5" s="197">
        <v>1565</v>
      </c>
    </row>
    <row r="6" spans="1:13" x14ac:dyDescent="0.25">
      <c r="A6" s="84" t="s">
        <v>559</v>
      </c>
      <c r="B6" s="84" t="s">
        <v>560</v>
      </c>
      <c r="C6" s="84">
        <v>28.7</v>
      </c>
      <c r="D6" s="84">
        <f>FLOOR(C6*1.1,LOOKUP(C6*1.1,{0,10,50,100,500},{0.01,0.05,0.1,0.5,1}))</f>
        <v>31.55</v>
      </c>
      <c r="E6" s="84">
        <f>CEILING(C6*0.9,LOOKUP(C6*0.9,{0,10,50,100,500},{0.01,0.05,0.1,0.5,1}))</f>
        <v>25.85</v>
      </c>
      <c r="F6" s="84">
        <f t="shared" si="0"/>
        <v>31.3</v>
      </c>
      <c r="G6" s="84">
        <v>2</v>
      </c>
      <c r="H6" s="84">
        <f t="shared" si="1"/>
        <v>57.4</v>
      </c>
      <c r="I6" s="84" t="s">
        <v>3590</v>
      </c>
      <c r="J6" s="84">
        <v>11.79</v>
      </c>
      <c r="K6" s="84" t="s">
        <v>4885</v>
      </c>
      <c r="M6" s="197">
        <v>273</v>
      </c>
    </row>
    <row r="7" spans="1:13" x14ac:dyDescent="0.25">
      <c r="A7" s="84" t="s">
        <v>29</v>
      </c>
      <c r="B7" s="84" t="s">
        <v>30</v>
      </c>
      <c r="C7" s="84">
        <v>37.65</v>
      </c>
      <c r="D7" s="84">
        <f>FLOOR(C7*1.1,LOOKUP(C7*1.1,{0,10,50,100,500},{0.01,0.05,0.1,0.5,1}))</f>
        <v>41.400000000000006</v>
      </c>
      <c r="E7" s="84">
        <f>CEILING(C7*0.9,LOOKUP(C7*0.9,{0,10,50,100,500},{0.01,0.05,0.1,0.5,1}))</f>
        <v>33.9</v>
      </c>
      <c r="F7" s="84">
        <f t="shared" si="0"/>
        <v>41.150000000000006</v>
      </c>
      <c r="G7" s="84">
        <v>1</v>
      </c>
      <c r="H7" s="84">
        <f t="shared" si="1"/>
        <v>37.65</v>
      </c>
      <c r="I7" s="84" t="s">
        <v>3590</v>
      </c>
      <c r="J7" s="84">
        <v>10.86</v>
      </c>
      <c r="K7" s="84" t="s">
        <v>4886</v>
      </c>
      <c r="L7" s="183"/>
      <c r="M7" s="197">
        <v>1352</v>
      </c>
    </row>
    <row r="8" spans="1:13" x14ac:dyDescent="0.25">
      <c r="A8" s="84" t="s">
        <v>1714</v>
      </c>
      <c r="B8" s="84" t="s">
        <v>1715</v>
      </c>
      <c r="C8" s="84">
        <v>57.1</v>
      </c>
      <c r="D8" s="84">
        <f>FLOOR(C8*1.1,LOOKUP(C8*1.1,{0,10,50,100,500},{0.01,0.05,0.1,0.5,1}))</f>
        <v>62.800000000000004</v>
      </c>
      <c r="E8" s="84">
        <f>CEILING(C8*0.9,LOOKUP(C8*0.9,{0,10,50,100,500},{0.01,0.05,0.1,0.5,1}))</f>
        <v>51.400000000000006</v>
      </c>
      <c r="F8" s="84">
        <f t="shared" si="0"/>
        <v>62.300000000000004</v>
      </c>
      <c r="G8" s="84">
        <v>1</v>
      </c>
      <c r="H8" s="84">
        <f t="shared" si="1"/>
        <v>57.1</v>
      </c>
      <c r="I8" s="84" t="s">
        <v>3590</v>
      </c>
      <c r="J8" s="84">
        <v>10.45</v>
      </c>
      <c r="K8" s="84" t="s">
        <v>4887</v>
      </c>
      <c r="M8" s="197">
        <v>-227</v>
      </c>
    </row>
    <row r="9" spans="1:13" x14ac:dyDescent="0.25">
      <c r="A9" s="84" t="s">
        <v>1185</v>
      </c>
      <c r="B9" s="84" t="s">
        <v>1186</v>
      </c>
      <c r="C9" s="84">
        <v>36</v>
      </c>
      <c r="D9" s="84">
        <f>FLOOR(C9*1.1,LOOKUP(C9*1.1,{0,10,50,100,500},{0.01,0.05,0.1,0.5,1}))</f>
        <v>39.6</v>
      </c>
      <c r="E9" s="84">
        <f>CEILING(C9*0.9,LOOKUP(C9*0.9,{0,10,50,100,500},{0.01,0.05,0.1,0.5,1}))</f>
        <v>32.4</v>
      </c>
      <c r="F9" s="84">
        <f t="shared" si="0"/>
        <v>39.35</v>
      </c>
      <c r="G9" s="84">
        <v>1</v>
      </c>
      <c r="H9" s="84">
        <f t="shared" si="1"/>
        <v>36</v>
      </c>
      <c r="I9" s="84" t="s">
        <v>3590</v>
      </c>
      <c r="J9" s="84">
        <v>10.26</v>
      </c>
      <c r="K9" s="84" t="s">
        <v>4896</v>
      </c>
      <c r="M9" s="197">
        <v>656</v>
      </c>
    </row>
    <row r="10" spans="1:13" x14ac:dyDescent="0.25">
      <c r="H10" s="83">
        <f>SUM(H2:H9)</f>
        <v>409.79999999999995</v>
      </c>
      <c r="M10" s="83">
        <f>SUM(M2:M9)</f>
        <v>2349</v>
      </c>
    </row>
  </sheetData>
  <phoneticPr fontId="1" type="noConversion"/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1C40-EF6F-48A2-B9A1-A2D67DDD502F}">
  <dimension ref="A1:M10"/>
  <sheetViews>
    <sheetView zoomScale="130" zoomScaleNormal="130" workbookViewId="0">
      <selection activeCell="M8" sqref="M8"/>
    </sheetView>
  </sheetViews>
  <sheetFormatPr defaultColWidth="9.28515625" defaultRowHeight="15.75" x14ac:dyDescent="0.25"/>
  <cols>
    <col min="1" max="3" width="9.28515625" style="197"/>
    <col min="4" max="4" width="9.28515625" style="197" hidden="1" customWidth="1"/>
    <col min="5" max="10" width="9.28515625" style="197"/>
    <col min="11" max="11" width="15.7109375" style="197" customWidth="1"/>
    <col min="12" max="16384" width="9.28515625" style="197"/>
  </cols>
  <sheetData>
    <row r="1" spans="1:13" x14ac:dyDescent="0.25">
      <c r="A1" s="197" t="s">
        <v>3587</v>
      </c>
      <c r="B1" s="197" t="s">
        <v>3588</v>
      </c>
      <c r="C1" s="197" t="s">
        <v>3589</v>
      </c>
      <c r="D1" s="197" t="s">
        <v>3590</v>
      </c>
      <c r="E1" s="197" t="s">
        <v>3591</v>
      </c>
      <c r="F1" s="197" t="s">
        <v>3592</v>
      </c>
      <c r="G1" s="197" t="s">
        <v>3593</v>
      </c>
      <c r="H1" s="197" t="s">
        <v>3594</v>
      </c>
      <c r="I1" s="197" t="s">
        <v>3590</v>
      </c>
      <c r="J1" s="197" t="s">
        <v>3595</v>
      </c>
      <c r="K1" s="197" t="s">
        <v>3596</v>
      </c>
      <c r="L1" s="197" t="s">
        <v>3597</v>
      </c>
    </row>
    <row r="2" spans="1:13" x14ac:dyDescent="0.25">
      <c r="A2" s="84" t="s">
        <v>4652</v>
      </c>
      <c r="B2" s="84" t="s">
        <v>4653</v>
      </c>
      <c r="C2" s="84">
        <v>70</v>
      </c>
      <c r="D2" s="84">
        <f>FLOOR(C2*1.1,LOOKUP(C2*1.1,{0,10,50,100,500},{0.01,0.05,0.1,0.5,1}))</f>
        <v>77</v>
      </c>
      <c r="E2" s="84">
        <f>CEILING(C2*0.9,LOOKUP(C2*0.9,{0,10,50,100,500},{0.01,0.05,0.1,0.5,1}))</f>
        <v>63</v>
      </c>
      <c r="F2" s="84">
        <f t="shared" ref="F2:F7" si="0">IF(D2&lt;10,D2-0.05,IF(D2&lt;50,D2-0.25,IF(D2&lt;100,D2-0.5,IF(D2&lt;500,D2-2.5,IF(D2&lt;1000,D2-5,0)))))</f>
        <v>76.5</v>
      </c>
      <c r="G2" s="84">
        <v>1</v>
      </c>
      <c r="H2" s="84">
        <f t="shared" ref="H2:H7" si="1">C2*G2</f>
        <v>70</v>
      </c>
      <c r="I2" s="84" t="s">
        <v>3590</v>
      </c>
      <c r="J2" s="84">
        <v>65.17</v>
      </c>
      <c r="K2" s="84" t="s">
        <v>4888</v>
      </c>
      <c r="M2" s="197">
        <v>-56</v>
      </c>
    </row>
    <row r="3" spans="1:13" x14ac:dyDescent="0.25">
      <c r="A3" s="84" t="s">
        <v>2164</v>
      </c>
      <c r="B3" s="84" t="s">
        <v>2165</v>
      </c>
      <c r="C3" s="84">
        <v>70.7</v>
      </c>
      <c r="D3" s="84">
        <f>FLOOR(C3*1.1,LOOKUP(C3*1.1,{0,10,50,100,500},{0.01,0.05,0.1,0.5,1}))</f>
        <v>77.7</v>
      </c>
      <c r="E3" s="84">
        <f>CEILING(C3*0.9,LOOKUP(C3*0.9,{0,10,50,100,500},{0.01,0.05,0.1,0.5,1}))</f>
        <v>63.7</v>
      </c>
      <c r="F3" s="84">
        <f>IF(D3&lt;10,D3-0.05,IF(D3&lt;50,D3-0.25,IF(D3&lt;100,D3-0.5,IF(D3&lt;500,D3-2.5,IF(D3&lt;1000,D3-5,0)))))</f>
        <v>77.2</v>
      </c>
      <c r="G3" s="84">
        <v>1</v>
      </c>
      <c r="H3" s="84">
        <f>C3*G3</f>
        <v>70.7</v>
      </c>
      <c r="I3" s="84" t="s">
        <v>3590</v>
      </c>
      <c r="J3" s="84">
        <v>23.03</v>
      </c>
      <c r="K3" s="84" t="s">
        <v>4892</v>
      </c>
      <c r="L3" s="183"/>
      <c r="M3" s="197">
        <v>2440</v>
      </c>
    </row>
    <row r="4" spans="1:13" x14ac:dyDescent="0.25">
      <c r="A4" s="84" t="s">
        <v>1542</v>
      </c>
      <c r="B4" s="84" t="s">
        <v>1543</v>
      </c>
      <c r="C4" s="84">
        <v>41.2</v>
      </c>
      <c r="D4" s="84">
        <f>FLOOR(C4*1.1,LOOKUP(C4*1.1,{0,10,50,100,500},{0.01,0.05,0.1,0.5,1}))</f>
        <v>45.300000000000004</v>
      </c>
      <c r="E4" s="84">
        <f>CEILING(C4*0.9,LOOKUP(C4*0.9,{0,10,50,100,500},{0.01,0.05,0.1,0.5,1}))</f>
        <v>37.1</v>
      </c>
      <c r="F4" s="84">
        <f>IF(D4&lt;10,D4-0.05,IF(D4&lt;50,D4-0.25,IF(D4&lt;100,D4-0.5,IF(D4&lt;500,D4-2.5,IF(D4&lt;1000,D4-5,0)))))</f>
        <v>45.050000000000004</v>
      </c>
      <c r="G4" s="84">
        <v>2</v>
      </c>
      <c r="H4" s="84">
        <f>C4*G4</f>
        <v>82.4</v>
      </c>
      <c r="I4" s="84" t="s">
        <v>3590</v>
      </c>
      <c r="J4" s="84">
        <v>20.6</v>
      </c>
      <c r="K4" s="84" t="s">
        <v>4889</v>
      </c>
      <c r="M4" s="197">
        <v>-2687</v>
      </c>
    </row>
    <row r="5" spans="1:13" x14ac:dyDescent="0.25">
      <c r="A5" s="84" t="s">
        <v>2323</v>
      </c>
      <c r="B5" s="84" t="s">
        <v>2324</v>
      </c>
      <c r="C5" s="84">
        <v>38.15</v>
      </c>
      <c r="D5" s="84">
        <f>FLOOR(C5*1.1,LOOKUP(C5*1.1,{0,10,50,100,500},{0.01,0.05,0.1,0.5,1}))</f>
        <v>41.95</v>
      </c>
      <c r="E5" s="84">
        <f>CEILING(C5*0.9,LOOKUP(C5*0.9,{0,10,50,100,500},{0.01,0.05,0.1,0.5,1}))</f>
        <v>34.35</v>
      </c>
      <c r="F5" s="84">
        <f>IF(D5&lt;10,D5-0.05,IF(D5&lt;50,D5-0.25,IF(D5&lt;100,D5-0.5,IF(D5&lt;500,D5-2.5,IF(D5&lt;1000,D5-5,0)))))</f>
        <v>41.7</v>
      </c>
      <c r="G5" s="84">
        <v>2</v>
      </c>
      <c r="H5" s="84">
        <f>C5*G5</f>
        <v>76.3</v>
      </c>
      <c r="I5" s="84" t="s">
        <v>3590</v>
      </c>
      <c r="J5" s="84">
        <v>19.2</v>
      </c>
      <c r="K5" s="84" t="s">
        <v>4890</v>
      </c>
      <c r="L5" s="183"/>
      <c r="M5" s="197">
        <v>-5677</v>
      </c>
    </row>
    <row r="6" spans="1:13" x14ac:dyDescent="0.25">
      <c r="A6" s="84" t="s">
        <v>563</v>
      </c>
      <c r="B6" s="84" t="s">
        <v>564</v>
      </c>
      <c r="C6" s="84">
        <v>28.1</v>
      </c>
      <c r="D6" s="84">
        <f>FLOOR(C6*1.1,LOOKUP(C6*1.1,{0,10,50,100,500},{0.01,0.05,0.1,0.5,1}))</f>
        <v>30.900000000000002</v>
      </c>
      <c r="E6" s="84">
        <f>CEILING(C6*0.9,LOOKUP(C6*0.9,{0,10,50,100,500},{0.01,0.05,0.1,0.5,1}))</f>
        <v>25.3</v>
      </c>
      <c r="F6" s="84">
        <f>IF(D6&lt;10,D6-0.05,IF(D6&lt;50,D6-0.25,IF(D6&lt;100,D6-0.5,IF(D6&lt;500,D6-2.5,IF(D6&lt;1000,D6-5,0)))))</f>
        <v>30.650000000000002</v>
      </c>
      <c r="G6" s="84">
        <v>3</v>
      </c>
      <c r="H6" s="84">
        <f>C6*G6</f>
        <v>84.300000000000011</v>
      </c>
      <c r="I6" s="84" t="s">
        <v>3590</v>
      </c>
      <c r="J6" s="84">
        <v>17.420000000000002</v>
      </c>
      <c r="K6" s="84" t="s">
        <v>4891</v>
      </c>
      <c r="M6" s="197">
        <v>-3939</v>
      </c>
    </row>
    <row r="7" spans="1:13" x14ac:dyDescent="0.25">
      <c r="A7" s="84" t="s">
        <v>4422</v>
      </c>
      <c r="B7" s="84" t="s">
        <v>4423</v>
      </c>
      <c r="C7" s="84">
        <v>31.85</v>
      </c>
      <c r="D7" s="84">
        <f>FLOOR(C7*1.1,LOOKUP(C7*1.1,{0,10,50,100,500},{0.01,0.05,0.1,0.5,1}))</f>
        <v>35</v>
      </c>
      <c r="E7" s="84">
        <f>CEILING(C7*0.9,LOOKUP(C7*0.9,{0,10,50,100,500},{0.01,0.05,0.1,0.5,1}))</f>
        <v>28.700000000000003</v>
      </c>
      <c r="F7" s="84">
        <f t="shared" si="0"/>
        <v>34.75</v>
      </c>
      <c r="G7" s="84">
        <v>2</v>
      </c>
      <c r="H7" s="84">
        <f t="shared" si="1"/>
        <v>63.7</v>
      </c>
      <c r="I7" s="84" t="s">
        <v>3590</v>
      </c>
      <c r="J7" s="84">
        <v>13.14</v>
      </c>
      <c r="K7" s="84" t="s">
        <v>4893</v>
      </c>
      <c r="M7" s="197">
        <v>2058</v>
      </c>
    </row>
    <row r="8" spans="1:13" x14ac:dyDescent="0.25">
      <c r="A8" s="81" t="s">
        <v>4645</v>
      </c>
      <c r="B8" s="81" t="s">
        <v>4646</v>
      </c>
      <c r="C8" s="81">
        <v>29.2</v>
      </c>
      <c r="D8" s="81">
        <f>FLOOR(C8*1.1,LOOKUP(C8*1.1,{0,10,50,100,500},{0.01,0.05,0.1,0.5,1}))</f>
        <v>32.1</v>
      </c>
      <c r="E8" s="81">
        <f>CEILING(C8*0.9,LOOKUP(C8*0.9,{0,10,50,100,500},{0.01,0.05,0.1,0.5,1}))</f>
        <v>26.3</v>
      </c>
      <c r="F8" s="81">
        <f>IF(D8&lt;10,D8-0.05,IF(D8&lt;50,D8-0.25,IF(D8&lt;100,D8-0.5,IF(D8&lt;500,D8-2.5,IF(D8&lt;1000,D8-5,0)))))</f>
        <v>31.85</v>
      </c>
      <c r="G8" s="81">
        <v>0</v>
      </c>
      <c r="H8" s="81">
        <f>C8*G8</f>
        <v>0</v>
      </c>
      <c r="I8" s="81" t="s">
        <v>3590</v>
      </c>
      <c r="J8" s="81">
        <v>9.6999999999999993</v>
      </c>
      <c r="K8" s="81" t="s">
        <v>4895</v>
      </c>
    </row>
    <row r="9" spans="1:13" x14ac:dyDescent="0.25">
      <c r="A9" s="81" t="s">
        <v>1169</v>
      </c>
      <c r="B9" s="81" t="s">
        <v>1170</v>
      </c>
      <c r="C9" s="81">
        <v>67.5</v>
      </c>
      <c r="D9" s="81">
        <f>FLOOR(C9*1.1,LOOKUP(C9*1.1,{0,10,50,100,500},{0.01,0.05,0.1,0.5,1}))</f>
        <v>74.2</v>
      </c>
      <c r="E9" s="81">
        <f>CEILING(C9*0.9,LOOKUP(C9*0.9,{0,10,50,100,500},{0.01,0.05,0.1,0.5,1}))</f>
        <v>60.800000000000004</v>
      </c>
      <c r="F9" s="81">
        <f>IF(D9&lt;10,D9-0.05,IF(D9&lt;50,D9-0.25,IF(D9&lt;100,D9-0.5,IF(D9&lt;500,D9-2.5,IF(D9&lt;1000,D9-5,0)))))</f>
        <v>73.7</v>
      </c>
      <c r="G9" s="81">
        <v>0</v>
      </c>
      <c r="H9" s="81">
        <f>C9*G9</f>
        <v>0</v>
      </c>
      <c r="I9" s="81" t="s">
        <v>3590</v>
      </c>
      <c r="J9" s="81">
        <v>8.89</v>
      </c>
      <c r="K9" s="81" t="s">
        <v>4894</v>
      </c>
    </row>
    <row r="10" spans="1:13" x14ac:dyDescent="0.25">
      <c r="H10" s="83">
        <f>SUM(H2:H9)</f>
        <v>447.4</v>
      </c>
      <c r="M10" s="83">
        <f>SUM(M2:M9)</f>
        <v>-7861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ADEE-1049-4A14-9F60-F011099A50B8}">
  <dimension ref="A1:N10"/>
  <sheetViews>
    <sheetView zoomScale="115" zoomScaleNormal="115" workbookViewId="0">
      <selection activeCell="O11" sqref="O11"/>
    </sheetView>
  </sheetViews>
  <sheetFormatPr defaultColWidth="9.28515625" defaultRowHeight="15.75" x14ac:dyDescent="0.25"/>
  <cols>
    <col min="1" max="3" width="9.28515625" style="198"/>
    <col min="4" max="4" width="9.28515625" style="198" hidden="1" customWidth="1"/>
    <col min="5" max="10" width="9.28515625" style="198"/>
    <col min="11" max="11" width="15.7109375" style="198" customWidth="1"/>
    <col min="12" max="16384" width="9.28515625" style="198"/>
  </cols>
  <sheetData>
    <row r="1" spans="1:14" x14ac:dyDescent="0.25">
      <c r="A1" s="198" t="s">
        <v>3587</v>
      </c>
      <c r="B1" s="198" t="s">
        <v>3588</v>
      </c>
      <c r="C1" s="198" t="s">
        <v>3589</v>
      </c>
      <c r="D1" s="198" t="s">
        <v>3590</v>
      </c>
      <c r="E1" s="198" t="s">
        <v>3591</v>
      </c>
      <c r="F1" s="198" t="s">
        <v>3592</v>
      </c>
      <c r="G1" s="198" t="s">
        <v>3593</v>
      </c>
      <c r="H1" s="198" t="s">
        <v>3594</v>
      </c>
      <c r="I1" s="198" t="s">
        <v>3590</v>
      </c>
      <c r="J1" s="198" t="s">
        <v>3595</v>
      </c>
      <c r="K1" s="198" t="s">
        <v>3596</v>
      </c>
      <c r="L1" s="198" t="s">
        <v>3597</v>
      </c>
    </row>
    <row r="2" spans="1:14" x14ac:dyDescent="0.25">
      <c r="A2" s="84" t="s">
        <v>4415</v>
      </c>
      <c r="B2" s="84" t="s">
        <v>4416</v>
      </c>
      <c r="C2" s="84">
        <v>39.200000000000003</v>
      </c>
      <c r="D2" s="84">
        <f>FLOOR(C2*1.1,LOOKUP(C2*1.1,{0,10,50,100,500},{0.01,0.05,0.1,0.5,1}))</f>
        <v>43.1</v>
      </c>
      <c r="E2" s="84">
        <f>CEILING(C2*0.9,LOOKUP(C2*0.9,{0,10,50,100,500},{0.01,0.05,0.1,0.5,1}))</f>
        <v>35.300000000000004</v>
      </c>
      <c r="F2" s="84">
        <f t="shared" ref="F2:F9" si="0">IF(D2&lt;10,D2-0.05,IF(D2&lt;50,D2-0.25,IF(D2&lt;100,D2-0.5,IF(D2&lt;500,D2-2.5,IF(D2&lt;1000,D2-5,0)))))</f>
        <v>42.85</v>
      </c>
      <c r="G2" s="84">
        <v>1</v>
      </c>
      <c r="H2" s="84">
        <f t="shared" ref="H2:H9" si="1">C2*G2</f>
        <v>39.200000000000003</v>
      </c>
      <c r="I2" s="84" t="s">
        <v>3590</v>
      </c>
      <c r="J2" s="84">
        <v>26.1</v>
      </c>
      <c r="K2" s="84" t="s">
        <v>4897</v>
      </c>
      <c r="M2" s="198">
        <v>-7997</v>
      </c>
      <c r="N2" s="198" t="s">
        <v>4912</v>
      </c>
    </row>
    <row r="3" spans="1:14" x14ac:dyDescent="0.25">
      <c r="A3" s="84" t="s">
        <v>1542</v>
      </c>
      <c r="B3" s="84" t="s">
        <v>1543</v>
      </c>
      <c r="C3" s="84">
        <v>42.9</v>
      </c>
      <c r="D3" s="84">
        <f>FLOOR(C3*1.1,LOOKUP(C3*1.1,{0,10,50,100,500},{0.01,0.05,0.1,0.5,1}))</f>
        <v>47.150000000000006</v>
      </c>
      <c r="E3" s="84">
        <f>CEILING(C3*0.9,LOOKUP(C3*0.9,{0,10,50,100,500},{0.01,0.05,0.1,0.5,1}))</f>
        <v>38.650000000000006</v>
      </c>
      <c r="F3" s="84">
        <f t="shared" si="0"/>
        <v>46.900000000000006</v>
      </c>
      <c r="G3" s="84">
        <v>1</v>
      </c>
      <c r="H3" s="84">
        <f t="shared" si="1"/>
        <v>42.9</v>
      </c>
      <c r="I3" s="84" t="s">
        <v>3590</v>
      </c>
      <c r="J3" s="84">
        <v>21.61</v>
      </c>
      <c r="K3" s="84" t="s">
        <v>4898</v>
      </c>
      <c r="M3" s="198">
        <v>696</v>
      </c>
    </row>
    <row r="4" spans="1:14" x14ac:dyDescent="0.25">
      <c r="A4" s="84" t="s">
        <v>4899</v>
      </c>
      <c r="B4" s="84" t="s">
        <v>4900</v>
      </c>
      <c r="C4" s="84">
        <v>63.5</v>
      </c>
      <c r="D4" s="84">
        <f>FLOOR(C4*1.1,LOOKUP(C4*1.1,{0,10,50,100,500},{0.01,0.05,0.1,0.5,1}))</f>
        <v>69.8</v>
      </c>
      <c r="E4" s="84">
        <f>CEILING(C4*0.9,LOOKUP(C4*0.9,{0,10,50,100,500},{0.01,0.05,0.1,0.5,1}))</f>
        <v>57.2</v>
      </c>
      <c r="F4" s="84">
        <f t="shared" si="0"/>
        <v>69.3</v>
      </c>
      <c r="G4" s="84">
        <v>1</v>
      </c>
      <c r="H4" s="84">
        <f t="shared" si="1"/>
        <v>63.5</v>
      </c>
      <c r="I4" s="84" t="s">
        <v>3590</v>
      </c>
      <c r="J4" s="84">
        <v>19.11</v>
      </c>
      <c r="K4" s="84" t="s">
        <v>4901</v>
      </c>
      <c r="M4" s="198">
        <v>557</v>
      </c>
    </row>
    <row r="5" spans="1:14" x14ac:dyDescent="0.25">
      <c r="A5" s="84" t="s">
        <v>563</v>
      </c>
      <c r="B5" s="84" t="s">
        <v>564</v>
      </c>
      <c r="C5" s="84">
        <v>30</v>
      </c>
      <c r="D5" s="84">
        <f>FLOOR(C5*1.1,LOOKUP(C5*1.1,{0,10,50,100,500},{0.01,0.05,0.1,0.5,1}))</f>
        <v>33</v>
      </c>
      <c r="E5" s="84">
        <f>CEILING(C5*0.9,LOOKUP(C5*0.9,{0,10,50,100,500},{0.01,0.05,0.1,0.5,1}))</f>
        <v>27</v>
      </c>
      <c r="F5" s="84">
        <f t="shared" si="0"/>
        <v>32.75</v>
      </c>
      <c r="G5" s="84">
        <v>2</v>
      </c>
      <c r="H5" s="84">
        <f t="shared" si="1"/>
        <v>60</v>
      </c>
      <c r="I5" s="84" t="s">
        <v>3590</v>
      </c>
      <c r="J5" s="84">
        <v>14.93</v>
      </c>
      <c r="K5" s="84" t="s">
        <v>4902</v>
      </c>
      <c r="M5" s="198">
        <v>1267</v>
      </c>
    </row>
    <row r="6" spans="1:14" x14ac:dyDescent="0.25">
      <c r="A6" s="84" t="s">
        <v>4840</v>
      </c>
      <c r="B6" s="84" t="s">
        <v>4841</v>
      </c>
      <c r="C6" s="84">
        <v>59.1</v>
      </c>
      <c r="D6" s="84">
        <f>FLOOR(C6*1.1,LOOKUP(C6*1.1,{0,10,50,100,500},{0.01,0.05,0.1,0.5,1}))</f>
        <v>65</v>
      </c>
      <c r="E6" s="84">
        <f>CEILING(C6*0.9,LOOKUP(C6*0.9,{0,10,50,100,500},{0.01,0.05,0.1,0.5,1}))</f>
        <v>53.2</v>
      </c>
      <c r="F6" s="84">
        <f t="shared" si="0"/>
        <v>64.5</v>
      </c>
      <c r="G6" s="84">
        <v>1</v>
      </c>
      <c r="H6" s="84">
        <f t="shared" si="1"/>
        <v>59.1</v>
      </c>
      <c r="I6" s="84" t="s">
        <v>3590</v>
      </c>
      <c r="J6" s="84">
        <v>13.95</v>
      </c>
      <c r="K6" s="84" t="s">
        <v>4903</v>
      </c>
      <c r="M6" s="198">
        <v>1965</v>
      </c>
    </row>
    <row r="7" spans="1:14" x14ac:dyDescent="0.25">
      <c r="A7" s="84" t="s">
        <v>53</v>
      </c>
      <c r="B7" s="84" t="s">
        <v>54</v>
      </c>
      <c r="C7" s="84">
        <v>31.9</v>
      </c>
      <c r="D7" s="84">
        <f>FLOOR(C7*1.1,LOOKUP(C7*1.1,{0,10,50,100,500},{0.01,0.05,0.1,0.5,1}))</f>
        <v>35.050000000000004</v>
      </c>
      <c r="E7" s="84">
        <f>CEILING(C7*0.9,LOOKUP(C7*0.9,{0,10,50,100,500},{0.01,0.05,0.1,0.5,1}))</f>
        <v>28.75</v>
      </c>
      <c r="F7" s="84">
        <f t="shared" si="0"/>
        <v>34.800000000000004</v>
      </c>
      <c r="G7" s="84">
        <v>2</v>
      </c>
      <c r="H7" s="84">
        <f t="shared" si="1"/>
        <v>63.8</v>
      </c>
      <c r="I7" s="84" t="s">
        <v>3590</v>
      </c>
      <c r="J7" s="84">
        <v>13.87</v>
      </c>
      <c r="K7" s="84" t="s">
        <v>4904</v>
      </c>
      <c r="L7" s="183"/>
      <c r="M7" s="198" t="s">
        <v>4913</v>
      </c>
    </row>
    <row r="8" spans="1:14" x14ac:dyDescent="0.25">
      <c r="A8" s="84" t="s">
        <v>982</v>
      </c>
      <c r="B8" s="84" t="s">
        <v>983</v>
      </c>
      <c r="C8" s="84">
        <v>38.200000000000003</v>
      </c>
      <c r="D8" s="84">
        <f>FLOOR(C8*1.1,LOOKUP(C8*1.1,{0,10,50,100,500},{0.01,0.05,0.1,0.5,1}))</f>
        <v>42</v>
      </c>
      <c r="E8" s="84">
        <f>CEILING(C8*0.9,LOOKUP(C8*0.9,{0,10,50,100,500},{0.01,0.05,0.1,0.5,1}))</f>
        <v>34.4</v>
      </c>
      <c r="F8" s="84">
        <f t="shared" si="0"/>
        <v>41.75</v>
      </c>
      <c r="G8" s="84">
        <v>1</v>
      </c>
      <c r="H8" s="84">
        <f t="shared" si="1"/>
        <v>38.200000000000003</v>
      </c>
      <c r="I8" s="84" t="s">
        <v>3590</v>
      </c>
      <c r="J8" s="84">
        <v>10.91</v>
      </c>
      <c r="K8" s="84" t="s">
        <v>4905</v>
      </c>
      <c r="M8" s="198">
        <v>-2698</v>
      </c>
    </row>
    <row r="9" spans="1:14" x14ac:dyDescent="0.25">
      <c r="A9" s="84" t="s">
        <v>237</v>
      </c>
      <c r="B9" s="84" t="s">
        <v>238</v>
      </c>
      <c r="C9" s="84">
        <v>45</v>
      </c>
      <c r="D9" s="84">
        <f>FLOOR(C9*1.1,LOOKUP(C9*1.1,{0,10,50,100,500},{0.01,0.05,0.1,0.5,1}))</f>
        <v>49.5</v>
      </c>
      <c r="E9" s="84">
        <f>CEILING(C9*0.9,LOOKUP(C9*0.9,{0,10,50,100,500},{0.01,0.05,0.1,0.5,1}))</f>
        <v>40.5</v>
      </c>
      <c r="F9" s="84">
        <f t="shared" si="0"/>
        <v>49.25</v>
      </c>
      <c r="G9" s="84">
        <v>1</v>
      </c>
      <c r="H9" s="84">
        <f t="shared" si="1"/>
        <v>45</v>
      </c>
      <c r="I9" s="84" t="s">
        <v>3590</v>
      </c>
      <c r="J9" s="84">
        <v>10.63</v>
      </c>
      <c r="K9" s="84" t="s">
        <v>4906</v>
      </c>
      <c r="M9" s="198">
        <v>-758</v>
      </c>
    </row>
    <row r="10" spans="1:14" x14ac:dyDescent="0.25">
      <c r="H10" s="83">
        <f>SUM(H2:H9)</f>
        <v>411.7</v>
      </c>
      <c r="M10" s="83">
        <f>SUM(M2:M9)</f>
        <v>-6968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234C-1D86-4FF0-AB66-C711BA406256}">
  <dimension ref="A1:M10"/>
  <sheetViews>
    <sheetView zoomScale="130" zoomScaleNormal="130" workbookViewId="0">
      <selection activeCell="M10" sqref="M10"/>
    </sheetView>
  </sheetViews>
  <sheetFormatPr defaultColWidth="9.28515625" defaultRowHeight="15.75" x14ac:dyDescent="0.25"/>
  <cols>
    <col min="1" max="3" width="9.28515625" style="199"/>
    <col min="4" max="4" width="9.28515625" style="199" hidden="1" customWidth="1"/>
    <col min="5" max="10" width="9.28515625" style="199"/>
    <col min="11" max="11" width="15.7109375" style="199" customWidth="1"/>
    <col min="12" max="16384" width="9.28515625" style="199"/>
  </cols>
  <sheetData>
    <row r="1" spans="1:13" x14ac:dyDescent="0.25">
      <c r="A1" s="199" t="s">
        <v>3587</v>
      </c>
      <c r="B1" s="199" t="s">
        <v>3588</v>
      </c>
      <c r="C1" s="199" t="s">
        <v>3589</v>
      </c>
      <c r="D1" s="199" t="s">
        <v>3590</v>
      </c>
      <c r="E1" s="199" t="s">
        <v>3591</v>
      </c>
      <c r="F1" s="199" t="s">
        <v>3592</v>
      </c>
      <c r="G1" s="199" t="s">
        <v>3593</v>
      </c>
      <c r="H1" s="199" t="s">
        <v>3594</v>
      </c>
      <c r="I1" s="199" t="s">
        <v>3590</v>
      </c>
      <c r="J1" s="199" t="s">
        <v>3595</v>
      </c>
      <c r="K1" s="199" t="s">
        <v>3596</v>
      </c>
      <c r="L1" s="199" t="s">
        <v>3597</v>
      </c>
    </row>
    <row r="2" spans="1:13" x14ac:dyDescent="0.25">
      <c r="A2" s="84" t="s">
        <v>2584</v>
      </c>
      <c r="B2" s="84" t="s">
        <v>2585</v>
      </c>
      <c r="C2" s="84">
        <v>30.55</v>
      </c>
      <c r="D2" s="84">
        <f>FLOOR(C2*1.1,LOOKUP(C2*1.1,{0,10,50,100,500},{0.01,0.05,0.1,0.5,1}))</f>
        <v>33.6</v>
      </c>
      <c r="E2" s="84">
        <f>CEILING(C2*0.9,LOOKUP(C2*0.9,{0,10,50,100,500},{0.01,0.05,0.1,0.5,1}))</f>
        <v>27.5</v>
      </c>
      <c r="F2" s="84">
        <f t="shared" ref="F2:F9" si="0">IF(D2&lt;10,D2-0.05,IF(D2&lt;50,D2-0.25,IF(D2&lt;100,D2-0.5,IF(D2&lt;500,D2-2.5,IF(D2&lt;1000,D2-5,0)))))</f>
        <v>33.35</v>
      </c>
      <c r="G2" s="84">
        <v>2</v>
      </c>
      <c r="H2" s="84">
        <f t="shared" ref="H2:H9" si="1">C2*G2</f>
        <v>61.1</v>
      </c>
      <c r="I2" s="84" t="s">
        <v>3590</v>
      </c>
      <c r="J2" s="84">
        <v>13.69</v>
      </c>
      <c r="K2" s="84" t="s">
        <v>4907</v>
      </c>
      <c r="L2" s="183"/>
      <c r="M2" s="199">
        <v>5565</v>
      </c>
    </row>
    <row r="3" spans="1:13" x14ac:dyDescent="0.25">
      <c r="A3" s="84" t="s">
        <v>237</v>
      </c>
      <c r="B3" s="84" t="s">
        <v>238</v>
      </c>
      <c r="C3" s="84">
        <v>46.5</v>
      </c>
      <c r="D3" s="84">
        <f>FLOOR(C3*1.1,LOOKUP(C3*1.1,{0,10,50,100,500},{0.01,0.05,0.1,0.5,1}))</f>
        <v>51.1</v>
      </c>
      <c r="E3" s="84">
        <f>CEILING(C3*0.9,LOOKUP(C3*0.9,{0,10,50,100,500},{0.01,0.05,0.1,0.5,1}))</f>
        <v>41.85</v>
      </c>
      <c r="F3" s="84">
        <f t="shared" si="0"/>
        <v>50.6</v>
      </c>
      <c r="G3" s="84">
        <v>1</v>
      </c>
      <c r="H3" s="84">
        <f t="shared" si="1"/>
        <v>46.5</v>
      </c>
      <c r="I3" s="84" t="s">
        <v>3590</v>
      </c>
      <c r="J3" s="84">
        <v>12.32</v>
      </c>
      <c r="K3" s="84" t="s">
        <v>4908</v>
      </c>
      <c r="M3" s="199">
        <v>-710</v>
      </c>
    </row>
    <row r="4" spans="1:13" x14ac:dyDescent="0.25">
      <c r="A4" s="84" t="s">
        <v>300</v>
      </c>
      <c r="B4" s="84" t="s">
        <v>301</v>
      </c>
      <c r="C4" s="84">
        <v>49</v>
      </c>
      <c r="D4" s="84">
        <f>FLOOR(C4*1.1,LOOKUP(C4*1.1,{0,10,50,100,500},{0.01,0.05,0.1,0.5,1}))</f>
        <v>53.900000000000006</v>
      </c>
      <c r="E4" s="84">
        <f>CEILING(C4*0.9,LOOKUP(C4*0.9,{0,10,50,100,500},{0.01,0.05,0.1,0.5,1}))</f>
        <v>44.1</v>
      </c>
      <c r="F4" s="84">
        <f t="shared" si="0"/>
        <v>53.400000000000006</v>
      </c>
      <c r="G4" s="84">
        <v>1</v>
      </c>
      <c r="H4" s="84">
        <f t="shared" si="1"/>
        <v>49</v>
      </c>
      <c r="I4" s="84" t="s">
        <v>3590</v>
      </c>
      <c r="J4" s="84">
        <v>12.14</v>
      </c>
      <c r="K4" s="84" t="s">
        <v>4911</v>
      </c>
      <c r="L4" s="183"/>
      <c r="M4" s="199">
        <v>887</v>
      </c>
    </row>
    <row r="5" spans="1:13" x14ac:dyDescent="0.25">
      <c r="A5" s="84" t="s">
        <v>1110</v>
      </c>
      <c r="B5" s="84" t="s">
        <v>1111</v>
      </c>
      <c r="C5" s="84">
        <v>16.3</v>
      </c>
      <c r="D5" s="84">
        <f>FLOOR(C5*1.1,LOOKUP(C5*1.1,{0,10,50,100,500},{0.01,0.05,0.1,0.5,1}))</f>
        <v>17.900000000000002</v>
      </c>
      <c r="E5" s="84">
        <f>CEILING(C5*0.9,LOOKUP(C5*0.9,{0,10,50,100,500},{0.01,0.05,0.1,0.5,1}))</f>
        <v>14.700000000000001</v>
      </c>
      <c r="F5" s="84">
        <f t="shared" si="0"/>
        <v>17.650000000000002</v>
      </c>
      <c r="G5" s="84">
        <v>3</v>
      </c>
      <c r="H5" s="84">
        <f t="shared" si="1"/>
        <v>48.900000000000006</v>
      </c>
      <c r="I5" s="84" t="s">
        <v>3590</v>
      </c>
      <c r="J5" s="84">
        <v>11.42</v>
      </c>
      <c r="K5" s="84" t="s">
        <v>4909</v>
      </c>
      <c r="M5" s="199">
        <v>-562</v>
      </c>
    </row>
    <row r="6" spans="1:13" x14ac:dyDescent="0.25">
      <c r="A6" s="84" t="s">
        <v>541</v>
      </c>
      <c r="B6" s="84" t="s">
        <v>542</v>
      </c>
      <c r="C6" s="84">
        <v>18.899999999999999</v>
      </c>
      <c r="D6" s="84">
        <f>FLOOR(C6*1.1,LOOKUP(C6*1.1,{0,10,50,100,500},{0.01,0.05,0.1,0.5,1}))</f>
        <v>20.75</v>
      </c>
      <c r="E6" s="84">
        <f>CEILING(C6*0.9,LOOKUP(C6*0.9,{0,10,50,100,500},{0.01,0.05,0.1,0.5,1}))</f>
        <v>17.05</v>
      </c>
      <c r="F6" s="84">
        <f t="shared" si="0"/>
        <v>20.5</v>
      </c>
      <c r="G6" s="84">
        <v>3</v>
      </c>
      <c r="H6" s="84">
        <f t="shared" si="1"/>
        <v>56.699999999999996</v>
      </c>
      <c r="I6" s="84" t="s">
        <v>3590</v>
      </c>
      <c r="J6" s="84">
        <v>11.2</v>
      </c>
      <c r="K6" s="84" t="s">
        <v>4910</v>
      </c>
      <c r="M6" s="199">
        <v>-126</v>
      </c>
    </row>
    <row r="7" spans="1:13" x14ac:dyDescent="0.25">
      <c r="A7" s="84" t="s">
        <v>4359</v>
      </c>
      <c r="B7" s="84" t="s">
        <v>4360</v>
      </c>
      <c r="C7" s="84">
        <v>18.7</v>
      </c>
      <c r="D7" s="84">
        <f>FLOOR(C7*1.1,LOOKUP(C7*1.1,{0,10,50,100,500},{0.01,0.05,0.1,0.5,1}))</f>
        <v>20.55</v>
      </c>
      <c r="E7" s="84">
        <f>CEILING(C7*0.9,LOOKUP(C7*0.9,{0,10,50,100,500},{0.01,0.05,0.1,0.5,1}))</f>
        <v>16.850000000000001</v>
      </c>
      <c r="F7" s="84">
        <f t="shared" si="0"/>
        <v>20.3</v>
      </c>
      <c r="G7" s="84">
        <v>3</v>
      </c>
      <c r="H7" s="84">
        <f t="shared" si="1"/>
        <v>56.099999999999994</v>
      </c>
      <c r="I7" s="84" t="s">
        <v>3590</v>
      </c>
      <c r="J7" s="84">
        <v>8.9600000000000009</v>
      </c>
      <c r="K7" s="84" t="s">
        <v>4914</v>
      </c>
      <c r="M7" s="199">
        <v>3026</v>
      </c>
    </row>
    <row r="8" spans="1:13" x14ac:dyDescent="0.25">
      <c r="A8" s="84" t="s">
        <v>3841</v>
      </c>
      <c r="B8" s="84" t="s">
        <v>3842</v>
      </c>
      <c r="C8" s="84">
        <v>18.5</v>
      </c>
      <c r="D8" s="84">
        <f>FLOOR(C8*1.1,LOOKUP(C8*1.1,{0,10,50,100,500},{0.01,0.05,0.1,0.5,1}))</f>
        <v>20.350000000000001</v>
      </c>
      <c r="E8" s="84">
        <f>CEILING(C8*0.9,LOOKUP(C8*0.9,{0,10,50,100,500},{0.01,0.05,0.1,0.5,1}))</f>
        <v>16.650000000000002</v>
      </c>
      <c r="F8" s="84">
        <f t="shared" si="0"/>
        <v>20.100000000000001</v>
      </c>
      <c r="G8" s="84">
        <v>3</v>
      </c>
      <c r="H8" s="84">
        <f t="shared" si="1"/>
        <v>55.5</v>
      </c>
      <c r="I8" s="84" t="s">
        <v>3590</v>
      </c>
      <c r="J8" s="84">
        <v>7.42</v>
      </c>
      <c r="K8" s="84" t="s">
        <v>4915</v>
      </c>
      <c r="M8" s="199">
        <v>-875</v>
      </c>
    </row>
    <row r="9" spans="1:13" x14ac:dyDescent="0.25">
      <c r="A9" s="84" t="s">
        <v>4280</v>
      </c>
      <c r="B9" s="84" t="s">
        <v>4281</v>
      </c>
      <c r="C9" s="84">
        <v>35</v>
      </c>
      <c r="D9" s="84">
        <f>FLOOR(C9*1.1,LOOKUP(C9*1.1,{0,10,50,100,500},{0.01,0.05,0.1,0.5,1}))</f>
        <v>38.5</v>
      </c>
      <c r="E9" s="84">
        <f>CEILING(C9*0.9,LOOKUP(C9*0.9,{0,10,50,100,500},{0.01,0.05,0.1,0.5,1}))</f>
        <v>31.5</v>
      </c>
      <c r="F9" s="84">
        <f t="shared" si="0"/>
        <v>38.25</v>
      </c>
      <c r="G9" s="84">
        <v>2</v>
      </c>
      <c r="H9" s="84">
        <f t="shared" si="1"/>
        <v>70</v>
      </c>
      <c r="I9" s="84" t="s">
        <v>3590</v>
      </c>
      <c r="J9" s="84">
        <v>7.22</v>
      </c>
      <c r="K9" s="84" t="s">
        <v>4916</v>
      </c>
      <c r="M9" s="199">
        <v>4646</v>
      </c>
    </row>
    <row r="10" spans="1:13" x14ac:dyDescent="0.25">
      <c r="H10" s="83">
        <f>SUM(H2:H9)</f>
        <v>443.79999999999995</v>
      </c>
      <c r="M10" s="83">
        <f>SUM(M2:M9)</f>
        <v>11851</v>
      </c>
    </row>
  </sheetData>
  <phoneticPr fontId="1" type="noConversion"/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82A2-B0BA-433B-8AFD-6D2764DBD1B0}">
  <dimension ref="A1:M10"/>
  <sheetViews>
    <sheetView zoomScale="130" zoomScaleNormal="130" workbookViewId="0">
      <selection activeCell="B9" sqref="B9"/>
    </sheetView>
  </sheetViews>
  <sheetFormatPr defaultColWidth="9.28515625" defaultRowHeight="15.75" x14ac:dyDescent="0.25"/>
  <cols>
    <col min="1" max="3" width="9.28515625" style="200"/>
    <col min="4" max="4" width="9.28515625" style="200" hidden="1" customWidth="1"/>
    <col min="5" max="10" width="9.28515625" style="200"/>
    <col min="11" max="11" width="15.7109375" style="200" customWidth="1"/>
    <col min="12" max="16384" width="9.28515625" style="200"/>
  </cols>
  <sheetData>
    <row r="1" spans="1:13" x14ac:dyDescent="0.25">
      <c r="A1" s="200" t="s">
        <v>3587</v>
      </c>
      <c r="B1" s="200" t="s">
        <v>3588</v>
      </c>
      <c r="C1" s="200" t="s">
        <v>3589</v>
      </c>
      <c r="D1" s="200" t="s">
        <v>3590</v>
      </c>
      <c r="E1" s="200" t="s">
        <v>3591</v>
      </c>
      <c r="F1" s="200" t="s">
        <v>3592</v>
      </c>
      <c r="G1" s="200" t="s">
        <v>3593</v>
      </c>
      <c r="H1" s="200" t="s">
        <v>3594</v>
      </c>
      <c r="I1" s="200" t="s">
        <v>3590</v>
      </c>
      <c r="J1" s="200" t="s">
        <v>3595</v>
      </c>
      <c r="K1" s="200" t="s">
        <v>3596</v>
      </c>
      <c r="L1" s="200" t="s">
        <v>3597</v>
      </c>
    </row>
    <row r="2" spans="1:13" x14ac:dyDescent="0.25">
      <c r="A2" s="84" t="s">
        <v>53</v>
      </c>
      <c r="B2" s="84" t="s">
        <v>54</v>
      </c>
      <c r="C2" s="84">
        <v>30.65</v>
      </c>
      <c r="D2" s="84">
        <f>FLOOR(C2*1.1,LOOKUP(C2*1.1,{0,10,50,100,500},{0.01,0.05,0.1,0.5,1}))</f>
        <v>33.700000000000003</v>
      </c>
      <c r="E2" s="84">
        <f>CEILING(C2*0.9,LOOKUP(C2*0.9,{0,10,50,100,500},{0.01,0.05,0.1,0.5,1}))</f>
        <v>27.6</v>
      </c>
      <c r="F2" s="84">
        <f t="shared" ref="F2:F9" si="0">IF(D2&lt;10,D2-0.05,IF(D2&lt;50,D2-0.25,IF(D2&lt;100,D2-0.5,IF(D2&lt;500,D2-2.5,IF(D2&lt;1000,D2-5,0)))))</f>
        <v>33.450000000000003</v>
      </c>
      <c r="G2" s="84">
        <v>2</v>
      </c>
      <c r="H2" s="84">
        <f t="shared" ref="H2:H9" si="1">C2*G2</f>
        <v>61.3</v>
      </c>
      <c r="I2" s="84" t="s">
        <v>3590</v>
      </c>
      <c r="J2" s="84">
        <v>12.63</v>
      </c>
      <c r="K2" s="84" t="s">
        <v>4917</v>
      </c>
      <c r="M2" s="200">
        <v>309</v>
      </c>
    </row>
    <row r="3" spans="1:13" x14ac:dyDescent="0.25">
      <c r="A3" s="84" t="s">
        <v>4455</v>
      </c>
      <c r="B3" s="84" t="s">
        <v>4456</v>
      </c>
      <c r="C3" s="84">
        <v>31.9</v>
      </c>
      <c r="D3" s="84">
        <f>FLOOR(C3*1.1,LOOKUP(C3*1.1,{0,10,50,100,500},{0.01,0.05,0.1,0.5,1}))</f>
        <v>35.050000000000004</v>
      </c>
      <c r="E3" s="84">
        <f>CEILING(C3*0.9,LOOKUP(C3*0.9,{0,10,50,100,500},{0.01,0.05,0.1,0.5,1}))</f>
        <v>28.75</v>
      </c>
      <c r="F3" s="84">
        <f t="shared" si="0"/>
        <v>34.800000000000004</v>
      </c>
      <c r="G3" s="84">
        <v>2</v>
      </c>
      <c r="H3" s="84">
        <f t="shared" si="1"/>
        <v>63.8</v>
      </c>
      <c r="I3" s="84" t="s">
        <v>3590</v>
      </c>
      <c r="J3" s="84">
        <v>7.84</v>
      </c>
      <c r="K3" s="84" t="s">
        <v>4918</v>
      </c>
      <c r="M3" s="200">
        <v>957</v>
      </c>
    </row>
    <row r="4" spans="1:13" x14ac:dyDescent="0.25">
      <c r="A4" s="84" t="s">
        <v>3555</v>
      </c>
      <c r="B4" s="84" t="s">
        <v>3556</v>
      </c>
      <c r="C4" s="84">
        <v>40.6</v>
      </c>
      <c r="D4" s="84">
        <f>FLOOR(C4*1.1,LOOKUP(C4*1.1,{0,10,50,100,500},{0.01,0.05,0.1,0.5,1}))</f>
        <v>44.650000000000006</v>
      </c>
      <c r="E4" s="84">
        <f>CEILING(C4*0.9,LOOKUP(C4*0.9,{0,10,50,100,500},{0.01,0.05,0.1,0.5,1}))</f>
        <v>36.550000000000004</v>
      </c>
      <c r="F4" s="84">
        <f t="shared" si="0"/>
        <v>44.400000000000006</v>
      </c>
      <c r="G4" s="84">
        <v>1</v>
      </c>
      <c r="H4" s="84">
        <f t="shared" si="1"/>
        <v>40.6</v>
      </c>
      <c r="I4" s="84" t="s">
        <v>3590</v>
      </c>
      <c r="J4" s="84">
        <v>6.95</v>
      </c>
      <c r="K4" s="84" t="s">
        <v>4919</v>
      </c>
      <c r="M4" s="200">
        <v>-151</v>
      </c>
    </row>
    <row r="5" spans="1:13" x14ac:dyDescent="0.25">
      <c r="A5" s="84" t="s">
        <v>4475</v>
      </c>
      <c r="B5" s="84" t="s">
        <v>4476</v>
      </c>
      <c r="C5" s="84">
        <v>65.400000000000006</v>
      </c>
      <c r="D5" s="84">
        <f>FLOOR(C5*1.1,LOOKUP(C5*1.1,{0,10,50,100,500},{0.01,0.05,0.1,0.5,1}))</f>
        <v>71.900000000000006</v>
      </c>
      <c r="E5" s="84">
        <f>CEILING(C5*0.9,LOOKUP(C5*0.9,{0,10,50,100,500},{0.01,0.05,0.1,0.5,1}))</f>
        <v>58.900000000000006</v>
      </c>
      <c r="F5" s="84">
        <f t="shared" si="0"/>
        <v>71.400000000000006</v>
      </c>
      <c r="G5" s="84">
        <v>1</v>
      </c>
      <c r="H5" s="84">
        <f t="shared" si="1"/>
        <v>65.400000000000006</v>
      </c>
      <c r="I5" s="84" t="s">
        <v>3590</v>
      </c>
      <c r="J5" s="84">
        <v>6.43</v>
      </c>
      <c r="K5" s="84" t="s">
        <v>4920</v>
      </c>
      <c r="L5" s="183"/>
      <c r="M5" s="200">
        <v>-3455</v>
      </c>
    </row>
    <row r="6" spans="1:13" x14ac:dyDescent="0.25">
      <c r="A6" s="84" t="s">
        <v>3648</v>
      </c>
      <c r="B6" s="84" t="s">
        <v>3649</v>
      </c>
      <c r="C6" s="84">
        <v>15.4</v>
      </c>
      <c r="D6" s="84">
        <f>FLOOR(C6*1.1,LOOKUP(C6*1.1,{0,10,50,100,500},{0.01,0.05,0.1,0.5,1}))</f>
        <v>16.900000000000002</v>
      </c>
      <c r="E6" s="84">
        <f>CEILING(C6*0.9,LOOKUP(C6*0.9,{0,10,50,100,500},{0.01,0.05,0.1,0.5,1}))</f>
        <v>13.9</v>
      </c>
      <c r="F6" s="84">
        <f t="shared" si="0"/>
        <v>16.650000000000002</v>
      </c>
      <c r="G6" s="84">
        <v>3</v>
      </c>
      <c r="H6" s="84">
        <f t="shared" si="1"/>
        <v>46.2</v>
      </c>
      <c r="I6" s="84" t="s">
        <v>3590</v>
      </c>
      <c r="J6" s="84">
        <v>5.9</v>
      </c>
      <c r="K6" s="84" t="s">
        <v>4921</v>
      </c>
      <c r="M6" s="200">
        <v>640</v>
      </c>
    </row>
    <row r="7" spans="1:13" x14ac:dyDescent="0.25">
      <c r="A7" s="84" t="s">
        <v>3841</v>
      </c>
      <c r="B7" s="84" t="s">
        <v>3842</v>
      </c>
      <c r="C7" s="84">
        <v>19.100000000000001</v>
      </c>
      <c r="D7" s="84">
        <f>FLOOR(C7*1.1,LOOKUP(C7*1.1,{0,10,50,100,500},{0.01,0.05,0.1,0.5,1}))</f>
        <v>21</v>
      </c>
      <c r="E7" s="84">
        <f>CEILING(C7*0.9,LOOKUP(C7*0.9,{0,10,50,100,500},{0.01,0.05,0.1,0.5,1}))</f>
        <v>17.2</v>
      </c>
      <c r="F7" s="84">
        <f t="shared" si="0"/>
        <v>20.75</v>
      </c>
      <c r="G7" s="84">
        <v>3</v>
      </c>
      <c r="H7" s="84">
        <f t="shared" si="1"/>
        <v>57.300000000000004</v>
      </c>
      <c r="I7" s="84" t="s">
        <v>3590</v>
      </c>
      <c r="J7" s="84">
        <v>5.22</v>
      </c>
      <c r="K7" s="84" t="s">
        <v>4922</v>
      </c>
      <c r="M7" s="200">
        <v>-1196</v>
      </c>
    </row>
    <row r="8" spans="1:13" x14ac:dyDescent="0.25">
      <c r="A8" s="84" t="s">
        <v>3963</v>
      </c>
      <c r="B8" s="84" t="s">
        <v>3964</v>
      </c>
      <c r="C8" s="84">
        <v>51.2</v>
      </c>
      <c r="D8" s="84">
        <f>FLOOR(C8*1.1,LOOKUP(C8*1.1,{0,10,50,100,500},{0.01,0.05,0.1,0.5,1}))</f>
        <v>56.300000000000004</v>
      </c>
      <c r="E8" s="84">
        <f>CEILING(C8*0.9,LOOKUP(C8*0.9,{0,10,50,100,500},{0.01,0.05,0.1,0.5,1}))</f>
        <v>46.1</v>
      </c>
      <c r="F8" s="84">
        <f t="shared" si="0"/>
        <v>55.800000000000004</v>
      </c>
      <c r="G8" s="84">
        <v>1</v>
      </c>
      <c r="H8" s="84">
        <f t="shared" si="1"/>
        <v>51.2</v>
      </c>
      <c r="I8" s="84" t="s">
        <v>3590</v>
      </c>
      <c r="J8" s="84">
        <v>3.77</v>
      </c>
      <c r="K8" s="84" t="s">
        <v>4923</v>
      </c>
      <c r="M8" s="200">
        <v>2932</v>
      </c>
    </row>
    <row r="9" spans="1:13" x14ac:dyDescent="0.25">
      <c r="A9" s="84" t="s">
        <v>4011</v>
      </c>
      <c r="B9" s="84" t="s">
        <v>4012</v>
      </c>
      <c r="C9" s="84">
        <v>46.15</v>
      </c>
      <c r="D9" s="84">
        <f>FLOOR(C9*1.1,LOOKUP(C9*1.1,{0,10,50,100,500},{0.01,0.05,0.1,0.5,1}))</f>
        <v>50.7</v>
      </c>
      <c r="E9" s="84">
        <f>CEILING(C9*0.9,LOOKUP(C9*0.9,{0,10,50,100,500},{0.01,0.05,0.1,0.5,1}))</f>
        <v>41.550000000000004</v>
      </c>
      <c r="F9" s="84">
        <f t="shared" si="0"/>
        <v>50.2</v>
      </c>
      <c r="G9" s="84">
        <v>1</v>
      </c>
      <c r="H9" s="84">
        <f t="shared" si="1"/>
        <v>46.15</v>
      </c>
      <c r="I9" s="84" t="s">
        <v>3590</v>
      </c>
      <c r="J9" s="84">
        <v>3.52</v>
      </c>
      <c r="K9" s="84" t="s">
        <v>4924</v>
      </c>
      <c r="M9" s="200">
        <v>141</v>
      </c>
    </row>
    <row r="10" spans="1:13" x14ac:dyDescent="0.25">
      <c r="H10" s="83">
        <f>SUM(H2:H9)</f>
        <v>431.95</v>
      </c>
      <c r="M10" s="83">
        <f>SUM(M2:M9)</f>
        <v>177</v>
      </c>
    </row>
  </sheetData>
  <phoneticPr fontId="1" type="noConversion"/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453B-F50A-4B1F-8018-DA0A69B362CD}">
  <dimension ref="A1:M10"/>
  <sheetViews>
    <sheetView zoomScale="145" zoomScaleNormal="145" workbookViewId="0">
      <selection activeCell="M10" sqref="M10"/>
    </sheetView>
  </sheetViews>
  <sheetFormatPr defaultColWidth="9.28515625" defaultRowHeight="15.75" x14ac:dyDescent="0.25"/>
  <cols>
    <col min="1" max="3" width="9.28515625" style="201"/>
    <col min="4" max="4" width="9.28515625" style="201" hidden="1" customWidth="1"/>
    <col min="5" max="10" width="9.28515625" style="201"/>
    <col min="11" max="11" width="15.7109375" style="201" customWidth="1"/>
    <col min="12" max="16384" width="9.28515625" style="201"/>
  </cols>
  <sheetData>
    <row r="1" spans="1:13" x14ac:dyDescent="0.25">
      <c r="A1" s="201" t="s">
        <v>3587</v>
      </c>
      <c r="B1" s="201" t="s">
        <v>3588</v>
      </c>
      <c r="C1" s="201" t="s">
        <v>3589</v>
      </c>
      <c r="D1" s="201" t="s">
        <v>3590</v>
      </c>
      <c r="E1" s="201" t="s">
        <v>3591</v>
      </c>
      <c r="F1" s="201" t="s">
        <v>3592</v>
      </c>
      <c r="G1" s="201" t="s">
        <v>3593</v>
      </c>
      <c r="H1" s="201" t="s">
        <v>3594</v>
      </c>
      <c r="I1" s="201" t="s">
        <v>3590</v>
      </c>
      <c r="J1" s="201" t="s">
        <v>3595</v>
      </c>
      <c r="K1" s="201" t="s">
        <v>3596</v>
      </c>
      <c r="L1" s="201" t="s">
        <v>3597</v>
      </c>
    </row>
    <row r="2" spans="1:13" x14ac:dyDescent="0.25">
      <c r="A2" s="84" t="s">
        <v>4652</v>
      </c>
      <c r="B2" s="84" t="s">
        <v>4653</v>
      </c>
      <c r="C2" s="84">
        <v>69</v>
      </c>
      <c r="D2" s="84">
        <f>FLOOR(C2*1.1,LOOKUP(C2*1.1,{0,10,50,100,500},{0.01,0.05,0.1,0.5,1}))</f>
        <v>75.900000000000006</v>
      </c>
      <c r="E2" s="84">
        <f>CEILING(C2*0.9,LOOKUP(C2*0.9,{0,10,50,100,500},{0.01,0.05,0.1,0.5,1}))</f>
        <v>62.1</v>
      </c>
      <c r="F2" s="84">
        <f t="shared" ref="F2:F9" si="0">IF(D2&lt;10,D2-0.05,IF(D2&lt;50,D2-0.25,IF(D2&lt;100,D2-0.5,IF(D2&lt;500,D2-2.5,IF(D2&lt;1000,D2-5,0)))))</f>
        <v>75.400000000000006</v>
      </c>
      <c r="G2" s="84">
        <v>1</v>
      </c>
      <c r="H2" s="84">
        <f t="shared" ref="H2:H9" si="1">C2*G2</f>
        <v>69</v>
      </c>
      <c r="I2" s="84" t="s">
        <v>3590</v>
      </c>
      <c r="J2" s="84">
        <v>54.49</v>
      </c>
      <c r="K2" s="84" t="s">
        <v>4925</v>
      </c>
      <c r="M2" s="201">
        <v>943</v>
      </c>
    </row>
    <row r="3" spans="1:13" x14ac:dyDescent="0.25">
      <c r="A3" s="84" t="s">
        <v>3803</v>
      </c>
      <c r="B3" s="84" t="s">
        <v>3804</v>
      </c>
      <c r="C3" s="84">
        <v>17</v>
      </c>
      <c r="D3" s="84">
        <f>FLOOR(C3*1.1,LOOKUP(C3*1.1,{0,10,50,100,500},{0.01,0.05,0.1,0.5,1}))</f>
        <v>18.7</v>
      </c>
      <c r="E3" s="84">
        <f>CEILING(C3*0.9,LOOKUP(C3*0.9,{0,10,50,100,500},{0.01,0.05,0.1,0.5,1}))</f>
        <v>15.3</v>
      </c>
      <c r="F3" s="84">
        <f t="shared" si="0"/>
        <v>18.45</v>
      </c>
      <c r="G3" s="84">
        <v>3</v>
      </c>
      <c r="H3" s="84">
        <f t="shared" si="1"/>
        <v>51</v>
      </c>
      <c r="I3" s="84" t="s">
        <v>3590</v>
      </c>
      <c r="J3" s="84">
        <v>50.85</v>
      </c>
      <c r="K3" s="84" t="s">
        <v>4926</v>
      </c>
      <c r="M3" s="201">
        <v>34</v>
      </c>
    </row>
    <row r="4" spans="1:13" x14ac:dyDescent="0.25">
      <c r="A4" s="84" t="s">
        <v>3608</v>
      </c>
      <c r="B4" s="84" t="s">
        <v>3609</v>
      </c>
      <c r="C4" s="84">
        <v>44.2</v>
      </c>
      <c r="D4" s="84">
        <f>FLOOR(C4*1.1,LOOKUP(C4*1.1,{0,10,50,100,500},{0.01,0.05,0.1,0.5,1}))</f>
        <v>48.6</v>
      </c>
      <c r="E4" s="84">
        <f>CEILING(C4*0.9,LOOKUP(C4*0.9,{0,10,50,100,500},{0.01,0.05,0.1,0.5,1}))</f>
        <v>39.800000000000004</v>
      </c>
      <c r="F4" s="84">
        <f t="shared" si="0"/>
        <v>48.35</v>
      </c>
      <c r="G4" s="84">
        <v>1</v>
      </c>
      <c r="H4" s="84">
        <f t="shared" si="1"/>
        <v>44.2</v>
      </c>
      <c r="I4" s="84" t="s">
        <v>3590</v>
      </c>
      <c r="J4" s="84">
        <v>19.79</v>
      </c>
      <c r="K4" s="84" t="s">
        <v>4927</v>
      </c>
      <c r="M4" s="201">
        <v>1394</v>
      </c>
    </row>
    <row r="5" spans="1:13" x14ac:dyDescent="0.25">
      <c r="A5" s="84" t="s">
        <v>3908</v>
      </c>
      <c r="B5" s="84" t="s">
        <v>3909</v>
      </c>
      <c r="C5" s="84">
        <v>60.2</v>
      </c>
      <c r="D5" s="84">
        <f>FLOOR(C5*1.1,LOOKUP(C5*1.1,{0,10,50,100,500},{0.01,0.05,0.1,0.5,1}))</f>
        <v>66.2</v>
      </c>
      <c r="E5" s="84">
        <f>CEILING(C5*0.9,LOOKUP(C5*0.9,{0,10,50,100,500},{0.01,0.05,0.1,0.5,1}))</f>
        <v>54.2</v>
      </c>
      <c r="F5" s="84">
        <f t="shared" si="0"/>
        <v>65.7</v>
      </c>
      <c r="G5" s="84">
        <v>1</v>
      </c>
      <c r="H5" s="84">
        <f t="shared" si="1"/>
        <v>60.2</v>
      </c>
      <c r="I5" s="84" t="s">
        <v>3590</v>
      </c>
      <c r="J5" s="84">
        <v>18.010000000000002</v>
      </c>
      <c r="K5" s="84" t="s">
        <v>4928</v>
      </c>
      <c r="M5" s="201">
        <v>663</v>
      </c>
    </row>
    <row r="6" spans="1:13" x14ac:dyDescent="0.25">
      <c r="A6" s="84" t="s">
        <v>4287</v>
      </c>
      <c r="B6" s="84" t="s">
        <v>4288</v>
      </c>
      <c r="C6" s="84">
        <v>37</v>
      </c>
      <c r="D6" s="84">
        <f>FLOOR(C6*1.1,LOOKUP(C6*1.1,{0,10,50,100,500},{0.01,0.05,0.1,0.5,1}))</f>
        <v>40.700000000000003</v>
      </c>
      <c r="E6" s="84">
        <f>CEILING(C6*0.9,LOOKUP(C6*0.9,{0,10,50,100,500},{0.01,0.05,0.1,0.5,1}))</f>
        <v>33.300000000000004</v>
      </c>
      <c r="F6" s="84">
        <f t="shared" si="0"/>
        <v>40.450000000000003</v>
      </c>
      <c r="G6" s="84">
        <v>1</v>
      </c>
      <c r="H6" s="84">
        <f t="shared" si="1"/>
        <v>37</v>
      </c>
      <c r="I6" s="84" t="s">
        <v>3590</v>
      </c>
      <c r="J6" s="84">
        <v>16.66</v>
      </c>
      <c r="K6" s="84" t="s">
        <v>4929</v>
      </c>
      <c r="L6" s="183"/>
      <c r="M6" s="201">
        <v>-2497</v>
      </c>
    </row>
    <row r="7" spans="1:13" x14ac:dyDescent="0.25">
      <c r="A7" s="84" t="s">
        <v>656</v>
      </c>
      <c r="B7" s="84" t="s">
        <v>657</v>
      </c>
      <c r="C7" s="84">
        <v>47.45</v>
      </c>
      <c r="D7" s="84">
        <f>FLOOR(C7*1.1,LOOKUP(C7*1.1,{0,10,50,100,500},{0.01,0.05,0.1,0.5,1}))</f>
        <v>52.1</v>
      </c>
      <c r="E7" s="84">
        <f>CEILING(C7*0.9,LOOKUP(C7*0.9,{0,10,50,100,500},{0.01,0.05,0.1,0.5,1}))</f>
        <v>42.75</v>
      </c>
      <c r="F7" s="84">
        <f t="shared" si="0"/>
        <v>51.6</v>
      </c>
      <c r="G7" s="84">
        <v>1</v>
      </c>
      <c r="H7" s="84">
        <f t="shared" si="1"/>
        <v>47.45</v>
      </c>
      <c r="I7" s="84" t="s">
        <v>3590</v>
      </c>
      <c r="J7" s="84">
        <v>14.64</v>
      </c>
      <c r="K7" s="84" t="s">
        <v>4930</v>
      </c>
      <c r="M7" s="201">
        <v>-761</v>
      </c>
    </row>
    <row r="8" spans="1:13" x14ac:dyDescent="0.25">
      <c r="A8" s="84" t="s">
        <v>3684</v>
      </c>
      <c r="B8" s="84" t="s">
        <v>3685</v>
      </c>
      <c r="C8" s="84">
        <v>33.450000000000003</v>
      </c>
      <c r="D8" s="84">
        <f>FLOOR(C8*1.1,LOOKUP(C8*1.1,{0,10,50,100,500},{0.01,0.05,0.1,0.5,1}))</f>
        <v>36.75</v>
      </c>
      <c r="E8" s="84">
        <f>CEILING(C8*0.9,LOOKUP(C8*0.9,{0,10,50,100,500},{0.01,0.05,0.1,0.5,1}))</f>
        <v>30.150000000000002</v>
      </c>
      <c r="F8" s="84">
        <f t="shared" si="0"/>
        <v>36.5</v>
      </c>
      <c r="G8" s="84">
        <v>2</v>
      </c>
      <c r="H8" s="84">
        <f t="shared" si="1"/>
        <v>66.900000000000006</v>
      </c>
      <c r="I8" s="84" t="s">
        <v>3590</v>
      </c>
      <c r="J8" s="84">
        <v>12.98</v>
      </c>
      <c r="K8" s="84" t="s">
        <v>4931</v>
      </c>
      <c r="L8" s="183"/>
      <c r="M8" s="201">
        <v>-4755</v>
      </c>
    </row>
    <row r="9" spans="1:13" x14ac:dyDescent="0.25">
      <c r="A9" s="84" t="s">
        <v>3841</v>
      </c>
      <c r="B9" s="84" t="s">
        <v>3842</v>
      </c>
      <c r="C9" s="84">
        <v>19.350000000000001</v>
      </c>
      <c r="D9" s="84">
        <f>FLOOR(C9*1.1,LOOKUP(C9*1.1,{0,10,50,100,500},{0.01,0.05,0.1,0.5,1}))</f>
        <v>21.25</v>
      </c>
      <c r="E9" s="84">
        <f>CEILING(C9*0.9,LOOKUP(C9*0.9,{0,10,50,100,500},{0.01,0.05,0.1,0.5,1}))</f>
        <v>17.45</v>
      </c>
      <c r="F9" s="84">
        <f t="shared" si="0"/>
        <v>21</v>
      </c>
      <c r="G9" s="84">
        <v>3</v>
      </c>
      <c r="H9" s="84">
        <f t="shared" si="1"/>
        <v>58.050000000000004</v>
      </c>
      <c r="I9" s="84" t="s">
        <v>3590</v>
      </c>
      <c r="J9" s="84">
        <v>12.73</v>
      </c>
      <c r="K9" s="84" t="s">
        <v>4932</v>
      </c>
      <c r="M9" s="201">
        <v>-731</v>
      </c>
    </row>
    <row r="10" spans="1:13" x14ac:dyDescent="0.25">
      <c r="H10" s="83">
        <f>SUM(H2:H9)</f>
        <v>433.8</v>
      </c>
      <c r="M10" s="83">
        <f>SUM(M2:M9)</f>
        <v>-5710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0F9B-EE46-41EC-8FA9-065058FFEFCD}">
  <dimension ref="A1:M10"/>
  <sheetViews>
    <sheetView zoomScale="160" zoomScaleNormal="160" workbookViewId="0">
      <selection activeCell="M10" sqref="M10"/>
    </sheetView>
  </sheetViews>
  <sheetFormatPr defaultColWidth="9.28515625" defaultRowHeight="15.75" x14ac:dyDescent="0.25"/>
  <cols>
    <col min="1" max="3" width="9.28515625" style="202"/>
    <col min="4" max="4" width="9.28515625" style="202" hidden="1" customWidth="1"/>
    <col min="5" max="10" width="9.28515625" style="202"/>
    <col min="11" max="11" width="15.7109375" style="202" customWidth="1"/>
    <col min="12" max="16384" width="9.28515625" style="202"/>
  </cols>
  <sheetData>
    <row r="1" spans="1:13" x14ac:dyDescent="0.25">
      <c r="A1" s="202" t="s">
        <v>3587</v>
      </c>
      <c r="B1" s="202" t="s">
        <v>3588</v>
      </c>
      <c r="C1" s="202" t="s">
        <v>3589</v>
      </c>
      <c r="D1" s="202" t="s">
        <v>3590</v>
      </c>
      <c r="E1" s="202" t="s">
        <v>3591</v>
      </c>
      <c r="F1" s="202" t="s">
        <v>3592</v>
      </c>
      <c r="G1" s="202" t="s">
        <v>3593</v>
      </c>
      <c r="H1" s="202" t="s">
        <v>3594</v>
      </c>
      <c r="I1" s="202" t="s">
        <v>3590</v>
      </c>
      <c r="J1" s="202" t="s">
        <v>3595</v>
      </c>
      <c r="K1" s="202" t="s">
        <v>3596</v>
      </c>
      <c r="L1" s="202" t="s">
        <v>3597</v>
      </c>
    </row>
    <row r="2" spans="1:13" x14ac:dyDescent="0.25">
      <c r="A2" s="84" t="s">
        <v>4652</v>
      </c>
      <c r="B2" s="84" t="s">
        <v>4653</v>
      </c>
      <c r="C2" s="84">
        <v>69.099999999999994</v>
      </c>
      <c r="D2" s="84">
        <f>FLOOR(C2*1.1,LOOKUP(C2*1.1,{0,10,50,100,500},{0.01,0.05,0.1,0.5,1}))</f>
        <v>76</v>
      </c>
      <c r="E2" s="84">
        <f>CEILING(C2*0.9,LOOKUP(C2*0.9,{0,10,50,100,500},{0.01,0.05,0.1,0.5,1}))</f>
        <v>62.2</v>
      </c>
      <c r="F2" s="84">
        <f t="shared" ref="F2:F7" si="0">IF(D2&lt;10,D2-0.05,IF(D2&lt;50,D2-0.25,IF(D2&lt;100,D2-0.5,IF(D2&lt;500,D2-2.5,IF(D2&lt;1000,D2-5,0)))))</f>
        <v>75.5</v>
      </c>
      <c r="G2" s="84">
        <v>1</v>
      </c>
      <c r="H2" s="84">
        <f t="shared" ref="H2:H7" si="1">C2*G2</f>
        <v>69.099999999999994</v>
      </c>
      <c r="I2" s="84" t="s">
        <v>3590</v>
      </c>
      <c r="J2" s="84">
        <v>49.32</v>
      </c>
      <c r="K2" s="84" t="s">
        <v>4933</v>
      </c>
    </row>
    <row r="3" spans="1:13" x14ac:dyDescent="0.25">
      <c r="A3" s="84" t="s">
        <v>4840</v>
      </c>
      <c r="B3" s="84" t="s">
        <v>4841</v>
      </c>
      <c r="C3" s="84">
        <v>60</v>
      </c>
      <c r="D3" s="84">
        <f>FLOOR(C3*1.1,LOOKUP(C3*1.1,{0,10,50,100,500},{0.01,0.05,0.1,0.5,1}))</f>
        <v>66</v>
      </c>
      <c r="E3" s="84">
        <f>CEILING(C3*0.9,LOOKUP(C3*0.9,{0,10,50,100,500},{0.01,0.05,0.1,0.5,1}))</f>
        <v>54</v>
      </c>
      <c r="F3" s="84">
        <f t="shared" si="0"/>
        <v>65.5</v>
      </c>
      <c r="G3" s="84">
        <v>1</v>
      </c>
      <c r="H3" s="84">
        <f t="shared" si="1"/>
        <v>60</v>
      </c>
      <c r="I3" s="84" t="s">
        <v>3590</v>
      </c>
      <c r="J3" s="84">
        <v>31.71</v>
      </c>
      <c r="K3" s="84" t="s">
        <v>4934</v>
      </c>
    </row>
    <row r="4" spans="1:13" x14ac:dyDescent="0.25">
      <c r="A4" s="84" t="s">
        <v>1478</v>
      </c>
      <c r="B4" s="84" t="s">
        <v>1479</v>
      </c>
      <c r="C4" s="84">
        <v>67.2</v>
      </c>
      <c r="D4" s="84">
        <f>FLOOR(C4*1.1,LOOKUP(C4*1.1,{0,10,50,100,500},{0.01,0.05,0.1,0.5,1}))</f>
        <v>73.900000000000006</v>
      </c>
      <c r="E4" s="84">
        <f>CEILING(C4*0.9,LOOKUP(C4*0.9,{0,10,50,100,500},{0.01,0.05,0.1,0.5,1}))</f>
        <v>60.5</v>
      </c>
      <c r="F4" s="84">
        <f t="shared" si="0"/>
        <v>73.400000000000006</v>
      </c>
      <c r="G4" s="84">
        <v>1</v>
      </c>
      <c r="H4" s="84">
        <f t="shared" si="1"/>
        <v>67.2</v>
      </c>
      <c r="I4" s="84" t="s">
        <v>3590</v>
      </c>
      <c r="J4" s="84">
        <v>12.16</v>
      </c>
      <c r="K4" s="84" t="s">
        <v>4935</v>
      </c>
    </row>
    <row r="5" spans="1:13" x14ac:dyDescent="0.25">
      <c r="A5" s="84" t="s">
        <v>1203</v>
      </c>
      <c r="B5" s="84" t="s">
        <v>1204</v>
      </c>
      <c r="C5" s="84">
        <v>36.049999999999997</v>
      </c>
      <c r="D5" s="84">
        <f>FLOOR(C5*1.1,LOOKUP(C5*1.1,{0,10,50,100,500},{0.01,0.05,0.1,0.5,1}))</f>
        <v>39.650000000000006</v>
      </c>
      <c r="E5" s="84">
        <f>CEILING(C5*0.9,LOOKUP(C5*0.9,{0,10,50,100,500},{0.01,0.05,0.1,0.5,1}))</f>
        <v>32.450000000000003</v>
      </c>
      <c r="F5" s="84">
        <f t="shared" si="0"/>
        <v>39.400000000000006</v>
      </c>
      <c r="G5" s="84">
        <v>2</v>
      </c>
      <c r="H5" s="84">
        <f t="shared" si="1"/>
        <v>72.099999999999994</v>
      </c>
      <c r="I5" s="84" t="s">
        <v>3590</v>
      </c>
      <c r="J5" s="84">
        <v>11.87</v>
      </c>
      <c r="K5" s="84" t="s">
        <v>4936</v>
      </c>
      <c r="L5" s="183"/>
    </row>
    <row r="6" spans="1:13" x14ac:dyDescent="0.25">
      <c r="A6" s="84" t="s">
        <v>4776</v>
      </c>
      <c r="B6" s="84" t="s">
        <v>4777</v>
      </c>
      <c r="C6" s="84">
        <v>25.05</v>
      </c>
      <c r="D6" s="84">
        <f>FLOOR(C6*1.1,LOOKUP(C6*1.1,{0,10,50,100,500},{0.01,0.05,0.1,0.5,1}))</f>
        <v>27.55</v>
      </c>
      <c r="E6" s="84">
        <f>CEILING(C6*0.9,LOOKUP(C6*0.9,{0,10,50,100,500},{0.01,0.05,0.1,0.5,1}))</f>
        <v>22.55</v>
      </c>
      <c r="F6" s="84">
        <f t="shared" si="0"/>
        <v>27.3</v>
      </c>
      <c r="G6" s="84">
        <v>2</v>
      </c>
      <c r="H6" s="84">
        <f t="shared" si="1"/>
        <v>50.1</v>
      </c>
      <c r="I6" s="84" t="s">
        <v>3590</v>
      </c>
      <c r="J6" s="84">
        <v>11.64</v>
      </c>
      <c r="K6" s="84" t="s">
        <v>4937</v>
      </c>
    </row>
    <row r="7" spans="1:13" x14ac:dyDescent="0.25">
      <c r="A7" s="84" t="s">
        <v>1542</v>
      </c>
      <c r="B7" s="84" t="s">
        <v>1543</v>
      </c>
      <c r="C7" s="84">
        <v>41.4</v>
      </c>
      <c r="D7" s="84">
        <f>FLOOR(C7*1.1,LOOKUP(C7*1.1,{0,10,50,100,500},{0.01,0.05,0.1,0.5,1}))</f>
        <v>45.5</v>
      </c>
      <c r="E7" s="84">
        <f>CEILING(C7*0.9,LOOKUP(C7*0.9,{0,10,50,100,500},{0.01,0.05,0.1,0.5,1}))</f>
        <v>37.300000000000004</v>
      </c>
      <c r="F7" s="84">
        <f t="shared" si="0"/>
        <v>45.25</v>
      </c>
      <c r="G7" s="84">
        <v>1</v>
      </c>
      <c r="H7" s="84">
        <f t="shared" si="1"/>
        <v>41.4</v>
      </c>
      <c r="I7" s="84" t="s">
        <v>3590</v>
      </c>
      <c r="J7" s="84">
        <v>9.74</v>
      </c>
      <c r="K7" s="84" t="s">
        <v>4938</v>
      </c>
      <c r="M7" s="202">
        <v>-1002</v>
      </c>
    </row>
    <row r="8" spans="1:13" x14ac:dyDescent="0.25">
      <c r="A8" s="84" t="s">
        <v>53</v>
      </c>
      <c r="B8" s="84" t="s">
        <v>54</v>
      </c>
      <c r="C8" s="84">
        <v>32</v>
      </c>
      <c r="D8" s="84">
        <f>FLOOR(C8*1.1,LOOKUP(C8*1.1,{0,10,50,100,500},{0.01,0.05,0.1,0.5,1}))</f>
        <v>35.200000000000003</v>
      </c>
      <c r="E8" s="84">
        <f>CEILING(C8*0.9,LOOKUP(C8*0.9,{0,10,50,100,500},{0.01,0.05,0.1,0.5,1}))</f>
        <v>28.8</v>
      </c>
      <c r="F8" s="84">
        <f>IF(D8&lt;10,D8-0.05,IF(D8&lt;50,D8-0.25,IF(D8&lt;100,D8-0.5,IF(D8&lt;500,D8-2.5,IF(D8&lt;1000,D8-5,0)))))</f>
        <v>34.950000000000003</v>
      </c>
      <c r="G8" s="84">
        <v>2</v>
      </c>
      <c r="H8" s="84">
        <f>C8*G8</f>
        <v>64</v>
      </c>
      <c r="I8" s="84" t="s">
        <v>3590</v>
      </c>
      <c r="J8" s="84">
        <v>8.27</v>
      </c>
      <c r="K8" s="84" t="s">
        <v>4939</v>
      </c>
      <c r="M8" s="202">
        <v>-2054</v>
      </c>
    </row>
    <row r="9" spans="1:13" x14ac:dyDescent="0.25">
      <c r="A9" s="84" t="s">
        <v>3908</v>
      </c>
      <c r="B9" s="84" t="s">
        <v>3909</v>
      </c>
      <c r="C9" s="84">
        <v>60.8</v>
      </c>
      <c r="D9" s="84">
        <f>FLOOR(C9*1.1,LOOKUP(C9*1.1,{0,10,50,100,500},{0.01,0.05,0.1,0.5,1}))</f>
        <v>66.8</v>
      </c>
      <c r="E9" s="84">
        <f>CEILING(C9*0.9,LOOKUP(C9*0.9,{0,10,50,100,500},{0.01,0.05,0.1,0.5,1}))</f>
        <v>54.800000000000004</v>
      </c>
      <c r="F9" s="84">
        <f>IF(D9&lt;10,D9-0.05,IF(D9&lt;50,D9-0.25,IF(D9&lt;100,D9-0.5,IF(D9&lt;500,D9-2.5,IF(D9&lt;1000,D9-5,0)))))</f>
        <v>66.3</v>
      </c>
      <c r="G9" s="84">
        <v>1</v>
      </c>
      <c r="H9" s="84">
        <f>C9*G9</f>
        <v>60.8</v>
      </c>
      <c r="I9" s="84" t="s">
        <v>3590</v>
      </c>
      <c r="J9" s="84">
        <v>7.63</v>
      </c>
      <c r="K9" s="84" t="s">
        <v>4940</v>
      </c>
      <c r="M9" s="202">
        <v>565</v>
      </c>
    </row>
    <row r="10" spans="1:13" x14ac:dyDescent="0.25">
      <c r="H10" s="83">
        <f>SUM(H2:H9)</f>
        <v>484.7</v>
      </c>
      <c r="M10" s="83">
        <f>SUM(M2:M9)</f>
        <v>-2491</v>
      </c>
    </row>
  </sheetData>
  <phoneticPr fontId="1" type="noConversion"/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25C0-C616-41E8-8150-DCA744A529A2}">
  <dimension ref="A1:M10"/>
  <sheetViews>
    <sheetView zoomScale="145" zoomScaleNormal="145" workbookViewId="0">
      <selection activeCell="M11" sqref="M11"/>
    </sheetView>
  </sheetViews>
  <sheetFormatPr defaultColWidth="9.28515625" defaultRowHeight="15.75" x14ac:dyDescent="0.25"/>
  <cols>
    <col min="1" max="3" width="9.28515625" style="203"/>
    <col min="4" max="4" width="9.28515625" style="203" hidden="1" customWidth="1"/>
    <col min="5" max="10" width="9.28515625" style="203"/>
    <col min="11" max="11" width="15.7109375" style="203" customWidth="1"/>
    <col min="12" max="16384" width="9.28515625" style="203"/>
  </cols>
  <sheetData>
    <row r="1" spans="1:13" x14ac:dyDescent="0.25">
      <c r="A1" s="203" t="s">
        <v>3587</v>
      </c>
      <c r="B1" s="203" t="s">
        <v>3588</v>
      </c>
      <c r="C1" s="203" t="s">
        <v>3589</v>
      </c>
      <c r="D1" s="203" t="s">
        <v>3590</v>
      </c>
      <c r="E1" s="203" t="s">
        <v>3591</v>
      </c>
      <c r="F1" s="203" t="s">
        <v>3592</v>
      </c>
      <c r="G1" s="203" t="s">
        <v>3593</v>
      </c>
      <c r="H1" s="203" t="s">
        <v>3594</v>
      </c>
      <c r="I1" s="203" t="s">
        <v>3590</v>
      </c>
      <c r="J1" s="203" t="s">
        <v>3595</v>
      </c>
      <c r="K1" s="203" t="s">
        <v>3596</v>
      </c>
      <c r="L1" s="203" t="s">
        <v>3597</v>
      </c>
    </row>
    <row r="2" spans="1:13" x14ac:dyDescent="0.25">
      <c r="A2" s="84" t="s">
        <v>1542</v>
      </c>
      <c r="B2" s="84" t="s">
        <v>1543</v>
      </c>
      <c r="C2" s="84">
        <v>41.9</v>
      </c>
      <c r="D2" s="84">
        <f>FLOOR(C2*1.1,LOOKUP(C2*1.1,{0,10,50,100,500},{0.01,0.05,0.1,0.5,1}))</f>
        <v>46.050000000000004</v>
      </c>
      <c r="E2" s="84">
        <f>CEILING(C2*0.9,LOOKUP(C2*0.9,{0,10,50,100,500},{0.01,0.05,0.1,0.5,1}))</f>
        <v>37.75</v>
      </c>
      <c r="F2" s="84">
        <f t="shared" ref="F2:F9" si="0">IF(D2&lt;10,D2-0.05,IF(D2&lt;50,D2-0.25,IF(D2&lt;100,D2-0.5,IF(D2&lt;500,D2-2.5,IF(D2&lt;1000,D2-5,0)))))</f>
        <v>45.800000000000004</v>
      </c>
      <c r="G2" s="84">
        <v>2</v>
      </c>
      <c r="H2" s="84">
        <f t="shared" ref="H2:H9" si="1">C2*G2</f>
        <v>83.8</v>
      </c>
      <c r="I2" s="84" t="s">
        <v>3590</v>
      </c>
      <c r="J2" s="84">
        <v>14.35</v>
      </c>
      <c r="K2" s="84" t="s">
        <v>4941</v>
      </c>
      <c r="M2" s="203">
        <v>2805</v>
      </c>
    </row>
    <row r="3" spans="1:13" x14ac:dyDescent="0.25">
      <c r="A3" s="84" t="s">
        <v>784</v>
      </c>
      <c r="B3" s="84" t="s">
        <v>785</v>
      </c>
      <c r="C3" s="84">
        <v>41.7</v>
      </c>
      <c r="D3" s="84">
        <f>FLOOR(C3*1.1,LOOKUP(C3*1.1,{0,10,50,100,500},{0.01,0.05,0.1,0.5,1}))</f>
        <v>45.85</v>
      </c>
      <c r="E3" s="84">
        <f>CEILING(C3*0.9,LOOKUP(C3*0.9,{0,10,50,100,500},{0.01,0.05,0.1,0.5,1}))</f>
        <v>37.550000000000004</v>
      </c>
      <c r="F3" s="84">
        <f t="shared" ref="F3:F8" si="2">IF(D3&lt;10,D3-0.05,IF(D3&lt;50,D3-0.25,IF(D3&lt;100,D3-0.5,IF(D3&lt;500,D3-2.5,IF(D3&lt;1000,D3-5,0)))))</f>
        <v>45.6</v>
      </c>
      <c r="G3" s="84">
        <v>2</v>
      </c>
      <c r="H3" s="84">
        <f t="shared" ref="H3:H8" si="3">C3*G3</f>
        <v>83.4</v>
      </c>
      <c r="I3" s="84" t="s">
        <v>3590</v>
      </c>
      <c r="J3" s="84">
        <v>7.06</v>
      </c>
      <c r="K3" s="84" t="s">
        <v>4942</v>
      </c>
      <c r="M3" s="203">
        <v>-2892</v>
      </c>
    </row>
    <row r="4" spans="1:13" x14ac:dyDescent="0.25">
      <c r="A4" s="84" t="s">
        <v>1185</v>
      </c>
      <c r="B4" s="84" t="s">
        <v>1186</v>
      </c>
      <c r="C4" s="84">
        <v>35.9</v>
      </c>
      <c r="D4" s="84">
        <f>FLOOR(C4*1.1,LOOKUP(C4*1.1,{0,10,50,100,500},{0.01,0.05,0.1,0.5,1}))</f>
        <v>39.450000000000003</v>
      </c>
      <c r="E4" s="84">
        <f>CEILING(C4*0.9,LOOKUP(C4*0.9,{0,10,50,100,500},{0.01,0.05,0.1,0.5,1}))</f>
        <v>32.35</v>
      </c>
      <c r="F4" s="84">
        <f t="shared" si="2"/>
        <v>39.200000000000003</v>
      </c>
      <c r="G4" s="84">
        <v>2</v>
      </c>
      <c r="H4" s="84">
        <f t="shared" si="3"/>
        <v>71.8</v>
      </c>
      <c r="I4" s="84" t="s">
        <v>3590</v>
      </c>
      <c r="J4" s="84">
        <v>6.11</v>
      </c>
      <c r="K4" s="84" t="s">
        <v>4943</v>
      </c>
      <c r="M4" s="203">
        <v>-862</v>
      </c>
    </row>
    <row r="5" spans="1:13" x14ac:dyDescent="0.25">
      <c r="A5" s="84" t="s">
        <v>4535</v>
      </c>
      <c r="B5" s="84" t="s">
        <v>4536</v>
      </c>
      <c r="C5" s="84">
        <v>79.099999999999994</v>
      </c>
      <c r="D5" s="84">
        <f>FLOOR(C5*1.1,LOOKUP(C5*1.1,{0,10,50,100,500},{0.01,0.05,0.1,0.5,1}))</f>
        <v>87</v>
      </c>
      <c r="E5" s="84">
        <f>CEILING(C5*0.9,LOOKUP(C5*0.9,{0,10,50,100,500},{0.01,0.05,0.1,0.5,1}))</f>
        <v>71.2</v>
      </c>
      <c r="F5" s="84">
        <f t="shared" si="2"/>
        <v>86.5</v>
      </c>
      <c r="G5" s="84">
        <v>1</v>
      </c>
      <c r="H5" s="84">
        <f t="shared" si="3"/>
        <v>79.099999999999994</v>
      </c>
      <c r="I5" s="84" t="s">
        <v>3590</v>
      </c>
      <c r="J5" s="84">
        <v>5.76</v>
      </c>
      <c r="K5" s="84" t="s">
        <v>4944</v>
      </c>
      <c r="M5" s="203">
        <v>-2779</v>
      </c>
    </row>
    <row r="6" spans="1:13" x14ac:dyDescent="0.25">
      <c r="A6" s="84" t="s">
        <v>559</v>
      </c>
      <c r="B6" s="84" t="s">
        <v>560</v>
      </c>
      <c r="C6" s="84">
        <v>27.3</v>
      </c>
      <c r="D6" s="84">
        <f>FLOOR(C6*1.1,LOOKUP(C6*1.1,{0,10,50,100,500},{0.01,0.05,0.1,0.5,1}))</f>
        <v>30</v>
      </c>
      <c r="E6" s="84">
        <f>CEILING(C6*0.9,LOOKUP(C6*0.9,{0,10,50,100,500},{0.01,0.05,0.1,0.5,1}))</f>
        <v>24.6</v>
      </c>
      <c r="F6" s="84">
        <f t="shared" si="2"/>
        <v>29.75</v>
      </c>
      <c r="G6" s="84">
        <v>3</v>
      </c>
      <c r="H6" s="84">
        <f t="shared" si="3"/>
        <v>81.900000000000006</v>
      </c>
      <c r="I6" s="84" t="s">
        <v>3590</v>
      </c>
      <c r="J6" s="84">
        <v>5.64</v>
      </c>
      <c r="K6" s="84" t="s">
        <v>4945</v>
      </c>
      <c r="M6" s="203">
        <v>556</v>
      </c>
    </row>
    <row r="7" spans="1:13" x14ac:dyDescent="0.25">
      <c r="A7" s="84" t="s">
        <v>1282</v>
      </c>
      <c r="B7" s="84" t="s">
        <v>1283</v>
      </c>
      <c r="C7" s="84">
        <v>24.4</v>
      </c>
      <c r="D7" s="84">
        <f>FLOOR(C7*1.1,LOOKUP(C7*1.1,{0,10,50,100,500},{0.01,0.05,0.1,0.5,1}))</f>
        <v>26.8</v>
      </c>
      <c r="E7" s="84">
        <f>CEILING(C7*0.9,LOOKUP(C7*0.9,{0,10,50,100,500},{0.01,0.05,0.1,0.5,1}))</f>
        <v>22</v>
      </c>
      <c r="F7" s="84">
        <f t="shared" si="2"/>
        <v>26.55</v>
      </c>
      <c r="G7" s="84">
        <v>3</v>
      </c>
      <c r="H7" s="84">
        <f t="shared" si="3"/>
        <v>73.199999999999989</v>
      </c>
      <c r="I7" s="84" t="s">
        <v>3590</v>
      </c>
      <c r="J7" s="84">
        <v>5</v>
      </c>
      <c r="K7" s="84" t="s">
        <v>4946</v>
      </c>
      <c r="M7" s="203">
        <v>1554</v>
      </c>
    </row>
    <row r="8" spans="1:13" x14ac:dyDescent="0.25">
      <c r="A8" s="81" t="s">
        <v>3803</v>
      </c>
      <c r="B8" s="81" t="s">
        <v>3804</v>
      </c>
      <c r="C8" s="81">
        <v>17.100000000000001</v>
      </c>
      <c r="D8" s="81">
        <f>FLOOR(C8*1.1,LOOKUP(C8*1.1,{0,10,50,100,500},{0.01,0.05,0.1,0.5,1}))</f>
        <v>18.8</v>
      </c>
      <c r="E8" s="81">
        <f>CEILING(C8*0.9,LOOKUP(C8*0.9,{0,10,50,100,500},{0.01,0.05,0.1,0.5,1}))</f>
        <v>15.4</v>
      </c>
      <c r="F8" s="81">
        <f t="shared" si="2"/>
        <v>18.55</v>
      </c>
      <c r="G8" s="81">
        <v>0</v>
      </c>
      <c r="H8" s="81">
        <f t="shared" si="3"/>
        <v>0</v>
      </c>
      <c r="I8" s="81" t="s">
        <v>3590</v>
      </c>
      <c r="J8" s="81">
        <v>4.66</v>
      </c>
      <c r="K8" s="81" t="s">
        <v>4948</v>
      </c>
    </row>
    <row r="9" spans="1:13" x14ac:dyDescent="0.25">
      <c r="A9" s="81" t="s">
        <v>1608</v>
      </c>
      <c r="B9" s="81" t="s">
        <v>1609</v>
      </c>
      <c r="C9" s="81">
        <v>46.45</v>
      </c>
      <c r="D9" s="81">
        <f>FLOOR(C9*1.1,LOOKUP(C9*1.1,{0,10,50,100,500},{0.01,0.05,0.1,0.5,1}))</f>
        <v>51</v>
      </c>
      <c r="E9" s="81">
        <f>CEILING(C9*0.9,LOOKUP(C9*0.9,{0,10,50,100,500},{0.01,0.05,0.1,0.5,1}))</f>
        <v>41.85</v>
      </c>
      <c r="F9" s="81">
        <f t="shared" si="0"/>
        <v>50.5</v>
      </c>
      <c r="G9" s="81">
        <v>0</v>
      </c>
      <c r="H9" s="81">
        <f t="shared" si="1"/>
        <v>0</v>
      </c>
      <c r="I9" s="81" t="s">
        <v>3590</v>
      </c>
      <c r="J9" s="81">
        <v>3.65</v>
      </c>
      <c r="K9" s="81" t="s">
        <v>4947</v>
      </c>
    </row>
    <row r="10" spans="1:13" x14ac:dyDescent="0.25">
      <c r="H10" s="83">
        <f>SUM(H2:H9)</f>
        <v>473.2</v>
      </c>
      <c r="M10" s="83">
        <f>SUM(M2:M9)</f>
        <v>-1618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7BC2-5281-41CC-84A3-08A0F19BE51C}">
  <dimension ref="A1:T24"/>
  <sheetViews>
    <sheetView zoomScale="145" zoomScaleNormal="145" workbookViewId="0">
      <selection activeCell="J11" sqref="J11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5" style="6" customWidth="1"/>
    <col min="14" max="14" width="9" style="6" customWidth="1"/>
    <col min="15" max="15" width="10.5703125" style="6" bestFit="1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15" t="s">
        <v>640</v>
      </c>
      <c r="B2" s="15" t="s">
        <v>641</v>
      </c>
      <c r="C2" s="15" t="s">
        <v>1420</v>
      </c>
      <c r="D2" s="16">
        <f>FLOOR(C2*1.1,LOOKUP(C2*1.1,{0,10,50,100,500},{0.01,0.05,0.1,0.5,1}))</f>
        <v>93.100000000000009</v>
      </c>
      <c r="E2" s="16">
        <f>CEILING(C2*0.9,LOOKUP(C2*0.9,{0,10,50,100,500},{0.01,0.05,0.1,0.5,1}))</f>
        <v>76.3</v>
      </c>
      <c r="F2" s="17">
        <f t="shared" ref="F2:F10" si="0">IF(D2&lt;10,D2-0.02,IF(D2&lt;50,D2-0.1,IF(D2&lt;100,D2-0.2,IF(D2&lt;500,D2-1,IF(D2&lt;1000,D2-2,0)))))</f>
        <v>92.9</v>
      </c>
      <c r="G2" s="15">
        <v>0</v>
      </c>
      <c r="H2" s="15">
        <f t="shared" ref="H2:H10" si="1">C2*G2</f>
        <v>0</v>
      </c>
      <c r="I2" s="15"/>
      <c r="J2" s="47" t="s">
        <v>1434</v>
      </c>
      <c r="K2" s="15" t="s">
        <v>1406</v>
      </c>
      <c r="L2" s="15" t="s">
        <v>1447</v>
      </c>
      <c r="M2" s="28"/>
      <c r="N2" s="5"/>
      <c r="R2" s="3">
        <f t="shared" ref="R2:R10" si="2">IF(E2&lt;10,E2+0.01,IF(E2&lt;50,E2+0.05,IF(E2&lt;100,E2+0.1,IF(E2&lt;500,E2+0.5,IF(E2&lt;1000,E2+1,0)))))</f>
        <v>76.399999999999991</v>
      </c>
      <c r="S2" s="6">
        <v>1</v>
      </c>
      <c r="T2" s="8">
        <f>H17*1000*0.01</f>
        <v>5035.5</v>
      </c>
    </row>
    <row r="3" spans="1:20" s="9" customFormat="1" x14ac:dyDescent="0.25">
      <c r="A3" s="15" t="s">
        <v>243</v>
      </c>
      <c r="B3" s="15" t="s">
        <v>244</v>
      </c>
      <c r="C3" s="15" t="s">
        <v>420</v>
      </c>
      <c r="D3" s="15">
        <f>FLOOR(C3*1.1,LOOKUP(C3*1.1,{0,10,50,100,500},{0.01,0.05,0.1,0.5,1}))</f>
        <v>101.5</v>
      </c>
      <c r="E3" s="15">
        <f>CEILING(C3*0.9,LOOKUP(C3*0.9,{0,10,50,100,500},{0.01,0.05,0.1,0.5,1}))</f>
        <v>83.300000000000011</v>
      </c>
      <c r="F3" s="15">
        <f t="shared" si="0"/>
        <v>100.5</v>
      </c>
      <c r="G3" s="15">
        <v>0</v>
      </c>
      <c r="H3" s="15">
        <f t="shared" si="1"/>
        <v>0</v>
      </c>
      <c r="I3" s="15"/>
      <c r="J3" s="47" t="s">
        <v>1435</v>
      </c>
      <c r="K3" s="15" t="s">
        <v>1407</v>
      </c>
      <c r="L3" s="15" t="s">
        <v>1448</v>
      </c>
      <c r="M3" s="5"/>
      <c r="N3" s="5"/>
      <c r="O3" s="6"/>
      <c r="P3" s="6"/>
      <c r="Q3" s="6"/>
      <c r="R3" s="3">
        <f t="shared" si="2"/>
        <v>83.4</v>
      </c>
      <c r="S3" s="6">
        <v>2</v>
      </c>
      <c r="T3" s="8">
        <f>T2*2</f>
        <v>10071</v>
      </c>
    </row>
    <row r="4" spans="1:20" x14ac:dyDescent="0.25">
      <c r="A4" s="23" t="s">
        <v>1282</v>
      </c>
      <c r="B4" s="23" t="s">
        <v>1283</v>
      </c>
      <c r="C4" s="23" t="s">
        <v>1421</v>
      </c>
      <c r="D4" s="24">
        <f>FLOOR(C4*1.1,LOOKUP(C4*1.1,{0,10,50,100,500},{0.01,0.05,0.1,0.5,1}))</f>
        <v>36.85</v>
      </c>
      <c r="E4" s="24">
        <f>CEILING(C4*0.9,LOOKUP(C4*0.9,{0,10,50,100,500},{0.01,0.05,0.1,0.5,1}))</f>
        <v>30.150000000000002</v>
      </c>
      <c r="F4" s="25">
        <f t="shared" si="0"/>
        <v>36.75</v>
      </c>
      <c r="G4" s="23">
        <v>2</v>
      </c>
      <c r="H4" s="23">
        <f t="shared" si="1"/>
        <v>67</v>
      </c>
      <c r="I4" s="23"/>
      <c r="J4" s="56" t="s">
        <v>1436</v>
      </c>
      <c r="K4" s="23" t="s">
        <v>1408</v>
      </c>
      <c r="L4" s="23" t="s">
        <v>1449</v>
      </c>
      <c r="M4" s="5"/>
      <c r="N4" s="5">
        <v>2114</v>
      </c>
      <c r="R4" s="3">
        <f t="shared" si="2"/>
        <v>30.200000000000003</v>
      </c>
      <c r="S4" s="6">
        <v>3</v>
      </c>
      <c r="T4" s="8">
        <f>T2*3</f>
        <v>15106.5</v>
      </c>
    </row>
    <row r="5" spans="1:20" s="9" customFormat="1" ht="17.25" customHeight="1" x14ac:dyDescent="0.25">
      <c r="A5" s="23" t="s">
        <v>1339</v>
      </c>
      <c r="B5" s="23" t="s">
        <v>1340</v>
      </c>
      <c r="C5" s="23" t="s">
        <v>1422</v>
      </c>
      <c r="D5" s="24">
        <f>FLOOR(C5*1.1,LOOKUP(C5*1.1,{0,10,50,100,500},{0.01,0.05,0.1,0.5,1}))</f>
        <v>25.3</v>
      </c>
      <c r="E5" s="24">
        <f>CEILING(C5*0.9,LOOKUP(C5*0.9,{0,10,50,100,500},{0.01,0.05,0.1,0.5,1}))</f>
        <v>20.700000000000003</v>
      </c>
      <c r="F5" s="25">
        <f t="shared" si="0"/>
        <v>25.2</v>
      </c>
      <c r="G5" s="23">
        <v>3</v>
      </c>
      <c r="H5" s="23">
        <f t="shared" si="1"/>
        <v>69</v>
      </c>
      <c r="I5" s="23"/>
      <c r="J5" s="56" t="s">
        <v>1437</v>
      </c>
      <c r="K5" s="23" t="s">
        <v>1409</v>
      </c>
      <c r="L5" s="23" t="s">
        <v>1450</v>
      </c>
      <c r="M5" s="5"/>
      <c r="N5" s="5">
        <v>503</v>
      </c>
      <c r="O5" s="6"/>
      <c r="P5" s="6"/>
      <c r="Q5" s="6"/>
      <c r="R5" s="3">
        <f t="shared" si="2"/>
        <v>20.750000000000004</v>
      </c>
      <c r="S5" s="6">
        <v>4</v>
      </c>
      <c r="T5" s="8">
        <f>T2*4</f>
        <v>20142</v>
      </c>
    </row>
    <row r="6" spans="1:20" x14ac:dyDescent="0.25">
      <c r="A6" s="23" t="s">
        <v>345</v>
      </c>
      <c r="B6" s="23" t="s">
        <v>346</v>
      </c>
      <c r="C6" s="23" t="s">
        <v>1423</v>
      </c>
      <c r="D6" s="24">
        <f>FLOOR(C6*1.1,LOOKUP(C6*1.1,{0,10,50,100,500},{0.01,0.05,0.1,0.5,1}))</f>
        <v>24.35</v>
      </c>
      <c r="E6" s="24">
        <f>CEILING(C6*0.9,LOOKUP(C6*0.9,{0,10,50,100,500},{0.01,0.05,0.1,0.5,1}))</f>
        <v>19.950000000000003</v>
      </c>
      <c r="F6" s="25">
        <f t="shared" si="0"/>
        <v>24.25</v>
      </c>
      <c r="G6" s="23">
        <v>3</v>
      </c>
      <c r="H6" s="23">
        <f t="shared" si="1"/>
        <v>66.449999999999989</v>
      </c>
      <c r="I6" s="23"/>
      <c r="J6" s="56" t="s">
        <v>1438</v>
      </c>
      <c r="K6" s="23" t="s">
        <v>1410</v>
      </c>
      <c r="L6" s="23" t="s">
        <v>1451</v>
      </c>
      <c r="M6" s="28"/>
      <c r="N6" s="5">
        <v>-6746</v>
      </c>
      <c r="R6" s="3">
        <f t="shared" si="2"/>
        <v>20.000000000000004</v>
      </c>
      <c r="S6" s="6">
        <v>5</v>
      </c>
      <c r="T6" s="8">
        <f>T2*5</f>
        <v>25177.5</v>
      </c>
    </row>
    <row r="7" spans="1:20" s="9" customFormat="1" x14ac:dyDescent="0.25">
      <c r="A7" s="23" t="s">
        <v>1318</v>
      </c>
      <c r="B7" s="23" t="s">
        <v>1319</v>
      </c>
      <c r="C7" s="23" t="s">
        <v>1424</v>
      </c>
      <c r="D7" s="24">
        <f>FLOOR(C7*1.1,LOOKUP(C7*1.1,{0,10,50,100,500},{0.01,0.05,0.1,0.5,1}))</f>
        <v>58.6</v>
      </c>
      <c r="E7" s="24">
        <f>CEILING(C7*0.9,LOOKUP(C7*0.9,{0,10,50,100,500},{0.01,0.05,0.1,0.5,1}))</f>
        <v>48</v>
      </c>
      <c r="F7" s="25">
        <f t="shared" si="0"/>
        <v>58.4</v>
      </c>
      <c r="G7" s="23">
        <v>1</v>
      </c>
      <c r="H7" s="23">
        <f t="shared" si="1"/>
        <v>53.3</v>
      </c>
      <c r="I7" s="23"/>
      <c r="J7" s="56" t="s">
        <v>1439</v>
      </c>
      <c r="K7" s="23" t="s">
        <v>1411</v>
      </c>
      <c r="L7" s="23" t="s">
        <v>1452</v>
      </c>
      <c r="M7" s="5"/>
      <c r="N7" s="5">
        <v>-132</v>
      </c>
      <c r="O7" s="6"/>
      <c r="P7" s="6"/>
      <c r="Q7" s="6"/>
      <c r="R7" s="3">
        <f t="shared" si="2"/>
        <v>48.05</v>
      </c>
      <c r="S7" s="6">
        <v>6</v>
      </c>
      <c r="T7" s="8">
        <f>T2*6</f>
        <v>30213</v>
      </c>
    </row>
    <row r="8" spans="1:20" s="13" customFormat="1" x14ac:dyDescent="0.25">
      <c r="A8" s="23" t="s">
        <v>506</v>
      </c>
      <c r="B8" s="23" t="s">
        <v>507</v>
      </c>
      <c r="C8" s="23" t="s">
        <v>1426</v>
      </c>
      <c r="D8" s="24">
        <f>FLOOR(C8*1.1,LOOKUP(C8*1.1,{0,10,50,100,500},{0.01,0.05,0.1,0.5,1}))</f>
        <v>79.7</v>
      </c>
      <c r="E8" s="24">
        <f>CEILING(C8*0.9,LOOKUP(C8*0.9,{0,10,50,100,500},{0.01,0.05,0.1,0.5,1}))</f>
        <v>65.3</v>
      </c>
      <c r="F8" s="25">
        <f>IF(D8&lt;10,D8-0.02,IF(D8&lt;50,D8-0.1,IF(D8&lt;100,D8-0.2,IF(D8&lt;500,D8-1,IF(D8&lt;1000,D8-2,0)))))</f>
        <v>79.5</v>
      </c>
      <c r="G8" s="25">
        <v>1</v>
      </c>
      <c r="H8" s="23">
        <f>C8*G8</f>
        <v>72.5</v>
      </c>
      <c r="I8" s="23"/>
      <c r="J8" s="56" t="s">
        <v>1440</v>
      </c>
      <c r="K8" s="23" t="s">
        <v>1413</v>
      </c>
      <c r="L8" s="23" t="s">
        <v>1454</v>
      </c>
      <c r="M8" s="5"/>
      <c r="N8" s="5">
        <v>-2624</v>
      </c>
      <c r="O8" s="6"/>
      <c r="P8" s="6"/>
      <c r="Q8" s="6"/>
      <c r="R8" s="3">
        <f>IF(E11&lt;10,E11+0.01,IF(E11&lt;50,E11+0.05,IF(E11&lt;100,E11+0.1,IF(E11&lt;500,E11+0.5,IF(E11&lt;1000,E11+1,0)))))</f>
        <v>57.500000000000007</v>
      </c>
      <c r="S8" s="6">
        <v>7</v>
      </c>
      <c r="T8" s="8">
        <f>T2*7</f>
        <v>35248.5</v>
      </c>
    </row>
    <row r="9" spans="1:20" s="13" customFormat="1" x14ac:dyDescent="0.25">
      <c r="A9" s="15" t="s">
        <v>404</v>
      </c>
      <c r="B9" s="15" t="s">
        <v>405</v>
      </c>
      <c r="C9" s="15" t="s">
        <v>1429</v>
      </c>
      <c r="D9" s="16">
        <f>FLOOR(C9*1.1,LOOKUP(C9*1.1,{0,10,50,100,500},{0.01,0.05,0.1,0.5,1}))</f>
        <v>112</v>
      </c>
      <c r="E9" s="16">
        <f>CEILING(C9*0.9,LOOKUP(C9*0.9,{0,10,50,100,500},{0.01,0.05,0.1,0.5,1}))</f>
        <v>91.800000000000011</v>
      </c>
      <c r="F9" s="17">
        <f>IF(D9&lt;10,D9-0.02,IF(D9&lt;50,D9-0.1,IF(D9&lt;100,D9-0.2,IF(D9&lt;500,D9-1,IF(D9&lt;1000,D9-2,0)))))</f>
        <v>111</v>
      </c>
      <c r="G9" s="17">
        <v>0</v>
      </c>
      <c r="H9" s="15">
        <f>C9*G9</f>
        <v>0</v>
      </c>
      <c r="I9" s="17"/>
      <c r="J9" s="47">
        <v>12.89</v>
      </c>
      <c r="K9" s="15" t="s">
        <v>1415</v>
      </c>
      <c r="L9" s="15" t="s">
        <v>1457</v>
      </c>
      <c r="M9" s="5"/>
      <c r="N9" s="5"/>
      <c r="O9" s="6"/>
      <c r="P9" s="6"/>
      <c r="Q9" s="6"/>
      <c r="R9" s="3">
        <f>IF(E8&lt;10,E8+0.01,IF(E8&lt;50,E8+0.05,IF(E8&lt;100,E8+0.1,IF(E8&lt;500,E8+0.5,IF(E8&lt;1000,E8+1,0)))))</f>
        <v>65.399999999999991</v>
      </c>
      <c r="S9" s="6">
        <v>8</v>
      </c>
      <c r="T9" s="8">
        <f>T2*8</f>
        <v>40284</v>
      </c>
    </row>
    <row r="10" spans="1:20" x14ac:dyDescent="0.25">
      <c r="A10" s="23" t="s">
        <v>615</v>
      </c>
      <c r="B10" s="23" t="s">
        <v>616</v>
      </c>
      <c r="C10" s="23" t="s">
        <v>1427</v>
      </c>
      <c r="D10" s="24">
        <f>FLOOR(C10*1.1,LOOKUP(C10*1.1,{0,10,50,100,500},{0.01,0.05,0.1,0.5,1}))</f>
        <v>52.300000000000004</v>
      </c>
      <c r="E10" s="24">
        <f>CEILING(C10*0.9,LOOKUP(C10*0.9,{0,10,50,100,500},{0.01,0.05,0.1,0.5,1}))</f>
        <v>42.85</v>
      </c>
      <c r="F10" s="25">
        <f t="shared" si="0"/>
        <v>52.1</v>
      </c>
      <c r="G10" s="25">
        <v>1</v>
      </c>
      <c r="H10" s="23">
        <f t="shared" si="1"/>
        <v>47.6</v>
      </c>
      <c r="I10" s="25"/>
      <c r="J10" s="56" t="s">
        <v>1441</v>
      </c>
      <c r="K10" s="23" t="s">
        <v>1414</v>
      </c>
      <c r="L10" s="23" t="s">
        <v>1455</v>
      </c>
      <c r="M10" s="28"/>
      <c r="N10" s="5">
        <v>1795</v>
      </c>
      <c r="R10" s="3">
        <f t="shared" si="2"/>
        <v>42.9</v>
      </c>
      <c r="S10" s="6">
        <v>9</v>
      </c>
      <c r="T10" s="8">
        <f>T2*9</f>
        <v>45319.5</v>
      </c>
    </row>
    <row r="11" spans="1:20" s="9" customFormat="1" x14ac:dyDescent="0.25">
      <c r="A11" s="23" t="s">
        <v>237</v>
      </c>
      <c r="B11" s="23" t="s">
        <v>238</v>
      </c>
      <c r="C11" s="23" t="s">
        <v>1425</v>
      </c>
      <c r="D11" s="24">
        <f>FLOOR(C11*1.1,LOOKUP(C11*1.1,{0,10,50,100,500},{0.01,0.05,0.1,0.5,1}))</f>
        <v>70</v>
      </c>
      <c r="E11" s="24">
        <f>CEILING(C11*0.9,LOOKUP(C11*0.9,{0,10,50,100,500},{0.01,0.05,0.1,0.5,1}))</f>
        <v>57.400000000000006</v>
      </c>
      <c r="F11" s="25">
        <f t="shared" ref="F11:F16" si="3">IF(D11&lt;10,D11-0.02,IF(D11&lt;50,D11-0.1,IF(D11&lt;100,D11-0.2,IF(D11&lt;500,D11-1,IF(D11&lt;1000,D11-2,0)))))</f>
        <v>69.8</v>
      </c>
      <c r="G11" s="25">
        <v>1</v>
      </c>
      <c r="H11" s="23">
        <f t="shared" ref="H11:H16" si="4">C11*G11</f>
        <v>63.7</v>
      </c>
      <c r="I11" s="23"/>
      <c r="J11" s="56">
        <v>11.45</v>
      </c>
      <c r="K11" s="23" t="s">
        <v>1412</v>
      </c>
      <c r="L11" s="23" t="s">
        <v>1453</v>
      </c>
      <c r="M11" s="5"/>
      <c r="N11" s="5">
        <v>125</v>
      </c>
      <c r="O11" s="6"/>
      <c r="P11" s="6"/>
      <c r="Q11" s="6"/>
      <c r="R11" s="3">
        <f>IF(E12&lt;10,E12+0.01,IF(E12&lt;50,E12+0.05,IF(E12&lt;100,E12+0.1,IF(E12&lt;500,E12+0.5,IF(E12&lt;1000,E12+1,0)))))</f>
        <v>28.85</v>
      </c>
      <c r="S11" s="6">
        <v>10</v>
      </c>
      <c r="T11" s="8">
        <f>T2*10</f>
        <v>50355</v>
      </c>
    </row>
    <row r="12" spans="1:20" x14ac:dyDescent="0.25">
      <c r="A12" s="23" t="s">
        <v>293</v>
      </c>
      <c r="B12" s="23" t="s">
        <v>294</v>
      </c>
      <c r="C12" s="23" t="s">
        <v>1428</v>
      </c>
      <c r="D12" s="24">
        <f>FLOOR(C12*1.1,LOOKUP(C12*1.1,{0,10,50,100,500},{0.01,0.05,0.1,0.5,1}))</f>
        <v>35.200000000000003</v>
      </c>
      <c r="E12" s="24">
        <f>CEILING(C12*0.9,LOOKUP(C12*0.9,{0,10,50,100,500},{0.01,0.05,0.1,0.5,1}))</f>
        <v>28.8</v>
      </c>
      <c r="F12" s="25">
        <f t="shared" si="3"/>
        <v>35.1</v>
      </c>
      <c r="G12" s="25">
        <v>2</v>
      </c>
      <c r="H12" s="23">
        <f t="shared" si="4"/>
        <v>64</v>
      </c>
      <c r="I12" s="25"/>
      <c r="J12" s="56" t="s">
        <v>1442</v>
      </c>
      <c r="K12" s="23" t="s">
        <v>1103</v>
      </c>
      <c r="L12" s="23" t="s">
        <v>1456</v>
      </c>
      <c r="M12" s="5"/>
      <c r="N12" s="5">
        <v>224</v>
      </c>
      <c r="R12" s="3"/>
      <c r="T12" s="7"/>
    </row>
    <row r="13" spans="1:20" s="9" customFormat="1" x14ac:dyDescent="0.25">
      <c r="A13" s="15" t="s">
        <v>634</v>
      </c>
      <c r="B13" s="15" t="s">
        <v>635</v>
      </c>
      <c r="C13" s="15" t="s">
        <v>1430</v>
      </c>
      <c r="D13" s="16">
        <f>FLOOR(C13*1.1,LOOKUP(C13*1.1,{0,10,50,100,500},{0.01,0.05,0.1,0.5,1}))</f>
        <v>33.050000000000004</v>
      </c>
      <c r="E13" s="16">
        <f>CEILING(C13*0.9,LOOKUP(C13*0.9,{0,10,50,100,500},{0.01,0.05,0.1,0.5,1}))</f>
        <v>27.05</v>
      </c>
      <c r="F13" s="17">
        <f t="shared" si="3"/>
        <v>32.950000000000003</v>
      </c>
      <c r="G13" s="17">
        <v>0</v>
      </c>
      <c r="H13" s="15">
        <f t="shared" si="4"/>
        <v>0</v>
      </c>
      <c r="I13" s="17"/>
      <c r="J13" s="47" t="s">
        <v>1443</v>
      </c>
      <c r="K13" s="15" t="s">
        <v>1416</v>
      </c>
      <c r="L13" s="15" t="s">
        <v>1458</v>
      </c>
      <c r="M13" s="28"/>
      <c r="N13" s="6"/>
      <c r="O13" s="6"/>
      <c r="P13" s="6"/>
      <c r="Q13" s="6"/>
      <c r="R13" s="3"/>
      <c r="S13" s="6"/>
      <c r="T13" s="7"/>
    </row>
    <row r="14" spans="1:20" x14ac:dyDescent="0.25">
      <c r="A14" s="15" t="s">
        <v>1400</v>
      </c>
      <c r="B14" s="15" t="s">
        <v>1401</v>
      </c>
      <c r="C14" s="15" t="s">
        <v>1431</v>
      </c>
      <c r="D14" s="16">
        <f>FLOOR(C14*1.1,LOOKUP(C14*1.1,{0,10,50,100,500},{0.01,0.05,0.1,0.5,1}))</f>
        <v>21.200000000000003</v>
      </c>
      <c r="E14" s="16">
        <f>CEILING(C14*0.9,LOOKUP(C14*0.9,{0,10,50,100,500},{0.01,0.05,0.1,0.5,1}))</f>
        <v>17.400000000000002</v>
      </c>
      <c r="F14" s="17">
        <f t="shared" si="3"/>
        <v>21.1</v>
      </c>
      <c r="G14" s="17">
        <v>0</v>
      </c>
      <c r="H14" s="15">
        <f t="shared" si="4"/>
        <v>0</v>
      </c>
      <c r="I14" s="17"/>
      <c r="J14" s="47" t="s">
        <v>1444</v>
      </c>
      <c r="K14" s="15" t="s">
        <v>1417</v>
      </c>
      <c r="L14" s="15" t="s">
        <v>1459</v>
      </c>
      <c r="M14" s="41"/>
      <c r="R14" s="3"/>
      <c r="T14" s="7"/>
    </row>
    <row r="15" spans="1:20" s="9" customFormat="1" x14ac:dyDescent="0.25">
      <c r="A15" s="15" t="s">
        <v>1402</v>
      </c>
      <c r="B15" s="15" t="s">
        <v>1403</v>
      </c>
      <c r="C15" s="15" t="s">
        <v>1432</v>
      </c>
      <c r="D15" s="16">
        <f>FLOOR(C15*1.1,LOOKUP(C15*1.1,{0,10,50,100,500},{0.01,0.05,0.1,0.5,1}))</f>
        <v>49.1</v>
      </c>
      <c r="E15" s="16">
        <f>CEILING(C15*0.9,LOOKUP(C15*0.9,{0,10,50,100,500},{0.01,0.05,0.1,0.5,1}))</f>
        <v>40.200000000000003</v>
      </c>
      <c r="F15" s="17">
        <f t="shared" si="3"/>
        <v>49</v>
      </c>
      <c r="G15" s="17">
        <v>0</v>
      </c>
      <c r="H15" s="15">
        <f t="shared" si="4"/>
        <v>0</v>
      </c>
      <c r="I15" s="17"/>
      <c r="J15" s="47" t="s">
        <v>1445</v>
      </c>
      <c r="K15" s="15" t="s">
        <v>1418</v>
      </c>
      <c r="L15" s="15" t="s">
        <v>1460</v>
      </c>
      <c r="M15" s="29"/>
      <c r="N15" s="6"/>
      <c r="O15" s="6"/>
      <c r="P15" s="6"/>
      <c r="Q15" s="6"/>
      <c r="R15" s="14"/>
      <c r="S15" s="14"/>
      <c r="T15" s="7"/>
    </row>
    <row r="16" spans="1:20" x14ac:dyDescent="0.25">
      <c r="A16" s="15" t="s">
        <v>1404</v>
      </c>
      <c r="B16" s="15" t="s">
        <v>1405</v>
      </c>
      <c r="C16" s="15" t="s">
        <v>1433</v>
      </c>
      <c r="D16" s="16">
        <f>FLOOR(C16*1.1,LOOKUP(C16*1.1,{0,10,50,100,500},{0.01,0.05,0.1,0.5,1}))</f>
        <v>31.55</v>
      </c>
      <c r="E16" s="16">
        <f>CEILING(C16*0.9,LOOKUP(C16*0.9,{0,10,50,100,500},{0.01,0.05,0.1,0.5,1}))</f>
        <v>25.85</v>
      </c>
      <c r="F16" s="17">
        <f t="shared" si="3"/>
        <v>31.45</v>
      </c>
      <c r="G16" s="17">
        <v>0</v>
      </c>
      <c r="H16" s="15">
        <f t="shared" si="4"/>
        <v>0</v>
      </c>
      <c r="I16" s="17"/>
      <c r="J16" s="47" t="s">
        <v>1446</v>
      </c>
      <c r="K16" s="15" t="s">
        <v>1419</v>
      </c>
      <c r="L16" s="15" t="s">
        <v>1461</v>
      </c>
      <c r="M16" s="3"/>
    </row>
    <row r="17" spans="1:15" x14ac:dyDescent="0.25">
      <c r="A17" s="5"/>
      <c r="B17" s="5"/>
      <c r="C17" s="5"/>
      <c r="D17" s="4"/>
      <c r="E17" s="4"/>
      <c r="F17" s="3"/>
      <c r="G17" s="3"/>
      <c r="H17" s="9">
        <f>SUM(H2:H15)</f>
        <v>503.55</v>
      </c>
      <c r="I17" s="3"/>
      <c r="J17" s="5"/>
      <c r="K17" s="5"/>
      <c r="L17" s="5"/>
      <c r="N17" s="30">
        <f>SUM(N2:N16)</f>
        <v>-4741</v>
      </c>
      <c r="O17" s="7"/>
    </row>
    <row r="18" spans="1:15" x14ac:dyDescent="0.25">
      <c r="A18" s="6">
        <v>2636</v>
      </c>
      <c r="B18" s="6" t="s">
        <v>1462</v>
      </c>
      <c r="C18" s="14">
        <v>47.9</v>
      </c>
      <c r="E18" s="6">
        <v>43.15</v>
      </c>
      <c r="F18" s="14">
        <v>52.4</v>
      </c>
      <c r="G18" s="14">
        <v>1</v>
      </c>
      <c r="H18" s="6">
        <v>47.9</v>
      </c>
      <c r="N18" s="6">
        <v>-7</v>
      </c>
      <c r="O18" s="7"/>
    </row>
    <row r="19" spans="1:15" x14ac:dyDescent="0.25">
      <c r="H19" s="6">
        <f>SUM(H17:H18)</f>
        <v>551.45000000000005</v>
      </c>
      <c r="N19" s="6">
        <f>SUM(N17:N18)</f>
        <v>-4748</v>
      </c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6A95-637A-4283-9C93-BA3909315F2D}">
  <dimension ref="A1:M12"/>
  <sheetViews>
    <sheetView zoomScale="145" zoomScaleNormal="145" workbookViewId="0">
      <selection activeCell="M16" sqref="M16"/>
    </sheetView>
  </sheetViews>
  <sheetFormatPr defaultColWidth="9.28515625" defaultRowHeight="15.75" x14ac:dyDescent="0.25"/>
  <cols>
    <col min="1" max="3" width="9.28515625" style="204"/>
    <col min="4" max="4" width="9.28515625" style="204" hidden="1" customWidth="1"/>
    <col min="5" max="10" width="9.28515625" style="204"/>
    <col min="11" max="11" width="15.7109375" style="204" customWidth="1"/>
    <col min="12" max="16384" width="9.28515625" style="204"/>
  </cols>
  <sheetData>
    <row r="1" spans="1:13" x14ac:dyDescent="0.25">
      <c r="A1" s="204" t="s">
        <v>3587</v>
      </c>
      <c r="B1" s="204" t="s">
        <v>3588</v>
      </c>
      <c r="C1" s="204" t="s">
        <v>3589</v>
      </c>
      <c r="D1" s="204" t="s">
        <v>3590</v>
      </c>
      <c r="E1" s="204" t="s">
        <v>3591</v>
      </c>
      <c r="F1" s="204" t="s">
        <v>3592</v>
      </c>
      <c r="G1" s="204" t="s">
        <v>3593</v>
      </c>
      <c r="H1" s="204" t="s">
        <v>3594</v>
      </c>
      <c r="I1" s="204" t="s">
        <v>3590</v>
      </c>
      <c r="J1" s="204" t="s">
        <v>3595</v>
      </c>
      <c r="K1" s="204" t="s">
        <v>3596</v>
      </c>
      <c r="L1" s="204" t="s">
        <v>3597</v>
      </c>
    </row>
    <row r="2" spans="1:13" x14ac:dyDescent="0.25">
      <c r="A2" s="84" t="s">
        <v>1203</v>
      </c>
      <c r="B2" s="84" t="s">
        <v>1204</v>
      </c>
      <c r="C2" s="84">
        <v>36.049999999999997</v>
      </c>
      <c r="D2" s="84">
        <f>FLOOR(C2*1.1,LOOKUP(C2*1.1,{0,10,50,100,500},{0.01,0.05,0.1,0.5,1}))</f>
        <v>39.650000000000006</v>
      </c>
      <c r="E2" s="84">
        <f>CEILING(C2*0.9,LOOKUP(C2*0.9,{0,10,50,100,500},{0.01,0.05,0.1,0.5,1}))</f>
        <v>32.450000000000003</v>
      </c>
      <c r="F2" s="84">
        <f t="shared" ref="F2:F9" si="0">IF(D2&lt;10,D2-0.05,IF(D2&lt;50,D2-0.25,IF(D2&lt;100,D2-0.5,IF(D2&lt;500,D2-2.5,IF(D2&lt;1000,D2-5,0)))))</f>
        <v>39.400000000000006</v>
      </c>
      <c r="G2" s="84">
        <v>2</v>
      </c>
      <c r="H2" s="84">
        <f t="shared" ref="H2:H9" si="1">C2*G2</f>
        <v>72.099999999999994</v>
      </c>
      <c r="I2" s="84" t="s">
        <v>3590</v>
      </c>
      <c r="J2" s="84">
        <v>21.78</v>
      </c>
      <c r="K2" s="84" t="s">
        <v>4949</v>
      </c>
      <c r="M2" s="204">
        <v>-7164</v>
      </c>
    </row>
    <row r="3" spans="1:13" x14ac:dyDescent="0.25">
      <c r="A3" s="84" t="s">
        <v>593</v>
      </c>
      <c r="B3" s="84" t="s">
        <v>594</v>
      </c>
      <c r="C3" s="84">
        <v>77.5</v>
      </c>
      <c r="D3" s="84">
        <f>FLOOR(C3*1.1,LOOKUP(C3*1.1,{0,10,50,100,500},{0.01,0.05,0.1,0.5,1}))</f>
        <v>85.2</v>
      </c>
      <c r="E3" s="84">
        <f>CEILING(C3*0.9,LOOKUP(C3*0.9,{0,10,50,100,500},{0.01,0.05,0.1,0.5,1}))</f>
        <v>69.8</v>
      </c>
      <c r="F3" s="84">
        <f t="shared" si="0"/>
        <v>84.7</v>
      </c>
      <c r="G3" s="84">
        <v>1</v>
      </c>
      <c r="H3" s="84">
        <f t="shared" si="1"/>
        <v>77.5</v>
      </c>
      <c r="I3" s="84" t="s">
        <v>3590</v>
      </c>
      <c r="J3" s="84">
        <v>21.73</v>
      </c>
      <c r="K3" s="84" t="s">
        <v>4950</v>
      </c>
      <c r="L3" s="183"/>
      <c r="M3" s="204">
        <v>1616</v>
      </c>
    </row>
    <row r="4" spans="1:13" x14ac:dyDescent="0.25">
      <c r="A4" s="84" t="s">
        <v>1110</v>
      </c>
      <c r="B4" s="84" t="s">
        <v>1111</v>
      </c>
      <c r="C4" s="84">
        <v>16.100000000000001</v>
      </c>
      <c r="D4" s="84">
        <f>FLOOR(C4*1.1,LOOKUP(C4*1.1,{0,10,50,100,500},{0.01,0.05,0.1,0.5,1}))</f>
        <v>17.7</v>
      </c>
      <c r="E4" s="84">
        <f>CEILING(C4*0.9,LOOKUP(C4*0.9,{0,10,50,100,500},{0.01,0.05,0.1,0.5,1}))</f>
        <v>14.5</v>
      </c>
      <c r="F4" s="84">
        <f t="shared" si="0"/>
        <v>17.45</v>
      </c>
      <c r="G4" s="84">
        <v>4</v>
      </c>
      <c r="H4" s="84">
        <f t="shared" si="1"/>
        <v>64.400000000000006</v>
      </c>
      <c r="I4" s="84" t="s">
        <v>3590</v>
      </c>
      <c r="J4" s="84">
        <v>15.42</v>
      </c>
      <c r="K4" s="84" t="s">
        <v>4951</v>
      </c>
      <c r="M4" s="204">
        <v>-144</v>
      </c>
    </row>
    <row r="5" spans="1:13" x14ac:dyDescent="0.25">
      <c r="A5" s="84" t="s">
        <v>511</v>
      </c>
      <c r="B5" s="84" t="s">
        <v>512</v>
      </c>
      <c r="C5" s="84">
        <v>16.149999999999999</v>
      </c>
      <c r="D5" s="84">
        <f>FLOOR(C5*1.1,LOOKUP(C5*1.1,{0,10,50,100,500},{0.01,0.05,0.1,0.5,1}))</f>
        <v>17.75</v>
      </c>
      <c r="E5" s="84">
        <f>CEILING(C5*0.9,LOOKUP(C5*0.9,{0,10,50,100,500},{0.01,0.05,0.1,0.5,1}))</f>
        <v>14.55</v>
      </c>
      <c r="F5" s="84">
        <f t="shared" si="0"/>
        <v>17.5</v>
      </c>
      <c r="G5" s="84">
        <v>4</v>
      </c>
      <c r="H5" s="84">
        <f t="shared" si="1"/>
        <v>64.599999999999994</v>
      </c>
      <c r="I5" s="84" t="s">
        <v>3590</v>
      </c>
      <c r="J5" s="84">
        <v>13.85</v>
      </c>
      <c r="K5" s="84" t="s">
        <v>4952</v>
      </c>
      <c r="M5" s="204">
        <v>-560</v>
      </c>
    </row>
    <row r="6" spans="1:13" x14ac:dyDescent="0.25">
      <c r="A6" s="84" t="s">
        <v>4840</v>
      </c>
      <c r="B6" s="84" t="s">
        <v>4841</v>
      </c>
      <c r="C6" s="84">
        <v>59</v>
      </c>
      <c r="D6" s="84">
        <f>FLOOR(C6*1.1,LOOKUP(C6*1.1,{0,10,50,100,500},{0.01,0.05,0.1,0.5,1}))</f>
        <v>64.900000000000006</v>
      </c>
      <c r="E6" s="84">
        <f>CEILING(C6*0.9,LOOKUP(C6*0.9,{0,10,50,100,500},{0.01,0.05,0.1,0.5,1}))</f>
        <v>53.1</v>
      </c>
      <c r="F6" s="84">
        <f t="shared" si="0"/>
        <v>64.400000000000006</v>
      </c>
      <c r="G6" s="84">
        <v>1</v>
      </c>
      <c r="H6" s="84">
        <f t="shared" si="1"/>
        <v>59</v>
      </c>
      <c r="I6" s="84" t="s">
        <v>3590</v>
      </c>
      <c r="J6" s="84">
        <v>12.39</v>
      </c>
      <c r="K6" s="84" t="s">
        <v>4953</v>
      </c>
      <c r="M6" s="204">
        <v>-3033</v>
      </c>
    </row>
    <row r="7" spans="1:13" x14ac:dyDescent="0.25">
      <c r="A7" s="84" t="s">
        <v>1023</v>
      </c>
      <c r="B7" s="84" t="s">
        <v>1024</v>
      </c>
      <c r="C7" s="84">
        <v>61.4</v>
      </c>
      <c r="D7" s="84">
        <f>FLOOR(C7*1.1,LOOKUP(C7*1.1,{0,10,50,100,500},{0.01,0.05,0.1,0.5,1}))</f>
        <v>67.5</v>
      </c>
      <c r="E7" s="84">
        <f>CEILING(C7*0.9,LOOKUP(C7*0.9,{0,10,50,100,500},{0.01,0.05,0.1,0.5,1}))</f>
        <v>55.300000000000004</v>
      </c>
      <c r="F7" s="84">
        <f t="shared" si="0"/>
        <v>67</v>
      </c>
      <c r="G7" s="84">
        <v>1</v>
      </c>
      <c r="H7" s="84">
        <f t="shared" si="1"/>
        <v>61.4</v>
      </c>
      <c r="I7" s="84" t="s">
        <v>3590</v>
      </c>
      <c r="J7" s="84">
        <v>11.39</v>
      </c>
      <c r="K7" s="84" t="s">
        <v>4954</v>
      </c>
      <c r="L7" s="183"/>
      <c r="M7" s="204">
        <v>-1738</v>
      </c>
    </row>
    <row r="8" spans="1:13" x14ac:dyDescent="0.25">
      <c r="A8" s="84" t="s">
        <v>4955</v>
      </c>
      <c r="B8" s="84" t="s">
        <v>4956</v>
      </c>
      <c r="C8" s="84">
        <v>45</v>
      </c>
      <c r="D8" s="84">
        <f>FLOOR(C8*1.1,LOOKUP(C8*1.1,{0,10,50,100,500},{0.01,0.05,0.1,0.5,1}))</f>
        <v>49.5</v>
      </c>
      <c r="E8" s="84">
        <f>CEILING(C8*0.9,LOOKUP(C8*0.9,{0,10,50,100,500},{0.01,0.05,0.1,0.5,1}))</f>
        <v>40.5</v>
      </c>
      <c r="F8" s="84">
        <f t="shared" si="0"/>
        <v>49.25</v>
      </c>
      <c r="G8" s="84">
        <v>1</v>
      </c>
      <c r="H8" s="84">
        <f t="shared" si="1"/>
        <v>45</v>
      </c>
      <c r="I8" s="84" t="s">
        <v>3590</v>
      </c>
      <c r="J8" s="84">
        <v>7.78</v>
      </c>
      <c r="K8" s="84" t="s">
        <v>4957</v>
      </c>
      <c r="M8" s="204">
        <v>-1557</v>
      </c>
    </row>
    <row r="9" spans="1:13" x14ac:dyDescent="0.25">
      <c r="A9" s="84" t="s">
        <v>4242</v>
      </c>
      <c r="B9" s="84" t="s">
        <v>4243</v>
      </c>
      <c r="C9" s="84">
        <v>31.55</v>
      </c>
      <c r="D9" s="84">
        <f>FLOOR(C9*1.1,LOOKUP(C9*1.1,{0,10,50,100,500},{0.01,0.05,0.1,0.5,1}))</f>
        <v>34.700000000000003</v>
      </c>
      <c r="E9" s="84">
        <f>CEILING(C9*0.9,LOOKUP(C9*0.9,{0,10,50,100,500},{0.01,0.05,0.1,0.5,1}))</f>
        <v>28.400000000000002</v>
      </c>
      <c r="F9" s="84">
        <f t="shared" si="0"/>
        <v>34.450000000000003</v>
      </c>
      <c r="G9" s="84">
        <v>2</v>
      </c>
      <c r="H9" s="84">
        <f t="shared" si="1"/>
        <v>63.1</v>
      </c>
      <c r="I9" s="84" t="s">
        <v>3590</v>
      </c>
      <c r="J9" s="84">
        <v>7.6</v>
      </c>
      <c r="K9" s="84" t="s">
        <v>4958</v>
      </c>
      <c r="M9" s="204">
        <v>1056</v>
      </c>
    </row>
    <row r="10" spans="1:13" x14ac:dyDescent="0.25">
      <c r="H10" s="83">
        <f>SUM(H2:H9)</f>
        <v>507.1</v>
      </c>
      <c r="M10" s="83">
        <f>SUM(M2:M9)</f>
        <v>-11524</v>
      </c>
    </row>
    <row r="12" spans="1:13" x14ac:dyDescent="0.25">
      <c r="I12" s="204" t="s">
        <v>4971</v>
      </c>
    </row>
  </sheetData>
  <phoneticPr fontId="1" type="noConversion"/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7D34-6F97-4B92-9FDB-E6E7BB494DF4}">
  <dimension ref="A1:M12"/>
  <sheetViews>
    <sheetView zoomScale="145" zoomScaleNormal="145" workbookViewId="0">
      <selection activeCell="M12" sqref="M12"/>
    </sheetView>
  </sheetViews>
  <sheetFormatPr defaultColWidth="9.28515625" defaultRowHeight="15.75" x14ac:dyDescent="0.25"/>
  <cols>
    <col min="1" max="3" width="9.28515625" style="205"/>
    <col min="4" max="4" width="9.28515625" style="205" hidden="1" customWidth="1"/>
    <col min="5" max="10" width="9.28515625" style="205"/>
    <col min="11" max="11" width="15.7109375" style="205" customWidth="1"/>
    <col min="12" max="16384" width="9.28515625" style="205"/>
  </cols>
  <sheetData>
    <row r="1" spans="1:13" x14ac:dyDescent="0.25">
      <c r="A1" s="205" t="s">
        <v>3587</v>
      </c>
      <c r="B1" s="205" t="s">
        <v>3588</v>
      </c>
      <c r="C1" s="205" t="s">
        <v>3589</v>
      </c>
      <c r="D1" s="205" t="s">
        <v>3590</v>
      </c>
      <c r="E1" s="205" t="s">
        <v>3591</v>
      </c>
      <c r="F1" s="205" t="s">
        <v>3592</v>
      </c>
      <c r="G1" s="205" t="s">
        <v>3593</v>
      </c>
      <c r="H1" s="205" t="s">
        <v>3594</v>
      </c>
      <c r="I1" s="205" t="s">
        <v>3590</v>
      </c>
      <c r="J1" s="205" t="s">
        <v>3595</v>
      </c>
      <c r="K1" s="205" t="s">
        <v>3596</v>
      </c>
      <c r="L1" s="205" t="s">
        <v>3597</v>
      </c>
    </row>
    <row r="2" spans="1:13" x14ac:dyDescent="0.25">
      <c r="A2" s="84" t="s">
        <v>1203</v>
      </c>
      <c r="B2" s="84" t="s">
        <v>1204</v>
      </c>
      <c r="C2" s="84">
        <v>38.450000000000003</v>
      </c>
      <c r="D2" s="84">
        <f>FLOOR(C2*1.1,LOOKUP(C2*1.1,{0,10,50,100,500},{0.01,0.05,0.1,0.5,1}))</f>
        <v>42.25</v>
      </c>
      <c r="E2" s="84">
        <f>CEILING(C2*0.9,LOOKUP(C2*0.9,{0,10,50,100,500},{0.01,0.05,0.1,0.5,1}))</f>
        <v>34.65</v>
      </c>
      <c r="F2" s="84">
        <f t="shared" ref="F2:F11" si="0">IF(D2&lt;10,D2-0.05,IF(D2&lt;50,D2-0.25,IF(D2&lt;100,D2-0.5,IF(D2&lt;500,D2-2.5,IF(D2&lt;1000,D2-5,0)))))</f>
        <v>42</v>
      </c>
      <c r="G2" s="84">
        <v>1</v>
      </c>
      <c r="H2" s="84">
        <f t="shared" ref="H2:H11" si="1">C2*G2</f>
        <v>38.450000000000003</v>
      </c>
      <c r="I2" s="84" t="s">
        <v>3590</v>
      </c>
      <c r="J2" s="84">
        <v>33.97</v>
      </c>
      <c r="K2" s="84" t="s">
        <v>4959</v>
      </c>
      <c r="M2" s="205">
        <v>902</v>
      </c>
    </row>
    <row r="3" spans="1:13" x14ac:dyDescent="0.25">
      <c r="A3" s="84" t="s">
        <v>4359</v>
      </c>
      <c r="B3" s="84" t="s">
        <v>4360</v>
      </c>
      <c r="C3" s="84">
        <v>18.600000000000001</v>
      </c>
      <c r="D3" s="84">
        <f>FLOOR(C3*1.1,LOOKUP(C3*1.1,{0,10,50,100,500},{0.01,0.05,0.1,0.5,1}))</f>
        <v>20.450000000000003</v>
      </c>
      <c r="E3" s="84">
        <f>CEILING(C3*0.9,LOOKUP(C3*0.9,{0,10,50,100,500},{0.01,0.05,0.1,0.5,1}))</f>
        <v>16.75</v>
      </c>
      <c r="F3" s="84">
        <f t="shared" si="0"/>
        <v>20.200000000000003</v>
      </c>
      <c r="G3" s="84">
        <v>2</v>
      </c>
      <c r="H3" s="84">
        <f t="shared" si="1"/>
        <v>37.200000000000003</v>
      </c>
      <c r="I3" s="84" t="s">
        <v>3590</v>
      </c>
      <c r="J3" s="84">
        <v>24.32</v>
      </c>
      <c r="K3" s="84" t="s">
        <v>4960</v>
      </c>
      <c r="L3" s="183"/>
      <c r="M3" s="205">
        <v>1284</v>
      </c>
    </row>
    <row r="4" spans="1:13" x14ac:dyDescent="0.25">
      <c r="A4" s="84" t="s">
        <v>4961</v>
      </c>
      <c r="B4" s="84" t="s">
        <v>4962</v>
      </c>
      <c r="C4" s="84">
        <v>26.2</v>
      </c>
      <c r="D4" s="84">
        <f>FLOOR(C4*1.1,LOOKUP(C4*1.1,{0,10,50,100,500},{0.01,0.05,0.1,0.5,1}))</f>
        <v>28.8</v>
      </c>
      <c r="E4" s="84">
        <f>CEILING(C4*0.9,LOOKUP(C4*0.9,{0,10,50,100,500},{0.01,0.05,0.1,0.5,1}))</f>
        <v>23.6</v>
      </c>
      <c r="F4" s="84">
        <f t="shared" si="0"/>
        <v>28.55</v>
      </c>
      <c r="G4" s="84">
        <v>2</v>
      </c>
      <c r="H4" s="84">
        <f t="shared" si="1"/>
        <v>52.4</v>
      </c>
      <c r="I4" s="84" t="s">
        <v>3590</v>
      </c>
      <c r="J4" s="84">
        <v>14.2</v>
      </c>
      <c r="K4" s="84" t="s">
        <v>4963</v>
      </c>
      <c r="M4" s="205">
        <v>982</v>
      </c>
    </row>
    <row r="5" spans="1:13" x14ac:dyDescent="0.25">
      <c r="A5" s="84" t="s">
        <v>4964</v>
      </c>
      <c r="B5" s="84" t="s">
        <v>4965</v>
      </c>
      <c r="C5" s="84">
        <v>36.450000000000003</v>
      </c>
      <c r="D5" s="84">
        <f>FLOOR(C5*1.1,LOOKUP(C5*1.1,{0,10,50,100,500},{0.01,0.05,0.1,0.5,1}))</f>
        <v>40.050000000000004</v>
      </c>
      <c r="E5" s="84">
        <f>CEILING(C5*0.9,LOOKUP(C5*0.9,{0,10,50,100,500},{0.01,0.05,0.1,0.5,1}))</f>
        <v>32.85</v>
      </c>
      <c r="F5" s="84">
        <f t="shared" si="0"/>
        <v>39.800000000000004</v>
      </c>
      <c r="G5" s="84">
        <v>1</v>
      </c>
      <c r="H5" s="84">
        <f t="shared" si="1"/>
        <v>36.450000000000003</v>
      </c>
      <c r="I5" s="84" t="s">
        <v>3590</v>
      </c>
      <c r="J5" s="84">
        <v>13.34</v>
      </c>
      <c r="K5" s="84" t="s">
        <v>4966</v>
      </c>
      <c r="M5" s="205">
        <v>-1244</v>
      </c>
    </row>
    <row r="6" spans="1:13" x14ac:dyDescent="0.25">
      <c r="A6" s="81" t="s">
        <v>1169</v>
      </c>
      <c r="B6" s="81" t="s">
        <v>1170</v>
      </c>
      <c r="C6" s="81">
        <v>70.900000000000006</v>
      </c>
      <c r="D6" s="81">
        <f>FLOOR(C6*1.1,LOOKUP(C6*1.1,{0,10,50,100,500},{0.01,0.05,0.1,0.5,1}))</f>
        <v>77.900000000000006</v>
      </c>
      <c r="E6" s="81">
        <f>CEILING(C6*0.9,LOOKUP(C6*0.9,{0,10,50,100,500},{0.01,0.05,0.1,0.5,1}))</f>
        <v>63.900000000000006</v>
      </c>
      <c r="F6" s="81">
        <f t="shared" si="0"/>
        <v>77.400000000000006</v>
      </c>
      <c r="G6" s="81">
        <v>0</v>
      </c>
      <c r="H6" s="81">
        <f t="shared" si="1"/>
        <v>0</v>
      </c>
      <c r="I6" s="81" t="s">
        <v>3590</v>
      </c>
      <c r="J6" s="81">
        <v>12.08</v>
      </c>
      <c r="K6" s="81" t="s">
        <v>4967</v>
      </c>
    </row>
    <row r="7" spans="1:13" x14ac:dyDescent="0.25">
      <c r="A7" s="84" t="s">
        <v>4313</v>
      </c>
      <c r="B7" s="84" t="s">
        <v>4314</v>
      </c>
      <c r="C7" s="84">
        <v>26.95</v>
      </c>
      <c r="D7" s="84">
        <f>FLOOR(C7*1.1,LOOKUP(C7*1.1,{0,10,50,100,500},{0.01,0.05,0.1,0.5,1}))</f>
        <v>29.6</v>
      </c>
      <c r="E7" s="84">
        <f>CEILING(C7*0.9,LOOKUP(C7*0.9,{0,10,50,100,500},{0.01,0.05,0.1,0.5,1}))</f>
        <v>24.3</v>
      </c>
      <c r="F7" s="84">
        <f t="shared" si="0"/>
        <v>29.35</v>
      </c>
      <c r="G7" s="84">
        <v>2</v>
      </c>
      <c r="H7" s="84">
        <f t="shared" si="1"/>
        <v>53.9</v>
      </c>
      <c r="I7" s="84" t="s">
        <v>3590</v>
      </c>
      <c r="J7" s="84">
        <v>10.56</v>
      </c>
      <c r="K7" s="84" t="s">
        <v>4968</v>
      </c>
      <c r="M7" s="205">
        <v>959</v>
      </c>
    </row>
    <row r="8" spans="1:13" x14ac:dyDescent="0.25">
      <c r="A8" s="84" t="s">
        <v>4142</v>
      </c>
      <c r="B8" s="84" t="s">
        <v>4143</v>
      </c>
      <c r="C8" s="84">
        <v>51.2</v>
      </c>
      <c r="D8" s="84">
        <f>FLOOR(C8*1.1,LOOKUP(C8*1.1,{0,10,50,100,500},{0.01,0.05,0.1,0.5,1}))</f>
        <v>56.300000000000004</v>
      </c>
      <c r="E8" s="84">
        <f>CEILING(C8*0.9,LOOKUP(C8*0.9,{0,10,50,100,500},{0.01,0.05,0.1,0.5,1}))</f>
        <v>46.1</v>
      </c>
      <c r="F8" s="84">
        <f t="shared" si="0"/>
        <v>55.800000000000004</v>
      </c>
      <c r="G8" s="84">
        <v>1</v>
      </c>
      <c r="H8" s="84">
        <f t="shared" si="1"/>
        <v>51.2</v>
      </c>
      <c r="I8" s="84" t="s">
        <v>3590</v>
      </c>
      <c r="J8" s="84">
        <v>10.55</v>
      </c>
      <c r="K8" s="84" t="s">
        <v>4969</v>
      </c>
      <c r="L8" s="183"/>
      <c r="M8" s="205">
        <v>3080</v>
      </c>
    </row>
    <row r="9" spans="1:13" x14ac:dyDescent="0.25">
      <c r="A9" s="84" t="s">
        <v>4955</v>
      </c>
      <c r="B9" s="84" t="s">
        <v>4956</v>
      </c>
      <c r="C9" s="84">
        <v>46.5</v>
      </c>
      <c r="D9" s="84">
        <f>FLOOR(C9*1.1,LOOKUP(C9*1.1,{0,10,50,100,500},{0.01,0.05,0.1,0.5,1}))</f>
        <v>51.1</v>
      </c>
      <c r="E9" s="84">
        <f>CEILING(C9*0.9,LOOKUP(C9*0.9,{0,10,50,100,500},{0.01,0.05,0.1,0.5,1}))</f>
        <v>41.85</v>
      </c>
      <c r="F9" s="84">
        <f t="shared" si="0"/>
        <v>50.6</v>
      </c>
      <c r="G9" s="84">
        <v>1</v>
      </c>
      <c r="H9" s="84">
        <f t="shared" si="1"/>
        <v>46.5</v>
      </c>
      <c r="I9" s="84" t="s">
        <v>3590</v>
      </c>
      <c r="J9" s="84">
        <v>10.41</v>
      </c>
      <c r="K9" s="84" t="s">
        <v>4970</v>
      </c>
      <c r="M9" s="205">
        <v>291</v>
      </c>
    </row>
    <row r="10" spans="1:13" x14ac:dyDescent="0.25">
      <c r="A10" s="84" t="s">
        <v>4415</v>
      </c>
      <c r="B10" s="84" t="s">
        <v>4416</v>
      </c>
      <c r="C10" s="84">
        <v>40.5</v>
      </c>
      <c r="D10" s="84">
        <f>FLOOR(C10*1.1,LOOKUP(C10*1.1,{0,10,50,100,500},{0.01,0.05,0.1,0.5,1}))</f>
        <v>44.550000000000004</v>
      </c>
      <c r="E10" s="84">
        <f>CEILING(C10*0.9,LOOKUP(C10*0.9,{0,10,50,100,500},{0.01,0.05,0.1,0.5,1}))</f>
        <v>36.450000000000003</v>
      </c>
      <c r="F10" s="84">
        <f t="shared" si="0"/>
        <v>44.300000000000004</v>
      </c>
      <c r="G10" s="84">
        <v>1</v>
      </c>
      <c r="H10" s="84">
        <f t="shared" si="1"/>
        <v>40.5</v>
      </c>
      <c r="I10" s="84" t="s">
        <v>3590</v>
      </c>
      <c r="J10" s="84">
        <v>9.3699999999999992</v>
      </c>
      <c r="K10" s="84" t="s">
        <v>4972</v>
      </c>
      <c r="M10" s="205">
        <v>300</v>
      </c>
    </row>
    <row r="11" spans="1:13" x14ac:dyDescent="0.25">
      <c r="A11" s="84" t="s">
        <v>656</v>
      </c>
      <c r="B11" s="84" t="s">
        <v>657</v>
      </c>
      <c r="C11" s="84">
        <v>46.95</v>
      </c>
      <c r="D11" s="84">
        <f>FLOOR(C11*1.1,LOOKUP(C11*1.1,{0,10,50,100,500},{0.01,0.05,0.1,0.5,1}))</f>
        <v>51.6</v>
      </c>
      <c r="E11" s="84">
        <f>CEILING(C11*0.9,LOOKUP(C11*0.9,{0,10,50,100,500},{0.01,0.05,0.1,0.5,1}))</f>
        <v>42.300000000000004</v>
      </c>
      <c r="F11" s="84">
        <f t="shared" si="0"/>
        <v>51.1</v>
      </c>
      <c r="G11" s="84">
        <v>1</v>
      </c>
      <c r="H11" s="84">
        <f t="shared" si="1"/>
        <v>46.95</v>
      </c>
      <c r="I11" s="84" t="s">
        <v>3590</v>
      </c>
      <c r="J11" s="84">
        <v>8.61</v>
      </c>
      <c r="K11" s="84" t="s">
        <v>4973</v>
      </c>
      <c r="M11" s="205">
        <v>-360</v>
      </c>
    </row>
    <row r="12" spans="1:13" x14ac:dyDescent="0.25">
      <c r="H12" s="83">
        <f>SUM(H2:H11)</f>
        <v>403.55</v>
      </c>
      <c r="M12" s="83">
        <f>SUM(M2:M11)</f>
        <v>6194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A871-F1C5-4BED-BF90-55F7A38EB549}">
  <dimension ref="A1:M12"/>
  <sheetViews>
    <sheetView zoomScale="145" zoomScaleNormal="145" workbookViewId="0">
      <selection activeCell="M11" sqref="M11"/>
    </sheetView>
  </sheetViews>
  <sheetFormatPr defaultColWidth="9.28515625" defaultRowHeight="15.75" x14ac:dyDescent="0.25"/>
  <cols>
    <col min="1" max="3" width="9.28515625" style="206"/>
    <col min="4" max="4" width="9.28515625" style="206" hidden="1" customWidth="1"/>
    <col min="5" max="10" width="9.28515625" style="206"/>
    <col min="11" max="11" width="15.7109375" style="206" customWidth="1"/>
    <col min="12" max="16384" width="9.28515625" style="206"/>
  </cols>
  <sheetData>
    <row r="1" spans="1:13" x14ac:dyDescent="0.25">
      <c r="A1" s="206" t="s">
        <v>3587</v>
      </c>
      <c r="B1" s="206" t="s">
        <v>3588</v>
      </c>
      <c r="C1" s="206" t="s">
        <v>3589</v>
      </c>
      <c r="D1" s="206" t="s">
        <v>3590</v>
      </c>
      <c r="E1" s="206" t="s">
        <v>3591</v>
      </c>
      <c r="F1" s="206" t="s">
        <v>3592</v>
      </c>
      <c r="G1" s="206" t="s">
        <v>3593</v>
      </c>
      <c r="H1" s="206" t="s">
        <v>3594</v>
      </c>
      <c r="I1" s="206" t="s">
        <v>3590</v>
      </c>
      <c r="J1" s="206" t="s">
        <v>3595</v>
      </c>
      <c r="K1" s="206" t="s">
        <v>3596</v>
      </c>
      <c r="L1" s="206" t="s">
        <v>3597</v>
      </c>
    </row>
    <row r="2" spans="1:13" x14ac:dyDescent="0.25">
      <c r="A2" s="84" t="s">
        <v>4645</v>
      </c>
      <c r="B2" s="84" t="s">
        <v>4646</v>
      </c>
      <c r="C2" s="84">
        <v>29</v>
      </c>
      <c r="D2" s="84">
        <f>FLOOR(C2*1.1,LOOKUP(C2*1.1,{0,10,50,100,500},{0.01,0.05,0.1,0.5,1}))</f>
        <v>31.900000000000002</v>
      </c>
      <c r="E2" s="84">
        <f>CEILING(C2*0.9,LOOKUP(C2*0.9,{0,10,50,100,500},{0.01,0.05,0.1,0.5,1}))</f>
        <v>26.1</v>
      </c>
      <c r="F2" s="84">
        <f t="shared" ref="F2:F11" si="0">IF(D2&lt;10,D2-0.05,IF(D2&lt;50,D2-0.25,IF(D2&lt;100,D2-0.5,IF(D2&lt;500,D2-2.5,IF(D2&lt;1000,D2-5,0)))))</f>
        <v>31.650000000000002</v>
      </c>
      <c r="G2" s="84">
        <v>2</v>
      </c>
      <c r="H2" s="84">
        <f t="shared" ref="H2:H11" si="1">C2*G2</f>
        <v>58</v>
      </c>
      <c r="I2" s="84" t="s">
        <v>3590</v>
      </c>
      <c r="J2" s="84">
        <v>51.55</v>
      </c>
      <c r="K2" s="84" t="s">
        <v>4974</v>
      </c>
      <c r="M2" s="206">
        <v>851</v>
      </c>
    </row>
    <row r="3" spans="1:13" x14ac:dyDescent="0.25">
      <c r="A3" s="84" t="s">
        <v>4169</v>
      </c>
      <c r="B3" s="84" t="s">
        <v>4170</v>
      </c>
      <c r="C3" s="84">
        <v>48.15</v>
      </c>
      <c r="D3" s="84">
        <f>FLOOR(C3*1.1,LOOKUP(C3*1.1,{0,10,50,100,500},{0.01,0.05,0.1,0.5,1}))</f>
        <v>52.900000000000006</v>
      </c>
      <c r="E3" s="84">
        <f>CEILING(C3*0.9,LOOKUP(C3*0.9,{0,10,50,100,500},{0.01,0.05,0.1,0.5,1}))</f>
        <v>43.35</v>
      </c>
      <c r="F3" s="84">
        <f t="shared" si="0"/>
        <v>52.400000000000006</v>
      </c>
      <c r="G3" s="84">
        <v>1</v>
      </c>
      <c r="H3" s="84">
        <f t="shared" si="1"/>
        <v>48.15</v>
      </c>
      <c r="I3" s="84" t="s">
        <v>3590</v>
      </c>
      <c r="J3" s="84">
        <v>19.559999999999999</v>
      </c>
      <c r="K3" s="84" t="s">
        <v>4975</v>
      </c>
      <c r="M3" s="206">
        <v>-1816</v>
      </c>
    </row>
    <row r="4" spans="1:13" x14ac:dyDescent="0.25">
      <c r="A4" s="84" t="s">
        <v>4014</v>
      </c>
      <c r="B4" s="84" t="s">
        <v>4015</v>
      </c>
      <c r="C4" s="84">
        <v>20.45</v>
      </c>
      <c r="D4" s="84">
        <f>FLOOR(C4*1.1,LOOKUP(C4*1.1,{0,10,50,100,500},{0.01,0.05,0.1,0.5,1}))</f>
        <v>22.450000000000003</v>
      </c>
      <c r="E4" s="84">
        <f>CEILING(C4*0.9,LOOKUP(C4*0.9,{0,10,50,100,500},{0.01,0.05,0.1,0.5,1}))</f>
        <v>18.45</v>
      </c>
      <c r="F4" s="84">
        <f t="shared" si="0"/>
        <v>22.200000000000003</v>
      </c>
      <c r="G4" s="84">
        <v>3</v>
      </c>
      <c r="H4" s="84">
        <f t="shared" si="1"/>
        <v>61.349999999999994</v>
      </c>
      <c r="I4" s="84" t="s">
        <v>3590</v>
      </c>
      <c r="J4" s="84">
        <v>15.55</v>
      </c>
      <c r="K4" s="84" t="s">
        <v>4976</v>
      </c>
      <c r="L4" s="183"/>
    </row>
    <row r="5" spans="1:13" x14ac:dyDescent="0.25">
      <c r="A5" s="84" t="s">
        <v>359</v>
      </c>
      <c r="B5" s="84" t="s">
        <v>360</v>
      </c>
      <c r="C5" s="84">
        <v>24.15</v>
      </c>
      <c r="D5" s="84">
        <f>FLOOR(C5*1.1,LOOKUP(C5*1.1,{0,10,50,100,500},{0.01,0.05,0.1,0.5,1}))</f>
        <v>26.55</v>
      </c>
      <c r="E5" s="84">
        <f>CEILING(C5*0.9,LOOKUP(C5*0.9,{0,10,50,100,500},{0.01,0.05,0.1,0.5,1}))</f>
        <v>21.75</v>
      </c>
      <c r="F5" s="84">
        <f t="shared" si="0"/>
        <v>26.3</v>
      </c>
      <c r="G5" s="84">
        <v>2</v>
      </c>
      <c r="H5" s="84">
        <f t="shared" si="1"/>
        <v>48.3</v>
      </c>
      <c r="I5" s="84" t="s">
        <v>3590</v>
      </c>
      <c r="J5" s="84">
        <v>14</v>
      </c>
      <c r="K5" s="84" t="s">
        <v>4977</v>
      </c>
      <c r="M5" s="206">
        <v>1388</v>
      </c>
    </row>
    <row r="6" spans="1:13" x14ac:dyDescent="0.25">
      <c r="A6" s="81" t="s">
        <v>1478</v>
      </c>
      <c r="B6" s="81" t="s">
        <v>1479</v>
      </c>
      <c r="C6" s="81">
        <v>70</v>
      </c>
      <c r="D6" s="81">
        <f>FLOOR(C6*1.1,LOOKUP(C6*1.1,{0,10,50,100,500},{0.01,0.05,0.1,0.5,1}))</f>
        <v>77</v>
      </c>
      <c r="E6" s="81">
        <f>CEILING(C6*0.9,LOOKUP(C6*0.9,{0,10,50,100,500},{0.01,0.05,0.1,0.5,1}))</f>
        <v>63</v>
      </c>
      <c r="F6" s="81">
        <f>IF(D6&lt;10,D6-0.05,IF(D6&lt;50,D6-0.25,IF(D6&lt;100,D6-0.5,IF(D6&lt;500,D6-2.5,IF(D6&lt;1000,D6-5,0)))))</f>
        <v>76.5</v>
      </c>
      <c r="G6" s="81">
        <v>0</v>
      </c>
      <c r="H6" s="81">
        <f>C6*G6</f>
        <v>0</v>
      </c>
      <c r="I6" s="81" t="s">
        <v>3590</v>
      </c>
      <c r="J6" s="81">
        <v>11.37</v>
      </c>
      <c r="K6" s="81" t="s">
        <v>4978</v>
      </c>
    </row>
    <row r="7" spans="1:13" x14ac:dyDescent="0.25">
      <c r="A7" s="84" t="s">
        <v>11</v>
      </c>
      <c r="B7" s="84" t="s">
        <v>12</v>
      </c>
      <c r="C7" s="84">
        <v>25.35</v>
      </c>
      <c r="D7" s="84">
        <f>FLOOR(C7*1.1,LOOKUP(C7*1.1,{0,10,50,100,500},{0.01,0.05,0.1,0.5,1}))</f>
        <v>27.85</v>
      </c>
      <c r="E7" s="84">
        <f>CEILING(C7*0.9,LOOKUP(C7*0.9,{0,10,50,100,500},{0.01,0.05,0.1,0.5,1}))</f>
        <v>22.85</v>
      </c>
      <c r="F7" s="84">
        <f>IF(D7&lt;10,D7-0.05,IF(D7&lt;50,D7-0.25,IF(D7&lt;100,D7-0.5,IF(D7&lt;500,D7-2.5,IF(D7&lt;1000,D7-5,0)))))</f>
        <v>27.6</v>
      </c>
      <c r="G7" s="84">
        <v>2</v>
      </c>
      <c r="H7" s="84">
        <f>C7*G7</f>
        <v>50.7</v>
      </c>
      <c r="I7" s="84" t="s">
        <v>3590</v>
      </c>
      <c r="J7" s="84">
        <v>10.9</v>
      </c>
      <c r="K7" s="84" t="s">
        <v>4979</v>
      </c>
      <c r="L7" s="183"/>
      <c r="M7" s="206">
        <v>-1818</v>
      </c>
    </row>
    <row r="8" spans="1:13" x14ac:dyDescent="0.25">
      <c r="A8" s="84" t="s">
        <v>4328</v>
      </c>
      <c r="B8" s="84" t="s">
        <v>4329</v>
      </c>
      <c r="C8" s="84">
        <v>47.5</v>
      </c>
      <c r="D8" s="84">
        <f>FLOOR(C8*1.1,LOOKUP(C8*1.1,{0,10,50,100,500},{0.01,0.05,0.1,0.5,1}))</f>
        <v>52.2</v>
      </c>
      <c r="E8" s="84">
        <f>CEILING(C8*0.9,LOOKUP(C8*0.9,{0,10,50,100,500},{0.01,0.05,0.1,0.5,1}))</f>
        <v>42.75</v>
      </c>
      <c r="F8" s="84">
        <f>IF(D8&lt;10,D8-0.05,IF(D8&lt;50,D8-0.25,IF(D8&lt;100,D8-0.5,IF(D8&lt;500,D8-2.5,IF(D8&lt;1000,D8-5,0)))))</f>
        <v>51.7</v>
      </c>
      <c r="G8" s="84">
        <v>1</v>
      </c>
      <c r="H8" s="84">
        <f>C8*G8</f>
        <v>47.5</v>
      </c>
      <c r="I8" s="84" t="s">
        <v>3590</v>
      </c>
      <c r="J8" s="84">
        <v>9.49</v>
      </c>
      <c r="K8" s="84" t="s">
        <v>4980</v>
      </c>
      <c r="M8" s="206">
        <v>439</v>
      </c>
    </row>
    <row r="9" spans="1:13" x14ac:dyDescent="0.25">
      <c r="A9" s="84" t="s">
        <v>3740</v>
      </c>
      <c r="B9" s="84" t="s">
        <v>3741</v>
      </c>
      <c r="C9" s="84">
        <v>23.25</v>
      </c>
      <c r="D9" s="84">
        <f>FLOOR(C9*1.1,LOOKUP(C9*1.1,{0,10,50,100,500},{0.01,0.05,0.1,0.5,1}))</f>
        <v>25.55</v>
      </c>
      <c r="E9" s="84">
        <f>CEILING(C9*0.9,LOOKUP(C9*0.9,{0,10,50,100,500},{0.01,0.05,0.1,0.5,1}))</f>
        <v>20.950000000000003</v>
      </c>
      <c r="F9" s="84">
        <f>IF(D9&lt;10,D9-0.05,IF(D9&lt;50,D9-0.25,IF(D9&lt;100,D9-0.5,IF(D9&lt;500,D9-2.5,IF(D9&lt;1000,D9-5,0)))))</f>
        <v>25.3</v>
      </c>
      <c r="G9" s="84">
        <v>2</v>
      </c>
      <c r="H9" s="84">
        <f>C9*G9</f>
        <v>46.5</v>
      </c>
      <c r="I9" s="84" t="s">
        <v>3590</v>
      </c>
      <c r="J9" s="84">
        <v>8.81</v>
      </c>
      <c r="K9" s="84" t="s">
        <v>4981</v>
      </c>
      <c r="L9" s="183"/>
      <c r="M9" s="206">
        <v>-309</v>
      </c>
    </row>
    <row r="10" spans="1:13" x14ac:dyDescent="0.25">
      <c r="A10" s="84" t="s">
        <v>300</v>
      </c>
      <c r="B10" s="84" t="s">
        <v>301</v>
      </c>
      <c r="C10" s="84">
        <v>47.7</v>
      </c>
      <c r="D10" s="84">
        <f>FLOOR(C10*1.1,LOOKUP(C10*1.1,{0,10,50,100,500},{0.01,0.05,0.1,0.5,1}))</f>
        <v>52.400000000000006</v>
      </c>
      <c r="E10" s="84">
        <f>CEILING(C10*0.9,LOOKUP(C10*0.9,{0,10,50,100,500},{0.01,0.05,0.1,0.5,1}))</f>
        <v>42.95</v>
      </c>
      <c r="F10" s="84">
        <f>IF(D10&lt;10,D10-0.05,IF(D10&lt;50,D10-0.25,IF(D10&lt;100,D10-0.5,IF(D10&lt;500,D10-2.5,IF(D10&lt;1000,D10-5,0)))))</f>
        <v>51.900000000000006</v>
      </c>
      <c r="G10" s="84">
        <v>1</v>
      </c>
      <c r="H10" s="84">
        <f>C10*G10</f>
        <v>47.7</v>
      </c>
      <c r="I10" s="84" t="s">
        <v>3590</v>
      </c>
      <c r="J10" s="84">
        <v>8.5</v>
      </c>
      <c r="K10" s="84" t="s">
        <v>4982</v>
      </c>
      <c r="M10" s="206">
        <v>-1211</v>
      </c>
    </row>
    <row r="11" spans="1:13" x14ac:dyDescent="0.25">
      <c r="A11" s="81" t="s">
        <v>709</v>
      </c>
      <c r="B11" s="81" t="s">
        <v>710</v>
      </c>
      <c r="C11" s="81">
        <v>60</v>
      </c>
      <c r="D11" s="81">
        <f>FLOOR(C11*1.1,LOOKUP(C11*1.1,{0,10,50,100,500},{0.01,0.05,0.1,0.5,1}))</f>
        <v>66</v>
      </c>
      <c r="E11" s="81">
        <f>CEILING(C11*0.9,LOOKUP(C11*0.9,{0,10,50,100,500},{0.01,0.05,0.1,0.5,1}))</f>
        <v>54</v>
      </c>
      <c r="F11" s="81">
        <f t="shared" si="0"/>
        <v>65.5</v>
      </c>
      <c r="G11" s="81">
        <v>0</v>
      </c>
      <c r="H11" s="81">
        <f t="shared" si="1"/>
        <v>0</v>
      </c>
      <c r="I11" s="81" t="s">
        <v>3590</v>
      </c>
      <c r="J11" s="81">
        <v>8.09</v>
      </c>
      <c r="K11" s="81" t="s">
        <v>4983</v>
      </c>
    </row>
    <row r="12" spans="1:13" x14ac:dyDescent="0.25">
      <c r="H12" s="83">
        <f>SUM(H2:H11)</f>
        <v>408.2</v>
      </c>
      <c r="M12" s="83">
        <f>SUM(M2:M11)</f>
        <v>-2476</v>
      </c>
    </row>
  </sheetData>
  <phoneticPr fontId="1" type="noConversion"/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55F7-E254-412C-ADCB-94A0BB79B44C}">
  <dimension ref="A1:M11"/>
  <sheetViews>
    <sheetView zoomScale="145" zoomScaleNormal="145" workbookViewId="0">
      <selection activeCell="M10" sqref="M10"/>
    </sheetView>
  </sheetViews>
  <sheetFormatPr defaultColWidth="9.28515625" defaultRowHeight="15.75" x14ac:dyDescent="0.25"/>
  <cols>
    <col min="1" max="3" width="9.28515625" style="207"/>
    <col min="4" max="4" width="9.28515625" style="207" hidden="1" customWidth="1"/>
    <col min="5" max="10" width="9.28515625" style="207"/>
    <col min="11" max="11" width="15.7109375" style="207" customWidth="1"/>
    <col min="12" max="16384" width="9.28515625" style="207"/>
  </cols>
  <sheetData>
    <row r="1" spans="1:13" x14ac:dyDescent="0.25">
      <c r="A1" s="207" t="s">
        <v>3587</v>
      </c>
      <c r="B1" s="207" t="s">
        <v>3588</v>
      </c>
      <c r="C1" s="207" t="s">
        <v>3589</v>
      </c>
      <c r="D1" s="207" t="s">
        <v>3590</v>
      </c>
      <c r="E1" s="207" t="s">
        <v>3591</v>
      </c>
      <c r="F1" s="207" t="s">
        <v>3592</v>
      </c>
      <c r="G1" s="207" t="s">
        <v>3593</v>
      </c>
      <c r="H1" s="207" t="s">
        <v>3594</v>
      </c>
      <c r="I1" s="207" t="s">
        <v>3590</v>
      </c>
      <c r="J1" s="207" t="s">
        <v>3595</v>
      </c>
      <c r="K1" s="207" t="s">
        <v>3596</v>
      </c>
      <c r="L1" s="207" t="s">
        <v>3597</v>
      </c>
    </row>
    <row r="2" spans="1:13" x14ac:dyDescent="0.25">
      <c r="A2" s="84" t="s">
        <v>656</v>
      </c>
      <c r="B2" s="84" t="s">
        <v>657</v>
      </c>
      <c r="C2" s="84">
        <v>50</v>
      </c>
      <c r="D2" s="84">
        <f>FLOOR(C2*1.1,LOOKUP(C2*1.1,{0,10,50,100,500},{0.01,0.05,0.1,0.5,1}))</f>
        <v>55</v>
      </c>
      <c r="E2" s="84">
        <f>CEILING(C2*0.9,LOOKUP(C2*0.9,{0,10,50,100,500},{0.01,0.05,0.1,0.5,1}))</f>
        <v>45</v>
      </c>
      <c r="F2" s="84">
        <f t="shared" ref="F2:F10" si="0">IF(D2&lt;10,D2-0.05,IF(D2&lt;50,D2-0.25,IF(D2&lt;100,D2-0.5,IF(D2&lt;500,D2-2.5,IF(D2&lt;1000,D2-5,0)))))</f>
        <v>54.5</v>
      </c>
      <c r="G2" s="84">
        <v>1</v>
      </c>
      <c r="H2" s="84">
        <f t="shared" ref="H2:H10" si="1">C2*G2</f>
        <v>50</v>
      </c>
      <c r="I2" s="84" t="s">
        <v>3590</v>
      </c>
      <c r="J2" s="84">
        <v>18.16</v>
      </c>
      <c r="K2" s="84" t="s">
        <v>4984</v>
      </c>
      <c r="M2" s="207">
        <v>-216</v>
      </c>
    </row>
    <row r="3" spans="1:13" x14ac:dyDescent="0.25">
      <c r="A3" s="84" t="s">
        <v>4415</v>
      </c>
      <c r="B3" s="84" t="s">
        <v>4416</v>
      </c>
      <c r="C3" s="84">
        <v>42.9</v>
      </c>
      <c r="D3" s="84">
        <f>FLOOR(C3*1.1,LOOKUP(C3*1.1,{0,10,50,100,500},{0.01,0.05,0.1,0.5,1}))</f>
        <v>47.150000000000006</v>
      </c>
      <c r="E3" s="84">
        <f>CEILING(C3*0.9,LOOKUP(C3*0.9,{0,10,50,100,500},{0.01,0.05,0.1,0.5,1}))</f>
        <v>38.650000000000006</v>
      </c>
      <c r="F3" s="84">
        <f t="shared" si="0"/>
        <v>46.900000000000006</v>
      </c>
      <c r="G3" s="84">
        <v>1</v>
      </c>
      <c r="H3" s="84">
        <f t="shared" si="1"/>
        <v>42.9</v>
      </c>
      <c r="I3" s="84" t="s">
        <v>3590</v>
      </c>
      <c r="J3" s="84">
        <v>16.13</v>
      </c>
      <c r="K3" s="84" t="s">
        <v>4985</v>
      </c>
      <c r="M3" s="207">
        <v>645</v>
      </c>
    </row>
    <row r="4" spans="1:13" x14ac:dyDescent="0.25">
      <c r="A4" s="84" t="s">
        <v>796</v>
      </c>
      <c r="B4" s="84" t="s">
        <v>797</v>
      </c>
      <c r="C4" s="84">
        <v>50.2</v>
      </c>
      <c r="D4" s="84">
        <f>FLOOR(C4*1.1,LOOKUP(C4*1.1,{0,10,50,100,500},{0.01,0.05,0.1,0.5,1}))</f>
        <v>55.2</v>
      </c>
      <c r="E4" s="84">
        <f>CEILING(C4*0.9,LOOKUP(C4*0.9,{0,10,50,100,500},{0.01,0.05,0.1,0.5,1}))</f>
        <v>45.2</v>
      </c>
      <c r="F4" s="84">
        <f t="shared" si="0"/>
        <v>54.7</v>
      </c>
      <c r="G4" s="84">
        <v>1</v>
      </c>
      <c r="H4" s="84">
        <f t="shared" si="1"/>
        <v>50.2</v>
      </c>
      <c r="I4" s="84" t="s">
        <v>3590</v>
      </c>
      <c r="J4" s="84">
        <v>15.82</v>
      </c>
      <c r="K4" s="84" t="s">
        <v>4986</v>
      </c>
      <c r="M4" s="207">
        <v>36</v>
      </c>
    </row>
    <row r="5" spans="1:13" x14ac:dyDescent="0.25">
      <c r="A5" s="84" t="s">
        <v>4195</v>
      </c>
      <c r="B5" s="84" t="s">
        <v>4196</v>
      </c>
      <c r="C5" s="84">
        <v>18.2</v>
      </c>
      <c r="D5" s="84">
        <f>FLOOR(C5*1.1,LOOKUP(C5*1.1,{0,10,50,100,500},{0.01,0.05,0.1,0.5,1}))</f>
        <v>20</v>
      </c>
      <c r="E5" s="84">
        <f>CEILING(C5*0.9,LOOKUP(C5*0.9,{0,10,50,100,500},{0.01,0.05,0.1,0.5,1}))</f>
        <v>16.400000000000002</v>
      </c>
      <c r="F5" s="84">
        <f t="shared" si="0"/>
        <v>19.75</v>
      </c>
      <c r="G5" s="84">
        <v>3</v>
      </c>
      <c r="H5" s="84">
        <f t="shared" si="1"/>
        <v>54.599999999999994</v>
      </c>
      <c r="I5" s="84" t="s">
        <v>3590</v>
      </c>
      <c r="J5" s="84">
        <v>15.39</v>
      </c>
      <c r="K5" s="84" t="s">
        <v>4987</v>
      </c>
      <c r="M5" s="207">
        <v>1527</v>
      </c>
    </row>
    <row r="6" spans="1:13" x14ac:dyDescent="0.25">
      <c r="A6" s="84" t="s">
        <v>1169</v>
      </c>
      <c r="B6" s="84" t="s">
        <v>1170</v>
      </c>
      <c r="C6" s="84">
        <v>70</v>
      </c>
      <c r="D6" s="84">
        <f>FLOOR(C6*1.1,LOOKUP(C6*1.1,{0,10,50,100,500},{0.01,0.05,0.1,0.5,1}))</f>
        <v>77</v>
      </c>
      <c r="E6" s="84">
        <f>CEILING(C6*0.9,LOOKUP(C6*0.9,{0,10,50,100,500},{0.01,0.05,0.1,0.5,1}))</f>
        <v>63</v>
      </c>
      <c r="F6" s="84">
        <f t="shared" si="0"/>
        <v>76.5</v>
      </c>
      <c r="G6" s="84">
        <v>1</v>
      </c>
      <c r="H6" s="84">
        <f t="shared" si="1"/>
        <v>70</v>
      </c>
      <c r="I6" s="84" t="s">
        <v>3590</v>
      </c>
      <c r="J6" s="84">
        <v>14.9</v>
      </c>
      <c r="K6" s="84" t="s">
        <v>4988</v>
      </c>
      <c r="M6" s="207">
        <v>1441</v>
      </c>
    </row>
    <row r="7" spans="1:13" x14ac:dyDescent="0.25">
      <c r="A7" s="84" t="s">
        <v>4961</v>
      </c>
      <c r="B7" s="84" t="s">
        <v>4962</v>
      </c>
      <c r="C7" s="84">
        <v>25.8</v>
      </c>
      <c r="D7" s="84">
        <f>FLOOR(C7*1.1,LOOKUP(C7*1.1,{0,10,50,100,500},{0.01,0.05,0.1,0.5,1}))</f>
        <v>28.35</v>
      </c>
      <c r="E7" s="84">
        <f>CEILING(C7*0.9,LOOKUP(C7*0.9,{0,10,50,100,500},{0.01,0.05,0.1,0.5,1}))</f>
        <v>23.25</v>
      </c>
      <c r="F7" s="84">
        <f t="shared" si="0"/>
        <v>28.1</v>
      </c>
      <c r="G7" s="84">
        <v>2</v>
      </c>
      <c r="H7" s="84">
        <f t="shared" si="1"/>
        <v>51.6</v>
      </c>
      <c r="I7" s="84" t="s">
        <v>3590</v>
      </c>
      <c r="J7" s="84">
        <v>9.31</v>
      </c>
      <c r="K7" s="84" t="s">
        <v>4989</v>
      </c>
      <c r="M7" s="207">
        <v>184</v>
      </c>
    </row>
    <row r="8" spans="1:13" x14ac:dyDescent="0.25">
      <c r="A8" s="84" t="s">
        <v>2256</v>
      </c>
      <c r="B8" s="84" t="s">
        <v>2257</v>
      </c>
      <c r="C8" s="84">
        <v>29</v>
      </c>
      <c r="D8" s="84">
        <f>FLOOR(C8*1.1,LOOKUP(C8*1.1,{0,10,50,100,500},{0.01,0.05,0.1,0.5,1}))</f>
        <v>31.900000000000002</v>
      </c>
      <c r="E8" s="84">
        <f>CEILING(C8*0.9,LOOKUP(C8*0.9,{0,10,50,100,500},{0.01,0.05,0.1,0.5,1}))</f>
        <v>26.1</v>
      </c>
      <c r="F8" s="84">
        <f t="shared" si="0"/>
        <v>31.650000000000002</v>
      </c>
      <c r="G8" s="84">
        <v>2</v>
      </c>
      <c r="H8" s="84">
        <f t="shared" si="1"/>
        <v>58</v>
      </c>
      <c r="I8" s="84" t="s">
        <v>3590</v>
      </c>
      <c r="J8" s="84">
        <v>8.5399999999999991</v>
      </c>
      <c r="K8" s="84" t="s">
        <v>4990</v>
      </c>
      <c r="M8" s="207">
        <v>-1231</v>
      </c>
    </row>
    <row r="9" spans="1:13" x14ac:dyDescent="0.25">
      <c r="A9" s="84" t="s">
        <v>3250</v>
      </c>
      <c r="B9" s="84" t="s">
        <v>3251</v>
      </c>
      <c r="C9" s="84">
        <v>33.75</v>
      </c>
      <c r="D9" s="84">
        <f>FLOOR(C9*1.1,LOOKUP(C9*1.1,{0,10,50,100,500},{0.01,0.05,0.1,0.5,1}))</f>
        <v>37.1</v>
      </c>
      <c r="E9" s="84">
        <f>CEILING(C9*0.9,LOOKUP(C9*0.9,{0,10,50,100,500},{0.01,0.05,0.1,0.5,1}))</f>
        <v>30.400000000000002</v>
      </c>
      <c r="F9" s="84">
        <f t="shared" si="0"/>
        <v>36.85</v>
      </c>
      <c r="G9" s="84">
        <v>2</v>
      </c>
      <c r="H9" s="84">
        <f t="shared" si="1"/>
        <v>67.5</v>
      </c>
      <c r="I9" s="84" t="s">
        <v>3590</v>
      </c>
      <c r="J9" s="84">
        <v>7.45</v>
      </c>
      <c r="K9" s="84" t="s">
        <v>4991</v>
      </c>
      <c r="M9" s="207">
        <v>84</v>
      </c>
    </row>
    <row r="10" spans="1:13" x14ac:dyDescent="0.25">
      <c r="A10" s="81" t="s">
        <v>4324</v>
      </c>
      <c r="B10" s="81" t="s">
        <v>4325</v>
      </c>
      <c r="C10" s="81">
        <v>36.35</v>
      </c>
      <c r="D10" s="81">
        <f>FLOOR(C10*1.1,LOOKUP(C10*1.1,{0,10,50,100,500},{0.01,0.05,0.1,0.5,1}))</f>
        <v>39.950000000000003</v>
      </c>
      <c r="E10" s="81">
        <f>CEILING(C10*0.9,LOOKUP(C10*0.9,{0,10,50,100,500},{0.01,0.05,0.1,0.5,1}))</f>
        <v>32.75</v>
      </c>
      <c r="F10" s="81">
        <f t="shared" si="0"/>
        <v>39.700000000000003</v>
      </c>
      <c r="G10" s="81">
        <v>0</v>
      </c>
      <c r="H10" s="81">
        <f t="shared" si="1"/>
        <v>0</v>
      </c>
      <c r="I10" s="81" t="s">
        <v>3590</v>
      </c>
      <c r="J10" s="81">
        <v>7.13</v>
      </c>
      <c r="K10" s="81" t="s">
        <v>4992</v>
      </c>
    </row>
    <row r="11" spans="1:13" x14ac:dyDescent="0.25">
      <c r="H11" s="83">
        <f>SUM(H2:H10)</f>
        <v>444.80000000000007</v>
      </c>
      <c r="M11" s="83">
        <f>SUM(M2:M10)</f>
        <v>2470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0B55-EA24-41A2-B440-712F7536A879}">
  <dimension ref="A1:M10"/>
  <sheetViews>
    <sheetView zoomScale="160" zoomScaleNormal="160" workbookViewId="0">
      <selection activeCell="L14" sqref="L14"/>
    </sheetView>
  </sheetViews>
  <sheetFormatPr defaultColWidth="9.28515625" defaultRowHeight="15.75" x14ac:dyDescent="0.25"/>
  <cols>
    <col min="1" max="3" width="9.28515625" style="208"/>
    <col min="4" max="4" width="9.28515625" style="208" hidden="1" customWidth="1"/>
    <col min="5" max="10" width="9.28515625" style="208"/>
    <col min="11" max="11" width="15.7109375" style="208" customWidth="1"/>
    <col min="12" max="16384" width="9.28515625" style="208"/>
  </cols>
  <sheetData>
    <row r="1" spans="1:13" x14ac:dyDescent="0.25">
      <c r="A1" s="208" t="s">
        <v>3587</v>
      </c>
      <c r="B1" s="208" t="s">
        <v>3588</v>
      </c>
      <c r="C1" s="208" t="s">
        <v>3589</v>
      </c>
      <c r="D1" s="208" t="s">
        <v>3590</v>
      </c>
      <c r="E1" s="208" t="s">
        <v>3591</v>
      </c>
      <c r="F1" s="208" t="s">
        <v>3592</v>
      </c>
      <c r="G1" s="208" t="s">
        <v>3593</v>
      </c>
      <c r="H1" s="208" t="s">
        <v>3594</v>
      </c>
      <c r="I1" s="208" t="s">
        <v>3590</v>
      </c>
      <c r="J1" s="208" t="s">
        <v>3595</v>
      </c>
      <c r="K1" s="208" t="s">
        <v>3596</v>
      </c>
      <c r="L1" s="208" t="s">
        <v>3597</v>
      </c>
    </row>
    <row r="2" spans="1:13" x14ac:dyDescent="0.25">
      <c r="A2" s="84" t="s">
        <v>293</v>
      </c>
      <c r="B2" s="84" t="s">
        <v>294</v>
      </c>
      <c r="C2" s="84">
        <v>70.900000000000006</v>
      </c>
      <c r="D2" s="84">
        <f>FLOOR(C2*1.1,LOOKUP(C2*1.1,{0,10,50,100,500},{0.01,0.05,0.1,0.5,1}))</f>
        <v>77.900000000000006</v>
      </c>
      <c r="E2" s="84">
        <f>CEILING(C2*0.9,LOOKUP(C2*0.9,{0,10,50,100,500},{0.01,0.05,0.1,0.5,1}))</f>
        <v>63.900000000000006</v>
      </c>
      <c r="F2" s="84">
        <f t="shared" ref="F2:F9" si="0">IF(D2&lt;10,D2-0.05,IF(D2&lt;50,D2-0.25,IF(D2&lt;100,D2-0.5,IF(D2&lt;500,D2-2.5,IF(D2&lt;1000,D2-5,0)))))</f>
        <v>77.400000000000006</v>
      </c>
      <c r="G2" s="84">
        <v>0</v>
      </c>
      <c r="H2" s="84">
        <f t="shared" ref="H2:H9" si="1">C2*G2</f>
        <v>0</v>
      </c>
      <c r="I2" s="84" t="s">
        <v>3590</v>
      </c>
      <c r="J2" s="84">
        <v>21.16</v>
      </c>
      <c r="K2" s="84" t="s">
        <v>4993</v>
      </c>
      <c r="L2" s="183"/>
      <c r="M2" s="208" t="s">
        <v>5013</v>
      </c>
    </row>
    <row r="3" spans="1:13" x14ac:dyDescent="0.25">
      <c r="A3" s="84" t="s">
        <v>21</v>
      </c>
      <c r="B3" s="84" t="s">
        <v>22</v>
      </c>
      <c r="C3" s="84">
        <v>37.1</v>
      </c>
      <c r="D3" s="84">
        <f>FLOOR(C3*1.1,LOOKUP(C3*1.1,{0,10,50,100,500},{0.01,0.05,0.1,0.5,1}))</f>
        <v>40.800000000000004</v>
      </c>
      <c r="E3" s="84">
        <f>CEILING(C3*0.9,LOOKUP(C3*0.9,{0,10,50,100,500},{0.01,0.05,0.1,0.5,1}))</f>
        <v>33.4</v>
      </c>
      <c r="F3" s="84">
        <f t="shared" si="0"/>
        <v>40.550000000000004</v>
      </c>
      <c r="G3" s="84">
        <v>2</v>
      </c>
      <c r="H3" s="84">
        <f t="shared" si="1"/>
        <v>74.2</v>
      </c>
      <c r="I3" s="84" t="s">
        <v>3590</v>
      </c>
      <c r="J3" s="84">
        <v>17.29</v>
      </c>
      <c r="K3" s="84" t="s">
        <v>4994</v>
      </c>
      <c r="M3" s="208">
        <v>934</v>
      </c>
    </row>
    <row r="4" spans="1:13" x14ac:dyDescent="0.25">
      <c r="A4" s="84" t="s">
        <v>4645</v>
      </c>
      <c r="B4" s="84" t="s">
        <v>4646</v>
      </c>
      <c r="C4" s="84">
        <v>28.9</v>
      </c>
      <c r="D4" s="84">
        <f>FLOOR(C4*1.1,LOOKUP(C4*1.1,{0,10,50,100,500},{0.01,0.05,0.1,0.5,1}))</f>
        <v>31.75</v>
      </c>
      <c r="E4" s="84">
        <f>CEILING(C4*0.9,LOOKUP(C4*0.9,{0,10,50,100,500},{0.01,0.05,0.1,0.5,1}))</f>
        <v>26.05</v>
      </c>
      <c r="F4" s="84">
        <f t="shared" si="0"/>
        <v>31.5</v>
      </c>
      <c r="G4" s="84">
        <v>2</v>
      </c>
      <c r="H4" s="84">
        <f t="shared" si="1"/>
        <v>57.8</v>
      </c>
      <c r="I4" s="84" t="s">
        <v>3590</v>
      </c>
      <c r="J4" s="84">
        <v>14.23</v>
      </c>
      <c r="K4" s="84" t="s">
        <v>4995</v>
      </c>
      <c r="M4" s="208">
        <v>1271</v>
      </c>
    </row>
    <row r="5" spans="1:13" x14ac:dyDescent="0.25">
      <c r="A5" s="84" t="s">
        <v>634</v>
      </c>
      <c r="B5" s="84" t="s">
        <v>635</v>
      </c>
      <c r="C5" s="84">
        <v>74.599999999999994</v>
      </c>
      <c r="D5" s="84">
        <f>FLOOR(C5*1.1,LOOKUP(C5*1.1,{0,10,50,100,500},{0.01,0.05,0.1,0.5,1}))</f>
        <v>82</v>
      </c>
      <c r="E5" s="84">
        <f>CEILING(C5*0.9,LOOKUP(C5*0.9,{0,10,50,100,500},{0.01,0.05,0.1,0.5,1}))</f>
        <v>67.2</v>
      </c>
      <c r="F5" s="84">
        <f t="shared" si="0"/>
        <v>81.5</v>
      </c>
      <c r="G5" s="84">
        <v>1</v>
      </c>
      <c r="H5" s="84">
        <f t="shared" si="1"/>
        <v>74.599999999999994</v>
      </c>
      <c r="I5" s="84" t="s">
        <v>3590</v>
      </c>
      <c r="J5" s="84">
        <v>14.07</v>
      </c>
      <c r="K5" s="84" t="s">
        <v>4996</v>
      </c>
      <c r="M5" s="208">
        <v>-2968</v>
      </c>
    </row>
    <row r="6" spans="1:13" x14ac:dyDescent="0.25">
      <c r="A6" s="84" t="s">
        <v>2387</v>
      </c>
      <c r="B6" s="84" t="s">
        <v>2388</v>
      </c>
      <c r="C6" s="84">
        <v>22.05</v>
      </c>
      <c r="D6" s="84">
        <f>FLOOR(C6*1.1,LOOKUP(C6*1.1,{0,10,50,100,500},{0.01,0.05,0.1,0.5,1}))</f>
        <v>24.25</v>
      </c>
      <c r="E6" s="84">
        <f>CEILING(C6*0.9,LOOKUP(C6*0.9,{0,10,50,100,500},{0.01,0.05,0.1,0.5,1}))</f>
        <v>19.850000000000001</v>
      </c>
      <c r="F6" s="84">
        <f t="shared" si="0"/>
        <v>24</v>
      </c>
      <c r="G6" s="84">
        <v>3</v>
      </c>
      <c r="H6" s="84">
        <f t="shared" si="1"/>
        <v>66.150000000000006</v>
      </c>
      <c r="I6" s="84" t="s">
        <v>3590</v>
      </c>
      <c r="J6" s="84">
        <v>13.07</v>
      </c>
      <c r="K6" s="84" t="s">
        <v>4997</v>
      </c>
      <c r="M6" s="208">
        <v>-2400</v>
      </c>
    </row>
    <row r="7" spans="1:13" x14ac:dyDescent="0.25">
      <c r="A7" s="84" t="s">
        <v>23</v>
      </c>
      <c r="B7" s="84" t="s">
        <v>24</v>
      </c>
      <c r="C7" s="84">
        <v>60.6</v>
      </c>
      <c r="D7" s="84">
        <f>FLOOR(C7*1.1,LOOKUP(C7*1.1,{0,10,50,100,500},{0.01,0.05,0.1,0.5,1}))</f>
        <v>66.600000000000009</v>
      </c>
      <c r="E7" s="84">
        <f>CEILING(C7*0.9,LOOKUP(C7*0.9,{0,10,50,100,500},{0.01,0.05,0.1,0.5,1}))</f>
        <v>54.6</v>
      </c>
      <c r="F7" s="84">
        <f t="shared" si="0"/>
        <v>66.100000000000009</v>
      </c>
      <c r="G7" s="84">
        <v>1</v>
      </c>
      <c r="H7" s="84">
        <f t="shared" si="1"/>
        <v>60.6</v>
      </c>
      <c r="I7" s="84" t="s">
        <v>3590</v>
      </c>
      <c r="J7" s="84">
        <v>12.37</v>
      </c>
      <c r="K7" s="84" t="s">
        <v>4998</v>
      </c>
      <c r="M7" s="208">
        <v>765</v>
      </c>
    </row>
    <row r="8" spans="1:13" x14ac:dyDescent="0.25">
      <c r="A8" s="84" t="s">
        <v>3661</v>
      </c>
      <c r="B8" s="84" t="s">
        <v>3662</v>
      </c>
      <c r="C8" s="84">
        <v>21.6</v>
      </c>
      <c r="D8" s="84">
        <f>FLOOR(C8*1.1,LOOKUP(C8*1.1,{0,10,50,100,500},{0.01,0.05,0.1,0.5,1}))</f>
        <v>23.75</v>
      </c>
      <c r="E8" s="84">
        <f>CEILING(C8*0.9,LOOKUP(C8*0.9,{0,10,50,100,500},{0.01,0.05,0.1,0.5,1}))</f>
        <v>19.450000000000003</v>
      </c>
      <c r="F8" s="84">
        <f t="shared" si="0"/>
        <v>23.5</v>
      </c>
      <c r="G8" s="84">
        <v>3</v>
      </c>
      <c r="H8" s="84">
        <f t="shared" si="1"/>
        <v>64.800000000000011</v>
      </c>
      <c r="I8" s="84" t="s">
        <v>3590</v>
      </c>
      <c r="J8" s="84">
        <v>10.08</v>
      </c>
      <c r="K8" s="84" t="s">
        <v>4999</v>
      </c>
      <c r="L8" s="183"/>
      <c r="M8" s="208">
        <v>-5847</v>
      </c>
    </row>
    <row r="9" spans="1:13" x14ac:dyDescent="0.25">
      <c r="A9" s="81" t="s">
        <v>3953</v>
      </c>
      <c r="B9" s="81" t="s">
        <v>3954</v>
      </c>
      <c r="C9" s="81">
        <v>27.35</v>
      </c>
      <c r="D9" s="81">
        <f>FLOOR(C9*1.1,LOOKUP(C9*1.1,{0,10,50,100,500},{0.01,0.05,0.1,0.5,1}))</f>
        <v>30.05</v>
      </c>
      <c r="E9" s="81">
        <f>CEILING(C9*0.9,LOOKUP(C9*0.9,{0,10,50,100,500},{0.01,0.05,0.1,0.5,1}))</f>
        <v>24.650000000000002</v>
      </c>
      <c r="F9" s="81">
        <f t="shared" si="0"/>
        <v>29.8</v>
      </c>
      <c r="G9" s="81">
        <v>0</v>
      </c>
      <c r="H9" s="81">
        <f t="shared" si="1"/>
        <v>0</v>
      </c>
      <c r="I9" s="81" t="s">
        <v>3590</v>
      </c>
      <c r="J9" s="81">
        <v>8.0500000000000007</v>
      </c>
      <c r="K9" s="81" t="s">
        <v>5000</v>
      </c>
    </row>
    <row r="10" spans="1:13" x14ac:dyDescent="0.25">
      <c r="H10" s="83">
        <f>SUM(H2:H9)</f>
        <v>398.15000000000003</v>
      </c>
      <c r="M10" s="83">
        <f>SUM(M2:M9)</f>
        <v>-8245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BD20-893A-40E9-9BD1-09CE08E56A99}">
  <dimension ref="A1:M10"/>
  <sheetViews>
    <sheetView zoomScale="130" zoomScaleNormal="130" workbookViewId="0">
      <selection activeCell="M9" sqref="M9"/>
    </sheetView>
  </sheetViews>
  <sheetFormatPr defaultColWidth="9.28515625" defaultRowHeight="15.75" x14ac:dyDescent="0.25"/>
  <cols>
    <col min="1" max="3" width="9.28515625" style="209"/>
    <col min="4" max="4" width="9.28515625" style="209" hidden="1" customWidth="1"/>
    <col min="5" max="10" width="9.28515625" style="209"/>
    <col min="11" max="11" width="15.7109375" style="209" customWidth="1"/>
    <col min="12" max="16384" width="9.28515625" style="209"/>
  </cols>
  <sheetData>
    <row r="1" spans="1:13" x14ac:dyDescent="0.25">
      <c r="A1" s="209" t="s">
        <v>3587</v>
      </c>
      <c r="B1" s="209" t="s">
        <v>3588</v>
      </c>
      <c r="C1" s="209" t="s">
        <v>3589</v>
      </c>
      <c r="D1" s="209" t="s">
        <v>3590</v>
      </c>
      <c r="E1" s="209" t="s">
        <v>3591</v>
      </c>
      <c r="F1" s="209" t="s">
        <v>3592</v>
      </c>
      <c r="G1" s="209" t="s">
        <v>3593</v>
      </c>
      <c r="H1" s="209" t="s">
        <v>3594</v>
      </c>
      <c r="I1" s="209" t="s">
        <v>3590</v>
      </c>
      <c r="J1" s="209" t="s">
        <v>3595</v>
      </c>
      <c r="K1" s="209" t="s">
        <v>3596</v>
      </c>
      <c r="L1" s="209" t="s">
        <v>3597</v>
      </c>
    </row>
    <row r="2" spans="1:13" x14ac:dyDescent="0.25">
      <c r="A2" s="84" t="s">
        <v>3763</v>
      </c>
      <c r="B2" s="84" t="s">
        <v>3764</v>
      </c>
      <c r="C2" s="84">
        <v>32.950000000000003</v>
      </c>
      <c r="D2" s="84">
        <f>FLOOR(C2*1.1,LOOKUP(C2*1.1,{0,10,50,100,500},{0.01,0.05,0.1,0.5,1}))</f>
        <v>36.200000000000003</v>
      </c>
      <c r="E2" s="84">
        <f>CEILING(C2*0.9,LOOKUP(C2*0.9,{0,10,50,100,500},{0.01,0.05,0.1,0.5,1}))</f>
        <v>29.700000000000003</v>
      </c>
      <c r="F2" s="84">
        <f t="shared" ref="F2:F9" si="0">IF(D2&lt;10,D2-0.05,IF(D2&lt;50,D2-0.25,IF(D2&lt;100,D2-0.5,IF(D2&lt;500,D2-2.5,IF(D2&lt;1000,D2-5,0)))))</f>
        <v>35.950000000000003</v>
      </c>
      <c r="G2" s="84">
        <v>0</v>
      </c>
      <c r="H2" s="84">
        <f t="shared" ref="H2:H9" si="1">C2*G2</f>
        <v>0</v>
      </c>
      <c r="I2" s="84" t="s">
        <v>3590</v>
      </c>
      <c r="J2" s="84">
        <v>14.84</v>
      </c>
      <c r="K2" s="84" t="s">
        <v>5001</v>
      </c>
      <c r="M2" s="209" t="s">
        <v>5024</v>
      </c>
    </row>
    <row r="3" spans="1:13" x14ac:dyDescent="0.25">
      <c r="A3" s="84" t="s">
        <v>4169</v>
      </c>
      <c r="B3" s="84" t="s">
        <v>4170</v>
      </c>
      <c r="C3" s="84">
        <v>50.5</v>
      </c>
      <c r="D3" s="84">
        <f>FLOOR(C3*1.1,LOOKUP(C3*1.1,{0,10,50,100,500},{0.01,0.05,0.1,0.5,1}))</f>
        <v>55.5</v>
      </c>
      <c r="E3" s="84">
        <f>CEILING(C3*0.9,LOOKUP(C3*0.9,{0,10,50,100,500},{0.01,0.05,0.1,0.5,1}))</f>
        <v>45.45</v>
      </c>
      <c r="F3" s="84">
        <f t="shared" si="0"/>
        <v>55</v>
      </c>
      <c r="G3" s="84">
        <v>1</v>
      </c>
      <c r="H3" s="84">
        <f t="shared" si="1"/>
        <v>50.5</v>
      </c>
      <c r="I3" s="84" t="s">
        <v>3590</v>
      </c>
      <c r="J3" s="84">
        <v>13.85</v>
      </c>
      <c r="K3" s="84" t="s">
        <v>5002</v>
      </c>
      <c r="M3" s="209">
        <v>1385</v>
      </c>
    </row>
    <row r="4" spans="1:13" x14ac:dyDescent="0.25">
      <c r="A4" s="84" t="s">
        <v>1806</v>
      </c>
      <c r="B4" s="84" t="s">
        <v>1807</v>
      </c>
      <c r="C4" s="84">
        <v>30.4</v>
      </c>
      <c r="D4" s="84">
        <f>FLOOR(C4*1.1,LOOKUP(C4*1.1,{0,10,50,100,500},{0.01,0.05,0.1,0.5,1}))</f>
        <v>33.4</v>
      </c>
      <c r="E4" s="84">
        <f>CEILING(C4*0.9,LOOKUP(C4*0.9,{0,10,50,100,500},{0.01,0.05,0.1,0.5,1}))</f>
        <v>27.400000000000002</v>
      </c>
      <c r="F4" s="84">
        <f t="shared" si="0"/>
        <v>33.15</v>
      </c>
      <c r="G4" s="84">
        <v>2</v>
      </c>
      <c r="H4" s="84">
        <f t="shared" si="1"/>
        <v>60.8</v>
      </c>
      <c r="I4" s="84" t="s">
        <v>3590</v>
      </c>
      <c r="J4" s="84">
        <v>12.89</v>
      </c>
      <c r="K4" s="84" t="s">
        <v>5003</v>
      </c>
      <c r="M4" s="209">
        <v>164</v>
      </c>
    </row>
    <row r="5" spans="1:13" x14ac:dyDescent="0.25">
      <c r="A5" s="84" t="s">
        <v>796</v>
      </c>
      <c r="B5" s="84" t="s">
        <v>797</v>
      </c>
      <c r="C5" s="84">
        <v>51.4</v>
      </c>
      <c r="D5" s="84">
        <f>FLOOR(C5*1.1,LOOKUP(C5*1.1,{0,10,50,100,500},{0.01,0.05,0.1,0.5,1}))</f>
        <v>56.5</v>
      </c>
      <c r="E5" s="84">
        <f>CEILING(C5*0.9,LOOKUP(C5*0.9,{0,10,50,100,500},{0.01,0.05,0.1,0.5,1}))</f>
        <v>46.300000000000004</v>
      </c>
      <c r="F5" s="84">
        <f t="shared" si="0"/>
        <v>56</v>
      </c>
      <c r="G5" s="84">
        <v>1</v>
      </c>
      <c r="H5" s="84">
        <f t="shared" si="1"/>
        <v>51.4</v>
      </c>
      <c r="I5" s="84" t="s">
        <v>3590</v>
      </c>
      <c r="J5" s="84">
        <v>9.74</v>
      </c>
      <c r="K5" s="84" t="s">
        <v>5004</v>
      </c>
      <c r="M5" s="209">
        <v>1083</v>
      </c>
    </row>
    <row r="6" spans="1:13" x14ac:dyDescent="0.25">
      <c r="A6" s="84" t="s">
        <v>5005</v>
      </c>
      <c r="B6" s="84" t="s">
        <v>5006</v>
      </c>
      <c r="C6" s="84">
        <v>54.2</v>
      </c>
      <c r="D6" s="84">
        <f>FLOOR(C6*1.1,LOOKUP(C6*1.1,{0,10,50,100,500},{0.01,0.05,0.1,0.5,1}))</f>
        <v>59.6</v>
      </c>
      <c r="E6" s="84">
        <f>CEILING(C6*0.9,LOOKUP(C6*0.9,{0,10,50,100,500},{0.01,0.05,0.1,0.5,1}))</f>
        <v>48.800000000000004</v>
      </c>
      <c r="F6" s="84">
        <f t="shared" si="0"/>
        <v>59.1</v>
      </c>
      <c r="G6" s="84">
        <v>1</v>
      </c>
      <c r="H6" s="84">
        <f t="shared" si="1"/>
        <v>54.2</v>
      </c>
      <c r="I6" s="84" t="s">
        <v>3590</v>
      </c>
      <c r="J6" s="84">
        <v>9.09</v>
      </c>
      <c r="K6" s="84" t="s">
        <v>5007</v>
      </c>
      <c r="L6" s="183"/>
      <c r="M6" s="209">
        <v>-120</v>
      </c>
    </row>
    <row r="7" spans="1:13" x14ac:dyDescent="0.25">
      <c r="A7" s="84" t="s">
        <v>166</v>
      </c>
      <c r="B7" s="84" t="s">
        <v>167</v>
      </c>
      <c r="C7" s="84">
        <v>61.2</v>
      </c>
      <c r="D7" s="84">
        <f>FLOOR(C7*1.1,LOOKUP(C7*1.1,{0,10,50,100,500},{0.01,0.05,0.1,0.5,1}))</f>
        <v>67.3</v>
      </c>
      <c r="E7" s="84">
        <f>CEILING(C7*0.9,LOOKUP(C7*0.9,{0,10,50,100,500},{0.01,0.05,0.1,0.5,1}))</f>
        <v>55.1</v>
      </c>
      <c r="F7" s="84">
        <f t="shared" si="0"/>
        <v>66.8</v>
      </c>
      <c r="G7" s="84">
        <v>1</v>
      </c>
      <c r="H7" s="84">
        <f t="shared" si="1"/>
        <v>61.2</v>
      </c>
      <c r="I7" s="84" t="s">
        <v>3590</v>
      </c>
      <c r="J7" s="84">
        <v>8.83</v>
      </c>
      <c r="K7" s="84" t="s">
        <v>5008</v>
      </c>
      <c r="M7" s="209">
        <v>2762</v>
      </c>
    </row>
    <row r="8" spans="1:13" x14ac:dyDescent="0.25">
      <c r="A8" s="84" t="s">
        <v>634</v>
      </c>
      <c r="B8" s="84" t="s">
        <v>635</v>
      </c>
      <c r="C8" s="84">
        <v>77.2</v>
      </c>
      <c r="D8" s="84">
        <f>FLOOR(C8*1.1,LOOKUP(C8*1.1,{0,10,50,100,500},{0.01,0.05,0.1,0.5,1}))</f>
        <v>84.9</v>
      </c>
      <c r="E8" s="84">
        <f>CEILING(C8*0.9,LOOKUP(C8*0.9,{0,10,50,100,500},{0.01,0.05,0.1,0.5,1}))</f>
        <v>69.5</v>
      </c>
      <c r="F8" s="84">
        <f t="shared" si="0"/>
        <v>84.4</v>
      </c>
      <c r="G8" s="84">
        <v>1</v>
      </c>
      <c r="H8" s="84">
        <f t="shared" si="1"/>
        <v>77.2</v>
      </c>
      <c r="I8" s="84" t="s">
        <v>3590</v>
      </c>
      <c r="J8" s="84">
        <v>8.1</v>
      </c>
      <c r="K8" s="84" t="s">
        <v>5009</v>
      </c>
      <c r="M8" s="209">
        <v>2127</v>
      </c>
    </row>
    <row r="9" spans="1:13" x14ac:dyDescent="0.25">
      <c r="A9" s="81" t="s">
        <v>5010</v>
      </c>
      <c r="B9" s="81" t="s">
        <v>5011</v>
      </c>
      <c r="C9" s="81">
        <v>33.5</v>
      </c>
      <c r="D9" s="81">
        <f>FLOOR(C9*1.1,LOOKUP(C9*1.1,{0,10,50,100,500},{0.01,0.05,0.1,0.5,1}))</f>
        <v>36.85</v>
      </c>
      <c r="E9" s="81">
        <f>CEILING(C9*0.9,LOOKUP(C9*0.9,{0,10,50,100,500},{0.01,0.05,0.1,0.5,1}))</f>
        <v>30.150000000000002</v>
      </c>
      <c r="F9" s="81">
        <f t="shared" si="0"/>
        <v>36.6</v>
      </c>
      <c r="G9" s="81">
        <v>0</v>
      </c>
      <c r="H9" s="81">
        <f t="shared" si="1"/>
        <v>0</v>
      </c>
      <c r="I9" s="81" t="s">
        <v>3590</v>
      </c>
      <c r="J9" s="81">
        <v>7.62</v>
      </c>
      <c r="K9" s="81" t="s">
        <v>5012</v>
      </c>
    </row>
    <row r="10" spans="1:13" x14ac:dyDescent="0.25">
      <c r="H10" s="83">
        <f>SUM(H2:H9)</f>
        <v>355.29999999999995</v>
      </c>
      <c r="M10" s="83">
        <f>SUM(M2:M9)</f>
        <v>7401</v>
      </c>
    </row>
  </sheetData>
  <phoneticPr fontId="1" type="noConversion"/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9B26-A3E8-4C0F-AC6E-E0F6A1CB8504}">
  <dimension ref="A1:M10"/>
  <sheetViews>
    <sheetView zoomScale="145" zoomScaleNormal="145" workbookViewId="0">
      <selection activeCell="K13" sqref="K13"/>
    </sheetView>
  </sheetViews>
  <sheetFormatPr defaultColWidth="9.28515625" defaultRowHeight="15.75" x14ac:dyDescent="0.25"/>
  <cols>
    <col min="1" max="3" width="9.28515625" style="210"/>
    <col min="4" max="4" width="9.28515625" style="210" hidden="1" customWidth="1"/>
    <col min="5" max="10" width="9.28515625" style="210"/>
    <col min="11" max="11" width="15.7109375" style="210" customWidth="1"/>
    <col min="12" max="16384" width="9.28515625" style="210"/>
  </cols>
  <sheetData>
    <row r="1" spans="1:13" x14ac:dyDescent="0.25">
      <c r="A1" s="210" t="s">
        <v>3587</v>
      </c>
      <c r="B1" s="210" t="s">
        <v>3588</v>
      </c>
      <c r="C1" s="210" t="s">
        <v>3589</v>
      </c>
      <c r="D1" s="210" t="s">
        <v>3590</v>
      </c>
      <c r="E1" s="210" t="s">
        <v>3591</v>
      </c>
      <c r="F1" s="210" t="s">
        <v>3592</v>
      </c>
      <c r="G1" s="210" t="s">
        <v>3593</v>
      </c>
      <c r="H1" s="210" t="s">
        <v>3594</v>
      </c>
      <c r="I1" s="210" t="s">
        <v>3590</v>
      </c>
      <c r="J1" s="210" t="s">
        <v>3595</v>
      </c>
      <c r="K1" s="210" t="s">
        <v>3596</v>
      </c>
      <c r="L1" s="210" t="s">
        <v>3597</v>
      </c>
    </row>
    <row r="2" spans="1:13" x14ac:dyDescent="0.25">
      <c r="A2" s="84" t="s">
        <v>4415</v>
      </c>
      <c r="B2" s="84" t="s">
        <v>4416</v>
      </c>
      <c r="C2" s="84">
        <v>41.05</v>
      </c>
      <c r="D2" s="84">
        <f>FLOOR(C2*1.1,LOOKUP(C2*1.1,{0,10,50,100,500},{0.01,0.05,0.1,0.5,1}))</f>
        <v>45.150000000000006</v>
      </c>
      <c r="E2" s="84">
        <f>CEILING(C2*0.9,LOOKUP(C2*0.9,{0,10,50,100,500},{0.01,0.05,0.1,0.5,1}))</f>
        <v>36.950000000000003</v>
      </c>
      <c r="F2" s="84">
        <f t="shared" ref="F2:F9" si="0">IF(D2&lt;10,D2-0.05,IF(D2&lt;50,D2-0.25,IF(D2&lt;100,D2-0.5,IF(D2&lt;500,D2-2.5,IF(D2&lt;1000,D2-5,0)))))</f>
        <v>44.900000000000006</v>
      </c>
      <c r="G2" s="84">
        <v>1</v>
      </c>
      <c r="H2" s="84">
        <f t="shared" ref="H2:H9" si="1">C2*G2</f>
        <v>41.05</v>
      </c>
      <c r="I2" s="84" t="s">
        <v>3590</v>
      </c>
      <c r="J2" s="84">
        <v>19.53</v>
      </c>
      <c r="K2" s="84" t="s">
        <v>5014</v>
      </c>
      <c r="M2" s="210">
        <v>-1652</v>
      </c>
    </row>
    <row r="3" spans="1:13" x14ac:dyDescent="0.25">
      <c r="A3" s="84" t="s">
        <v>4359</v>
      </c>
      <c r="B3" s="84" t="s">
        <v>4360</v>
      </c>
      <c r="C3" s="84">
        <v>18.100000000000001</v>
      </c>
      <c r="D3" s="84">
        <f>FLOOR(C3*1.1,LOOKUP(C3*1.1,{0,10,50,100,500},{0.01,0.05,0.1,0.5,1}))</f>
        <v>19.900000000000002</v>
      </c>
      <c r="E3" s="84">
        <f>CEILING(C3*0.9,LOOKUP(C3*0.9,{0,10,50,100,500},{0.01,0.05,0.1,0.5,1}))</f>
        <v>16.3</v>
      </c>
      <c r="F3" s="84">
        <f t="shared" si="0"/>
        <v>19.650000000000002</v>
      </c>
      <c r="G3" s="84">
        <v>3</v>
      </c>
      <c r="H3" s="84">
        <f t="shared" si="1"/>
        <v>54.300000000000004</v>
      </c>
      <c r="I3" s="84" t="s">
        <v>3590</v>
      </c>
      <c r="J3" s="84">
        <v>16.97</v>
      </c>
      <c r="K3" s="84" t="s">
        <v>5015</v>
      </c>
      <c r="M3" s="210">
        <v>459</v>
      </c>
    </row>
    <row r="4" spans="1:13" x14ac:dyDescent="0.25">
      <c r="A4" s="84" t="s">
        <v>4142</v>
      </c>
      <c r="B4" s="84" t="s">
        <v>4143</v>
      </c>
      <c r="C4" s="84">
        <v>49.2</v>
      </c>
      <c r="D4" s="84">
        <f>FLOOR(C4*1.1,LOOKUP(C4*1.1,{0,10,50,100,500},{0.01,0.05,0.1,0.5,1}))</f>
        <v>54.1</v>
      </c>
      <c r="E4" s="84">
        <f>CEILING(C4*0.9,LOOKUP(C4*0.9,{0,10,50,100,500},{0.01,0.05,0.1,0.5,1}))</f>
        <v>44.300000000000004</v>
      </c>
      <c r="F4" s="84">
        <f t="shared" si="0"/>
        <v>53.6</v>
      </c>
      <c r="G4" s="84">
        <v>1</v>
      </c>
      <c r="H4" s="84">
        <f t="shared" si="1"/>
        <v>49.2</v>
      </c>
      <c r="I4" s="84" t="s">
        <v>3590</v>
      </c>
      <c r="J4" s="84">
        <v>13.96</v>
      </c>
      <c r="K4" s="84" t="s">
        <v>5016</v>
      </c>
      <c r="M4" s="210">
        <v>-764</v>
      </c>
    </row>
    <row r="5" spans="1:13" x14ac:dyDescent="0.25">
      <c r="A5" s="84" t="s">
        <v>1478</v>
      </c>
      <c r="B5" s="84" t="s">
        <v>1479</v>
      </c>
      <c r="C5" s="84">
        <v>75.599999999999994</v>
      </c>
      <c r="D5" s="84">
        <f>FLOOR(C5*1.1,LOOKUP(C5*1.1,{0,10,50,100,500},{0.01,0.05,0.1,0.5,1}))</f>
        <v>83.100000000000009</v>
      </c>
      <c r="E5" s="84">
        <f>CEILING(C5*0.9,LOOKUP(C5*0.9,{0,10,50,100,500},{0.01,0.05,0.1,0.5,1}))</f>
        <v>68.100000000000009</v>
      </c>
      <c r="F5" s="84">
        <f t="shared" si="0"/>
        <v>82.600000000000009</v>
      </c>
      <c r="G5" s="84">
        <v>1</v>
      </c>
      <c r="H5" s="84">
        <f t="shared" si="1"/>
        <v>75.599999999999994</v>
      </c>
      <c r="I5" s="84" t="s">
        <v>3590</v>
      </c>
      <c r="J5" s="84">
        <v>13.76</v>
      </c>
      <c r="K5" s="84" t="s">
        <v>5017</v>
      </c>
      <c r="M5" s="210">
        <v>432</v>
      </c>
    </row>
    <row r="6" spans="1:13" x14ac:dyDescent="0.25">
      <c r="A6" s="84" t="s">
        <v>3803</v>
      </c>
      <c r="B6" s="84" t="s">
        <v>3804</v>
      </c>
      <c r="C6" s="84">
        <v>17.5</v>
      </c>
      <c r="D6" s="84">
        <f>FLOOR(C6*1.1,LOOKUP(C6*1.1,{0,10,50,100,500},{0.01,0.05,0.1,0.5,1}))</f>
        <v>19.25</v>
      </c>
      <c r="E6" s="84">
        <f>CEILING(C6*0.9,LOOKUP(C6*0.9,{0,10,50,100,500},{0.01,0.05,0.1,0.5,1}))</f>
        <v>15.75</v>
      </c>
      <c r="F6" s="84">
        <f t="shared" si="0"/>
        <v>19</v>
      </c>
      <c r="G6" s="84">
        <v>3</v>
      </c>
      <c r="H6" s="84">
        <f t="shared" si="1"/>
        <v>52.5</v>
      </c>
      <c r="I6" s="84" t="s">
        <v>3590</v>
      </c>
      <c r="J6" s="84">
        <v>10.25</v>
      </c>
      <c r="K6" s="84" t="s">
        <v>5018</v>
      </c>
      <c r="M6" s="210">
        <v>-568</v>
      </c>
    </row>
    <row r="7" spans="1:13" x14ac:dyDescent="0.25">
      <c r="A7" s="84" t="s">
        <v>5019</v>
      </c>
      <c r="B7" s="84" t="s">
        <v>5020</v>
      </c>
      <c r="C7" s="84">
        <v>35.1</v>
      </c>
      <c r="D7" s="84">
        <f>FLOOR(C7*1.1,LOOKUP(C7*1.1,{0,10,50,100,500},{0.01,0.05,0.1,0.5,1}))</f>
        <v>38.6</v>
      </c>
      <c r="E7" s="84">
        <f>CEILING(C7*0.9,LOOKUP(C7*0.9,{0,10,50,100,500},{0.01,0.05,0.1,0.5,1}))</f>
        <v>31.6</v>
      </c>
      <c r="F7" s="84">
        <f t="shared" si="0"/>
        <v>38.35</v>
      </c>
      <c r="G7" s="84">
        <v>2</v>
      </c>
      <c r="H7" s="84">
        <f t="shared" si="1"/>
        <v>70.2</v>
      </c>
      <c r="I7" s="84" t="s">
        <v>3590</v>
      </c>
      <c r="J7" s="84">
        <v>10.06</v>
      </c>
      <c r="K7" s="84" t="s">
        <v>5021</v>
      </c>
      <c r="L7" s="183"/>
      <c r="M7" s="210">
        <v>444</v>
      </c>
    </row>
    <row r="8" spans="1:13" x14ac:dyDescent="0.25">
      <c r="A8" s="84" t="s">
        <v>4471</v>
      </c>
      <c r="B8" s="84" t="s">
        <v>4472</v>
      </c>
      <c r="C8" s="84">
        <v>56</v>
      </c>
      <c r="D8" s="84">
        <f>FLOOR(C8*1.1,LOOKUP(C8*1.1,{0,10,50,100,500},{0.01,0.05,0.1,0.5,1}))</f>
        <v>61.6</v>
      </c>
      <c r="E8" s="84">
        <f>CEILING(C8*0.9,LOOKUP(C8*0.9,{0,10,50,100,500},{0.01,0.05,0.1,0.5,1}))</f>
        <v>50.400000000000006</v>
      </c>
      <c r="F8" s="84">
        <f t="shared" si="0"/>
        <v>61.1</v>
      </c>
      <c r="G8" s="84">
        <v>1</v>
      </c>
      <c r="H8" s="84">
        <f t="shared" si="1"/>
        <v>56</v>
      </c>
      <c r="I8" s="84" t="s">
        <v>3590</v>
      </c>
      <c r="J8" s="84">
        <v>9.84</v>
      </c>
      <c r="K8" s="84" t="s">
        <v>5022</v>
      </c>
      <c r="M8" s="210">
        <v>1773</v>
      </c>
    </row>
    <row r="9" spans="1:13" x14ac:dyDescent="0.25">
      <c r="A9" s="84" t="s">
        <v>1110</v>
      </c>
      <c r="B9" s="84" t="s">
        <v>1111</v>
      </c>
      <c r="C9" s="84">
        <v>16.95</v>
      </c>
      <c r="D9" s="84">
        <f>FLOOR(C9*1.1,LOOKUP(C9*1.1,{0,10,50,100,500},{0.01,0.05,0.1,0.5,1}))</f>
        <v>18.600000000000001</v>
      </c>
      <c r="E9" s="84">
        <f>CEILING(C9*0.9,LOOKUP(C9*0.9,{0,10,50,100,500},{0.01,0.05,0.1,0.5,1}))</f>
        <v>15.3</v>
      </c>
      <c r="F9" s="84">
        <f t="shared" si="0"/>
        <v>18.350000000000001</v>
      </c>
      <c r="G9" s="84">
        <v>3</v>
      </c>
      <c r="H9" s="84">
        <f t="shared" si="1"/>
        <v>50.849999999999994</v>
      </c>
      <c r="I9" s="84" t="s">
        <v>3590</v>
      </c>
      <c r="J9" s="84">
        <v>9.68</v>
      </c>
      <c r="K9" s="84" t="s">
        <v>5023</v>
      </c>
      <c r="M9" s="210">
        <v>613</v>
      </c>
    </row>
    <row r="10" spans="1:13" x14ac:dyDescent="0.25">
      <c r="H10" s="83">
        <f>SUM(H2:H9)</f>
        <v>449.69999999999993</v>
      </c>
      <c r="M10" s="83">
        <f>SUM(M2:M9)</f>
        <v>737</v>
      </c>
    </row>
  </sheetData>
  <phoneticPr fontId="1" type="noConversion"/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2785-C6BD-49A2-ADCF-F8A643950F18}">
  <dimension ref="A1:M12"/>
  <sheetViews>
    <sheetView zoomScale="130" zoomScaleNormal="130" workbookViewId="0">
      <selection activeCell="K14" sqref="K14"/>
    </sheetView>
  </sheetViews>
  <sheetFormatPr defaultColWidth="9.28515625" defaultRowHeight="15.75" x14ac:dyDescent="0.25"/>
  <cols>
    <col min="1" max="3" width="9.28515625" style="211"/>
    <col min="4" max="4" width="9.28515625" style="211" hidden="1" customWidth="1"/>
    <col min="5" max="10" width="9.28515625" style="211"/>
    <col min="11" max="11" width="15.7109375" style="211" customWidth="1"/>
    <col min="12" max="16384" width="9.28515625" style="211"/>
  </cols>
  <sheetData>
    <row r="1" spans="1:13" x14ac:dyDescent="0.25">
      <c r="A1" s="211" t="s">
        <v>3587</v>
      </c>
      <c r="B1" s="211" t="s">
        <v>3588</v>
      </c>
      <c r="C1" s="211" t="s">
        <v>3589</v>
      </c>
      <c r="D1" s="211" t="s">
        <v>3590</v>
      </c>
      <c r="E1" s="211" t="s">
        <v>3591</v>
      </c>
      <c r="F1" s="211" t="s">
        <v>3592</v>
      </c>
      <c r="G1" s="211" t="s">
        <v>3593</v>
      </c>
      <c r="H1" s="211" t="s">
        <v>3594</v>
      </c>
      <c r="I1" s="211" t="s">
        <v>3590</v>
      </c>
      <c r="J1" s="211" t="s">
        <v>3595</v>
      </c>
      <c r="K1" s="211" t="s">
        <v>3596</v>
      </c>
      <c r="L1" s="211" t="s">
        <v>3597</v>
      </c>
    </row>
    <row r="2" spans="1:13" x14ac:dyDescent="0.25">
      <c r="A2" s="84" t="s">
        <v>4585</v>
      </c>
      <c r="B2" s="84" t="s">
        <v>4586</v>
      </c>
      <c r="C2" s="84">
        <v>21.65</v>
      </c>
      <c r="D2" s="84">
        <f>FLOOR(C2*1.1,LOOKUP(C2*1.1,{0,10,50,100,500},{0.01,0.05,0.1,0.5,1}))</f>
        <v>23.8</v>
      </c>
      <c r="E2" s="84">
        <f>CEILING(C2*0.9,LOOKUP(C2*0.9,{0,10,50,100,500},{0.01,0.05,0.1,0.5,1}))</f>
        <v>19.5</v>
      </c>
      <c r="F2" s="84">
        <f t="shared" ref="F2:F11" si="0">IF(D2&lt;10,D2-0.05,IF(D2&lt;50,D2-0.25,IF(D2&lt;100,D2-0.5,IF(D2&lt;500,D2-2.5,IF(D2&lt;1000,D2-5,0)))))</f>
        <v>23.55</v>
      </c>
      <c r="G2" s="84">
        <v>2</v>
      </c>
      <c r="H2" s="84">
        <f t="shared" ref="H2:H11" si="1">C2*G2</f>
        <v>43.3</v>
      </c>
      <c r="I2" s="84" t="s">
        <v>3590</v>
      </c>
      <c r="J2" s="84">
        <v>27.88</v>
      </c>
      <c r="K2" s="84" t="s">
        <v>5025</v>
      </c>
      <c r="M2" s="211">
        <v>1796</v>
      </c>
    </row>
    <row r="3" spans="1:13" x14ac:dyDescent="0.25">
      <c r="A3" s="84" t="s">
        <v>4415</v>
      </c>
      <c r="B3" s="84" t="s">
        <v>4416</v>
      </c>
      <c r="C3" s="84">
        <v>43.1</v>
      </c>
      <c r="D3" s="84">
        <f>FLOOR(C3*1.1,LOOKUP(C3*1.1,{0,10,50,100,500},{0.01,0.05,0.1,0.5,1}))</f>
        <v>47.400000000000006</v>
      </c>
      <c r="E3" s="84">
        <f>CEILING(C3*0.9,LOOKUP(C3*0.9,{0,10,50,100,500},{0.01,0.05,0.1,0.5,1}))</f>
        <v>38.800000000000004</v>
      </c>
      <c r="F3" s="84">
        <f t="shared" si="0"/>
        <v>47.150000000000006</v>
      </c>
      <c r="G3" s="84">
        <v>1</v>
      </c>
      <c r="H3" s="84">
        <f t="shared" si="1"/>
        <v>43.1</v>
      </c>
      <c r="I3" s="84" t="s">
        <v>3590</v>
      </c>
      <c r="J3" s="84">
        <v>27.04</v>
      </c>
      <c r="K3" s="84" t="s">
        <v>5026</v>
      </c>
      <c r="M3" s="211">
        <v>896</v>
      </c>
    </row>
    <row r="4" spans="1:13" x14ac:dyDescent="0.25">
      <c r="A4" s="84" t="s">
        <v>5019</v>
      </c>
      <c r="B4" s="84" t="s">
        <v>5020</v>
      </c>
      <c r="C4" s="84">
        <v>35.299999999999997</v>
      </c>
      <c r="D4" s="84">
        <f>FLOOR(C4*1.1,LOOKUP(C4*1.1,{0,10,50,100,500},{0.01,0.05,0.1,0.5,1}))</f>
        <v>38.800000000000004</v>
      </c>
      <c r="E4" s="84">
        <f>CEILING(C4*0.9,LOOKUP(C4*0.9,{0,10,50,100,500},{0.01,0.05,0.1,0.5,1}))</f>
        <v>31.8</v>
      </c>
      <c r="F4" s="84">
        <f t="shared" si="0"/>
        <v>38.550000000000004</v>
      </c>
      <c r="G4" s="84">
        <v>1</v>
      </c>
      <c r="H4" s="84">
        <f t="shared" si="1"/>
        <v>35.299999999999997</v>
      </c>
      <c r="I4" s="84" t="s">
        <v>3590</v>
      </c>
      <c r="J4" s="84">
        <v>21.85</v>
      </c>
      <c r="K4" s="84" t="s">
        <v>5027</v>
      </c>
      <c r="M4" s="211">
        <v>-3143</v>
      </c>
    </row>
    <row r="5" spans="1:13" x14ac:dyDescent="0.25">
      <c r="A5" s="84" t="s">
        <v>5028</v>
      </c>
      <c r="B5" s="84" t="s">
        <v>5029</v>
      </c>
      <c r="C5" s="84">
        <v>20.100000000000001</v>
      </c>
      <c r="D5" s="84">
        <f>FLOOR(C5*1.1,LOOKUP(C5*1.1,{0,10,50,100,500},{0.01,0.05,0.1,0.5,1}))</f>
        <v>22.1</v>
      </c>
      <c r="E5" s="84">
        <f>CEILING(C5*0.9,LOOKUP(C5*0.9,{0,10,50,100,500},{0.01,0.05,0.1,0.5,1}))</f>
        <v>18.100000000000001</v>
      </c>
      <c r="F5" s="84">
        <f t="shared" si="0"/>
        <v>21.85</v>
      </c>
      <c r="G5" s="84">
        <v>0</v>
      </c>
      <c r="H5" s="84">
        <f t="shared" si="1"/>
        <v>0</v>
      </c>
      <c r="I5" s="84" t="s">
        <v>3590</v>
      </c>
      <c r="J5" s="84">
        <v>18.989999999999998</v>
      </c>
      <c r="K5" s="84" t="s">
        <v>5030</v>
      </c>
      <c r="M5" s="211" t="s">
        <v>5098</v>
      </c>
    </row>
    <row r="6" spans="1:13" x14ac:dyDescent="0.25">
      <c r="A6" s="84" t="s">
        <v>1835</v>
      </c>
      <c r="B6" s="84" t="s">
        <v>1836</v>
      </c>
      <c r="C6" s="84">
        <v>40.5</v>
      </c>
      <c r="D6" s="84">
        <f>FLOOR(C6*1.1,LOOKUP(C6*1.1,{0,10,50,100,500},{0.01,0.05,0.1,0.5,1}))</f>
        <v>44.550000000000004</v>
      </c>
      <c r="E6" s="84">
        <f>CEILING(C6*0.9,LOOKUP(C6*0.9,{0,10,50,100,500},{0.01,0.05,0.1,0.5,1}))</f>
        <v>36.450000000000003</v>
      </c>
      <c r="F6" s="84">
        <f t="shared" si="0"/>
        <v>44.300000000000004</v>
      </c>
      <c r="G6" s="84">
        <v>1</v>
      </c>
      <c r="H6" s="84">
        <f t="shared" si="1"/>
        <v>40.5</v>
      </c>
      <c r="I6" s="84" t="s">
        <v>3590</v>
      </c>
      <c r="J6" s="84">
        <v>14.87</v>
      </c>
      <c r="K6" s="84" t="s">
        <v>5031</v>
      </c>
      <c r="M6" s="211">
        <v>-1001</v>
      </c>
    </row>
    <row r="7" spans="1:13" x14ac:dyDescent="0.25">
      <c r="A7" s="84" t="s">
        <v>4280</v>
      </c>
      <c r="B7" s="84" t="s">
        <v>4281</v>
      </c>
      <c r="C7" s="84">
        <v>36.5</v>
      </c>
      <c r="D7" s="84">
        <f>FLOOR(C7*1.1,LOOKUP(C7*1.1,{0,10,50,100,500},{0.01,0.05,0.1,0.5,1}))</f>
        <v>40.150000000000006</v>
      </c>
      <c r="E7" s="84">
        <f>CEILING(C7*0.9,LOOKUP(C7*0.9,{0,10,50,100,500},{0.01,0.05,0.1,0.5,1}))</f>
        <v>32.85</v>
      </c>
      <c r="F7" s="84">
        <f t="shared" si="0"/>
        <v>39.900000000000006</v>
      </c>
      <c r="G7" s="84">
        <v>1</v>
      </c>
      <c r="H7" s="84">
        <f t="shared" si="1"/>
        <v>36.5</v>
      </c>
      <c r="I7" s="84" t="s">
        <v>3590</v>
      </c>
      <c r="J7" s="84">
        <v>12.25</v>
      </c>
      <c r="K7" s="84" t="s">
        <v>5032</v>
      </c>
      <c r="L7" s="183"/>
      <c r="M7" s="211">
        <v>-444</v>
      </c>
    </row>
    <row r="8" spans="1:13" x14ac:dyDescent="0.25">
      <c r="A8" s="84" t="s">
        <v>1542</v>
      </c>
      <c r="B8" s="84" t="s">
        <v>1543</v>
      </c>
      <c r="C8" s="84">
        <v>42.4</v>
      </c>
      <c r="D8" s="84">
        <f>FLOOR(C8*1.1,LOOKUP(C8*1.1,{0,10,50,100,500},{0.01,0.05,0.1,0.5,1}))</f>
        <v>46.6</v>
      </c>
      <c r="E8" s="84">
        <f>CEILING(C8*0.9,LOOKUP(C8*0.9,{0,10,50,100,500},{0.01,0.05,0.1,0.5,1}))</f>
        <v>38.200000000000003</v>
      </c>
      <c r="F8" s="84">
        <f t="shared" si="0"/>
        <v>46.35</v>
      </c>
      <c r="G8" s="84">
        <v>1</v>
      </c>
      <c r="H8" s="84">
        <f t="shared" si="1"/>
        <v>42.4</v>
      </c>
      <c r="I8" s="84" t="s">
        <v>3590</v>
      </c>
      <c r="J8" s="84">
        <v>10.62</v>
      </c>
      <c r="K8" s="84" t="s">
        <v>5033</v>
      </c>
      <c r="M8" s="211">
        <v>-253</v>
      </c>
    </row>
    <row r="9" spans="1:13" x14ac:dyDescent="0.25">
      <c r="A9" s="84" t="s">
        <v>4645</v>
      </c>
      <c r="B9" s="84" t="s">
        <v>4646</v>
      </c>
      <c r="C9" s="84">
        <v>28.3</v>
      </c>
      <c r="D9" s="84">
        <f>FLOOR(C9*1.1,LOOKUP(C9*1.1,{0,10,50,100,500},{0.01,0.05,0.1,0.5,1}))</f>
        <v>31.1</v>
      </c>
      <c r="E9" s="84">
        <f>CEILING(C9*0.9,LOOKUP(C9*0.9,{0,10,50,100,500},{0.01,0.05,0.1,0.5,1}))</f>
        <v>25.5</v>
      </c>
      <c r="F9" s="84">
        <f t="shared" si="0"/>
        <v>30.85</v>
      </c>
      <c r="G9" s="84">
        <v>2</v>
      </c>
      <c r="H9" s="84">
        <f t="shared" si="1"/>
        <v>56.6</v>
      </c>
      <c r="I9" s="84" t="s">
        <v>3590</v>
      </c>
      <c r="J9" s="84">
        <v>9.77</v>
      </c>
      <c r="K9" s="84" t="s">
        <v>5034</v>
      </c>
      <c r="M9" s="211">
        <v>373</v>
      </c>
    </row>
    <row r="10" spans="1:13" x14ac:dyDescent="0.25">
      <c r="A10" s="84" t="s">
        <v>656</v>
      </c>
      <c r="B10" s="84" t="s">
        <v>657</v>
      </c>
      <c r="C10" s="84">
        <v>48.95</v>
      </c>
      <c r="D10" s="84">
        <f>FLOOR(C10*1.1,LOOKUP(C10*1.1,{0,10,50,100,500},{0.01,0.05,0.1,0.5,1}))</f>
        <v>53.800000000000004</v>
      </c>
      <c r="E10" s="84">
        <f>CEILING(C10*0.9,LOOKUP(C10*0.9,{0,10,50,100,500},{0.01,0.05,0.1,0.5,1}))</f>
        <v>44.1</v>
      </c>
      <c r="F10" s="84">
        <f t="shared" si="0"/>
        <v>53.300000000000004</v>
      </c>
      <c r="G10" s="84">
        <v>1</v>
      </c>
      <c r="H10" s="84">
        <f t="shared" si="1"/>
        <v>48.95</v>
      </c>
      <c r="I10" s="84" t="s">
        <v>3590</v>
      </c>
      <c r="J10" s="84">
        <v>9.08</v>
      </c>
      <c r="K10" s="84" t="s">
        <v>5035</v>
      </c>
      <c r="M10" s="211">
        <v>1587</v>
      </c>
    </row>
    <row r="11" spans="1:13" x14ac:dyDescent="0.25">
      <c r="A11" s="84" t="s">
        <v>5036</v>
      </c>
      <c r="B11" s="84" t="s">
        <v>5037</v>
      </c>
      <c r="C11" s="84">
        <v>15.4</v>
      </c>
      <c r="D11" s="84">
        <f>FLOOR(C11*1.1,LOOKUP(C11*1.1,{0,10,50,100,500},{0.01,0.05,0.1,0.5,1}))</f>
        <v>16.900000000000002</v>
      </c>
      <c r="E11" s="84">
        <f>CEILING(C11*0.9,LOOKUP(C11*0.9,{0,10,50,100,500},{0.01,0.05,0.1,0.5,1}))</f>
        <v>13.9</v>
      </c>
      <c r="F11" s="84">
        <f t="shared" si="0"/>
        <v>16.650000000000002</v>
      </c>
      <c r="G11" s="84">
        <v>3</v>
      </c>
      <c r="H11" s="84">
        <f t="shared" si="1"/>
        <v>46.2</v>
      </c>
      <c r="I11" s="84" t="s">
        <v>3590</v>
      </c>
      <c r="J11" s="84">
        <v>9.06</v>
      </c>
      <c r="K11" s="84" t="s">
        <v>5038</v>
      </c>
      <c r="M11" s="211">
        <v>1370</v>
      </c>
    </row>
    <row r="12" spans="1:13" x14ac:dyDescent="0.25">
      <c r="H12" s="83">
        <f>SUM(H2:H11)</f>
        <v>392.84999999999997</v>
      </c>
      <c r="M12" s="83">
        <f>SUM(M2:M11)</f>
        <v>1181</v>
      </c>
    </row>
  </sheetData>
  <phoneticPr fontId="1" type="noConversion"/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34CB-4E41-42C6-A2BB-651DD95BB5E8}">
  <dimension ref="A1:M10"/>
  <sheetViews>
    <sheetView zoomScale="130" zoomScaleNormal="130" workbookViewId="0">
      <selection activeCell="Q20" sqref="Q20"/>
    </sheetView>
  </sheetViews>
  <sheetFormatPr defaultColWidth="9.28515625" defaultRowHeight="15.75" x14ac:dyDescent="0.25"/>
  <cols>
    <col min="1" max="3" width="9.28515625" style="212"/>
    <col min="4" max="4" width="9.28515625" style="212" hidden="1" customWidth="1"/>
    <col min="5" max="10" width="9.28515625" style="212"/>
    <col min="11" max="11" width="15.7109375" style="212" customWidth="1"/>
    <col min="12" max="16384" width="9.28515625" style="212"/>
  </cols>
  <sheetData>
    <row r="1" spans="1:13" x14ac:dyDescent="0.25">
      <c r="A1" s="212" t="s">
        <v>3587</v>
      </c>
      <c r="B1" s="212" t="s">
        <v>3588</v>
      </c>
      <c r="C1" s="212" t="s">
        <v>3589</v>
      </c>
      <c r="D1" s="212" t="s">
        <v>3590</v>
      </c>
      <c r="E1" s="212" t="s">
        <v>3591</v>
      </c>
      <c r="F1" s="212" t="s">
        <v>3592</v>
      </c>
      <c r="G1" s="212" t="s">
        <v>3593</v>
      </c>
      <c r="H1" s="212" t="s">
        <v>3594</v>
      </c>
      <c r="I1" s="212" t="s">
        <v>3590</v>
      </c>
      <c r="J1" s="212" t="s">
        <v>3595</v>
      </c>
      <c r="K1" s="212" t="s">
        <v>3596</v>
      </c>
      <c r="L1" s="212" t="s">
        <v>3597</v>
      </c>
    </row>
    <row r="2" spans="1:13" x14ac:dyDescent="0.25">
      <c r="A2" s="84" t="s">
        <v>4580</v>
      </c>
      <c r="B2" s="84" t="s">
        <v>4581</v>
      </c>
      <c r="C2" s="84">
        <v>18.399999999999999</v>
      </c>
      <c r="D2" s="84">
        <f>FLOOR(C2*1.1,LOOKUP(C2*1.1,{0,10,50,100,500},{0.01,0.05,0.1,0.5,1}))</f>
        <v>20.200000000000003</v>
      </c>
      <c r="E2" s="84">
        <f>CEILING(C2*0.9,LOOKUP(C2*0.9,{0,10,50,100,500},{0.01,0.05,0.1,0.5,1}))</f>
        <v>16.600000000000001</v>
      </c>
      <c r="F2" s="84">
        <f t="shared" ref="F2:F9" si="0">IF(D2&lt;10,D2-0.05,IF(D2&lt;50,D2-0.25,IF(D2&lt;100,D2-0.5,IF(D2&lt;500,D2-2.5,IF(D2&lt;1000,D2-5,0)))))</f>
        <v>19.950000000000003</v>
      </c>
      <c r="G2" s="84">
        <v>3</v>
      </c>
      <c r="H2" s="84">
        <f t="shared" ref="H2:H9" si="1">C2*G2</f>
        <v>55.199999999999996</v>
      </c>
      <c r="I2" s="84" t="s">
        <v>3590</v>
      </c>
      <c r="J2" s="84">
        <v>13.72</v>
      </c>
      <c r="K2" s="84" t="s">
        <v>5039</v>
      </c>
      <c r="M2" s="212">
        <v>-763</v>
      </c>
    </row>
    <row r="3" spans="1:13" x14ac:dyDescent="0.25">
      <c r="A3" s="84" t="s">
        <v>4142</v>
      </c>
      <c r="B3" s="84" t="s">
        <v>4143</v>
      </c>
      <c r="C3" s="84">
        <v>50.8</v>
      </c>
      <c r="D3" s="84">
        <f>FLOOR(C3*1.1,LOOKUP(C3*1.1,{0,10,50,100,500},{0.01,0.05,0.1,0.5,1}))</f>
        <v>55.800000000000004</v>
      </c>
      <c r="E3" s="84">
        <f>CEILING(C3*0.9,LOOKUP(C3*0.9,{0,10,50,100,500},{0.01,0.05,0.1,0.5,1}))</f>
        <v>45.75</v>
      </c>
      <c r="F3" s="84">
        <f t="shared" si="0"/>
        <v>55.300000000000004</v>
      </c>
      <c r="G3" s="84">
        <v>1</v>
      </c>
      <c r="H3" s="84">
        <f t="shared" si="1"/>
        <v>50.8</v>
      </c>
      <c r="I3" s="84" t="s">
        <v>3590</v>
      </c>
      <c r="J3" s="84">
        <v>10.77</v>
      </c>
      <c r="K3" s="84" t="s">
        <v>5040</v>
      </c>
      <c r="M3" s="212">
        <v>185</v>
      </c>
    </row>
    <row r="4" spans="1:13" x14ac:dyDescent="0.25">
      <c r="A4" s="84" t="s">
        <v>5041</v>
      </c>
      <c r="B4" s="84" t="s">
        <v>5042</v>
      </c>
      <c r="C4" s="84">
        <v>60.1</v>
      </c>
      <c r="D4" s="84">
        <f>FLOOR(C4*1.1,LOOKUP(C4*1.1,{0,10,50,100,500},{0.01,0.05,0.1,0.5,1}))</f>
        <v>66.100000000000009</v>
      </c>
      <c r="E4" s="84">
        <f>CEILING(C4*0.9,LOOKUP(C4*0.9,{0,10,50,100,500},{0.01,0.05,0.1,0.5,1}))</f>
        <v>54.1</v>
      </c>
      <c r="F4" s="84">
        <f t="shared" si="0"/>
        <v>65.600000000000009</v>
      </c>
      <c r="G4" s="84">
        <v>1</v>
      </c>
      <c r="H4" s="84">
        <f t="shared" si="1"/>
        <v>60.1</v>
      </c>
      <c r="I4" s="84" t="s">
        <v>3590</v>
      </c>
      <c r="J4" s="84">
        <v>8.9499999999999993</v>
      </c>
      <c r="K4" s="84" t="s">
        <v>5043</v>
      </c>
      <c r="L4" s="183"/>
      <c r="M4" s="212">
        <v>-4040</v>
      </c>
    </row>
    <row r="5" spans="1:13" x14ac:dyDescent="0.25">
      <c r="A5" s="84" t="s">
        <v>1835</v>
      </c>
      <c r="B5" s="84" t="s">
        <v>1836</v>
      </c>
      <c r="C5" s="84">
        <v>41.95</v>
      </c>
      <c r="D5" s="84">
        <f>FLOOR(C5*1.1,LOOKUP(C5*1.1,{0,10,50,100,500},{0.01,0.05,0.1,0.5,1}))</f>
        <v>46.1</v>
      </c>
      <c r="E5" s="84">
        <f>CEILING(C5*0.9,LOOKUP(C5*0.9,{0,10,50,100,500},{0.01,0.05,0.1,0.5,1}))</f>
        <v>37.800000000000004</v>
      </c>
      <c r="F5" s="84">
        <f t="shared" si="0"/>
        <v>45.85</v>
      </c>
      <c r="G5" s="84">
        <v>1</v>
      </c>
      <c r="H5" s="84">
        <f t="shared" si="1"/>
        <v>41.95</v>
      </c>
      <c r="I5" s="84" t="s">
        <v>3590</v>
      </c>
      <c r="J5" s="84">
        <v>8.11</v>
      </c>
      <c r="K5" s="84" t="s">
        <v>5044</v>
      </c>
      <c r="M5" s="212">
        <v>1746</v>
      </c>
    </row>
    <row r="6" spans="1:13" x14ac:dyDescent="0.25">
      <c r="A6" s="84" t="s">
        <v>1478</v>
      </c>
      <c r="B6" s="84" t="s">
        <v>1479</v>
      </c>
      <c r="C6" s="84">
        <v>75.5</v>
      </c>
      <c r="D6" s="84">
        <f>FLOOR(C6*1.1,LOOKUP(C6*1.1,{0,10,50,100,500},{0.01,0.05,0.1,0.5,1}))</f>
        <v>83</v>
      </c>
      <c r="E6" s="84">
        <f>CEILING(C6*0.9,LOOKUP(C6*0.9,{0,10,50,100,500},{0.01,0.05,0.1,0.5,1}))</f>
        <v>68</v>
      </c>
      <c r="F6" s="84">
        <f t="shared" si="0"/>
        <v>82.5</v>
      </c>
      <c r="G6" s="84">
        <v>1</v>
      </c>
      <c r="H6" s="84">
        <f t="shared" si="1"/>
        <v>75.5</v>
      </c>
      <c r="I6" s="84" t="s">
        <v>3590</v>
      </c>
      <c r="J6" s="84">
        <v>6.91</v>
      </c>
      <c r="K6" s="84" t="s">
        <v>5045</v>
      </c>
      <c r="M6" s="212">
        <v>-5675</v>
      </c>
    </row>
    <row r="7" spans="1:13" x14ac:dyDescent="0.25">
      <c r="A7" s="84" t="s">
        <v>4352</v>
      </c>
      <c r="B7" s="84" t="s">
        <v>4353</v>
      </c>
      <c r="C7" s="84">
        <v>25.4</v>
      </c>
      <c r="D7" s="84">
        <f>FLOOR(C7*1.1,LOOKUP(C7*1.1,{0,10,50,100,500},{0.01,0.05,0.1,0.5,1}))</f>
        <v>27.900000000000002</v>
      </c>
      <c r="E7" s="84">
        <f>CEILING(C7*0.9,LOOKUP(C7*0.9,{0,10,50,100,500},{0.01,0.05,0.1,0.5,1}))</f>
        <v>22.900000000000002</v>
      </c>
      <c r="F7" s="84">
        <f t="shared" si="0"/>
        <v>27.650000000000002</v>
      </c>
      <c r="G7" s="84">
        <v>2</v>
      </c>
      <c r="H7" s="84">
        <f t="shared" si="1"/>
        <v>50.8</v>
      </c>
      <c r="I7" s="84" t="s">
        <v>3590</v>
      </c>
      <c r="J7" s="84">
        <v>6.08</v>
      </c>
      <c r="K7" s="84" t="s">
        <v>5046</v>
      </c>
      <c r="M7" s="212">
        <v>1264</v>
      </c>
    </row>
    <row r="8" spans="1:13" x14ac:dyDescent="0.25">
      <c r="A8" s="84" t="s">
        <v>1542</v>
      </c>
      <c r="B8" s="84" t="s">
        <v>1543</v>
      </c>
      <c r="C8" s="84">
        <v>42.5</v>
      </c>
      <c r="D8" s="84">
        <f>FLOOR(C8*1.1,LOOKUP(C8*1.1,{0,10,50,100,500},{0.01,0.05,0.1,0.5,1}))</f>
        <v>46.75</v>
      </c>
      <c r="E8" s="84">
        <f>CEILING(C8*0.9,LOOKUP(C8*0.9,{0,10,50,100,500},{0.01,0.05,0.1,0.5,1}))</f>
        <v>38.25</v>
      </c>
      <c r="F8" s="84">
        <f t="shared" si="0"/>
        <v>46.5</v>
      </c>
      <c r="G8" s="84">
        <v>1</v>
      </c>
      <c r="H8" s="84">
        <f t="shared" si="1"/>
        <v>42.5</v>
      </c>
      <c r="I8" s="84" t="s">
        <v>3590</v>
      </c>
      <c r="J8" s="84">
        <v>5.79</v>
      </c>
      <c r="K8" s="84" t="s">
        <v>5047</v>
      </c>
      <c r="M8" s="212">
        <v>846</v>
      </c>
    </row>
    <row r="9" spans="1:13" x14ac:dyDescent="0.25">
      <c r="A9" s="84" t="s">
        <v>5048</v>
      </c>
      <c r="B9" s="84" t="s">
        <v>5049</v>
      </c>
      <c r="C9" s="84">
        <v>59.9</v>
      </c>
      <c r="D9" s="84">
        <f>FLOOR(C9*1.1,LOOKUP(C9*1.1,{0,10,50,100,500},{0.01,0.05,0.1,0.5,1}))</f>
        <v>65.8</v>
      </c>
      <c r="E9" s="84">
        <f>CEILING(C9*0.9,LOOKUP(C9*0.9,{0,10,50,100,500},{0.01,0.05,0.1,0.5,1}))</f>
        <v>54</v>
      </c>
      <c r="F9" s="84">
        <f t="shared" si="0"/>
        <v>65.3</v>
      </c>
      <c r="G9" s="84">
        <v>1</v>
      </c>
      <c r="H9" s="84">
        <f t="shared" si="1"/>
        <v>59.9</v>
      </c>
      <c r="I9" s="84" t="s">
        <v>3590</v>
      </c>
      <c r="J9" s="84">
        <v>5.62</v>
      </c>
      <c r="K9" s="84" t="s">
        <v>5050</v>
      </c>
      <c r="M9" s="212">
        <v>-434</v>
      </c>
    </row>
    <row r="10" spans="1:13" x14ac:dyDescent="0.25">
      <c r="H10" s="83">
        <f>SUM(H2:H9)</f>
        <v>436.75</v>
      </c>
      <c r="M10" s="83">
        <f>SUM(M2:M9)</f>
        <v>-6871</v>
      </c>
    </row>
  </sheetData>
  <phoneticPr fontId="1" type="noConversion"/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A74-4C5F-4943-84B1-E124EBDBB644}">
  <dimension ref="A1:M10"/>
  <sheetViews>
    <sheetView zoomScale="130" zoomScaleNormal="130" workbookViewId="0">
      <selection activeCell="P5" sqref="P5"/>
    </sheetView>
  </sheetViews>
  <sheetFormatPr defaultColWidth="9.28515625" defaultRowHeight="15.75" x14ac:dyDescent="0.25"/>
  <cols>
    <col min="1" max="3" width="9.28515625" style="213"/>
    <col min="4" max="4" width="9.28515625" style="213" hidden="1" customWidth="1"/>
    <col min="5" max="10" width="9.28515625" style="213"/>
    <col min="11" max="11" width="15.7109375" style="213" customWidth="1"/>
    <col min="12" max="16384" width="9.28515625" style="213"/>
  </cols>
  <sheetData>
    <row r="1" spans="1:13" x14ac:dyDescent="0.25">
      <c r="A1" s="213" t="s">
        <v>3587</v>
      </c>
      <c r="B1" s="213" t="s">
        <v>3588</v>
      </c>
      <c r="C1" s="213" t="s">
        <v>3589</v>
      </c>
      <c r="D1" s="213" t="s">
        <v>3590</v>
      </c>
      <c r="E1" s="213" t="s">
        <v>3591</v>
      </c>
      <c r="F1" s="213" t="s">
        <v>3592</v>
      </c>
      <c r="G1" s="213" t="s">
        <v>3593</v>
      </c>
      <c r="H1" s="213" t="s">
        <v>3594</v>
      </c>
      <c r="I1" s="213" t="s">
        <v>3590</v>
      </c>
      <c r="J1" s="213" t="s">
        <v>3595</v>
      </c>
      <c r="K1" s="213" t="s">
        <v>3596</v>
      </c>
      <c r="L1" s="213" t="s">
        <v>3597</v>
      </c>
    </row>
    <row r="2" spans="1:13" x14ac:dyDescent="0.25">
      <c r="A2" s="84" t="s">
        <v>4961</v>
      </c>
      <c r="B2" s="84" t="s">
        <v>4962</v>
      </c>
      <c r="C2" s="84">
        <v>26</v>
      </c>
      <c r="D2" s="84">
        <f>FLOOR(C2*1.1,LOOKUP(C2*1.1,{0,10,50,100,500},{0.01,0.05,0.1,0.5,1}))</f>
        <v>28.6</v>
      </c>
      <c r="E2" s="84">
        <f>CEILING(C2*0.9,LOOKUP(C2*0.9,{0,10,50,100,500},{0.01,0.05,0.1,0.5,1}))</f>
        <v>23.400000000000002</v>
      </c>
      <c r="F2" s="84">
        <f t="shared" ref="F2:F9" si="0">IF(D2&lt;10,D2-0.05,IF(D2&lt;50,D2-0.25,IF(D2&lt;100,D2-0.5,IF(D2&lt;500,D2-2.5,IF(D2&lt;1000,D2-5,0)))))</f>
        <v>28.35</v>
      </c>
      <c r="G2" s="84">
        <v>2</v>
      </c>
      <c r="H2" s="84">
        <f t="shared" ref="H2:H9" si="1">C2*G2</f>
        <v>52</v>
      </c>
      <c r="I2" s="84" t="s">
        <v>3590</v>
      </c>
      <c r="J2" s="84">
        <v>22.05</v>
      </c>
      <c r="K2" s="84" t="s">
        <v>5051</v>
      </c>
      <c r="M2" s="213">
        <v>1582</v>
      </c>
    </row>
    <row r="3" spans="1:13" x14ac:dyDescent="0.25">
      <c r="A3" s="84" t="s">
        <v>2584</v>
      </c>
      <c r="B3" s="84" t="s">
        <v>2585</v>
      </c>
      <c r="C3" s="84">
        <v>30.7</v>
      </c>
      <c r="D3" s="84">
        <f>FLOOR(C3*1.1,LOOKUP(C3*1.1,{0,10,50,100,500},{0.01,0.05,0.1,0.5,1}))</f>
        <v>33.75</v>
      </c>
      <c r="E3" s="84">
        <f>CEILING(C3*0.9,LOOKUP(C3*0.9,{0,10,50,100,500},{0.01,0.05,0.1,0.5,1}))</f>
        <v>27.650000000000002</v>
      </c>
      <c r="F3" s="84">
        <f t="shared" si="0"/>
        <v>33.5</v>
      </c>
      <c r="G3" s="84">
        <v>2</v>
      </c>
      <c r="H3" s="84">
        <f t="shared" si="1"/>
        <v>61.4</v>
      </c>
      <c r="I3" s="84" t="s">
        <v>3590</v>
      </c>
      <c r="J3" s="84">
        <v>19.29</v>
      </c>
      <c r="K3" s="84" t="s">
        <v>5052</v>
      </c>
      <c r="M3" s="213">
        <v>-6039</v>
      </c>
    </row>
    <row r="4" spans="1:13" x14ac:dyDescent="0.25">
      <c r="A4" s="84" t="s">
        <v>5053</v>
      </c>
      <c r="B4" s="84" t="s">
        <v>5054</v>
      </c>
      <c r="C4" s="84">
        <v>20.9</v>
      </c>
      <c r="D4" s="84">
        <f>FLOOR(C4*1.1,LOOKUP(C4*1.1,{0,10,50,100,500},{0.01,0.05,0.1,0.5,1}))</f>
        <v>22.950000000000003</v>
      </c>
      <c r="E4" s="84">
        <f>CEILING(C4*0.9,LOOKUP(C4*0.9,{0,10,50,100,500},{0.01,0.05,0.1,0.5,1}))</f>
        <v>18.850000000000001</v>
      </c>
      <c r="F4" s="84">
        <f t="shared" si="0"/>
        <v>22.700000000000003</v>
      </c>
      <c r="G4" s="84">
        <v>0</v>
      </c>
      <c r="H4" s="84">
        <f t="shared" si="1"/>
        <v>0</v>
      </c>
      <c r="I4" s="84" t="s">
        <v>3590</v>
      </c>
      <c r="J4" s="84">
        <v>17.46</v>
      </c>
      <c r="K4" s="84" t="s">
        <v>5055</v>
      </c>
      <c r="L4" s="183"/>
      <c r="M4" s="213" t="s">
        <v>5076</v>
      </c>
    </row>
    <row r="5" spans="1:13" x14ac:dyDescent="0.25">
      <c r="A5" s="84" t="s">
        <v>982</v>
      </c>
      <c r="B5" s="84" t="s">
        <v>983</v>
      </c>
      <c r="C5" s="84">
        <v>38.5</v>
      </c>
      <c r="D5" s="84">
        <f>FLOOR(C5*1.1,LOOKUP(C5*1.1,{0,10,50,100,500},{0.01,0.05,0.1,0.5,1}))</f>
        <v>42.35</v>
      </c>
      <c r="E5" s="84">
        <f>CEILING(C5*0.9,LOOKUP(C5*0.9,{0,10,50,100,500},{0.01,0.05,0.1,0.5,1}))</f>
        <v>34.65</v>
      </c>
      <c r="F5" s="84">
        <f t="shared" si="0"/>
        <v>42.1</v>
      </c>
      <c r="G5" s="84">
        <v>1</v>
      </c>
      <c r="H5" s="84">
        <f t="shared" si="1"/>
        <v>38.5</v>
      </c>
      <c r="I5" s="84" t="s">
        <v>3590</v>
      </c>
      <c r="J5" s="84">
        <v>11.26</v>
      </c>
      <c r="K5" s="84" t="s">
        <v>5056</v>
      </c>
      <c r="M5" s="213">
        <v>602</v>
      </c>
    </row>
    <row r="6" spans="1:13" x14ac:dyDescent="0.25">
      <c r="A6" s="84" t="s">
        <v>3717</v>
      </c>
      <c r="B6" s="84" t="s">
        <v>3718</v>
      </c>
      <c r="C6" s="84">
        <v>50.7</v>
      </c>
      <c r="D6" s="84">
        <f>FLOOR(C6*1.1,LOOKUP(C6*1.1,{0,10,50,100,500},{0.01,0.05,0.1,0.5,1}))</f>
        <v>55.7</v>
      </c>
      <c r="E6" s="84">
        <f>CEILING(C6*0.9,LOOKUP(C6*0.9,{0,10,50,100,500},{0.01,0.05,0.1,0.5,1}))</f>
        <v>45.650000000000006</v>
      </c>
      <c r="F6" s="84">
        <f t="shared" si="0"/>
        <v>55.2</v>
      </c>
      <c r="G6" s="84">
        <v>1</v>
      </c>
      <c r="H6" s="84">
        <f t="shared" si="1"/>
        <v>50.7</v>
      </c>
      <c r="I6" s="84" t="s">
        <v>3590</v>
      </c>
      <c r="J6" s="84">
        <v>9.57</v>
      </c>
      <c r="K6" s="84" t="s">
        <v>5057</v>
      </c>
      <c r="M6" s="213">
        <v>-716</v>
      </c>
    </row>
    <row r="7" spans="1:13" x14ac:dyDescent="0.25">
      <c r="A7" s="84" t="s">
        <v>4313</v>
      </c>
      <c r="B7" s="84" t="s">
        <v>4314</v>
      </c>
      <c r="C7" s="84">
        <v>28.4</v>
      </c>
      <c r="D7" s="84">
        <f>FLOOR(C7*1.1,LOOKUP(C7*1.1,{0,10,50,100,500},{0.01,0.05,0.1,0.5,1}))</f>
        <v>31.200000000000003</v>
      </c>
      <c r="E7" s="84">
        <f>CEILING(C7*0.9,LOOKUP(C7*0.9,{0,10,50,100,500},{0.01,0.05,0.1,0.5,1}))</f>
        <v>25.6</v>
      </c>
      <c r="F7" s="84">
        <f t="shared" si="0"/>
        <v>30.950000000000003</v>
      </c>
      <c r="G7" s="84">
        <v>2</v>
      </c>
      <c r="H7" s="84">
        <f t="shared" si="1"/>
        <v>56.8</v>
      </c>
      <c r="I7" s="84" t="s">
        <v>3590</v>
      </c>
      <c r="J7" s="84">
        <v>8.5</v>
      </c>
      <c r="K7" s="84" t="s">
        <v>5058</v>
      </c>
      <c r="M7" s="213">
        <v>755</v>
      </c>
    </row>
    <row r="8" spans="1:13" x14ac:dyDescent="0.25">
      <c r="A8" s="84" t="s">
        <v>4580</v>
      </c>
      <c r="B8" s="84" t="s">
        <v>4581</v>
      </c>
      <c r="C8" s="84">
        <v>18.600000000000001</v>
      </c>
      <c r="D8" s="84">
        <f>FLOOR(C8*1.1,LOOKUP(C8*1.1,{0,10,50,100,500},{0.01,0.05,0.1,0.5,1}))</f>
        <v>20.450000000000003</v>
      </c>
      <c r="E8" s="84">
        <f>CEILING(C8*0.9,LOOKUP(C8*0.9,{0,10,50,100,500},{0.01,0.05,0.1,0.5,1}))</f>
        <v>16.75</v>
      </c>
      <c r="F8" s="84">
        <f t="shared" si="0"/>
        <v>20.200000000000003</v>
      </c>
      <c r="G8" s="84">
        <v>3</v>
      </c>
      <c r="H8" s="84">
        <f t="shared" si="1"/>
        <v>55.800000000000004</v>
      </c>
      <c r="I8" s="84" t="s">
        <v>3590</v>
      </c>
      <c r="J8" s="84">
        <v>8.14</v>
      </c>
      <c r="K8" s="84" t="s">
        <v>5059</v>
      </c>
      <c r="M8" s="213">
        <v>-5377</v>
      </c>
    </row>
    <row r="9" spans="1:13" x14ac:dyDescent="0.25">
      <c r="A9" s="84" t="s">
        <v>2062</v>
      </c>
      <c r="B9" s="84" t="s">
        <v>2063</v>
      </c>
      <c r="C9" s="84">
        <v>31.9</v>
      </c>
      <c r="D9" s="84">
        <f>FLOOR(C9*1.1,LOOKUP(C9*1.1,{0,10,50,100,500},{0.01,0.05,0.1,0.5,1}))</f>
        <v>35.050000000000004</v>
      </c>
      <c r="E9" s="84">
        <f>CEILING(C9*0.9,LOOKUP(C9*0.9,{0,10,50,100,500},{0.01,0.05,0.1,0.5,1}))</f>
        <v>28.75</v>
      </c>
      <c r="F9" s="84">
        <f t="shared" si="0"/>
        <v>34.800000000000004</v>
      </c>
      <c r="G9" s="84">
        <v>2</v>
      </c>
      <c r="H9" s="84">
        <f t="shared" si="1"/>
        <v>63.8</v>
      </c>
      <c r="I9" s="84" t="s">
        <v>3590</v>
      </c>
      <c r="J9" s="84">
        <v>6.97</v>
      </c>
      <c r="K9" s="84" t="s">
        <v>5060</v>
      </c>
      <c r="M9" s="213">
        <v>556</v>
      </c>
    </row>
    <row r="10" spans="1:13" x14ac:dyDescent="0.25">
      <c r="H10" s="83">
        <f>SUM(H2:H9)</f>
        <v>379.00000000000006</v>
      </c>
      <c r="M10" s="83">
        <f>SUM(M2:M9)</f>
        <v>-8637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9F1A-FA45-4B19-B643-1B55933C09E2}">
  <dimension ref="A1:T24"/>
  <sheetViews>
    <sheetView zoomScale="145" zoomScaleNormal="145" workbookViewId="0">
      <selection activeCell="B6" sqref="B6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4" width="10.5703125" style="6" bestFit="1" customWidth="1"/>
    <col min="15" max="15" width="13" style="6" bestFit="1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8</v>
      </c>
      <c r="B2" s="23" t="s">
        <v>7</v>
      </c>
      <c r="C2" s="23" t="s">
        <v>1475</v>
      </c>
      <c r="D2" s="24">
        <f>FLOOR(C2*1.1,LOOKUP(C2*1.1,{0,10,50,100,500},{0.01,0.05,0.1,0.5,1}))</f>
        <v>81.100000000000009</v>
      </c>
      <c r="E2" s="24">
        <f>CEILING(C2*0.9,LOOKUP(C2*0.9,{0,10,50,100,500},{0.01,0.05,0.1,0.5,1}))</f>
        <v>66.5</v>
      </c>
      <c r="F2" s="25">
        <f t="shared" ref="F2:F11" si="0">IF(D2&lt;10,D2-0.02,IF(D2&lt;50,D2-0.1,IF(D2&lt;100,D2-0.2,IF(D2&lt;500,D2-1,IF(D2&lt;1000,D2-2,0)))))</f>
        <v>80.900000000000006</v>
      </c>
      <c r="G2" s="23">
        <v>1</v>
      </c>
      <c r="H2" s="23">
        <f t="shared" ref="H2:H11" si="1">C2*G2</f>
        <v>73.8</v>
      </c>
      <c r="I2" s="23"/>
      <c r="J2" s="23" t="s">
        <v>1473</v>
      </c>
      <c r="K2" s="23" t="s">
        <v>1465</v>
      </c>
      <c r="L2" s="23" t="s">
        <v>1469</v>
      </c>
      <c r="M2" s="5"/>
      <c r="N2" s="5">
        <v>1673</v>
      </c>
      <c r="R2" s="3">
        <f t="shared" ref="R2:R11" si="2">IF(E2&lt;10,E2+0.01,IF(E2&lt;50,E2+0.05,IF(E2&lt;100,E2+0.1,IF(E2&lt;500,E2+0.5,IF(E2&lt;1000,E2+1,0)))))</f>
        <v>66.599999999999994</v>
      </c>
      <c r="S2" s="6">
        <v>1</v>
      </c>
      <c r="T2" s="8">
        <f>H17*1000*0.01</f>
        <v>5251.5</v>
      </c>
    </row>
    <row r="3" spans="1:20" s="9" customFormat="1" x14ac:dyDescent="0.25">
      <c r="A3" s="15" t="s">
        <v>1318</v>
      </c>
      <c r="B3" s="15" t="s">
        <v>1319</v>
      </c>
      <c r="C3" s="15" t="s">
        <v>1476</v>
      </c>
      <c r="D3" s="15">
        <f>FLOOR(C3*1.1,LOOKUP(C3*1.1,{0,10,50,100,500},{0.01,0.05,0.1,0.5,1}))</f>
        <v>59.5</v>
      </c>
      <c r="E3" s="15">
        <f>CEILING(C3*0.9,LOOKUP(C3*0.9,{0,10,50,100,500},{0.01,0.05,0.1,0.5,1}))</f>
        <v>48.7</v>
      </c>
      <c r="F3" s="15">
        <f t="shared" si="0"/>
        <v>59.3</v>
      </c>
      <c r="G3" s="15">
        <v>0</v>
      </c>
      <c r="H3" s="15">
        <f t="shared" si="1"/>
        <v>0</v>
      </c>
      <c r="I3" s="15"/>
      <c r="J3" s="15" t="s">
        <v>1441</v>
      </c>
      <c r="K3" s="15" t="s">
        <v>1466</v>
      </c>
      <c r="L3" s="15" t="s">
        <v>1470</v>
      </c>
      <c r="M3" s="5"/>
      <c r="N3" s="5"/>
      <c r="O3" s="6"/>
      <c r="P3" s="6"/>
      <c r="Q3" s="6"/>
      <c r="R3" s="3">
        <f t="shared" si="2"/>
        <v>48.75</v>
      </c>
      <c r="S3" s="6">
        <v>2</v>
      </c>
      <c r="T3" s="8">
        <f>T2*2</f>
        <v>10503</v>
      </c>
    </row>
    <row r="4" spans="1:20" x14ac:dyDescent="0.25">
      <c r="A4" s="23" t="s">
        <v>1463</v>
      </c>
      <c r="B4" s="23" t="s">
        <v>1464</v>
      </c>
      <c r="C4" s="23" t="s">
        <v>1231</v>
      </c>
      <c r="D4" s="24">
        <f>FLOOR(C4*1.1,LOOKUP(C4*1.1,{0,10,50,100,500},{0.01,0.05,0.1,0.5,1}))</f>
        <v>21.75</v>
      </c>
      <c r="E4" s="24">
        <f>CEILING(C4*0.9,LOOKUP(C4*0.9,{0,10,50,100,500},{0.01,0.05,0.1,0.5,1}))</f>
        <v>17.850000000000001</v>
      </c>
      <c r="F4" s="25">
        <f t="shared" si="0"/>
        <v>21.65</v>
      </c>
      <c r="G4" s="23">
        <v>3</v>
      </c>
      <c r="H4" s="23">
        <f t="shared" si="1"/>
        <v>59.400000000000006</v>
      </c>
      <c r="I4" s="23"/>
      <c r="J4" s="23" t="s">
        <v>1474</v>
      </c>
      <c r="K4" s="23" t="s">
        <v>1467</v>
      </c>
      <c r="L4" s="23" t="s">
        <v>1471</v>
      </c>
      <c r="M4" s="5" t="s">
        <v>1567</v>
      </c>
      <c r="N4" s="5"/>
      <c r="R4" s="3">
        <f t="shared" si="2"/>
        <v>17.900000000000002</v>
      </c>
      <c r="S4" s="6">
        <v>3</v>
      </c>
      <c r="T4" s="8">
        <f>T2*3</f>
        <v>15754.5</v>
      </c>
    </row>
    <row r="5" spans="1:20" s="9" customFormat="1" ht="17.25" customHeight="1" x14ac:dyDescent="0.25">
      <c r="A5" s="23" t="s">
        <v>27</v>
      </c>
      <c r="B5" s="23" t="s">
        <v>28</v>
      </c>
      <c r="C5" s="23" t="s">
        <v>1477</v>
      </c>
      <c r="D5" s="24">
        <f>FLOOR(C5*1.1,LOOKUP(C5*1.1,{0,10,50,100,500},{0.01,0.05,0.1,0.5,1}))</f>
        <v>32.200000000000003</v>
      </c>
      <c r="E5" s="24">
        <f>CEILING(C5*0.9,LOOKUP(C5*0.9,{0,10,50,100,500},{0.01,0.05,0.1,0.5,1}))</f>
        <v>26.400000000000002</v>
      </c>
      <c r="F5" s="25">
        <f t="shared" si="0"/>
        <v>32.1</v>
      </c>
      <c r="G5" s="23">
        <v>2</v>
      </c>
      <c r="H5" s="23">
        <f t="shared" si="1"/>
        <v>58.6</v>
      </c>
      <c r="I5" s="23"/>
      <c r="J5" s="23" t="s">
        <v>338</v>
      </c>
      <c r="K5" s="23" t="s">
        <v>1468</v>
      </c>
      <c r="L5" s="23" t="s">
        <v>1472</v>
      </c>
      <c r="M5" s="5"/>
      <c r="N5" s="5">
        <v>800</v>
      </c>
      <c r="O5" s="6"/>
      <c r="P5" s="6"/>
      <c r="Q5" s="6"/>
      <c r="R5" s="3">
        <f t="shared" si="2"/>
        <v>26.450000000000003</v>
      </c>
      <c r="S5" s="6">
        <v>4</v>
      </c>
      <c r="T5" s="8">
        <f>T2*4</f>
        <v>21006</v>
      </c>
    </row>
    <row r="6" spans="1:20" x14ac:dyDescent="0.25">
      <c r="A6" s="23" t="s">
        <v>1478</v>
      </c>
      <c r="B6" s="23" t="s">
        <v>1479</v>
      </c>
      <c r="C6" s="23" t="s">
        <v>1049</v>
      </c>
      <c r="D6" s="24">
        <f>FLOOR(C6*1.1,LOOKUP(C6*1.1,{0,10,50,100,500},{0.01,0.05,0.1,0.5,1}))</f>
        <v>61.300000000000004</v>
      </c>
      <c r="E6" s="24">
        <f>CEILING(C6*0.9,LOOKUP(C6*0.9,{0,10,50,100,500},{0.01,0.05,0.1,0.5,1}))</f>
        <v>50.300000000000004</v>
      </c>
      <c r="F6" s="25">
        <f t="shared" si="0"/>
        <v>61.1</v>
      </c>
      <c r="G6" s="23">
        <v>1</v>
      </c>
      <c r="H6" s="23">
        <f t="shared" si="1"/>
        <v>55.8</v>
      </c>
      <c r="I6" s="23"/>
      <c r="J6" s="23" t="s">
        <v>1509</v>
      </c>
      <c r="K6" s="23" t="s">
        <v>1013</v>
      </c>
      <c r="L6" s="23" t="s">
        <v>1517</v>
      </c>
      <c r="M6" s="28"/>
      <c r="N6" s="5">
        <v>3161</v>
      </c>
      <c r="R6" s="3">
        <f t="shared" si="2"/>
        <v>50.400000000000006</v>
      </c>
      <c r="S6" s="6">
        <v>5</v>
      </c>
      <c r="T6" s="8">
        <f>T2*5</f>
        <v>26257.5</v>
      </c>
    </row>
    <row r="7" spans="1:20" s="9" customFormat="1" x14ac:dyDescent="0.25">
      <c r="A7" s="23" t="s">
        <v>634</v>
      </c>
      <c r="B7" s="23" t="s">
        <v>635</v>
      </c>
      <c r="C7" s="23" t="s">
        <v>1500</v>
      </c>
      <c r="D7" s="24">
        <f>FLOOR(C7*1.1,LOOKUP(C7*1.1,{0,10,50,100,500},{0.01,0.05,0.1,0.5,1}))</f>
        <v>36.35</v>
      </c>
      <c r="E7" s="24">
        <f>CEILING(C7*0.9,LOOKUP(C7*0.9,{0,10,50,100,500},{0.01,0.05,0.1,0.5,1}))</f>
        <v>29.75</v>
      </c>
      <c r="F7" s="25">
        <f t="shared" si="0"/>
        <v>36.25</v>
      </c>
      <c r="G7" s="23">
        <v>2</v>
      </c>
      <c r="H7" s="23">
        <f t="shared" si="1"/>
        <v>66.099999999999994</v>
      </c>
      <c r="I7" s="23"/>
      <c r="J7" s="23" t="s">
        <v>1510</v>
      </c>
      <c r="K7" s="23" t="s">
        <v>1490</v>
      </c>
      <c r="L7" s="23" t="s">
        <v>1518</v>
      </c>
      <c r="M7" s="28"/>
      <c r="N7" s="5">
        <v>-6380</v>
      </c>
      <c r="O7" s="6" t="s">
        <v>1568</v>
      </c>
      <c r="P7" s="6"/>
      <c r="Q7" s="6"/>
      <c r="R7" s="3">
        <f t="shared" si="2"/>
        <v>29.8</v>
      </c>
      <c r="S7" s="6">
        <v>6</v>
      </c>
      <c r="T7" s="8">
        <f>T2*6</f>
        <v>31509</v>
      </c>
    </row>
    <row r="8" spans="1:20" s="13" customFormat="1" x14ac:dyDescent="0.25">
      <c r="A8" s="23" t="s">
        <v>424</v>
      </c>
      <c r="B8" s="23" t="s">
        <v>425</v>
      </c>
      <c r="C8" s="23" t="s">
        <v>1501</v>
      </c>
      <c r="D8" s="24">
        <f>FLOOR(C8*1.1,LOOKUP(C8*1.1,{0,10,50,100,500},{0.01,0.05,0.1,0.5,1}))</f>
        <v>54.2</v>
      </c>
      <c r="E8" s="24">
        <f>CEILING(C8*0.9,LOOKUP(C8*0.9,{0,10,50,100,500},{0.01,0.05,0.1,0.5,1}))</f>
        <v>44.45</v>
      </c>
      <c r="F8" s="25">
        <f t="shared" si="0"/>
        <v>54</v>
      </c>
      <c r="G8" s="25">
        <v>1</v>
      </c>
      <c r="H8" s="23">
        <f t="shared" si="1"/>
        <v>49.35</v>
      </c>
      <c r="I8" s="23"/>
      <c r="J8" s="23" t="s">
        <v>109</v>
      </c>
      <c r="K8" s="23" t="s">
        <v>1491</v>
      </c>
      <c r="L8" s="23" t="s">
        <v>1519</v>
      </c>
      <c r="M8" s="28"/>
      <c r="N8" s="5">
        <v>-2626</v>
      </c>
      <c r="O8" s="6"/>
      <c r="P8" s="6"/>
      <c r="Q8" s="6"/>
      <c r="R8" s="3">
        <f t="shared" si="2"/>
        <v>44.5</v>
      </c>
      <c r="S8" s="6">
        <v>7</v>
      </c>
      <c r="T8" s="8">
        <f>T2*7</f>
        <v>36760.5</v>
      </c>
    </row>
    <row r="9" spans="1:20" s="13" customFormat="1" x14ac:dyDescent="0.25">
      <c r="A9" s="23" t="s">
        <v>1480</v>
      </c>
      <c r="B9" s="23" t="s">
        <v>1481</v>
      </c>
      <c r="C9" s="23" t="s">
        <v>1502</v>
      </c>
      <c r="D9" s="24">
        <f>FLOOR(C9*1.1,LOOKUP(C9*1.1,{0,10,50,100,500},{0.01,0.05,0.1,0.5,1}))</f>
        <v>29.200000000000003</v>
      </c>
      <c r="E9" s="24">
        <f>CEILING(C9*0.9,LOOKUP(C9*0.9,{0,10,50,100,500},{0.01,0.05,0.1,0.5,1}))</f>
        <v>23.900000000000002</v>
      </c>
      <c r="F9" s="25">
        <f t="shared" si="0"/>
        <v>29.1</v>
      </c>
      <c r="G9" s="25">
        <v>2</v>
      </c>
      <c r="H9" s="23">
        <f t="shared" si="1"/>
        <v>53.1</v>
      </c>
      <c r="I9" s="23"/>
      <c r="J9" s="23" t="s">
        <v>1102</v>
      </c>
      <c r="K9" s="23" t="s">
        <v>1492</v>
      </c>
      <c r="L9" s="23" t="s">
        <v>1520</v>
      </c>
      <c r="M9" s="5"/>
      <c r="N9" s="5">
        <v>870</v>
      </c>
      <c r="O9" s="6"/>
      <c r="P9" s="6"/>
      <c r="Q9" s="6"/>
      <c r="R9" s="3">
        <f t="shared" si="2"/>
        <v>23.950000000000003</v>
      </c>
      <c r="S9" s="6">
        <v>8</v>
      </c>
      <c r="T9" s="8">
        <f>T2*8</f>
        <v>42012</v>
      </c>
    </row>
    <row r="10" spans="1:20" x14ac:dyDescent="0.25">
      <c r="A10" s="15" t="s">
        <v>237</v>
      </c>
      <c r="B10" s="15" t="s">
        <v>238</v>
      </c>
      <c r="C10" s="15" t="s">
        <v>1503</v>
      </c>
      <c r="D10" s="16">
        <f>FLOOR(C10*1.1,LOOKUP(C10*1.1,{0,10,50,100,500},{0.01,0.05,0.1,0.5,1}))</f>
        <v>70.100000000000009</v>
      </c>
      <c r="E10" s="16">
        <f>CEILING(C10*0.9,LOOKUP(C10*0.9,{0,10,50,100,500},{0.01,0.05,0.1,0.5,1}))</f>
        <v>57.5</v>
      </c>
      <c r="F10" s="17">
        <f t="shared" si="0"/>
        <v>69.900000000000006</v>
      </c>
      <c r="G10" s="17">
        <v>0</v>
      </c>
      <c r="H10" s="15">
        <f t="shared" si="1"/>
        <v>0</v>
      </c>
      <c r="I10" s="17"/>
      <c r="J10" s="15" t="s">
        <v>1511</v>
      </c>
      <c r="K10" s="15" t="s">
        <v>1493</v>
      </c>
      <c r="L10" s="15" t="s">
        <v>1521</v>
      </c>
      <c r="M10" s="5"/>
      <c r="N10" s="5"/>
      <c r="R10" s="3">
        <f t="shared" si="2"/>
        <v>57.6</v>
      </c>
      <c r="S10" s="6">
        <v>9</v>
      </c>
      <c r="T10" s="8">
        <f>T2*9</f>
        <v>47263.5</v>
      </c>
    </row>
    <row r="11" spans="1:20" s="9" customFormat="1" x14ac:dyDescent="0.25">
      <c r="A11" s="23" t="s">
        <v>1482</v>
      </c>
      <c r="B11" s="23" t="s">
        <v>1483</v>
      </c>
      <c r="C11" s="23" t="s">
        <v>1504</v>
      </c>
      <c r="D11" s="24">
        <f>FLOOR(C11*1.1,LOOKUP(C11*1.1,{0,10,50,100,500},{0.01,0.05,0.1,0.5,1}))</f>
        <v>12.3</v>
      </c>
      <c r="E11" s="24">
        <f>CEILING(C11*0.9,LOOKUP(C11*0.9,{0,10,50,100,500},{0.01,0.05,0.1,0.5,1}))</f>
        <v>10.100000000000001</v>
      </c>
      <c r="F11" s="25">
        <f t="shared" si="0"/>
        <v>12.200000000000001</v>
      </c>
      <c r="G11" s="25">
        <v>5</v>
      </c>
      <c r="H11" s="23">
        <f t="shared" si="1"/>
        <v>56</v>
      </c>
      <c r="I11" s="25"/>
      <c r="J11" s="23" t="s">
        <v>1512</v>
      </c>
      <c r="K11" s="23" t="s">
        <v>1494</v>
      </c>
      <c r="L11" s="23" t="s">
        <v>1522</v>
      </c>
      <c r="M11" s="5"/>
      <c r="N11" s="5">
        <v>-2999</v>
      </c>
      <c r="O11" s="6"/>
      <c r="P11" s="6"/>
      <c r="Q11" s="6"/>
      <c r="R11" s="3">
        <f t="shared" si="2"/>
        <v>10.150000000000002</v>
      </c>
      <c r="S11" s="6">
        <v>10</v>
      </c>
      <c r="T11" s="8">
        <f>T2*10</f>
        <v>52515</v>
      </c>
    </row>
    <row r="12" spans="1:20" x14ac:dyDescent="0.25">
      <c r="A12" s="28" t="s">
        <v>1484</v>
      </c>
      <c r="B12" s="28" t="s">
        <v>1485</v>
      </c>
      <c r="C12" s="28" t="s">
        <v>1505</v>
      </c>
      <c r="D12" s="22">
        <f>FLOOR(C12*1.1,LOOKUP(C12*1.1,{0,10,50,100,500},{0.01,0.05,0.1,0.5,1}))</f>
        <v>20.150000000000002</v>
      </c>
      <c r="E12" s="22">
        <f>CEILING(C12*0.9,LOOKUP(C12*0.9,{0,10,50,100,500},{0.01,0.05,0.1,0.5,1}))</f>
        <v>16.55</v>
      </c>
      <c r="F12" s="29">
        <f>IF(D12&lt;10,D12-0.02,IF(D12&lt;50,D12-0.1,IF(D12&lt;100,D12-0.2,IF(D12&lt;500,D12-1,IF(D12&lt;1000,D12-2,0)))))</f>
        <v>20.05</v>
      </c>
      <c r="G12" s="29">
        <v>0</v>
      </c>
      <c r="H12" s="28">
        <f>C12*G12</f>
        <v>0</v>
      </c>
      <c r="I12" s="29"/>
      <c r="J12" s="28" t="s">
        <v>1513</v>
      </c>
      <c r="K12" s="28" t="s">
        <v>1495</v>
      </c>
      <c r="L12" s="28" t="s">
        <v>1523</v>
      </c>
      <c r="M12" s="5" t="s">
        <v>89</v>
      </c>
      <c r="N12" s="5"/>
      <c r="R12" s="3"/>
      <c r="T12" s="7"/>
    </row>
    <row r="13" spans="1:20" s="9" customFormat="1" x14ac:dyDescent="0.25">
      <c r="A13" s="15" t="s">
        <v>17</v>
      </c>
      <c r="B13" s="15" t="s">
        <v>18</v>
      </c>
      <c r="C13" s="15" t="s">
        <v>1506</v>
      </c>
      <c r="D13" s="16">
        <f>FLOOR(C13*1.1,LOOKUP(C13*1.1,{0,10,50,100,500},{0.01,0.05,0.1,0.5,1}))</f>
        <v>58.400000000000006</v>
      </c>
      <c r="E13" s="16">
        <f>CEILING(C13*0.9,LOOKUP(C13*0.9,{0,10,50,100,500},{0.01,0.05,0.1,0.5,1}))</f>
        <v>47.800000000000004</v>
      </c>
      <c r="F13" s="17">
        <f>IF(D13&lt;10,D13-0.02,IF(D13&lt;50,D13-0.1,IF(D13&lt;100,D13-0.2,IF(D13&lt;500,D13-1,IF(D13&lt;1000,D13-2,0)))))</f>
        <v>58.2</v>
      </c>
      <c r="G13" s="17">
        <v>0</v>
      </c>
      <c r="H13" s="15">
        <f>C13*G13</f>
        <v>0</v>
      </c>
      <c r="I13" s="17"/>
      <c r="J13" s="15" t="s">
        <v>125</v>
      </c>
      <c r="K13" s="15" t="s">
        <v>1496</v>
      </c>
      <c r="L13" s="15" t="s">
        <v>1524</v>
      </c>
      <c r="M13" s="5"/>
      <c r="N13" s="6"/>
      <c r="O13" s="6"/>
      <c r="P13" s="6"/>
      <c r="Q13" s="6"/>
      <c r="R13" s="3"/>
      <c r="S13" s="6"/>
      <c r="T13" s="7"/>
    </row>
    <row r="14" spans="1:20" x14ac:dyDescent="0.25">
      <c r="A14" s="15" t="s">
        <v>1486</v>
      </c>
      <c r="B14" s="15" t="s">
        <v>1487</v>
      </c>
      <c r="C14" s="15" t="s">
        <v>1507</v>
      </c>
      <c r="D14" s="16">
        <f>FLOOR(C14*1.1,LOOKUP(C14*1.1,{0,10,50,100,500},{0.01,0.05,0.1,0.5,1}))</f>
        <v>35.5</v>
      </c>
      <c r="E14" s="16">
        <f>CEILING(C14*0.9,LOOKUP(C14*0.9,{0,10,50,100,500},{0.01,0.05,0.1,0.5,1}))</f>
        <v>29.1</v>
      </c>
      <c r="F14" s="17">
        <f>IF(D14&lt;10,D14-0.02,IF(D14&lt;50,D14-0.1,IF(D14&lt;100,D14-0.2,IF(D14&lt;500,D14-1,IF(D14&lt;1000,D14-2,0)))))</f>
        <v>35.4</v>
      </c>
      <c r="G14" s="17">
        <v>0</v>
      </c>
      <c r="H14" s="15">
        <f>C14*G14</f>
        <v>0</v>
      </c>
      <c r="I14" s="17"/>
      <c r="J14" s="15" t="s">
        <v>1514</v>
      </c>
      <c r="K14" s="15" t="s">
        <v>1497</v>
      </c>
      <c r="L14" s="15" t="s">
        <v>1525</v>
      </c>
      <c r="M14" s="41"/>
      <c r="R14" s="3"/>
      <c r="T14" s="7"/>
    </row>
    <row r="15" spans="1:20" s="9" customFormat="1" x14ac:dyDescent="0.25">
      <c r="A15" s="23" t="s">
        <v>1488</v>
      </c>
      <c r="B15" s="23" t="s">
        <v>1489</v>
      </c>
      <c r="C15" s="23" t="s">
        <v>1508</v>
      </c>
      <c r="D15" s="24">
        <f>FLOOR(C15*1.1,LOOKUP(C15*1.1,{0,10,50,100,500},{0.01,0.05,0.1,0.5,1}))</f>
        <v>14.55</v>
      </c>
      <c r="E15" s="24">
        <f>CEILING(C15*0.9,LOOKUP(C15*0.9,{0,10,50,100,500},{0.01,0.05,0.1,0.5,1}))</f>
        <v>11.950000000000001</v>
      </c>
      <c r="F15" s="25">
        <f>IF(D15&lt;10,D15-0.02,IF(D15&lt;50,D15-0.1,IF(D15&lt;100,D15-0.2,IF(D15&lt;500,D15-1,IF(D15&lt;1000,D15-2,0)))))</f>
        <v>14.450000000000001</v>
      </c>
      <c r="G15" s="25">
        <v>4</v>
      </c>
      <c r="H15" s="23">
        <f>C15*G15</f>
        <v>53</v>
      </c>
      <c r="I15" s="25"/>
      <c r="J15" s="23" t="s">
        <v>1515</v>
      </c>
      <c r="K15" s="23" t="s">
        <v>1498</v>
      </c>
      <c r="L15" s="23" t="s">
        <v>1526</v>
      </c>
      <c r="M15" s="3"/>
      <c r="N15" s="6">
        <v>-29</v>
      </c>
      <c r="O15" s="6"/>
      <c r="P15" s="6"/>
      <c r="Q15" s="6"/>
      <c r="R15" s="14"/>
      <c r="S15" s="14"/>
      <c r="T15" s="7"/>
    </row>
    <row r="16" spans="1:20" x14ac:dyDescent="0.25">
      <c r="A16" s="15" t="s">
        <v>19</v>
      </c>
      <c r="B16" s="15" t="s">
        <v>20</v>
      </c>
      <c r="C16" s="15" t="s">
        <v>1049</v>
      </c>
      <c r="D16" s="16">
        <f>FLOOR(C16*1.1,LOOKUP(C16*1.1,{0,10,50,100,500},{0.01,0.05,0.1,0.5,1}))</f>
        <v>61.300000000000004</v>
      </c>
      <c r="E16" s="16">
        <f>CEILING(C16*0.9,LOOKUP(C16*0.9,{0,10,50,100,500},{0.01,0.05,0.1,0.5,1}))</f>
        <v>50.300000000000004</v>
      </c>
      <c r="F16" s="17">
        <f>IF(D16&lt;10,D16-0.02,IF(D16&lt;50,D16-0.1,IF(D16&lt;100,D16-0.2,IF(D16&lt;500,D16-1,IF(D16&lt;1000,D16-2,0)))))</f>
        <v>61.1</v>
      </c>
      <c r="G16" s="17">
        <v>0</v>
      </c>
      <c r="H16" s="15">
        <f>C16*G16</f>
        <v>0</v>
      </c>
      <c r="I16" s="17"/>
      <c r="J16" s="15" t="s">
        <v>1516</v>
      </c>
      <c r="K16" s="15" t="s">
        <v>1499</v>
      </c>
      <c r="L16" s="15" t="s">
        <v>1527</v>
      </c>
      <c r="M16" s="3"/>
    </row>
    <row r="17" spans="1:15" x14ac:dyDescent="0.25">
      <c r="A17" s="5"/>
      <c r="B17" s="5"/>
      <c r="C17" s="5"/>
      <c r="D17" s="4"/>
      <c r="E17" s="4"/>
      <c r="F17" s="3"/>
      <c r="G17" s="3"/>
      <c r="H17" s="9">
        <f>SUM(H2:H16)</f>
        <v>525.15</v>
      </c>
      <c r="I17" s="3"/>
      <c r="J17" s="5"/>
      <c r="K17" s="5"/>
      <c r="L17" s="5"/>
      <c r="N17" s="30">
        <f>SUM(N2:N16)</f>
        <v>-5530</v>
      </c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A676-E6A8-4913-9026-88BCCA461486}">
  <dimension ref="A1:M11"/>
  <sheetViews>
    <sheetView zoomScale="130" zoomScaleNormal="130" workbookViewId="0">
      <selection activeCell="L8" sqref="L8"/>
    </sheetView>
  </sheetViews>
  <sheetFormatPr defaultColWidth="9.28515625" defaultRowHeight="15.75" x14ac:dyDescent="0.25"/>
  <cols>
    <col min="1" max="3" width="9.28515625" style="214"/>
    <col min="4" max="4" width="9.28515625" style="214" hidden="1" customWidth="1"/>
    <col min="5" max="10" width="9.28515625" style="214"/>
    <col min="11" max="11" width="15.7109375" style="214" customWidth="1"/>
    <col min="12" max="16384" width="9.28515625" style="214"/>
  </cols>
  <sheetData>
    <row r="1" spans="1:13" x14ac:dyDescent="0.25">
      <c r="A1" s="214" t="s">
        <v>3587</v>
      </c>
      <c r="B1" s="214" t="s">
        <v>3588</v>
      </c>
      <c r="C1" s="214" t="s">
        <v>3589</v>
      </c>
      <c r="D1" s="214" t="s">
        <v>3590</v>
      </c>
      <c r="E1" s="214" t="s">
        <v>3591</v>
      </c>
      <c r="F1" s="214" t="s">
        <v>3592</v>
      </c>
      <c r="G1" s="214" t="s">
        <v>3593</v>
      </c>
      <c r="H1" s="214" t="s">
        <v>3594</v>
      </c>
      <c r="I1" s="214" t="s">
        <v>3590</v>
      </c>
      <c r="J1" s="214" t="s">
        <v>3595</v>
      </c>
      <c r="K1" s="214" t="s">
        <v>3596</v>
      </c>
      <c r="L1" s="214" t="s">
        <v>3597</v>
      </c>
    </row>
    <row r="2" spans="1:13" x14ac:dyDescent="0.25">
      <c r="A2" s="84" t="s">
        <v>2584</v>
      </c>
      <c r="B2" s="84" t="s">
        <v>2585</v>
      </c>
      <c r="C2" s="84">
        <v>33</v>
      </c>
      <c r="D2" s="84">
        <f>FLOOR(C2*1.1,LOOKUP(C2*1.1,{0,10,50,100,500},{0.01,0.05,0.1,0.5,1}))</f>
        <v>36.300000000000004</v>
      </c>
      <c r="E2" s="84">
        <f>CEILING(C2*0.9,LOOKUP(C2*0.9,{0,10,50,100,500},{0.01,0.05,0.1,0.5,1}))</f>
        <v>29.700000000000003</v>
      </c>
      <c r="F2" s="84">
        <f t="shared" ref="F2:F10" si="0">IF(D2&lt;10,D2-0.05,IF(D2&lt;50,D2-0.25,IF(D2&lt;100,D2-0.5,IF(D2&lt;500,D2-2.5,IF(D2&lt;1000,D2-5,0)))))</f>
        <v>36.050000000000004</v>
      </c>
      <c r="G2" s="84">
        <v>2</v>
      </c>
      <c r="H2" s="84">
        <f t="shared" ref="H2:H10" si="1">C2*G2</f>
        <v>66</v>
      </c>
      <c r="I2" s="84" t="s">
        <v>3590</v>
      </c>
      <c r="J2" s="84">
        <v>37.979999999999997</v>
      </c>
      <c r="K2" s="84" t="s">
        <v>5061</v>
      </c>
      <c r="M2" s="214">
        <v>-548</v>
      </c>
    </row>
    <row r="3" spans="1:13" x14ac:dyDescent="0.25">
      <c r="A3" s="84" t="s">
        <v>4580</v>
      </c>
      <c r="B3" s="84" t="s">
        <v>4581</v>
      </c>
      <c r="C3" s="84">
        <v>19.25</v>
      </c>
      <c r="D3" s="84">
        <f>FLOOR(C3*1.1,LOOKUP(C3*1.1,{0,10,50,100,500},{0.01,0.05,0.1,0.5,1}))</f>
        <v>21.150000000000002</v>
      </c>
      <c r="E3" s="84">
        <f>CEILING(C3*0.9,LOOKUP(C3*0.9,{0,10,50,100,500},{0.01,0.05,0.1,0.5,1}))</f>
        <v>17.350000000000001</v>
      </c>
      <c r="F3" s="84">
        <f t="shared" si="0"/>
        <v>20.900000000000002</v>
      </c>
      <c r="G3" s="84">
        <v>3</v>
      </c>
      <c r="H3" s="84">
        <f t="shared" si="1"/>
        <v>57.75</v>
      </c>
      <c r="I3" s="84" t="s">
        <v>3590</v>
      </c>
      <c r="J3" s="84">
        <v>37.08</v>
      </c>
      <c r="K3" s="84" t="s">
        <v>5062</v>
      </c>
      <c r="M3" s="214">
        <v>2871</v>
      </c>
    </row>
    <row r="4" spans="1:13" x14ac:dyDescent="0.25">
      <c r="A4" s="84" t="s">
        <v>5063</v>
      </c>
      <c r="B4" s="84" t="s">
        <v>5064</v>
      </c>
      <c r="C4" s="84">
        <v>27.85</v>
      </c>
      <c r="D4" s="84">
        <f>FLOOR(C4*1.1,LOOKUP(C4*1.1,{0,10,50,100,500},{0.01,0.05,0.1,0.5,1}))</f>
        <v>30.6</v>
      </c>
      <c r="E4" s="84">
        <f>CEILING(C4*0.9,LOOKUP(C4*0.9,{0,10,50,100,500},{0.01,0.05,0.1,0.5,1}))</f>
        <v>25.1</v>
      </c>
      <c r="F4" s="84">
        <f t="shared" si="0"/>
        <v>30.35</v>
      </c>
      <c r="G4" s="84">
        <v>2</v>
      </c>
      <c r="H4" s="84">
        <f t="shared" si="1"/>
        <v>55.7</v>
      </c>
      <c r="I4" s="84" t="s">
        <v>3590</v>
      </c>
      <c r="J4" s="84">
        <v>23.5</v>
      </c>
      <c r="K4" s="84" t="s">
        <v>5065</v>
      </c>
      <c r="M4" s="214">
        <v>1206</v>
      </c>
    </row>
    <row r="5" spans="1:13" x14ac:dyDescent="0.25">
      <c r="A5" s="84" t="s">
        <v>1110</v>
      </c>
      <c r="B5" s="84" t="s">
        <v>1111</v>
      </c>
      <c r="C5" s="84">
        <v>16.45</v>
      </c>
      <c r="D5" s="84">
        <f>FLOOR(C5*1.1,LOOKUP(C5*1.1,{0,10,50,100,500},{0.01,0.05,0.1,0.5,1}))</f>
        <v>18.05</v>
      </c>
      <c r="E5" s="84">
        <f>CEILING(C5*0.9,LOOKUP(C5*0.9,{0,10,50,100,500},{0.01,0.05,0.1,0.5,1}))</f>
        <v>14.850000000000001</v>
      </c>
      <c r="F5" s="84">
        <f t="shared" si="0"/>
        <v>17.8</v>
      </c>
      <c r="G5" s="84">
        <v>3</v>
      </c>
      <c r="H5" s="84">
        <f t="shared" si="1"/>
        <v>49.349999999999994</v>
      </c>
      <c r="I5" s="84" t="s">
        <v>3590</v>
      </c>
      <c r="J5" s="84">
        <v>15.79</v>
      </c>
      <c r="K5" s="84" t="s">
        <v>5066</v>
      </c>
      <c r="M5" s="214">
        <v>486</v>
      </c>
    </row>
    <row r="6" spans="1:13" x14ac:dyDescent="0.25">
      <c r="A6" s="84" t="s">
        <v>5067</v>
      </c>
      <c r="B6" s="84" t="s">
        <v>5068</v>
      </c>
      <c r="C6" s="84">
        <v>75</v>
      </c>
      <c r="D6" s="84">
        <f>FLOOR(C6*1.1,LOOKUP(C6*1.1,{0,10,50,100,500},{0.01,0.05,0.1,0.5,1}))</f>
        <v>82.5</v>
      </c>
      <c r="E6" s="84">
        <f>CEILING(C6*0.9,LOOKUP(C6*0.9,{0,10,50,100,500},{0.01,0.05,0.1,0.5,1}))</f>
        <v>67.5</v>
      </c>
      <c r="F6" s="84">
        <f t="shared" si="0"/>
        <v>82</v>
      </c>
      <c r="G6" s="84">
        <v>1</v>
      </c>
      <c r="H6" s="84">
        <f t="shared" si="1"/>
        <v>75</v>
      </c>
      <c r="I6" s="84" t="s">
        <v>3590</v>
      </c>
      <c r="J6" s="84">
        <v>14.06</v>
      </c>
      <c r="K6" s="84" t="s">
        <v>5069</v>
      </c>
      <c r="M6" s="214">
        <v>4134</v>
      </c>
    </row>
    <row r="7" spans="1:13" x14ac:dyDescent="0.25">
      <c r="A7" s="84" t="s">
        <v>656</v>
      </c>
      <c r="B7" s="84" t="s">
        <v>657</v>
      </c>
      <c r="C7" s="84">
        <v>48.75</v>
      </c>
      <c r="D7" s="84">
        <f>FLOOR(C7*1.1,LOOKUP(C7*1.1,{0,10,50,100,500},{0.01,0.05,0.1,0.5,1}))</f>
        <v>53.6</v>
      </c>
      <c r="E7" s="84">
        <f>CEILING(C7*0.9,LOOKUP(C7*0.9,{0,10,50,100,500},{0.01,0.05,0.1,0.5,1}))</f>
        <v>43.900000000000006</v>
      </c>
      <c r="F7" s="84">
        <f t="shared" si="0"/>
        <v>53.1</v>
      </c>
      <c r="G7" s="84">
        <v>0</v>
      </c>
      <c r="H7" s="84">
        <f t="shared" si="1"/>
        <v>0</v>
      </c>
      <c r="I7" s="84" t="s">
        <v>3590</v>
      </c>
      <c r="J7" s="84">
        <v>9.65</v>
      </c>
      <c r="K7" s="84" t="s">
        <v>5070</v>
      </c>
      <c r="M7" s="214" t="s">
        <v>5087</v>
      </c>
    </row>
    <row r="8" spans="1:13" x14ac:dyDescent="0.25">
      <c r="A8" s="84" t="s">
        <v>3250</v>
      </c>
      <c r="B8" s="84" t="s">
        <v>3251</v>
      </c>
      <c r="C8" s="84">
        <v>30.85</v>
      </c>
      <c r="D8" s="84">
        <f>FLOOR(C8*1.1,LOOKUP(C8*1.1,{0,10,50,100,500},{0.01,0.05,0.1,0.5,1}))</f>
        <v>33.9</v>
      </c>
      <c r="E8" s="84">
        <f>CEILING(C8*0.9,LOOKUP(C8*0.9,{0,10,50,100,500},{0.01,0.05,0.1,0.5,1}))</f>
        <v>27.8</v>
      </c>
      <c r="F8" s="84">
        <f t="shared" si="0"/>
        <v>33.65</v>
      </c>
      <c r="G8" s="84">
        <v>0</v>
      </c>
      <c r="H8" s="84">
        <f t="shared" si="1"/>
        <v>0</v>
      </c>
      <c r="I8" s="84" t="s">
        <v>3590</v>
      </c>
      <c r="J8" s="84">
        <v>8.98</v>
      </c>
      <c r="K8" s="84" t="s">
        <v>5071</v>
      </c>
      <c r="M8" s="214" t="s">
        <v>5087</v>
      </c>
    </row>
    <row r="9" spans="1:13" x14ac:dyDescent="0.25">
      <c r="A9" s="84" t="s">
        <v>1542</v>
      </c>
      <c r="B9" s="84" t="s">
        <v>1543</v>
      </c>
      <c r="C9" s="84">
        <v>43.05</v>
      </c>
      <c r="D9" s="84">
        <f>FLOOR(C9*1.1,LOOKUP(C9*1.1,{0,10,50,100,500},{0.01,0.05,0.1,0.5,1}))</f>
        <v>47.35</v>
      </c>
      <c r="E9" s="84">
        <f>CEILING(C9*0.9,LOOKUP(C9*0.9,{0,10,50,100,500},{0.01,0.05,0.1,0.5,1}))</f>
        <v>38.75</v>
      </c>
      <c r="F9" s="84">
        <f t="shared" si="0"/>
        <v>47.1</v>
      </c>
      <c r="G9" s="84">
        <v>1</v>
      </c>
      <c r="H9" s="84">
        <f t="shared" si="1"/>
        <v>43.05</v>
      </c>
      <c r="I9" s="84" t="s">
        <v>3590</v>
      </c>
      <c r="J9" s="84">
        <v>8.11</v>
      </c>
      <c r="K9" s="84" t="s">
        <v>5072</v>
      </c>
      <c r="M9" s="214">
        <v>1046</v>
      </c>
    </row>
    <row r="10" spans="1:13" x14ac:dyDescent="0.25">
      <c r="A10" s="81" t="s">
        <v>5073</v>
      </c>
      <c r="B10" s="81" t="s">
        <v>5074</v>
      </c>
      <c r="C10" s="81">
        <v>38.200000000000003</v>
      </c>
      <c r="D10" s="81">
        <f>FLOOR(C10*1.1,LOOKUP(C10*1.1,{0,10,50,100,500},{0.01,0.05,0.1,0.5,1}))</f>
        <v>42</v>
      </c>
      <c r="E10" s="81">
        <f>CEILING(C10*0.9,LOOKUP(C10*0.9,{0,10,50,100,500},{0.01,0.05,0.1,0.5,1}))</f>
        <v>34.4</v>
      </c>
      <c r="F10" s="81">
        <f t="shared" si="0"/>
        <v>41.75</v>
      </c>
      <c r="G10" s="81">
        <v>0</v>
      </c>
      <c r="H10" s="81">
        <f t="shared" si="1"/>
        <v>0</v>
      </c>
      <c r="I10" s="81" t="s">
        <v>3590</v>
      </c>
      <c r="J10" s="81">
        <v>7.18</v>
      </c>
      <c r="K10" s="81" t="s">
        <v>5075</v>
      </c>
    </row>
    <row r="11" spans="1:13" x14ac:dyDescent="0.25">
      <c r="H11" s="83">
        <f>SUM(H2:H10)</f>
        <v>346.84999999999997</v>
      </c>
      <c r="M11" s="83">
        <f>SUM(M2:M10)</f>
        <v>9195</v>
      </c>
    </row>
  </sheetData>
  <phoneticPr fontId="1" type="noConversion"/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244F0-D997-4506-B93E-BF43FE92BF53}">
  <dimension ref="A1:M10"/>
  <sheetViews>
    <sheetView zoomScale="145" zoomScaleNormal="145" workbookViewId="0">
      <selection activeCell="G10" sqref="G10"/>
    </sheetView>
  </sheetViews>
  <sheetFormatPr defaultColWidth="9.28515625" defaultRowHeight="15.75" x14ac:dyDescent="0.25"/>
  <cols>
    <col min="1" max="3" width="9.28515625" style="215"/>
    <col min="4" max="4" width="9.28515625" style="215" hidden="1" customWidth="1"/>
    <col min="5" max="10" width="9.28515625" style="215"/>
    <col min="11" max="11" width="15.7109375" style="215" customWidth="1"/>
    <col min="12" max="16384" width="9.28515625" style="215"/>
  </cols>
  <sheetData>
    <row r="1" spans="1:13" x14ac:dyDescent="0.25">
      <c r="A1" s="215" t="s">
        <v>3587</v>
      </c>
      <c r="B1" s="215" t="s">
        <v>3588</v>
      </c>
      <c r="C1" s="215" t="s">
        <v>3589</v>
      </c>
      <c r="D1" s="215" t="s">
        <v>3590</v>
      </c>
      <c r="E1" s="215" t="s">
        <v>3591</v>
      </c>
      <c r="F1" s="215" t="s">
        <v>3592</v>
      </c>
      <c r="G1" s="215" t="s">
        <v>3593</v>
      </c>
      <c r="H1" s="215" t="s">
        <v>3594</v>
      </c>
      <c r="I1" s="215" t="s">
        <v>3590</v>
      </c>
      <c r="J1" s="215" t="s">
        <v>3595</v>
      </c>
      <c r="K1" s="215" t="s">
        <v>3596</v>
      </c>
      <c r="L1" s="215" t="s">
        <v>3597</v>
      </c>
    </row>
    <row r="2" spans="1:13" x14ac:dyDescent="0.25">
      <c r="A2" s="84" t="s">
        <v>5077</v>
      </c>
      <c r="B2" s="84" t="s">
        <v>5078</v>
      </c>
      <c r="C2" s="84">
        <v>20.55</v>
      </c>
      <c r="D2" s="84">
        <f>FLOOR(C2*1.1,LOOKUP(C2*1.1,{0,10,50,100,500},{0.01,0.05,0.1,0.5,1}))</f>
        <v>22.6</v>
      </c>
      <c r="E2" s="84">
        <f>CEILING(C2*0.9,LOOKUP(C2*0.9,{0,10,50,100,500},{0.01,0.05,0.1,0.5,1}))</f>
        <v>18.5</v>
      </c>
      <c r="F2" s="84">
        <f t="shared" ref="F2:F9" si="0">IF(D2&lt;10,D2-0.05,IF(D2&lt;50,D2-0.25,IF(D2&lt;100,D2-0.5,IF(D2&lt;500,D2-2.5,IF(D2&lt;1000,D2-5,0)))))</f>
        <v>22.35</v>
      </c>
      <c r="G2" s="84">
        <v>0</v>
      </c>
      <c r="H2" s="84">
        <f t="shared" ref="H2:H9" si="1">C2*G2</f>
        <v>0</v>
      </c>
      <c r="I2" s="84" t="s">
        <v>3590</v>
      </c>
      <c r="J2" s="84">
        <v>16.170000000000002</v>
      </c>
      <c r="K2" s="84" t="s">
        <v>5079</v>
      </c>
      <c r="M2" s="215" t="s">
        <v>5098</v>
      </c>
    </row>
    <row r="3" spans="1:13" x14ac:dyDescent="0.25">
      <c r="A3" s="84" t="s">
        <v>4324</v>
      </c>
      <c r="B3" s="84" t="s">
        <v>4325</v>
      </c>
      <c r="C3" s="84">
        <v>37.15</v>
      </c>
      <c r="D3" s="84">
        <f>FLOOR(C3*1.1,LOOKUP(C3*1.1,{0,10,50,100,500},{0.01,0.05,0.1,0.5,1}))</f>
        <v>40.85</v>
      </c>
      <c r="E3" s="84">
        <f>CEILING(C3*0.9,LOOKUP(C3*0.9,{0,10,50,100,500},{0.01,0.05,0.1,0.5,1}))</f>
        <v>33.450000000000003</v>
      </c>
      <c r="F3" s="84">
        <f t="shared" si="0"/>
        <v>40.6</v>
      </c>
      <c r="G3" s="84">
        <v>1</v>
      </c>
      <c r="H3" s="84">
        <f t="shared" si="1"/>
        <v>37.15</v>
      </c>
      <c r="I3" s="84" t="s">
        <v>3590</v>
      </c>
      <c r="J3" s="84">
        <v>11.56</v>
      </c>
      <c r="K3" s="84" t="s">
        <v>5080</v>
      </c>
      <c r="M3" s="215">
        <v>-495</v>
      </c>
    </row>
    <row r="4" spans="1:13" x14ac:dyDescent="0.25">
      <c r="A4" s="84" t="s">
        <v>3763</v>
      </c>
      <c r="B4" s="84" t="s">
        <v>3764</v>
      </c>
      <c r="C4" s="84">
        <v>30.65</v>
      </c>
      <c r="D4" s="84">
        <f>FLOOR(C4*1.1,LOOKUP(C4*1.1,{0,10,50,100,500},{0.01,0.05,0.1,0.5,1}))</f>
        <v>33.700000000000003</v>
      </c>
      <c r="E4" s="84">
        <f>CEILING(C4*0.9,LOOKUP(C4*0.9,{0,10,50,100,500},{0.01,0.05,0.1,0.5,1}))</f>
        <v>27.6</v>
      </c>
      <c r="F4" s="84">
        <f t="shared" si="0"/>
        <v>33.450000000000003</v>
      </c>
      <c r="G4" s="84">
        <v>2</v>
      </c>
      <c r="H4" s="84">
        <f t="shared" si="1"/>
        <v>61.3</v>
      </c>
      <c r="I4" s="84" t="s">
        <v>3590</v>
      </c>
      <c r="J4" s="84">
        <v>9.41</v>
      </c>
      <c r="K4" s="84" t="s">
        <v>5081</v>
      </c>
      <c r="M4" s="215">
        <v>-137</v>
      </c>
    </row>
    <row r="5" spans="1:13" x14ac:dyDescent="0.25">
      <c r="A5" s="84" t="s">
        <v>4287</v>
      </c>
      <c r="B5" s="84" t="s">
        <v>4288</v>
      </c>
      <c r="C5" s="84">
        <v>39.9</v>
      </c>
      <c r="D5" s="84">
        <f>FLOOR(C5*1.1,LOOKUP(C5*1.1,{0,10,50,100,500},{0.01,0.05,0.1,0.5,1}))</f>
        <v>43.85</v>
      </c>
      <c r="E5" s="84">
        <f>CEILING(C5*0.9,LOOKUP(C5*0.9,{0,10,50,100,500},{0.01,0.05,0.1,0.5,1}))</f>
        <v>35.950000000000003</v>
      </c>
      <c r="F5" s="84">
        <f t="shared" si="0"/>
        <v>43.6</v>
      </c>
      <c r="G5" s="84">
        <v>1</v>
      </c>
      <c r="H5" s="84">
        <f t="shared" si="1"/>
        <v>39.9</v>
      </c>
      <c r="I5" s="84" t="s">
        <v>3590</v>
      </c>
      <c r="J5" s="84">
        <v>5.94</v>
      </c>
      <c r="K5" s="84" t="s">
        <v>5082</v>
      </c>
      <c r="M5" s="215">
        <v>-649</v>
      </c>
    </row>
    <row r="6" spans="1:13" x14ac:dyDescent="0.25">
      <c r="A6" s="84" t="s">
        <v>703</v>
      </c>
      <c r="B6" s="84" t="s">
        <v>704</v>
      </c>
      <c r="C6" s="84">
        <v>68.5</v>
      </c>
      <c r="D6" s="84">
        <f>FLOOR(C6*1.1,LOOKUP(C6*1.1,{0,10,50,100,500},{0.01,0.05,0.1,0.5,1}))</f>
        <v>75.3</v>
      </c>
      <c r="E6" s="84">
        <f>CEILING(C6*0.9,LOOKUP(C6*0.9,{0,10,50,100,500},{0.01,0.05,0.1,0.5,1}))</f>
        <v>61.7</v>
      </c>
      <c r="F6" s="84">
        <f t="shared" si="0"/>
        <v>74.8</v>
      </c>
      <c r="G6" s="84">
        <v>1</v>
      </c>
      <c r="H6" s="84">
        <f t="shared" si="1"/>
        <v>68.5</v>
      </c>
      <c r="I6" s="84" t="s">
        <v>3590</v>
      </c>
      <c r="J6" s="84">
        <v>5.12</v>
      </c>
      <c r="K6" s="84" t="s">
        <v>5083</v>
      </c>
      <c r="M6" s="215">
        <v>847</v>
      </c>
    </row>
    <row r="7" spans="1:13" x14ac:dyDescent="0.25">
      <c r="A7" s="84" t="s">
        <v>1902</v>
      </c>
      <c r="B7" s="84" t="s">
        <v>1903</v>
      </c>
      <c r="C7" s="84">
        <v>41.55</v>
      </c>
      <c r="D7" s="84">
        <f>FLOOR(C7*1.1,LOOKUP(C7*1.1,{0,10,50,100,500},{0.01,0.05,0.1,0.5,1}))</f>
        <v>45.7</v>
      </c>
      <c r="E7" s="84">
        <f>CEILING(C7*0.9,LOOKUP(C7*0.9,{0,10,50,100,500},{0.01,0.05,0.1,0.5,1}))</f>
        <v>37.4</v>
      </c>
      <c r="F7" s="84">
        <f t="shared" si="0"/>
        <v>45.45</v>
      </c>
      <c r="G7" s="84">
        <v>1</v>
      </c>
      <c r="H7" s="84">
        <f t="shared" si="1"/>
        <v>41.55</v>
      </c>
      <c r="I7" s="84" t="s">
        <v>3590</v>
      </c>
      <c r="J7" s="84">
        <v>4.76</v>
      </c>
      <c r="K7" s="84" t="s">
        <v>5084</v>
      </c>
      <c r="M7" s="215">
        <v>198</v>
      </c>
    </row>
    <row r="8" spans="1:13" x14ac:dyDescent="0.25">
      <c r="A8" s="84" t="s">
        <v>150</v>
      </c>
      <c r="B8" s="84" t="s">
        <v>151</v>
      </c>
      <c r="C8" s="84">
        <v>39.799999999999997</v>
      </c>
      <c r="D8" s="84">
        <f>FLOOR(C8*1.1,LOOKUP(C8*1.1,{0,10,50,100,500},{0.01,0.05,0.1,0.5,1}))</f>
        <v>43.75</v>
      </c>
      <c r="E8" s="84">
        <f>CEILING(C8*0.9,LOOKUP(C8*0.9,{0,10,50,100,500},{0.01,0.05,0.1,0.5,1}))</f>
        <v>35.85</v>
      </c>
      <c r="F8" s="84">
        <f t="shared" si="0"/>
        <v>43.5</v>
      </c>
      <c r="G8" s="84">
        <v>1</v>
      </c>
      <c r="H8" s="84">
        <f t="shared" si="1"/>
        <v>39.799999999999997</v>
      </c>
      <c r="I8" s="84" t="s">
        <v>3590</v>
      </c>
      <c r="J8" s="84">
        <v>4.17</v>
      </c>
      <c r="K8" s="84" t="s">
        <v>5085</v>
      </c>
      <c r="M8" s="215">
        <v>401</v>
      </c>
    </row>
    <row r="9" spans="1:13" x14ac:dyDescent="0.25">
      <c r="A9" s="84" t="s">
        <v>11</v>
      </c>
      <c r="B9" s="84" t="s">
        <v>12</v>
      </c>
      <c r="C9" s="84">
        <v>24.85</v>
      </c>
      <c r="D9" s="84">
        <f>FLOOR(C9*1.1,LOOKUP(C9*1.1,{0,10,50,100,500},{0.01,0.05,0.1,0.5,1}))</f>
        <v>27.3</v>
      </c>
      <c r="E9" s="84">
        <f>CEILING(C9*0.9,LOOKUP(C9*0.9,{0,10,50,100,500},{0.01,0.05,0.1,0.5,1}))</f>
        <v>22.400000000000002</v>
      </c>
      <c r="F9" s="84">
        <f t="shared" si="0"/>
        <v>27.05</v>
      </c>
      <c r="G9" s="84">
        <v>0</v>
      </c>
      <c r="H9" s="84">
        <f t="shared" si="1"/>
        <v>0</v>
      </c>
      <c r="I9" s="84" t="s">
        <v>3590</v>
      </c>
      <c r="J9" s="84">
        <v>3.95</v>
      </c>
      <c r="K9" s="84" t="s">
        <v>5086</v>
      </c>
      <c r="M9" s="215" t="s">
        <v>5098</v>
      </c>
    </row>
    <row r="10" spans="1:13" x14ac:dyDescent="0.25">
      <c r="H10" s="83">
        <f>SUM(H2:H9)</f>
        <v>288.2</v>
      </c>
      <c r="M10" s="83">
        <f>SUM(M2:M9)</f>
        <v>165</v>
      </c>
    </row>
  </sheetData>
  <phoneticPr fontId="1" type="noConversion"/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8179-22D2-4AEB-8D01-C5C1F9E1AF29}">
  <dimension ref="A1:M10"/>
  <sheetViews>
    <sheetView zoomScale="145" zoomScaleNormal="145" workbookViewId="0">
      <selection activeCell="M10" sqref="M10"/>
    </sheetView>
  </sheetViews>
  <sheetFormatPr defaultColWidth="9.28515625" defaultRowHeight="15.75" x14ac:dyDescent="0.25"/>
  <cols>
    <col min="1" max="3" width="9.28515625" style="216"/>
    <col min="4" max="4" width="9.28515625" style="216" hidden="1" customWidth="1"/>
    <col min="5" max="10" width="9.28515625" style="216"/>
    <col min="11" max="11" width="15.7109375" style="216" customWidth="1"/>
    <col min="12" max="16384" width="9.28515625" style="216"/>
  </cols>
  <sheetData>
    <row r="1" spans="1:13" x14ac:dyDescent="0.25">
      <c r="A1" s="216" t="s">
        <v>3587</v>
      </c>
      <c r="B1" s="216" t="s">
        <v>3588</v>
      </c>
      <c r="C1" s="216" t="s">
        <v>3589</v>
      </c>
      <c r="D1" s="216" t="s">
        <v>3590</v>
      </c>
      <c r="E1" s="216" t="s">
        <v>3591</v>
      </c>
      <c r="F1" s="216" t="s">
        <v>3592</v>
      </c>
      <c r="G1" s="216" t="s">
        <v>3593</v>
      </c>
      <c r="H1" s="216" t="s">
        <v>3594</v>
      </c>
      <c r="I1" s="216" t="s">
        <v>3590</v>
      </c>
      <c r="J1" s="216" t="s">
        <v>3595</v>
      </c>
      <c r="K1" s="216" t="s">
        <v>3596</v>
      </c>
      <c r="L1" s="216" t="s">
        <v>3597</v>
      </c>
    </row>
    <row r="2" spans="1:13" x14ac:dyDescent="0.25">
      <c r="A2" s="84" t="s">
        <v>4580</v>
      </c>
      <c r="B2" s="84" t="s">
        <v>4581</v>
      </c>
      <c r="C2" s="84">
        <v>18.45</v>
      </c>
      <c r="D2" s="84">
        <f>FLOOR(C2*1.1,LOOKUP(C2*1.1,{0,10,50,100,500},{0.01,0.05,0.1,0.5,1}))</f>
        <v>20.25</v>
      </c>
      <c r="E2" s="84">
        <f>CEILING(C2*0.9,LOOKUP(C2*0.9,{0,10,50,100,500},{0.01,0.05,0.1,0.5,1}))</f>
        <v>16.650000000000002</v>
      </c>
      <c r="F2" s="84">
        <f t="shared" ref="F2:F9" si="0">IF(D2&lt;10,D2-0.05,IF(D2&lt;50,D2-0.25,IF(D2&lt;100,D2-0.5,IF(D2&lt;500,D2-2.5,IF(D2&lt;1000,D2-5,0)))))</f>
        <v>20</v>
      </c>
      <c r="G2" s="84">
        <v>3</v>
      </c>
      <c r="H2" s="84">
        <f t="shared" ref="H2:H9" si="1">C2*G2</f>
        <v>55.349999999999994</v>
      </c>
      <c r="I2" s="84" t="s">
        <v>3590</v>
      </c>
      <c r="J2" s="84">
        <v>24.7</v>
      </c>
      <c r="K2" s="84" t="s">
        <v>5088</v>
      </c>
      <c r="M2" s="216">
        <v>-424</v>
      </c>
    </row>
    <row r="3" spans="1:13" x14ac:dyDescent="0.25">
      <c r="A3" s="84" t="s">
        <v>4760</v>
      </c>
      <c r="B3" s="84" t="s">
        <v>4761</v>
      </c>
      <c r="C3" s="84">
        <v>31.15</v>
      </c>
      <c r="D3" s="84">
        <f>FLOOR(C3*1.1,LOOKUP(C3*1.1,{0,10,50,100,500},{0.01,0.05,0.1,0.5,1}))</f>
        <v>34.25</v>
      </c>
      <c r="E3" s="84">
        <f>CEILING(C3*0.9,LOOKUP(C3*0.9,{0,10,50,100,500},{0.01,0.05,0.1,0.5,1}))</f>
        <v>28.05</v>
      </c>
      <c r="F3" s="84">
        <f t="shared" si="0"/>
        <v>34</v>
      </c>
      <c r="G3" s="84">
        <v>2</v>
      </c>
      <c r="H3" s="84">
        <f t="shared" si="1"/>
        <v>62.3</v>
      </c>
      <c r="I3" s="84" t="s">
        <v>3590</v>
      </c>
      <c r="J3" s="84">
        <v>24.68</v>
      </c>
      <c r="K3" s="84" t="s">
        <v>5089</v>
      </c>
      <c r="M3" s="216">
        <v>2162</v>
      </c>
    </row>
    <row r="4" spans="1:13" x14ac:dyDescent="0.25">
      <c r="A4" s="84" t="s">
        <v>2584</v>
      </c>
      <c r="B4" s="84" t="s">
        <v>2585</v>
      </c>
      <c r="C4" s="84">
        <v>35.200000000000003</v>
      </c>
      <c r="D4" s="84">
        <f>FLOOR(C4*1.1,LOOKUP(C4*1.1,{0,10,50,100,500},{0.01,0.05,0.1,0.5,1}))</f>
        <v>38.700000000000003</v>
      </c>
      <c r="E4" s="84">
        <f>CEILING(C4*0.9,LOOKUP(C4*0.9,{0,10,50,100,500},{0.01,0.05,0.1,0.5,1}))</f>
        <v>31.700000000000003</v>
      </c>
      <c r="F4" s="84">
        <f t="shared" si="0"/>
        <v>38.450000000000003</v>
      </c>
      <c r="G4" s="84">
        <v>1</v>
      </c>
      <c r="H4" s="84">
        <f t="shared" si="1"/>
        <v>35.200000000000003</v>
      </c>
      <c r="I4" s="84" t="s">
        <v>3590</v>
      </c>
      <c r="J4" s="84">
        <v>21.98</v>
      </c>
      <c r="K4" s="84" t="s">
        <v>5090</v>
      </c>
      <c r="M4" s="216">
        <v>2656</v>
      </c>
    </row>
    <row r="5" spans="1:13" x14ac:dyDescent="0.25">
      <c r="A5" s="84" t="s">
        <v>5091</v>
      </c>
      <c r="B5" s="84" t="s">
        <v>5092</v>
      </c>
      <c r="C5" s="84">
        <v>18.8</v>
      </c>
      <c r="D5" s="84">
        <f>FLOOR(C5*1.1,LOOKUP(C5*1.1,{0,10,50,100,500},{0.01,0.05,0.1,0.5,1}))</f>
        <v>20.650000000000002</v>
      </c>
      <c r="E5" s="84">
        <f>CEILING(C5*0.9,LOOKUP(C5*0.9,{0,10,50,100,500},{0.01,0.05,0.1,0.5,1}))</f>
        <v>16.95</v>
      </c>
      <c r="F5" s="84">
        <f t="shared" si="0"/>
        <v>20.400000000000002</v>
      </c>
      <c r="G5" s="84">
        <v>3</v>
      </c>
      <c r="H5" s="84">
        <f t="shared" si="1"/>
        <v>56.400000000000006</v>
      </c>
      <c r="I5" s="84" t="s">
        <v>3590</v>
      </c>
      <c r="J5" s="84">
        <v>20.23</v>
      </c>
      <c r="K5" s="84" t="s">
        <v>5093</v>
      </c>
      <c r="M5" s="216">
        <v>-1025</v>
      </c>
    </row>
    <row r="6" spans="1:13" x14ac:dyDescent="0.25">
      <c r="A6" s="84" t="s">
        <v>1714</v>
      </c>
      <c r="B6" s="84" t="s">
        <v>1715</v>
      </c>
      <c r="C6" s="84">
        <v>54.9</v>
      </c>
      <c r="D6" s="84">
        <f>FLOOR(C6*1.1,LOOKUP(C6*1.1,{0,10,50,100,500},{0.01,0.05,0.1,0.5,1}))</f>
        <v>60.300000000000004</v>
      </c>
      <c r="E6" s="84">
        <f>CEILING(C6*0.9,LOOKUP(C6*0.9,{0,10,50,100,500},{0.01,0.05,0.1,0.5,1}))</f>
        <v>49.45</v>
      </c>
      <c r="F6" s="84">
        <f t="shared" si="0"/>
        <v>59.800000000000004</v>
      </c>
      <c r="G6" s="84">
        <v>1</v>
      </c>
      <c r="H6" s="84">
        <f t="shared" si="1"/>
        <v>54.9</v>
      </c>
      <c r="I6" s="84" t="s">
        <v>3590</v>
      </c>
      <c r="J6" s="84">
        <v>19.57</v>
      </c>
      <c r="K6" s="84" t="s">
        <v>5094</v>
      </c>
      <c r="M6" s="216" t="s">
        <v>5107</v>
      </c>
    </row>
    <row r="7" spans="1:13" x14ac:dyDescent="0.25">
      <c r="A7" s="84" t="s">
        <v>4961</v>
      </c>
      <c r="B7" s="84" t="s">
        <v>4962</v>
      </c>
      <c r="C7" s="84">
        <v>23.75</v>
      </c>
      <c r="D7" s="84">
        <f>FLOOR(C7*1.1,LOOKUP(C7*1.1,{0,10,50,100,500},{0.01,0.05,0.1,0.5,1}))</f>
        <v>26.1</v>
      </c>
      <c r="E7" s="84">
        <f>CEILING(C7*0.9,LOOKUP(C7*0.9,{0,10,50,100,500},{0.01,0.05,0.1,0.5,1}))</f>
        <v>21.400000000000002</v>
      </c>
      <c r="F7" s="84">
        <f t="shared" si="0"/>
        <v>25.85</v>
      </c>
      <c r="G7" s="84">
        <v>2</v>
      </c>
      <c r="H7" s="84">
        <f t="shared" si="1"/>
        <v>47.5</v>
      </c>
      <c r="I7" s="84" t="s">
        <v>3590</v>
      </c>
      <c r="J7" s="84">
        <v>14.5</v>
      </c>
      <c r="K7" s="84" t="s">
        <v>5095</v>
      </c>
      <c r="M7" s="216">
        <v>1290</v>
      </c>
    </row>
    <row r="8" spans="1:13" x14ac:dyDescent="0.25">
      <c r="A8" s="84" t="s">
        <v>737</v>
      </c>
      <c r="B8" s="84" t="s">
        <v>738</v>
      </c>
      <c r="C8" s="84">
        <v>26.3</v>
      </c>
      <c r="D8" s="84">
        <f>FLOOR(C8*1.1,LOOKUP(C8*1.1,{0,10,50,100,500},{0.01,0.05,0.1,0.5,1}))</f>
        <v>28.900000000000002</v>
      </c>
      <c r="E8" s="84">
        <f>CEILING(C8*0.9,LOOKUP(C8*0.9,{0,10,50,100,500},{0.01,0.05,0.1,0.5,1}))</f>
        <v>23.700000000000003</v>
      </c>
      <c r="F8" s="84">
        <f t="shared" si="0"/>
        <v>28.650000000000002</v>
      </c>
      <c r="G8" s="84">
        <v>2</v>
      </c>
      <c r="H8" s="84">
        <f t="shared" si="1"/>
        <v>52.6</v>
      </c>
      <c r="I8" s="84" t="s">
        <v>3590</v>
      </c>
      <c r="J8" s="84">
        <v>10.89</v>
      </c>
      <c r="K8" s="84" t="s">
        <v>5096</v>
      </c>
      <c r="M8" s="216">
        <v>862</v>
      </c>
    </row>
    <row r="9" spans="1:13" x14ac:dyDescent="0.25">
      <c r="A9" s="84" t="s">
        <v>4964</v>
      </c>
      <c r="B9" s="84" t="s">
        <v>4965</v>
      </c>
      <c r="C9" s="84">
        <v>38</v>
      </c>
      <c r="D9" s="84">
        <f>FLOOR(C9*1.1,LOOKUP(C9*1.1,{0,10,50,100,500},{0.01,0.05,0.1,0.5,1}))</f>
        <v>41.800000000000004</v>
      </c>
      <c r="E9" s="84">
        <f>CEILING(C9*0.9,LOOKUP(C9*0.9,{0,10,50,100,500},{0.01,0.05,0.1,0.5,1}))</f>
        <v>34.200000000000003</v>
      </c>
      <c r="F9" s="84">
        <f t="shared" si="0"/>
        <v>41.550000000000004</v>
      </c>
      <c r="G9" s="84">
        <v>1</v>
      </c>
      <c r="H9" s="84">
        <f t="shared" si="1"/>
        <v>38</v>
      </c>
      <c r="I9" s="84" t="s">
        <v>3590</v>
      </c>
      <c r="J9" s="84">
        <v>8.84</v>
      </c>
      <c r="K9" s="84" t="s">
        <v>5097</v>
      </c>
      <c r="M9" s="216">
        <v>1851</v>
      </c>
    </row>
    <row r="10" spans="1:13" x14ac:dyDescent="0.25">
      <c r="H10" s="83">
        <f>SUM(H2:H9)</f>
        <v>402.25</v>
      </c>
      <c r="M10" s="83">
        <f>SUM(M2:M9)</f>
        <v>7372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B6BE-87FD-47EF-AC7F-27002B784BC6}">
  <dimension ref="A1:M10"/>
  <sheetViews>
    <sheetView zoomScale="130" zoomScaleNormal="130" workbookViewId="0">
      <selection activeCell="M10" sqref="M10"/>
    </sheetView>
  </sheetViews>
  <sheetFormatPr defaultColWidth="9.28515625" defaultRowHeight="15.75" x14ac:dyDescent="0.25"/>
  <cols>
    <col min="1" max="3" width="9.28515625" style="217"/>
    <col min="4" max="4" width="9.28515625" style="217" hidden="1" customWidth="1"/>
    <col min="5" max="10" width="9.28515625" style="217"/>
    <col min="11" max="11" width="15.7109375" style="217" customWidth="1"/>
    <col min="12" max="16384" width="9.28515625" style="217"/>
  </cols>
  <sheetData>
    <row r="1" spans="1:13" x14ac:dyDescent="0.25">
      <c r="A1" s="217" t="s">
        <v>3587</v>
      </c>
      <c r="B1" s="217" t="s">
        <v>3588</v>
      </c>
      <c r="C1" s="217" t="s">
        <v>3589</v>
      </c>
      <c r="D1" s="217" t="s">
        <v>3590</v>
      </c>
      <c r="E1" s="217" t="s">
        <v>3591</v>
      </c>
      <c r="F1" s="217" t="s">
        <v>3592</v>
      </c>
      <c r="G1" s="217" t="s">
        <v>3593</v>
      </c>
      <c r="H1" s="217" t="s">
        <v>3594</v>
      </c>
      <c r="I1" s="217" t="s">
        <v>3590</v>
      </c>
      <c r="J1" s="217" t="s">
        <v>3595</v>
      </c>
      <c r="K1" s="217" t="s">
        <v>3596</v>
      </c>
      <c r="L1" s="217" t="s">
        <v>3597</v>
      </c>
    </row>
    <row r="2" spans="1:13" x14ac:dyDescent="0.25">
      <c r="A2" s="84" t="s">
        <v>4142</v>
      </c>
      <c r="B2" s="84" t="s">
        <v>4143</v>
      </c>
      <c r="C2" s="84">
        <v>50.8</v>
      </c>
      <c r="D2" s="84">
        <f>FLOOR(C2*1.1,LOOKUP(C2*1.1,{0,10,50,100,500},{0.01,0.05,0.1,0.5,1}))</f>
        <v>55.800000000000004</v>
      </c>
      <c r="E2" s="84">
        <f>CEILING(C2*0.9,LOOKUP(C2*0.9,{0,10,50,100,500},{0.01,0.05,0.1,0.5,1}))</f>
        <v>45.75</v>
      </c>
      <c r="F2" s="84">
        <f t="shared" ref="F2:F9" si="0">IF(D2&lt;10,D2-0.05,IF(D2&lt;50,D2-0.25,IF(D2&lt;100,D2-0.5,IF(D2&lt;500,D2-2.5,IF(D2&lt;1000,D2-5,0)))))</f>
        <v>55.300000000000004</v>
      </c>
      <c r="G2" s="84">
        <v>1</v>
      </c>
      <c r="H2" s="84">
        <f t="shared" ref="H2:H9" si="1">C2*G2</f>
        <v>50.8</v>
      </c>
      <c r="I2" s="84" t="s">
        <v>3590</v>
      </c>
      <c r="J2" s="84">
        <v>38.72</v>
      </c>
      <c r="K2" s="84" t="s">
        <v>5099</v>
      </c>
      <c r="M2" s="217" t="s">
        <v>5108</v>
      </c>
    </row>
    <row r="3" spans="1:13" x14ac:dyDescent="0.25">
      <c r="A3" s="84" t="s">
        <v>4359</v>
      </c>
      <c r="B3" s="84" t="s">
        <v>4360</v>
      </c>
      <c r="C3" s="84">
        <v>17.55</v>
      </c>
      <c r="D3" s="84">
        <f>FLOOR(C3*1.1,LOOKUP(C3*1.1,{0,10,50,100,500},{0.01,0.05,0.1,0.5,1}))</f>
        <v>19.3</v>
      </c>
      <c r="E3" s="84">
        <f>CEILING(C3*0.9,LOOKUP(C3*0.9,{0,10,50,100,500},{0.01,0.05,0.1,0.5,1}))</f>
        <v>15.8</v>
      </c>
      <c r="F3" s="84">
        <f t="shared" si="0"/>
        <v>19.05</v>
      </c>
      <c r="G3" s="84">
        <v>3</v>
      </c>
      <c r="H3" s="84">
        <f t="shared" si="1"/>
        <v>52.650000000000006</v>
      </c>
      <c r="I3" s="84" t="s">
        <v>3590</v>
      </c>
      <c r="J3" s="84">
        <v>37.74</v>
      </c>
      <c r="K3" s="84" t="s">
        <v>5100</v>
      </c>
      <c r="M3" s="217">
        <v>-418</v>
      </c>
    </row>
    <row r="4" spans="1:13" x14ac:dyDescent="0.25">
      <c r="A4" s="84" t="s">
        <v>4645</v>
      </c>
      <c r="B4" s="84" t="s">
        <v>4646</v>
      </c>
      <c r="C4" s="84">
        <v>27.25</v>
      </c>
      <c r="D4" s="84">
        <f>FLOOR(C4*1.1,LOOKUP(C4*1.1,{0,10,50,100,500},{0.01,0.05,0.1,0.5,1}))</f>
        <v>29.950000000000003</v>
      </c>
      <c r="E4" s="84">
        <f>CEILING(C4*0.9,LOOKUP(C4*0.9,{0,10,50,100,500},{0.01,0.05,0.1,0.5,1}))</f>
        <v>24.55</v>
      </c>
      <c r="F4" s="84">
        <f t="shared" si="0"/>
        <v>29.700000000000003</v>
      </c>
      <c r="G4" s="84">
        <v>2</v>
      </c>
      <c r="H4" s="84">
        <f t="shared" si="1"/>
        <v>54.5</v>
      </c>
      <c r="I4" s="84" t="s">
        <v>3590</v>
      </c>
      <c r="J4" s="84">
        <v>25.86</v>
      </c>
      <c r="K4" s="84" t="s">
        <v>5101</v>
      </c>
      <c r="M4" s="217">
        <v>79</v>
      </c>
    </row>
    <row r="5" spans="1:13" x14ac:dyDescent="0.25">
      <c r="A5" s="84" t="s">
        <v>2789</v>
      </c>
      <c r="B5" s="84" t="s">
        <v>2790</v>
      </c>
      <c r="C5" s="84">
        <v>37.6</v>
      </c>
      <c r="D5" s="84">
        <f>FLOOR(C5*1.1,LOOKUP(C5*1.1,{0,10,50,100,500},{0.01,0.05,0.1,0.5,1}))</f>
        <v>41.35</v>
      </c>
      <c r="E5" s="84">
        <f>CEILING(C5*0.9,LOOKUP(C5*0.9,{0,10,50,100,500},{0.01,0.05,0.1,0.5,1}))</f>
        <v>33.85</v>
      </c>
      <c r="F5" s="84">
        <f t="shared" si="0"/>
        <v>41.1</v>
      </c>
      <c r="G5" s="84">
        <v>1</v>
      </c>
      <c r="H5" s="84">
        <f t="shared" si="1"/>
        <v>37.6</v>
      </c>
      <c r="I5" s="84" t="s">
        <v>3590</v>
      </c>
      <c r="J5" s="84">
        <v>10.44</v>
      </c>
      <c r="K5" s="84" t="s">
        <v>5102</v>
      </c>
      <c r="M5" s="217">
        <v>-1998</v>
      </c>
    </row>
    <row r="6" spans="1:13" x14ac:dyDescent="0.25">
      <c r="A6" s="84" t="s">
        <v>4276</v>
      </c>
      <c r="B6" s="84" t="s">
        <v>4277</v>
      </c>
      <c r="C6" s="84">
        <v>37.25</v>
      </c>
      <c r="D6" s="84">
        <f>FLOOR(C6*1.1,LOOKUP(C6*1.1,{0,10,50,100,500},{0.01,0.05,0.1,0.5,1}))</f>
        <v>40.950000000000003</v>
      </c>
      <c r="E6" s="84">
        <f>CEILING(C6*0.9,LOOKUP(C6*0.9,{0,10,50,100,500},{0.01,0.05,0.1,0.5,1}))</f>
        <v>33.550000000000004</v>
      </c>
      <c r="F6" s="84">
        <f t="shared" si="0"/>
        <v>40.700000000000003</v>
      </c>
      <c r="G6" s="84">
        <v>1</v>
      </c>
      <c r="H6" s="84">
        <f t="shared" si="1"/>
        <v>37.25</v>
      </c>
      <c r="I6" s="84" t="s">
        <v>3590</v>
      </c>
      <c r="J6" s="84">
        <v>9.23</v>
      </c>
      <c r="K6" s="84" t="s">
        <v>5103</v>
      </c>
      <c r="M6" s="217">
        <v>-45</v>
      </c>
    </row>
    <row r="7" spans="1:13" x14ac:dyDescent="0.25">
      <c r="A7" s="84" t="s">
        <v>5091</v>
      </c>
      <c r="B7" s="84" t="s">
        <v>5092</v>
      </c>
      <c r="C7" s="84">
        <v>18.850000000000001</v>
      </c>
      <c r="D7" s="84">
        <f>FLOOR(C7*1.1,LOOKUP(C7*1.1,{0,10,50,100,500},{0.01,0.05,0.1,0.5,1}))</f>
        <v>20.700000000000003</v>
      </c>
      <c r="E7" s="84">
        <f>CEILING(C7*0.9,LOOKUP(C7*0.9,{0,10,50,100,500},{0.01,0.05,0.1,0.5,1}))</f>
        <v>17</v>
      </c>
      <c r="F7" s="84">
        <f t="shared" si="0"/>
        <v>20.450000000000003</v>
      </c>
      <c r="G7" s="84">
        <v>3</v>
      </c>
      <c r="H7" s="84">
        <f t="shared" si="1"/>
        <v>56.550000000000004</v>
      </c>
      <c r="I7" s="84" t="s">
        <v>3590</v>
      </c>
      <c r="J7" s="84">
        <v>8.51</v>
      </c>
      <c r="K7" s="84" t="s">
        <v>5104</v>
      </c>
      <c r="M7" s="217">
        <v>-726</v>
      </c>
    </row>
    <row r="8" spans="1:13" x14ac:dyDescent="0.25">
      <c r="A8" s="84" t="s">
        <v>1902</v>
      </c>
      <c r="B8" s="84" t="s">
        <v>1903</v>
      </c>
      <c r="C8" s="84">
        <v>41.55</v>
      </c>
      <c r="D8" s="84">
        <f>FLOOR(C8*1.1,LOOKUP(C8*1.1,{0,10,50,100,500},{0.01,0.05,0.1,0.5,1}))</f>
        <v>45.7</v>
      </c>
      <c r="E8" s="84">
        <f>CEILING(C8*0.9,LOOKUP(C8*0.9,{0,10,50,100,500},{0.01,0.05,0.1,0.5,1}))</f>
        <v>37.4</v>
      </c>
      <c r="F8" s="84">
        <f t="shared" si="0"/>
        <v>45.45</v>
      </c>
      <c r="G8" s="84">
        <v>1</v>
      </c>
      <c r="H8" s="84">
        <f t="shared" si="1"/>
        <v>41.55</v>
      </c>
      <c r="I8" s="84" t="s">
        <v>3590</v>
      </c>
      <c r="J8" s="84">
        <v>7.98</v>
      </c>
      <c r="K8" s="84" t="s">
        <v>5105</v>
      </c>
      <c r="M8" s="217">
        <v>1048</v>
      </c>
    </row>
    <row r="9" spans="1:13" x14ac:dyDescent="0.25">
      <c r="A9" s="84" t="s">
        <v>3661</v>
      </c>
      <c r="B9" s="84" t="s">
        <v>3662</v>
      </c>
      <c r="C9" s="84">
        <v>21.2</v>
      </c>
      <c r="D9" s="84">
        <f>FLOOR(C9*1.1,LOOKUP(C9*1.1,{0,10,50,100,500},{0.01,0.05,0.1,0.5,1}))</f>
        <v>23.3</v>
      </c>
      <c r="E9" s="84">
        <f>CEILING(C9*0.9,LOOKUP(C9*0.9,{0,10,50,100,500},{0.01,0.05,0.1,0.5,1}))</f>
        <v>19.100000000000001</v>
      </c>
      <c r="F9" s="84">
        <f t="shared" si="0"/>
        <v>23.05</v>
      </c>
      <c r="G9" s="84">
        <v>3</v>
      </c>
      <c r="H9" s="84">
        <f t="shared" si="1"/>
        <v>63.599999999999994</v>
      </c>
      <c r="I9" s="84" t="s">
        <v>3590</v>
      </c>
      <c r="J9" s="84">
        <v>6.09</v>
      </c>
      <c r="K9" s="84" t="s">
        <v>5106</v>
      </c>
      <c r="M9" s="217">
        <v>-1543</v>
      </c>
    </row>
    <row r="10" spans="1:13" x14ac:dyDescent="0.25">
      <c r="H10" s="83">
        <f>SUM(H2:H9)</f>
        <v>394.5</v>
      </c>
      <c r="M10" s="83">
        <f>SUM(M2:M9)</f>
        <v>-3603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6535D-3C17-43EE-92B6-CF274BEA4FA8}">
  <dimension ref="A1:M10"/>
  <sheetViews>
    <sheetView zoomScale="130" zoomScaleNormal="130" workbookViewId="0">
      <selection activeCell="M15" sqref="M15"/>
    </sheetView>
  </sheetViews>
  <sheetFormatPr defaultColWidth="9.28515625" defaultRowHeight="15.75" x14ac:dyDescent="0.25"/>
  <cols>
    <col min="1" max="3" width="9.28515625" style="218"/>
    <col min="4" max="4" width="9.28515625" style="218" hidden="1" customWidth="1"/>
    <col min="5" max="10" width="9.28515625" style="218"/>
    <col min="11" max="11" width="15.7109375" style="218" customWidth="1"/>
    <col min="12" max="16384" width="9.28515625" style="218"/>
  </cols>
  <sheetData>
    <row r="1" spans="1:13" x14ac:dyDescent="0.25">
      <c r="A1" s="218" t="s">
        <v>3587</v>
      </c>
      <c r="B1" s="218" t="s">
        <v>3588</v>
      </c>
      <c r="C1" s="218" t="s">
        <v>3589</v>
      </c>
      <c r="D1" s="218" t="s">
        <v>3590</v>
      </c>
      <c r="E1" s="218" t="s">
        <v>3591</v>
      </c>
      <c r="F1" s="218" t="s">
        <v>3592</v>
      </c>
      <c r="G1" s="218" t="s">
        <v>3593</v>
      </c>
      <c r="H1" s="218" t="s">
        <v>3594</v>
      </c>
      <c r="I1" s="218" t="s">
        <v>3590</v>
      </c>
      <c r="J1" s="218" t="s">
        <v>3595</v>
      </c>
      <c r="K1" s="218" t="s">
        <v>3596</v>
      </c>
      <c r="L1" s="218" t="s">
        <v>3597</v>
      </c>
    </row>
    <row r="2" spans="1:13" x14ac:dyDescent="0.25">
      <c r="A2" s="84" t="s">
        <v>27</v>
      </c>
      <c r="B2" s="84" t="s">
        <v>28</v>
      </c>
      <c r="C2" s="84">
        <v>40.65</v>
      </c>
      <c r="D2" s="84">
        <f>FLOOR(C2*1.1,LOOKUP(C2*1.1,{0,10,50,100,500},{0.01,0.05,0.1,0.5,1}))</f>
        <v>44.7</v>
      </c>
      <c r="E2" s="84">
        <f>CEILING(C2*0.9,LOOKUP(C2*0.9,{0,10,50,100,500},{0.01,0.05,0.1,0.5,1}))</f>
        <v>36.6</v>
      </c>
      <c r="F2" s="84">
        <f t="shared" ref="F2:F9" si="0">IF(D2&lt;10,D2-0.05,IF(D2&lt;50,D2-0.25,IF(D2&lt;100,D2-0.5,IF(D2&lt;500,D2-2.5,IF(D2&lt;1000,D2-5,0)))))</f>
        <v>44.45</v>
      </c>
      <c r="G2" s="84">
        <v>1</v>
      </c>
      <c r="H2" s="84">
        <f t="shared" ref="H2:H9" si="1">C2*G2</f>
        <v>40.65</v>
      </c>
      <c r="I2" s="84" t="s">
        <v>3590</v>
      </c>
      <c r="J2" s="84">
        <v>10.87</v>
      </c>
      <c r="K2" s="84" t="s">
        <v>5109</v>
      </c>
      <c r="M2" s="218" t="s">
        <v>5132</v>
      </c>
    </row>
    <row r="3" spans="1:13" x14ac:dyDescent="0.25">
      <c r="A3" s="84" t="s">
        <v>5036</v>
      </c>
      <c r="B3" s="84" t="s">
        <v>5037</v>
      </c>
      <c r="C3" s="84">
        <v>16.350000000000001</v>
      </c>
      <c r="D3" s="84">
        <f>FLOOR(C3*1.1,LOOKUP(C3*1.1,{0,10,50,100,500},{0.01,0.05,0.1,0.5,1}))</f>
        <v>17.95</v>
      </c>
      <c r="E3" s="84">
        <f>CEILING(C3*0.9,LOOKUP(C3*0.9,{0,10,50,100,500},{0.01,0.05,0.1,0.5,1}))</f>
        <v>14.75</v>
      </c>
      <c r="F3" s="84">
        <f t="shared" si="0"/>
        <v>17.7</v>
      </c>
      <c r="G3" s="84">
        <v>3</v>
      </c>
      <c r="H3" s="84">
        <f t="shared" si="1"/>
        <v>49.050000000000004</v>
      </c>
      <c r="I3" s="84" t="s">
        <v>3590</v>
      </c>
      <c r="J3" s="84">
        <v>8.58</v>
      </c>
      <c r="K3" s="84" t="s">
        <v>5110</v>
      </c>
      <c r="L3" s="183"/>
      <c r="M3" s="218">
        <v>-3564</v>
      </c>
    </row>
    <row r="4" spans="1:13" x14ac:dyDescent="0.25">
      <c r="A4" s="84" t="s">
        <v>237</v>
      </c>
      <c r="B4" s="84" t="s">
        <v>238</v>
      </c>
      <c r="C4" s="84">
        <v>50.8</v>
      </c>
      <c r="D4" s="84">
        <f>FLOOR(C4*1.1,LOOKUP(C4*1.1,{0,10,50,100,500},{0.01,0.05,0.1,0.5,1}))</f>
        <v>55.800000000000004</v>
      </c>
      <c r="E4" s="84">
        <f>CEILING(C4*0.9,LOOKUP(C4*0.9,{0,10,50,100,500},{0.01,0.05,0.1,0.5,1}))</f>
        <v>45.75</v>
      </c>
      <c r="F4" s="84">
        <f t="shared" si="0"/>
        <v>55.300000000000004</v>
      </c>
      <c r="G4" s="84">
        <v>1</v>
      </c>
      <c r="H4" s="84">
        <f t="shared" si="1"/>
        <v>50.8</v>
      </c>
      <c r="I4" s="84" t="s">
        <v>3590</v>
      </c>
      <c r="J4" s="84">
        <v>8.4700000000000006</v>
      </c>
      <c r="K4" s="84" t="s">
        <v>5111</v>
      </c>
      <c r="M4" s="218">
        <v>-4816</v>
      </c>
    </row>
    <row r="5" spans="1:13" x14ac:dyDescent="0.25">
      <c r="A5" s="84" t="s">
        <v>5019</v>
      </c>
      <c r="B5" s="84" t="s">
        <v>5020</v>
      </c>
      <c r="C5" s="84">
        <v>33.5</v>
      </c>
      <c r="D5" s="84">
        <f>FLOOR(C5*1.1,LOOKUP(C5*1.1,{0,10,50,100,500},{0.01,0.05,0.1,0.5,1}))</f>
        <v>36.85</v>
      </c>
      <c r="E5" s="84">
        <f>CEILING(C5*0.9,LOOKUP(C5*0.9,{0,10,50,100,500},{0.01,0.05,0.1,0.5,1}))</f>
        <v>30.150000000000002</v>
      </c>
      <c r="F5" s="84">
        <f t="shared" si="0"/>
        <v>36.6</v>
      </c>
      <c r="G5" s="84">
        <v>2</v>
      </c>
      <c r="H5" s="84">
        <f t="shared" si="1"/>
        <v>67</v>
      </c>
      <c r="I5" s="84" t="s">
        <v>3590</v>
      </c>
      <c r="J5" s="84">
        <v>7.51</v>
      </c>
      <c r="K5" s="84" t="s">
        <v>5112</v>
      </c>
      <c r="M5" s="218">
        <v>1835</v>
      </c>
    </row>
    <row r="6" spans="1:13" x14ac:dyDescent="0.25">
      <c r="A6" s="84" t="s">
        <v>5113</v>
      </c>
      <c r="B6" s="84" t="s">
        <v>5114</v>
      </c>
      <c r="C6" s="84">
        <v>78.2</v>
      </c>
      <c r="D6" s="84">
        <f>FLOOR(C6*1.1,LOOKUP(C6*1.1,{0,10,50,100,500},{0.01,0.05,0.1,0.5,1}))</f>
        <v>86</v>
      </c>
      <c r="E6" s="84">
        <f>CEILING(C6*0.9,LOOKUP(C6*0.9,{0,10,50,100,500},{0.01,0.05,0.1,0.5,1}))</f>
        <v>70.400000000000006</v>
      </c>
      <c r="F6" s="84">
        <f t="shared" si="0"/>
        <v>85.5</v>
      </c>
      <c r="G6" s="84">
        <v>1</v>
      </c>
      <c r="H6" s="84">
        <f t="shared" si="1"/>
        <v>78.2</v>
      </c>
      <c r="I6" s="84" t="s">
        <v>3590</v>
      </c>
      <c r="J6" s="84">
        <v>6.49</v>
      </c>
      <c r="K6" s="84" t="s">
        <v>5115</v>
      </c>
      <c r="M6" s="218">
        <v>3727</v>
      </c>
    </row>
    <row r="7" spans="1:13" x14ac:dyDescent="0.25">
      <c r="A7" s="84" t="s">
        <v>1203</v>
      </c>
      <c r="B7" s="84" t="s">
        <v>1204</v>
      </c>
      <c r="C7" s="84">
        <v>38.450000000000003</v>
      </c>
      <c r="D7" s="84">
        <f>FLOOR(C7*1.1,LOOKUP(C7*1.1,{0,10,50,100,500},{0.01,0.05,0.1,0.5,1}))</f>
        <v>42.25</v>
      </c>
      <c r="E7" s="84">
        <f>CEILING(C7*0.9,LOOKUP(C7*0.9,{0,10,50,100,500},{0.01,0.05,0.1,0.5,1}))</f>
        <v>34.65</v>
      </c>
      <c r="F7" s="84">
        <f t="shared" si="0"/>
        <v>42</v>
      </c>
      <c r="G7" s="84">
        <v>1</v>
      </c>
      <c r="H7" s="84">
        <f t="shared" si="1"/>
        <v>38.450000000000003</v>
      </c>
      <c r="I7" s="84" t="s">
        <v>3590</v>
      </c>
      <c r="J7" s="84">
        <v>6.41</v>
      </c>
      <c r="K7" s="84" t="s">
        <v>5116</v>
      </c>
      <c r="M7" s="218">
        <v>1651</v>
      </c>
    </row>
    <row r="8" spans="1:13" x14ac:dyDescent="0.25">
      <c r="A8" s="84" t="s">
        <v>3717</v>
      </c>
      <c r="B8" s="84" t="s">
        <v>3718</v>
      </c>
      <c r="C8" s="84">
        <v>48.7</v>
      </c>
      <c r="D8" s="84">
        <f>FLOOR(C8*1.1,LOOKUP(C8*1.1,{0,10,50,100,500},{0.01,0.05,0.1,0.5,1}))</f>
        <v>53.5</v>
      </c>
      <c r="E8" s="84">
        <f>CEILING(C8*0.9,LOOKUP(C8*0.9,{0,10,50,100,500},{0.01,0.05,0.1,0.5,1}))</f>
        <v>43.85</v>
      </c>
      <c r="F8" s="84">
        <f t="shared" si="0"/>
        <v>53</v>
      </c>
      <c r="G8" s="84">
        <v>1</v>
      </c>
      <c r="H8" s="84">
        <f t="shared" si="1"/>
        <v>48.7</v>
      </c>
      <c r="I8" s="84" t="s">
        <v>3590</v>
      </c>
      <c r="J8" s="84">
        <v>6.01</v>
      </c>
      <c r="K8" s="84" t="s">
        <v>5117</v>
      </c>
      <c r="M8" s="218">
        <v>1888</v>
      </c>
    </row>
    <row r="9" spans="1:13" x14ac:dyDescent="0.25">
      <c r="A9" s="84" t="s">
        <v>3908</v>
      </c>
      <c r="B9" s="84" t="s">
        <v>5118</v>
      </c>
      <c r="C9" s="84">
        <v>66.5</v>
      </c>
      <c r="D9" s="84">
        <f>FLOOR(C9*1.1,LOOKUP(C9*1.1,{0,10,50,100,500},{0.01,0.05,0.1,0.5,1}))</f>
        <v>73.100000000000009</v>
      </c>
      <c r="E9" s="84">
        <f>CEILING(C9*0.9,LOOKUP(C9*0.9,{0,10,50,100,500},{0.01,0.05,0.1,0.5,1}))</f>
        <v>59.900000000000006</v>
      </c>
      <c r="F9" s="84">
        <f t="shared" si="0"/>
        <v>72.600000000000009</v>
      </c>
      <c r="G9" s="84">
        <v>1</v>
      </c>
      <c r="H9" s="84">
        <f t="shared" si="1"/>
        <v>66.5</v>
      </c>
      <c r="I9" s="84" t="s">
        <v>3590</v>
      </c>
      <c r="J9" s="84">
        <v>5.73</v>
      </c>
      <c r="K9" s="84" t="s">
        <v>5119</v>
      </c>
      <c r="M9" s="218">
        <v>3052</v>
      </c>
    </row>
    <row r="10" spans="1:13" x14ac:dyDescent="0.25">
      <c r="H10" s="83">
        <f>SUM(H2:H9)</f>
        <v>439.34999999999997</v>
      </c>
      <c r="M10" s="83">
        <f>SUM(M2:M9)</f>
        <v>3773</v>
      </c>
    </row>
  </sheetData>
  <phoneticPr fontId="1" type="noConversion"/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DBFE3-0092-4580-9440-5B507EA9D67B}">
  <dimension ref="A1:M10"/>
  <sheetViews>
    <sheetView workbookViewId="0">
      <selection activeCell="M10" sqref="M10"/>
    </sheetView>
  </sheetViews>
  <sheetFormatPr defaultColWidth="9.28515625" defaultRowHeight="15.75" x14ac:dyDescent="0.25"/>
  <cols>
    <col min="1" max="3" width="9.28515625" style="219"/>
    <col min="4" max="4" width="9.28515625" style="219" hidden="1" customWidth="1"/>
    <col min="5" max="10" width="9.28515625" style="219"/>
    <col min="11" max="11" width="15.7109375" style="219" customWidth="1"/>
    <col min="12" max="16384" width="9.28515625" style="219"/>
  </cols>
  <sheetData>
    <row r="1" spans="1:13" x14ac:dyDescent="0.25">
      <c r="A1" s="219" t="s">
        <v>3587</v>
      </c>
      <c r="B1" s="219" t="s">
        <v>3588</v>
      </c>
      <c r="C1" s="219" t="s">
        <v>3589</v>
      </c>
      <c r="D1" s="219" t="s">
        <v>3590</v>
      </c>
      <c r="E1" s="219" t="s">
        <v>3591</v>
      </c>
      <c r="F1" s="219" t="s">
        <v>3592</v>
      </c>
      <c r="G1" s="219" t="s">
        <v>3593</v>
      </c>
      <c r="H1" s="219" t="s">
        <v>3594</v>
      </c>
      <c r="I1" s="219" t="s">
        <v>3590</v>
      </c>
      <c r="J1" s="219" t="s">
        <v>3595</v>
      </c>
      <c r="K1" s="219" t="s">
        <v>3596</v>
      </c>
      <c r="L1" s="219" t="s">
        <v>3597</v>
      </c>
    </row>
    <row r="2" spans="1:13" x14ac:dyDescent="0.25">
      <c r="A2" s="84" t="s">
        <v>1714</v>
      </c>
      <c r="B2" s="84" t="s">
        <v>1715</v>
      </c>
      <c r="C2" s="84">
        <v>55.6</v>
      </c>
      <c r="D2" s="84">
        <f>FLOOR(C2*1.1,LOOKUP(C2*1.1,{0,10,50,100,500},{0.01,0.05,0.1,0.5,1}))</f>
        <v>61.1</v>
      </c>
      <c r="E2" s="84">
        <f>CEILING(C2*0.9,LOOKUP(C2*0.9,{0,10,50,100,500},{0.01,0.05,0.1,0.5,1}))</f>
        <v>50.1</v>
      </c>
      <c r="F2" s="84">
        <f t="shared" ref="F2:F9" si="0">IF(D2&lt;10,D2-0.05,IF(D2&lt;50,D2-0.25,IF(D2&lt;100,D2-0.5,IF(D2&lt;500,D2-2.5,IF(D2&lt;1000,D2-5,0)))))</f>
        <v>60.6</v>
      </c>
      <c r="G2" s="84">
        <v>1</v>
      </c>
      <c r="H2" s="84">
        <f t="shared" ref="H2:H9" si="1">C2*G2</f>
        <v>55.6</v>
      </c>
      <c r="I2" s="84" t="s">
        <v>3590</v>
      </c>
      <c r="J2" s="84">
        <v>31.39</v>
      </c>
      <c r="K2" s="84" t="s">
        <v>5120</v>
      </c>
      <c r="M2" s="219">
        <v>-931</v>
      </c>
    </row>
    <row r="3" spans="1:13" x14ac:dyDescent="0.25">
      <c r="A3" s="84" t="s">
        <v>2584</v>
      </c>
      <c r="B3" s="84" t="s">
        <v>2585</v>
      </c>
      <c r="C3" s="84">
        <v>32.799999999999997</v>
      </c>
      <c r="D3" s="84">
        <f>FLOOR(C3*1.1,LOOKUP(C3*1.1,{0,10,50,100,500},{0.01,0.05,0.1,0.5,1}))</f>
        <v>36.050000000000004</v>
      </c>
      <c r="E3" s="84">
        <f>CEILING(C3*0.9,LOOKUP(C3*0.9,{0,10,50,100,500},{0.01,0.05,0.1,0.5,1}))</f>
        <v>29.55</v>
      </c>
      <c r="F3" s="84">
        <f t="shared" si="0"/>
        <v>35.800000000000004</v>
      </c>
      <c r="G3" s="84">
        <v>2</v>
      </c>
      <c r="H3" s="84">
        <f t="shared" si="1"/>
        <v>65.599999999999994</v>
      </c>
      <c r="I3" s="84" t="s">
        <v>3590</v>
      </c>
      <c r="J3" s="84">
        <v>12.55</v>
      </c>
      <c r="K3" s="84" t="s">
        <v>5121</v>
      </c>
      <c r="M3" s="219">
        <v>-698</v>
      </c>
    </row>
    <row r="4" spans="1:13" x14ac:dyDescent="0.25">
      <c r="A4" s="84" t="s">
        <v>293</v>
      </c>
      <c r="B4" s="84" t="s">
        <v>294</v>
      </c>
      <c r="C4" s="84">
        <v>62.1</v>
      </c>
      <c r="D4" s="84">
        <f>FLOOR(C4*1.1,LOOKUP(C4*1.1,{0,10,50,100,500},{0.01,0.05,0.1,0.5,1}))</f>
        <v>68.3</v>
      </c>
      <c r="E4" s="84">
        <f>CEILING(C4*0.9,LOOKUP(C4*0.9,{0,10,50,100,500},{0.01,0.05,0.1,0.5,1}))</f>
        <v>55.900000000000006</v>
      </c>
      <c r="F4" s="84">
        <f t="shared" si="0"/>
        <v>67.8</v>
      </c>
      <c r="G4" s="84">
        <v>1</v>
      </c>
      <c r="H4" s="84">
        <f t="shared" si="1"/>
        <v>62.1</v>
      </c>
      <c r="I4" s="84" t="s">
        <v>3590</v>
      </c>
      <c r="J4" s="84">
        <v>12.53</v>
      </c>
      <c r="K4" s="84" t="s">
        <v>5122</v>
      </c>
      <c r="M4" s="219">
        <v>1961</v>
      </c>
    </row>
    <row r="5" spans="1:13" x14ac:dyDescent="0.25">
      <c r="A5" s="84" t="s">
        <v>4580</v>
      </c>
      <c r="B5" s="84" t="s">
        <v>4581</v>
      </c>
      <c r="C5" s="84">
        <v>18.600000000000001</v>
      </c>
      <c r="D5" s="84">
        <f>FLOOR(C5*1.1,LOOKUP(C5*1.1,{0,10,50,100,500},{0.01,0.05,0.1,0.5,1}))</f>
        <v>20.450000000000003</v>
      </c>
      <c r="E5" s="84">
        <f>CEILING(C5*0.9,LOOKUP(C5*0.9,{0,10,50,100,500},{0.01,0.05,0.1,0.5,1}))</f>
        <v>16.75</v>
      </c>
      <c r="F5" s="84">
        <f t="shared" si="0"/>
        <v>20.200000000000003</v>
      </c>
      <c r="G5" s="84">
        <v>3</v>
      </c>
      <c r="H5" s="84">
        <f t="shared" si="1"/>
        <v>55.800000000000004</v>
      </c>
      <c r="I5" s="84" t="s">
        <v>3590</v>
      </c>
      <c r="J5" s="84">
        <v>11.47</v>
      </c>
      <c r="K5" s="84" t="s">
        <v>5123</v>
      </c>
      <c r="M5" s="219">
        <v>-4328</v>
      </c>
    </row>
    <row r="6" spans="1:13" x14ac:dyDescent="0.25">
      <c r="A6" s="84" t="s">
        <v>1542</v>
      </c>
      <c r="B6" s="84" t="s">
        <v>1543</v>
      </c>
      <c r="C6" s="84">
        <v>41.1</v>
      </c>
      <c r="D6" s="84">
        <f>FLOOR(C6*1.1,LOOKUP(C6*1.1,{0,10,50,100,500},{0.01,0.05,0.1,0.5,1}))</f>
        <v>45.2</v>
      </c>
      <c r="E6" s="84">
        <f>CEILING(C6*0.9,LOOKUP(C6*0.9,{0,10,50,100,500},{0.01,0.05,0.1,0.5,1}))</f>
        <v>37</v>
      </c>
      <c r="F6" s="84">
        <f t="shared" si="0"/>
        <v>44.95</v>
      </c>
      <c r="G6" s="84">
        <v>1</v>
      </c>
      <c r="H6" s="84">
        <f t="shared" si="1"/>
        <v>41.1</v>
      </c>
      <c r="I6" s="84" t="s">
        <v>3590</v>
      </c>
      <c r="J6" s="84">
        <v>11.01</v>
      </c>
      <c r="K6" s="84" t="s">
        <v>5124</v>
      </c>
      <c r="M6" s="219">
        <v>798</v>
      </c>
    </row>
    <row r="7" spans="1:13" x14ac:dyDescent="0.25">
      <c r="A7" s="84" t="s">
        <v>5125</v>
      </c>
      <c r="B7" s="84" t="s">
        <v>5126</v>
      </c>
      <c r="C7" s="84">
        <v>22.3</v>
      </c>
      <c r="D7" s="84">
        <f>FLOOR(C7*1.1,LOOKUP(C7*1.1,{0,10,50,100,500},{0.01,0.05,0.1,0.5,1}))</f>
        <v>24.5</v>
      </c>
      <c r="E7" s="84">
        <f>CEILING(C7*0.9,LOOKUP(C7*0.9,{0,10,50,100,500},{0.01,0.05,0.1,0.5,1}))</f>
        <v>20.100000000000001</v>
      </c>
      <c r="F7" s="84">
        <f t="shared" si="0"/>
        <v>24.25</v>
      </c>
      <c r="G7" s="84">
        <v>2</v>
      </c>
      <c r="H7" s="84">
        <f t="shared" si="1"/>
        <v>44.6</v>
      </c>
      <c r="I7" s="84" t="s">
        <v>3590</v>
      </c>
      <c r="J7" s="84">
        <v>8.18</v>
      </c>
      <c r="K7" s="84" t="s">
        <v>5127</v>
      </c>
      <c r="L7" s="183"/>
      <c r="M7" s="219">
        <v>4591</v>
      </c>
    </row>
    <row r="8" spans="1:13" x14ac:dyDescent="0.25">
      <c r="A8" s="84" t="s">
        <v>5128</v>
      </c>
      <c r="B8" s="84" t="s">
        <v>5129</v>
      </c>
      <c r="C8" s="84">
        <v>19.649999999999999</v>
      </c>
      <c r="D8" s="84">
        <f>FLOOR(C8*1.1,LOOKUP(C8*1.1,{0,10,50,100,500},{0.01,0.05,0.1,0.5,1}))</f>
        <v>21.6</v>
      </c>
      <c r="E8" s="84">
        <f>CEILING(C8*0.9,LOOKUP(C8*0.9,{0,10,50,100,500},{0.01,0.05,0.1,0.5,1}))</f>
        <v>17.7</v>
      </c>
      <c r="F8" s="84">
        <f t="shared" si="0"/>
        <v>21.35</v>
      </c>
      <c r="G8" s="84">
        <v>3</v>
      </c>
      <c r="H8" s="84">
        <f t="shared" si="1"/>
        <v>58.949999999999996</v>
      </c>
      <c r="I8" s="84" t="s">
        <v>3590</v>
      </c>
      <c r="J8" s="84">
        <v>8.11</v>
      </c>
      <c r="K8" s="84" t="s">
        <v>5130</v>
      </c>
      <c r="M8" s="219">
        <v>-2500</v>
      </c>
    </row>
    <row r="9" spans="1:13" x14ac:dyDescent="0.25">
      <c r="A9" s="84" t="s">
        <v>5048</v>
      </c>
      <c r="B9" s="84" t="s">
        <v>5049</v>
      </c>
      <c r="C9" s="84">
        <v>59.2</v>
      </c>
      <c r="D9" s="84">
        <f>FLOOR(C9*1.1,LOOKUP(C9*1.1,{0,10,50,100,500},{0.01,0.05,0.1,0.5,1}))</f>
        <v>65.100000000000009</v>
      </c>
      <c r="E9" s="84">
        <f>CEILING(C9*0.9,LOOKUP(C9*0.9,{0,10,50,100,500},{0.01,0.05,0.1,0.5,1}))</f>
        <v>53.300000000000004</v>
      </c>
      <c r="F9" s="84">
        <f t="shared" si="0"/>
        <v>64.600000000000009</v>
      </c>
      <c r="G9" s="84">
        <v>1</v>
      </c>
      <c r="H9" s="84">
        <f t="shared" si="1"/>
        <v>59.2</v>
      </c>
      <c r="I9" s="84" t="s">
        <v>3590</v>
      </c>
      <c r="J9" s="84">
        <v>5.95</v>
      </c>
      <c r="K9" s="84" t="s">
        <v>5131</v>
      </c>
      <c r="M9" s="219">
        <v>-232</v>
      </c>
    </row>
    <row r="10" spans="1:13" x14ac:dyDescent="0.25">
      <c r="H10" s="83">
        <f>SUM(H2:H9)</f>
        <v>442.95</v>
      </c>
      <c r="M10" s="83">
        <f>SUM(M2:M9)</f>
        <v>-1339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521E-829F-4298-BC79-F90F6698EAE3}">
  <dimension ref="A1:M10"/>
  <sheetViews>
    <sheetView zoomScale="130" zoomScaleNormal="130" workbookViewId="0">
      <selection activeCell="M10" sqref="M10"/>
    </sheetView>
  </sheetViews>
  <sheetFormatPr defaultColWidth="9.28515625" defaultRowHeight="15.75" x14ac:dyDescent="0.25"/>
  <cols>
    <col min="1" max="3" width="9.28515625" style="220"/>
    <col min="4" max="4" width="9.28515625" style="220" hidden="1" customWidth="1"/>
    <col min="5" max="10" width="9.28515625" style="220"/>
    <col min="11" max="11" width="15.7109375" style="220" customWidth="1"/>
    <col min="12" max="16384" width="9.28515625" style="220"/>
  </cols>
  <sheetData>
    <row r="1" spans="1:13" x14ac:dyDescent="0.25">
      <c r="A1" s="220" t="s">
        <v>3587</v>
      </c>
      <c r="B1" s="220" t="s">
        <v>3588</v>
      </c>
      <c r="C1" s="220" t="s">
        <v>3589</v>
      </c>
      <c r="D1" s="220" t="s">
        <v>3590</v>
      </c>
      <c r="E1" s="220" t="s">
        <v>3591</v>
      </c>
      <c r="F1" s="220" t="s">
        <v>3592</v>
      </c>
      <c r="G1" s="220" t="s">
        <v>3593</v>
      </c>
      <c r="H1" s="220" t="s">
        <v>3594</v>
      </c>
      <c r="I1" s="220" t="s">
        <v>3590</v>
      </c>
      <c r="J1" s="220" t="s">
        <v>3595</v>
      </c>
      <c r="K1" s="220" t="s">
        <v>3596</v>
      </c>
      <c r="L1" s="220" t="s">
        <v>3597</v>
      </c>
    </row>
    <row r="2" spans="1:13" x14ac:dyDescent="0.25">
      <c r="A2" s="84" t="s">
        <v>1714</v>
      </c>
      <c r="B2" s="84" t="s">
        <v>1715</v>
      </c>
      <c r="C2" s="84">
        <v>58.7</v>
      </c>
      <c r="D2" s="84">
        <f>FLOOR(C2*1.1,LOOKUP(C2*1.1,{0,10,50,100,500},{0.01,0.05,0.1,0.5,1}))</f>
        <v>64.5</v>
      </c>
      <c r="E2" s="84">
        <f>CEILING(C2*0.9,LOOKUP(C2*0.9,{0,10,50,100,500},{0.01,0.05,0.1,0.5,1}))</f>
        <v>52.900000000000006</v>
      </c>
      <c r="F2" s="84">
        <f t="shared" ref="F2:F9" si="0">IF(D2&lt;10,D2-0.05,IF(D2&lt;50,D2-0.25,IF(D2&lt;100,D2-0.5,IF(D2&lt;500,D2-2.5,IF(D2&lt;1000,D2-5,0)))))</f>
        <v>64</v>
      </c>
      <c r="G2" s="84">
        <v>1</v>
      </c>
      <c r="H2" s="84">
        <f t="shared" ref="H2:H9" si="1">C2*G2</f>
        <v>58.7</v>
      </c>
      <c r="I2" s="84" t="s">
        <v>3590</v>
      </c>
      <c r="J2" s="84">
        <v>63.51</v>
      </c>
      <c r="K2" s="84" t="s">
        <v>5133</v>
      </c>
      <c r="M2" s="220">
        <v>3065</v>
      </c>
    </row>
    <row r="3" spans="1:13" x14ac:dyDescent="0.25">
      <c r="A3" s="84" t="s">
        <v>3740</v>
      </c>
      <c r="B3" s="84" t="s">
        <v>3741</v>
      </c>
      <c r="C3" s="84">
        <v>26.3</v>
      </c>
      <c r="D3" s="84">
        <f>FLOOR(C3*1.1,LOOKUP(C3*1.1,{0,10,50,100,500},{0.01,0.05,0.1,0.5,1}))</f>
        <v>28.900000000000002</v>
      </c>
      <c r="E3" s="84">
        <f>CEILING(C3*0.9,LOOKUP(C3*0.9,{0,10,50,100,500},{0.01,0.05,0.1,0.5,1}))</f>
        <v>23.700000000000003</v>
      </c>
      <c r="F3" s="84">
        <f t="shared" si="0"/>
        <v>28.650000000000002</v>
      </c>
      <c r="G3" s="84">
        <v>0</v>
      </c>
      <c r="H3" s="84">
        <f t="shared" si="1"/>
        <v>0</v>
      </c>
      <c r="I3" s="84" t="s">
        <v>3590</v>
      </c>
      <c r="J3" s="84">
        <v>53.14</v>
      </c>
      <c r="K3" s="84" t="s">
        <v>5134</v>
      </c>
      <c r="M3" s="220" t="s">
        <v>5155</v>
      </c>
    </row>
    <row r="4" spans="1:13" x14ac:dyDescent="0.25">
      <c r="A4" s="84" t="s">
        <v>90</v>
      </c>
      <c r="B4" s="84" t="s">
        <v>91</v>
      </c>
      <c r="C4" s="84">
        <v>53</v>
      </c>
      <c r="D4" s="84">
        <f>FLOOR(C4*1.1,LOOKUP(C4*1.1,{0,10,50,100,500},{0.01,0.05,0.1,0.5,1}))</f>
        <v>58.300000000000004</v>
      </c>
      <c r="E4" s="84">
        <f>CEILING(C4*0.9,LOOKUP(C4*0.9,{0,10,50,100,500},{0.01,0.05,0.1,0.5,1}))</f>
        <v>47.7</v>
      </c>
      <c r="F4" s="84">
        <f t="shared" si="0"/>
        <v>57.800000000000004</v>
      </c>
      <c r="G4" s="84">
        <v>1</v>
      </c>
      <c r="H4" s="84">
        <f t="shared" si="1"/>
        <v>53</v>
      </c>
      <c r="I4" s="84" t="s">
        <v>3590</v>
      </c>
      <c r="J4" s="84">
        <v>16.61</v>
      </c>
      <c r="K4" s="84" t="s">
        <v>5135</v>
      </c>
      <c r="M4" s="220">
        <v>-4821</v>
      </c>
    </row>
    <row r="5" spans="1:13" x14ac:dyDescent="0.25">
      <c r="A5" s="84" t="s">
        <v>803</v>
      </c>
      <c r="B5" s="84" t="s">
        <v>804</v>
      </c>
      <c r="C5" s="84">
        <v>50.8</v>
      </c>
      <c r="D5" s="84">
        <f>FLOOR(C5*1.1,LOOKUP(C5*1.1,{0,10,50,100,500},{0.01,0.05,0.1,0.5,1}))</f>
        <v>55.800000000000004</v>
      </c>
      <c r="E5" s="84">
        <f>CEILING(C5*0.9,LOOKUP(C5*0.9,{0,10,50,100,500},{0.01,0.05,0.1,0.5,1}))</f>
        <v>45.75</v>
      </c>
      <c r="F5" s="84">
        <f t="shared" si="0"/>
        <v>55.300000000000004</v>
      </c>
      <c r="G5" s="84">
        <v>1</v>
      </c>
      <c r="H5" s="84">
        <f t="shared" si="1"/>
        <v>50.8</v>
      </c>
      <c r="I5" s="84" t="s">
        <v>3590</v>
      </c>
      <c r="J5" s="84">
        <v>16.600000000000001</v>
      </c>
      <c r="K5" s="84" t="s">
        <v>5136</v>
      </c>
      <c r="M5" s="220">
        <v>-1219</v>
      </c>
    </row>
    <row r="6" spans="1:13" x14ac:dyDescent="0.25">
      <c r="A6" s="84" t="s">
        <v>4284</v>
      </c>
      <c r="B6" s="84" t="s">
        <v>4285</v>
      </c>
      <c r="C6" s="84">
        <v>26.05</v>
      </c>
      <c r="D6" s="84">
        <f>FLOOR(C6*1.1,LOOKUP(C6*1.1,{0,10,50,100,500},{0.01,0.05,0.1,0.5,1}))</f>
        <v>28.650000000000002</v>
      </c>
      <c r="E6" s="84">
        <f>CEILING(C6*0.9,LOOKUP(C6*0.9,{0,10,50,100,500},{0.01,0.05,0.1,0.5,1}))</f>
        <v>23.450000000000003</v>
      </c>
      <c r="F6" s="84">
        <f t="shared" si="0"/>
        <v>28.400000000000002</v>
      </c>
      <c r="G6" s="84">
        <v>2</v>
      </c>
      <c r="H6" s="84">
        <f t="shared" si="1"/>
        <v>52.1</v>
      </c>
      <c r="I6" s="84" t="s">
        <v>3590</v>
      </c>
      <c r="J6" s="84">
        <v>16.14</v>
      </c>
      <c r="K6" s="84" t="s">
        <v>5137</v>
      </c>
      <c r="M6" s="220">
        <v>3463</v>
      </c>
    </row>
    <row r="7" spans="1:13" x14ac:dyDescent="0.25">
      <c r="A7" s="84" t="s">
        <v>2323</v>
      </c>
      <c r="B7" s="84" t="s">
        <v>2324</v>
      </c>
      <c r="C7" s="84">
        <v>34.799999999999997</v>
      </c>
      <c r="D7" s="84">
        <f>FLOOR(C7*1.1,LOOKUP(C7*1.1,{0,10,50,100,500},{0.01,0.05,0.1,0.5,1}))</f>
        <v>38.25</v>
      </c>
      <c r="E7" s="84">
        <f>CEILING(C7*0.9,LOOKUP(C7*0.9,{0,10,50,100,500},{0.01,0.05,0.1,0.5,1}))</f>
        <v>31.35</v>
      </c>
      <c r="F7" s="84">
        <f t="shared" si="0"/>
        <v>38</v>
      </c>
      <c r="G7" s="84">
        <v>0</v>
      </c>
      <c r="H7" s="84">
        <f t="shared" si="1"/>
        <v>0</v>
      </c>
      <c r="I7" s="84" t="s">
        <v>3590</v>
      </c>
      <c r="J7" s="84">
        <v>15.61</v>
      </c>
      <c r="K7" s="84" t="s">
        <v>5138</v>
      </c>
      <c r="M7" s="220" t="s">
        <v>5155</v>
      </c>
    </row>
    <row r="8" spans="1:13" x14ac:dyDescent="0.25">
      <c r="A8" s="84" t="s">
        <v>4014</v>
      </c>
      <c r="B8" s="84" t="s">
        <v>4015</v>
      </c>
      <c r="C8" s="84">
        <v>18.649999999999999</v>
      </c>
      <c r="D8" s="84">
        <f>FLOOR(C8*1.1,LOOKUP(C8*1.1,{0,10,50,100,500},{0.01,0.05,0.1,0.5,1}))</f>
        <v>20.5</v>
      </c>
      <c r="E8" s="84">
        <f>CEILING(C8*0.9,LOOKUP(C8*0.9,{0,10,50,100,500},{0.01,0.05,0.1,0.5,1}))</f>
        <v>16.8</v>
      </c>
      <c r="F8" s="84">
        <f t="shared" si="0"/>
        <v>20.25</v>
      </c>
      <c r="G8" s="84">
        <v>3</v>
      </c>
      <c r="H8" s="84">
        <f t="shared" si="1"/>
        <v>55.949999999999996</v>
      </c>
      <c r="I8" s="84" t="s">
        <v>3590</v>
      </c>
      <c r="J8" s="84">
        <v>10.85</v>
      </c>
      <c r="K8" s="84" t="s">
        <v>5139</v>
      </c>
      <c r="M8" s="220">
        <v>-1075</v>
      </c>
    </row>
    <row r="9" spans="1:13" x14ac:dyDescent="0.25">
      <c r="A9" s="84" t="s">
        <v>2256</v>
      </c>
      <c r="B9" s="84" t="s">
        <v>2257</v>
      </c>
      <c r="C9" s="84">
        <v>29.4</v>
      </c>
      <c r="D9" s="84">
        <f>FLOOR(C9*1.1,LOOKUP(C9*1.1,{0,10,50,100,500},{0.01,0.05,0.1,0.5,1}))</f>
        <v>32.300000000000004</v>
      </c>
      <c r="E9" s="84">
        <f>CEILING(C9*0.9,LOOKUP(C9*0.9,{0,10,50,100,500},{0.01,0.05,0.1,0.5,1}))</f>
        <v>26.5</v>
      </c>
      <c r="F9" s="84">
        <f t="shared" si="0"/>
        <v>32.050000000000004</v>
      </c>
      <c r="G9" s="84">
        <v>2</v>
      </c>
      <c r="H9" s="84">
        <f t="shared" si="1"/>
        <v>58.8</v>
      </c>
      <c r="I9" s="84" t="s">
        <v>3590</v>
      </c>
      <c r="J9" s="84">
        <v>10.34</v>
      </c>
      <c r="K9" s="84" t="s">
        <v>5140</v>
      </c>
      <c r="M9" s="220">
        <v>750</v>
      </c>
    </row>
    <row r="10" spans="1:13" x14ac:dyDescent="0.25">
      <c r="H10" s="83">
        <f>SUM(H2:H9)</f>
        <v>329.35</v>
      </c>
      <c r="M10" s="83">
        <f>SUM(M2:M9)</f>
        <v>163</v>
      </c>
    </row>
  </sheetData>
  <phoneticPr fontId="1" type="noConversion"/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B683-4C35-4FFA-AEC0-DC856AF242D2}">
  <dimension ref="A1:M10"/>
  <sheetViews>
    <sheetView zoomScale="145" zoomScaleNormal="145" workbookViewId="0">
      <selection activeCell="L6" sqref="L6"/>
    </sheetView>
  </sheetViews>
  <sheetFormatPr defaultColWidth="9.28515625" defaultRowHeight="15.75" x14ac:dyDescent="0.25"/>
  <cols>
    <col min="1" max="3" width="9.28515625" style="221"/>
    <col min="4" max="4" width="9.28515625" style="221" hidden="1" customWidth="1"/>
    <col min="5" max="10" width="9.28515625" style="221"/>
    <col min="11" max="11" width="15.7109375" style="221" customWidth="1"/>
    <col min="12" max="16384" width="9.28515625" style="221"/>
  </cols>
  <sheetData>
    <row r="1" spans="1:13" x14ac:dyDescent="0.25">
      <c r="A1" s="221" t="s">
        <v>3587</v>
      </c>
      <c r="B1" s="221" t="s">
        <v>3588</v>
      </c>
      <c r="C1" s="221" t="s">
        <v>3589</v>
      </c>
      <c r="D1" s="221" t="s">
        <v>3590</v>
      </c>
      <c r="E1" s="221" t="s">
        <v>3591</v>
      </c>
      <c r="F1" s="221" t="s">
        <v>3592</v>
      </c>
      <c r="G1" s="221" t="s">
        <v>3593</v>
      </c>
      <c r="H1" s="221" t="s">
        <v>3594</v>
      </c>
      <c r="I1" s="221" t="s">
        <v>3590</v>
      </c>
      <c r="J1" s="221" t="s">
        <v>3595</v>
      </c>
      <c r="K1" s="221" t="s">
        <v>3596</v>
      </c>
      <c r="L1" s="221" t="s">
        <v>3597</v>
      </c>
    </row>
    <row r="2" spans="1:13" x14ac:dyDescent="0.25">
      <c r="A2" s="84" t="s">
        <v>53</v>
      </c>
      <c r="B2" s="84" t="s">
        <v>54</v>
      </c>
      <c r="C2" s="84">
        <v>48.3</v>
      </c>
      <c r="D2" s="84">
        <f>FLOOR(C2*1.1,LOOKUP(C2*1.1,{0,10,50,100,500},{0.01,0.05,0.1,0.5,1}))</f>
        <v>53.1</v>
      </c>
      <c r="E2" s="84">
        <f>CEILING(C2*0.9,LOOKUP(C2*0.9,{0,10,50,100,500},{0.01,0.05,0.1,0.5,1}))</f>
        <v>43.5</v>
      </c>
      <c r="F2" s="84">
        <f t="shared" ref="F2:F9" si="0">IF(D2&lt;10,D2-0.05,IF(D2&lt;50,D2-0.25,IF(D2&lt;100,D2-0.5,IF(D2&lt;500,D2-2.5,IF(D2&lt;1000,D2-5,0)))))</f>
        <v>52.6</v>
      </c>
      <c r="G2" s="84">
        <v>1</v>
      </c>
      <c r="H2" s="84">
        <f t="shared" ref="H2:H9" si="1">C2*G2</f>
        <v>48.3</v>
      </c>
      <c r="I2" s="84" t="s">
        <v>3590</v>
      </c>
      <c r="J2" s="84">
        <v>68.95</v>
      </c>
      <c r="K2" s="84" t="s">
        <v>5141</v>
      </c>
      <c r="L2" s="183"/>
      <c r="M2" s="221">
        <v>-4362</v>
      </c>
    </row>
    <row r="3" spans="1:13" x14ac:dyDescent="0.25">
      <c r="A3" s="84" t="s">
        <v>5142</v>
      </c>
      <c r="B3" s="84" t="s">
        <v>5143</v>
      </c>
      <c r="C3" s="84">
        <v>33.799999999999997</v>
      </c>
      <c r="D3" s="84">
        <f>FLOOR(C3*1.1,LOOKUP(C3*1.1,{0,10,50,100,500},{0.01,0.05,0.1,0.5,1}))</f>
        <v>37.15</v>
      </c>
      <c r="E3" s="84">
        <f>CEILING(C3*0.9,LOOKUP(C3*0.9,{0,10,50,100,500},{0.01,0.05,0.1,0.5,1}))</f>
        <v>30.450000000000003</v>
      </c>
      <c r="F3" s="84">
        <f t="shared" si="0"/>
        <v>36.9</v>
      </c>
      <c r="G3" s="84">
        <v>0</v>
      </c>
      <c r="H3" s="84">
        <f t="shared" si="1"/>
        <v>0</v>
      </c>
      <c r="I3" s="84" t="s">
        <v>3590</v>
      </c>
      <c r="J3" s="84">
        <v>23.44</v>
      </c>
      <c r="K3" s="84" t="s">
        <v>5144</v>
      </c>
      <c r="M3" s="221" t="s">
        <v>5156</v>
      </c>
    </row>
    <row r="4" spans="1:13" x14ac:dyDescent="0.25">
      <c r="A4" s="84" t="s">
        <v>122</v>
      </c>
      <c r="B4" s="84" t="s">
        <v>123</v>
      </c>
      <c r="C4" s="84">
        <v>30.95</v>
      </c>
      <c r="D4" s="84">
        <f>FLOOR(C4*1.1,LOOKUP(C4*1.1,{0,10,50,100,500},{0.01,0.05,0.1,0.5,1}))</f>
        <v>34</v>
      </c>
      <c r="E4" s="84">
        <f>CEILING(C4*0.9,LOOKUP(C4*0.9,{0,10,50,100,500},{0.01,0.05,0.1,0.5,1}))</f>
        <v>27.900000000000002</v>
      </c>
      <c r="F4" s="84">
        <f t="shared" si="0"/>
        <v>33.75</v>
      </c>
      <c r="G4" s="84">
        <v>2</v>
      </c>
      <c r="H4" s="84">
        <f t="shared" si="1"/>
        <v>61.9</v>
      </c>
      <c r="I4" s="84" t="s">
        <v>3590</v>
      </c>
      <c r="J4" s="84">
        <v>17.18</v>
      </c>
      <c r="K4" s="84" t="s">
        <v>5145</v>
      </c>
      <c r="M4" s="221">
        <v>1362</v>
      </c>
    </row>
    <row r="5" spans="1:13" x14ac:dyDescent="0.25">
      <c r="A5" s="84" t="s">
        <v>5019</v>
      </c>
      <c r="B5" s="84" t="s">
        <v>5020</v>
      </c>
      <c r="C5" s="84">
        <v>34.049999999999997</v>
      </c>
      <c r="D5" s="84">
        <f>FLOOR(C5*1.1,LOOKUP(C5*1.1,{0,10,50,100,500},{0.01,0.05,0.1,0.5,1}))</f>
        <v>37.450000000000003</v>
      </c>
      <c r="E5" s="84">
        <f>CEILING(C5*0.9,LOOKUP(C5*0.9,{0,10,50,100,500},{0.01,0.05,0.1,0.5,1}))</f>
        <v>30.650000000000002</v>
      </c>
      <c r="F5" s="84">
        <f t="shared" si="0"/>
        <v>37.200000000000003</v>
      </c>
      <c r="G5" s="84">
        <v>0</v>
      </c>
      <c r="H5" s="84">
        <f t="shared" si="1"/>
        <v>0</v>
      </c>
      <c r="I5" s="84" t="s">
        <v>3590</v>
      </c>
      <c r="J5" s="84">
        <v>10.14</v>
      </c>
      <c r="K5" s="84" t="s">
        <v>5146</v>
      </c>
      <c r="M5" s="221" t="s">
        <v>5156</v>
      </c>
    </row>
    <row r="6" spans="1:13" x14ac:dyDescent="0.25">
      <c r="A6" s="84" t="s">
        <v>5147</v>
      </c>
      <c r="B6" s="84" t="s">
        <v>5148</v>
      </c>
      <c r="C6" s="84">
        <v>27.15</v>
      </c>
      <c r="D6" s="84">
        <f>FLOOR(C6*1.1,LOOKUP(C6*1.1,{0,10,50,100,500},{0.01,0.05,0.1,0.5,1}))</f>
        <v>29.85</v>
      </c>
      <c r="E6" s="84">
        <f>CEILING(C6*0.9,LOOKUP(C6*0.9,{0,10,50,100,500},{0.01,0.05,0.1,0.5,1}))</f>
        <v>24.450000000000003</v>
      </c>
      <c r="F6" s="84">
        <f t="shared" si="0"/>
        <v>29.6</v>
      </c>
      <c r="G6" s="84">
        <v>2</v>
      </c>
      <c r="H6" s="84">
        <f t="shared" si="1"/>
        <v>54.3</v>
      </c>
      <c r="I6" s="84" t="s">
        <v>3590</v>
      </c>
      <c r="J6" s="84">
        <v>9.73</v>
      </c>
      <c r="K6" s="84" t="s">
        <v>5149</v>
      </c>
      <c r="M6" s="221">
        <v>-741</v>
      </c>
    </row>
    <row r="7" spans="1:13" x14ac:dyDescent="0.25">
      <c r="A7" s="84" t="s">
        <v>4014</v>
      </c>
      <c r="B7" s="84" t="s">
        <v>4015</v>
      </c>
      <c r="C7" s="84">
        <v>18.95</v>
      </c>
      <c r="D7" s="84">
        <f>FLOOR(C7*1.1,LOOKUP(C7*1.1,{0,10,50,100,500},{0.01,0.05,0.1,0.5,1}))</f>
        <v>20.8</v>
      </c>
      <c r="E7" s="84">
        <f>CEILING(C7*0.9,LOOKUP(C7*0.9,{0,10,50,100,500},{0.01,0.05,0.1,0.5,1}))</f>
        <v>17.100000000000001</v>
      </c>
      <c r="F7" s="84">
        <f t="shared" si="0"/>
        <v>20.55</v>
      </c>
      <c r="G7" s="84">
        <v>1</v>
      </c>
      <c r="H7" s="84">
        <f t="shared" si="1"/>
        <v>18.95</v>
      </c>
      <c r="I7" s="84" t="s">
        <v>3590</v>
      </c>
      <c r="J7" s="84">
        <v>9.61</v>
      </c>
      <c r="K7" s="84" t="s">
        <v>5150</v>
      </c>
      <c r="M7" s="221">
        <v>382</v>
      </c>
    </row>
    <row r="8" spans="1:13" x14ac:dyDescent="0.25">
      <c r="A8" s="84" t="s">
        <v>3524</v>
      </c>
      <c r="B8" s="84" t="s">
        <v>3525</v>
      </c>
      <c r="C8" s="84">
        <v>50.6</v>
      </c>
      <c r="D8" s="84">
        <f>FLOOR(C8*1.1,LOOKUP(C8*1.1,{0,10,50,100,500},{0.01,0.05,0.1,0.5,1}))</f>
        <v>55.6</v>
      </c>
      <c r="E8" s="84">
        <f>CEILING(C8*0.9,LOOKUP(C8*0.9,{0,10,50,100,500},{0.01,0.05,0.1,0.5,1}))</f>
        <v>45.550000000000004</v>
      </c>
      <c r="F8" s="84">
        <f t="shared" si="0"/>
        <v>55.1</v>
      </c>
      <c r="G8" s="84">
        <v>1</v>
      </c>
      <c r="H8" s="84">
        <f t="shared" si="1"/>
        <v>50.6</v>
      </c>
      <c r="I8" s="84" t="s">
        <v>3590</v>
      </c>
      <c r="J8" s="84">
        <v>8.6300000000000008</v>
      </c>
      <c r="K8" s="84" t="s">
        <v>5151</v>
      </c>
      <c r="M8" s="221">
        <v>535</v>
      </c>
    </row>
    <row r="9" spans="1:13" x14ac:dyDescent="0.25">
      <c r="A9" s="84" t="s">
        <v>5152</v>
      </c>
      <c r="B9" s="84" t="s">
        <v>5153</v>
      </c>
      <c r="C9" s="84">
        <v>17.3</v>
      </c>
      <c r="D9" s="84">
        <f>FLOOR(C9*1.1,LOOKUP(C9*1.1,{0,10,50,100,500},{0.01,0.05,0.1,0.5,1}))</f>
        <v>19</v>
      </c>
      <c r="E9" s="84">
        <f>CEILING(C9*0.9,LOOKUP(C9*0.9,{0,10,50,100,500},{0.01,0.05,0.1,0.5,1}))</f>
        <v>15.600000000000001</v>
      </c>
      <c r="F9" s="84">
        <f t="shared" si="0"/>
        <v>18.75</v>
      </c>
      <c r="G9" s="84">
        <v>3</v>
      </c>
      <c r="H9" s="84">
        <f t="shared" si="1"/>
        <v>51.900000000000006</v>
      </c>
      <c r="I9" s="84" t="s">
        <v>3590</v>
      </c>
      <c r="J9" s="84">
        <v>7.25</v>
      </c>
      <c r="K9" s="84" t="s">
        <v>5154</v>
      </c>
      <c r="M9" s="221">
        <v>1533</v>
      </c>
    </row>
    <row r="10" spans="1:13" x14ac:dyDescent="0.25">
      <c r="H10" s="83">
        <f>SUM(H2:H9)</f>
        <v>285.95</v>
      </c>
      <c r="M10" s="83">
        <f>SUM(M2:M9)</f>
        <v>-1291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0B0E-0339-49A9-8D77-A42DC3CC4DA4}">
  <dimension ref="A1:M10"/>
  <sheetViews>
    <sheetView zoomScale="130" zoomScaleNormal="130" workbookViewId="0">
      <selection activeCell="M3" sqref="M3"/>
    </sheetView>
  </sheetViews>
  <sheetFormatPr defaultColWidth="9.28515625" defaultRowHeight="15.75" x14ac:dyDescent="0.25"/>
  <cols>
    <col min="1" max="3" width="9.28515625" style="222"/>
    <col min="4" max="4" width="9.28515625" style="222" hidden="1" customWidth="1"/>
    <col min="5" max="10" width="9.28515625" style="222"/>
    <col min="11" max="11" width="15.7109375" style="222" customWidth="1"/>
    <col min="12" max="16384" width="9.28515625" style="222"/>
  </cols>
  <sheetData>
    <row r="1" spans="1:13" x14ac:dyDescent="0.25">
      <c r="A1" s="222" t="s">
        <v>3587</v>
      </c>
      <c r="B1" s="222" t="s">
        <v>3588</v>
      </c>
      <c r="C1" s="222" t="s">
        <v>3589</v>
      </c>
      <c r="D1" s="222" t="s">
        <v>3590</v>
      </c>
      <c r="E1" s="222" t="s">
        <v>3591</v>
      </c>
      <c r="F1" s="222" t="s">
        <v>3592</v>
      </c>
      <c r="G1" s="222" t="s">
        <v>3593</v>
      </c>
      <c r="H1" s="222" t="s">
        <v>3594</v>
      </c>
      <c r="I1" s="222" t="s">
        <v>3590</v>
      </c>
      <c r="J1" s="222" t="s">
        <v>3595</v>
      </c>
      <c r="K1" s="222" t="s">
        <v>3596</v>
      </c>
      <c r="L1" s="222" t="s">
        <v>3597</v>
      </c>
    </row>
    <row r="2" spans="1:13" x14ac:dyDescent="0.25">
      <c r="A2" s="84" t="s">
        <v>5147</v>
      </c>
      <c r="B2" s="84" t="s">
        <v>5148</v>
      </c>
      <c r="C2" s="84">
        <v>27.4</v>
      </c>
      <c r="D2" s="84">
        <f>FLOOR(C2*1.1,LOOKUP(C2*1.1,{0,10,50,100,500},{0.01,0.05,0.1,0.5,1}))</f>
        <v>30.1</v>
      </c>
      <c r="E2" s="84">
        <f>CEILING(C2*0.9,LOOKUP(C2*0.9,{0,10,50,100,500},{0.01,0.05,0.1,0.5,1}))</f>
        <v>24.700000000000003</v>
      </c>
      <c r="F2" s="84">
        <f t="shared" ref="F2:F9" si="0">IF(D2&lt;10,D2-0.05,IF(D2&lt;50,D2-0.25,IF(D2&lt;100,D2-0.5,IF(D2&lt;500,D2-2.5,IF(D2&lt;1000,D2-5,0)))))</f>
        <v>29.85</v>
      </c>
      <c r="G2" s="84">
        <v>3</v>
      </c>
      <c r="H2" s="84">
        <f t="shared" ref="H2:H9" si="1">C2*G2</f>
        <v>82.199999999999989</v>
      </c>
      <c r="I2" s="84" t="s">
        <v>3590</v>
      </c>
      <c r="J2" s="84">
        <v>6.94</v>
      </c>
      <c r="K2" s="84" t="s">
        <v>5157</v>
      </c>
      <c r="M2" s="222">
        <v>1167</v>
      </c>
    </row>
    <row r="3" spans="1:13" x14ac:dyDescent="0.25">
      <c r="A3" s="84" t="s">
        <v>3774</v>
      </c>
      <c r="B3" s="84" t="s">
        <v>3775</v>
      </c>
      <c r="C3" s="84">
        <v>76.900000000000006</v>
      </c>
      <c r="D3" s="84">
        <f>FLOOR(C3*1.1,LOOKUP(C3*1.1,{0,10,50,100,500},{0.01,0.05,0.1,0.5,1}))</f>
        <v>84.5</v>
      </c>
      <c r="E3" s="84">
        <f>CEILING(C3*0.9,LOOKUP(C3*0.9,{0,10,50,100,500},{0.01,0.05,0.1,0.5,1}))</f>
        <v>69.3</v>
      </c>
      <c r="F3" s="84">
        <f t="shared" si="0"/>
        <v>84</v>
      </c>
      <c r="G3" s="84">
        <v>1</v>
      </c>
      <c r="H3" s="84">
        <f t="shared" si="1"/>
        <v>76.900000000000006</v>
      </c>
      <c r="I3" s="84" t="s">
        <v>3590</v>
      </c>
      <c r="J3" s="84">
        <v>6.56</v>
      </c>
      <c r="K3" s="84" t="s">
        <v>5158</v>
      </c>
      <c r="M3" s="222">
        <v>-1676</v>
      </c>
    </row>
    <row r="4" spans="1:13" x14ac:dyDescent="0.25">
      <c r="A4" s="81" t="s">
        <v>5159</v>
      </c>
      <c r="B4" s="81" t="s">
        <v>5160</v>
      </c>
      <c r="C4" s="81">
        <v>16.45</v>
      </c>
      <c r="D4" s="81">
        <f>FLOOR(C4*1.1,LOOKUP(C4*1.1,{0,10,50,100,500},{0.01,0.05,0.1,0.5,1}))</f>
        <v>18.05</v>
      </c>
      <c r="E4" s="81">
        <f>CEILING(C4*0.9,LOOKUP(C4*0.9,{0,10,50,100,500},{0.01,0.05,0.1,0.5,1}))</f>
        <v>14.850000000000001</v>
      </c>
      <c r="F4" s="81">
        <f t="shared" si="0"/>
        <v>17.8</v>
      </c>
      <c r="G4" s="81">
        <v>0</v>
      </c>
      <c r="H4" s="81">
        <f t="shared" si="1"/>
        <v>0</v>
      </c>
      <c r="I4" s="81" t="s">
        <v>3590</v>
      </c>
      <c r="J4" s="81">
        <v>6.45</v>
      </c>
      <c r="K4" s="81" t="s">
        <v>5161</v>
      </c>
    </row>
    <row r="5" spans="1:13" x14ac:dyDescent="0.25">
      <c r="A5" s="84" t="s">
        <v>2256</v>
      </c>
      <c r="B5" s="84" t="s">
        <v>2257</v>
      </c>
      <c r="C5" s="84">
        <v>29.3</v>
      </c>
      <c r="D5" s="84">
        <f>FLOOR(C5*1.1,LOOKUP(C5*1.1,{0,10,50,100,500},{0.01,0.05,0.1,0.5,1}))</f>
        <v>32.200000000000003</v>
      </c>
      <c r="E5" s="84">
        <f>CEILING(C5*0.9,LOOKUP(C5*0.9,{0,10,50,100,500},{0.01,0.05,0.1,0.5,1}))</f>
        <v>26.400000000000002</v>
      </c>
      <c r="F5" s="84">
        <f t="shared" si="0"/>
        <v>31.950000000000003</v>
      </c>
      <c r="G5" s="84">
        <v>3</v>
      </c>
      <c r="H5" s="84">
        <f t="shared" si="1"/>
        <v>87.9</v>
      </c>
      <c r="I5" s="84" t="s">
        <v>3590</v>
      </c>
      <c r="J5" s="84">
        <v>5.6</v>
      </c>
      <c r="K5" s="84" t="s">
        <v>5162</v>
      </c>
      <c r="M5" s="222">
        <v>-1697</v>
      </c>
    </row>
    <row r="6" spans="1:13" x14ac:dyDescent="0.25">
      <c r="A6" s="84" t="s">
        <v>5163</v>
      </c>
      <c r="B6" s="84" t="s">
        <v>5164</v>
      </c>
      <c r="C6" s="84">
        <v>21.55</v>
      </c>
      <c r="D6" s="84">
        <f>FLOOR(C6*1.1,LOOKUP(C6*1.1,{0,10,50,100,500},{0.01,0.05,0.1,0.5,1}))</f>
        <v>23.700000000000003</v>
      </c>
      <c r="E6" s="84">
        <f>CEILING(C6*0.9,LOOKUP(C6*0.9,{0,10,50,100,500},{0.01,0.05,0.1,0.5,1}))</f>
        <v>19.400000000000002</v>
      </c>
      <c r="F6" s="84">
        <f t="shared" si="0"/>
        <v>23.450000000000003</v>
      </c>
      <c r="G6" s="84">
        <v>3</v>
      </c>
      <c r="H6" s="84">
        <f t="shared" si="1"/>
        <v>64.650000000000006</v>
      </c>
      <c r="I6" s="84" t="s">
        <v>3590</v>
      </c>
      <c r="J6" s="84">
        <v>5.08</v>
      </c>
      <c r="K6" s="84" t="s">
        <v>5165</v>
      </c>
      <c r="M6" s="222">
        <v>-1056</v>
      </c>
    </row>
    <row r="7" spans="1:13" x14ac:dyDescent="0.25">
      <c r="A7" s="81" t="s">
        <v>5166</v>
      </c>
      <c r="B7" s="81" t="s">
        <v>5167</v>
      </c>
      <c r="C7" s="81">
        <v>29.35</v>
      </c>
      <c r="D7" s="81">
        <f>FLOOR(C7*1.1,LOOKUP(C7*1.1,{0,10,50,100,500},{0.01,0.05,0.1,0.5,1}))</f>
        <v>32.25</v>
      </c>
      <c r="E7" s="81">
        <f>CEILING(C7*0.9,LOOKUP(C7*0.9,{0,10,50,100,500},{0.01,0.05,0.1,0.5,1}))</f>
        <v>26.450000000000003</v>
      </c>
      <c r="F7" s="81">
        <f t="shared" si="0"/>
        <v>32</v>
      </c>
      <c r="G7" s="81">
        <v>0</v>
      </c>
      <c r="H7" s="81">
        <f t="shared" si="1"/>
        <v>0</v>
      </c>
      <c r="I7" s="81" t="s">
        <v>3590</v>
      </c>
      <c r="J7" s="81">
        <v>4.79</v>
      </c>
      <c r="K7" s="81" t="s">
        <v>5168</v>
      </c>
      <c r="L7" s="183"/>
    </row>
    <row r="8" spans="1:13" x14ac:dyDescent="0.25">
      <c r="A8" s="84" t="s">
        <v>4328</v>
      </c>
      <c r="B8" s="84" t="s">
        <v>4329</v>
      </c>
      <c r="C8" s="84">
        <v>38.299999999999997</v>
      </c>
      <c r="D8" s="84">
        <f>FLOOR(C8*1.1,LOOKUP(C8*1.1,{0,10,50,100,500},{0.01,0.05,0.1,0.5,1}))</f>
        <v>42.1</v>
      </c>
      <c r="E8" s="84">
        <f>CEILING(C8*0.9,LOOKUP(C8*0.9,{0,10,50,100,500},{0.01,0.05,0.1,0.5,1}))</f>
        <v>34.5</v>
      </c>
      <c r="F8" s="84">
        <f t="shared" si="0"/>
        <v>41.85</v>
      </c>
      <c r="G8" s="84">
        <v>2</v>
      </c>
      <c r="H8" s="84">
        <f t="shared" si="1"/>
        <v>76.599999999999994</v>
      </c>
      <c r="I8" s="84" t="s">
        <v>3590</v>
      </c>
      <c r="J8" s="84">
        <v>4.62</v>
      </c>
      <c r="K8" s="84" t="s">
        <v>5169</v>
      </c>
      <c r="M8" s="222">
        <v>-1083</v>
      </c>
    </row>
    <row r="9" spans="1:13" x14ac:dyDescent="0.25">
      <c r="A9" s="84" t="s">
        <v>3619</v>
      </c>
      <c r="B9" s="84" t="s">
        <v>3620</v>
      </c>
      <c r="C9" s="84">
        <v>36.9</v>
      </c>
      <c r="D9" s="84">
        <f>FLOOR(C9*1.1,LOOKUP(C9*1.1,{0,10,50,100,500},{0.01,0.05,0.1,0.5,1}))</f>
        <v>40.550000000000004</v>
      </c>
      <c r="E9" s="84">
        <f>CEILING(C9*0.9,LOOKUP(C9*0.9,{0,10,50,100,500},{0.01,0.05,0.1,0.5,1}))</f>
        <v>33.25</v>
      </c>
      <c r="F9" s="84">
        <f t="shared" si="0"/>
        <v>40.300000000000004</v>
      </c>
      <c r="G9" s="84">
        <v>0</v>
      </c>
      <c r="H9" s="84">
        <f t="shared" si="1"/>
        <v>0</v>
      </c>
      <c r="I9" s="84" t="s">
        <v>3590</v>
      </c>
      <c r="J9" s="84">
        <v>3.73</v>
      </c>
      <c r="K9" s="84" t="s">
        <v>5170</v>
      </c>
      <c r="M9" s="222" t="s">
        <v>5181</v>
      </c>
    </row>
    <row r="10" spans="1:13" x14ac:dyDescent="0.25">
      <c r="H10" s="83">
        <f>SUM(H2:H9)</f>
        <v>388.25</v>
      </c>
      <c r="M10" s="83">
        <f>SUM(M2:M9)</f>
        <v>-4345</v>
      </c>
    </row>
  </sheetData>
  <phoneticPr fontId="1" type="noConversion"/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C9FB-D223-4896-AA08-195A6F71E320}">
  <dimension ref="A1:M10"/>
  <sheetViews>
    <sheetView zoomScale="130" zoomScaleNormal="130" workbookViewId="0">
      <selection activeCell="L14" sqref="L14"/>
    </sheetView>
  </sheetViews>
  <sheetFormatPr defaultColWidth="9.28515625" defaultRowHeight="15.75" x14ac:dyDescent="0.25"/>
  <cols>
    <col min="1" max="3" width="9.28515625" style="223"/>
    <col min="4" max="4" width="9.28515625" style="223" hidden="1" customWidth="1"/>
    <col min="5" max="10" width="9.28515625" style="223"/>
    <col min="11" max="11" width="15.7109375" style="223" customWidth="1"/>
    <col min="12" max="16384" width="9.28515625" style="223"/>
  </cols>
  <sheetData>
    <row r="1" spans="1:13" x14ac:dyDescent="0.25">
      <c r="A1" s="223" t="s">
        <v>3587</v>
      </c>
      <c r="B1" s="223" t="s">
        <v>3588</v>
      </c>
      <c r="C1" s="223" t="s">
        <v>3589</v>
      </c>
      <c r="D1" s="223" t="s">
        <v>3590</v>
      </c>
      <c r="E1" s="223" t="s">
        <v>3591</v>
      </c>
      <c r="F1" s="223" t="s">
        <v>3592</v>
      </c>
      <c r="G1" s="223" t="s">
        <v>3593</v>
      </c>
      <c r="H1" s="223" t="s">
        <v>3594</v>
      </c>
      <c r="I1" s="223" t="s">
        <v>3590</v>
      </c>
      <c r="J1" s="223" t="s">
        <v>3595</v>
      </c>
      <c r="K1" s="223" t="s">
        <v>3596</v>
      </c>
      <c r="L1" s="223" t="s">
        <v>3597</v>
      </c>
    </row>
    <row r="2" spans="1:13" x14ac:dyDescent="0.25">
      <c r="A2" s="84" t="s">
        <v>4652</v>
      </c>
      <c r="B2" s="84" t="s">
        <v>4653</v>
      </c>
      <c r="C2" s="84">
        <v>53.8</v>
      </c>
      <c r="D2" s="84">
        <f>FLOOR(C2*1.1,LOOKUP(C2*1.1,{0,10,50,100,500},{0.01,0.05,0.1,0.5,1}))</f>
        <v>59.1</v>
      </c>
      <c r="E2" s="84">
        <f>CEILING(C2*0.9,LOOKUP(C2*0.9,{0,10,50,100,500},{0.01,0.05,0.1,0.5,1}))</f>
        <v>48.45</v>
      </c>
      <c r="F2" s="84">
        <f t="shared" ref="F2:F9" si="0">IF(D2&lt;10,D2-0.05,IF(D2&lt;50,D2-0.25,IF(D2&lt;100,D2-0.5,IF(D2&lt;500,D2-2.5,IF(D2&lt;1000,D2-5,0)))))</f>
        <v>58.6</v>
      </c>
      <c r="G2" s="84">
        <v>1</v>
      </c>
      <c r="H2" s="84">
        <f t="shared" ref="H2:H9" si="1">C2*G2</f>
        <v>53.8</v>
      </c>
      <c r="I2" s="84" t="s">
        <v>3590</v>
      </c>
      <c r="J2" s="84">
        <v>14.28</v>
      </c>
      <c r="K2" s="84" t="s">
        <v>5171</v>
      </c>
      <c r="M2" s="223">
        <v>680</v>
      </c>
    </row>
    <row r="3" spans="1:13" x14ac:dyDescent="0.25">
      <c r="A3" s="84" t="s">
        <v>5172</v>
      </c>
      <c r="B3" s="84" t="s">
        <v>5173</v>
      </c>
      <c r="C3" s="84">
        <v>46.1</v>
      </c>
      <c r="D3" s="84">
        <f>FLOOR(C3*1.1,LOOKUP(C3*1.1,{0,10,50,100,500},{0.01,0.05,0.1,0.5,1}))</f>
        <v>50.7</v>
      </c>
      <c r="E3" s="84">
        <f>CEILING(C3*0.9,LOOKUP(C3*0.9,{0,10,50,100,500},{0.01,0.05,0.1,0.5,1}))</f>
        <v>41.5</v>
      </c>
      <c r="F3" s="84">
        <f t="shared" si="0"/>
        <v>50.2</v>
      </c>
      <c r="G3" s="84">
        <v>1</v>
      </c>
      <c r="H3" s="84">
        <f t="shared" si="1"/>
        <v>46.1</v>
      </c>
      <c r="I3" s="84" t="s">
        <v>3590</v>
      </c>
      <c r="J3" s="84">
        <v>14.14</v>
      </c>
      <c r="K3" s="84" t="s">
        <v>5174</v>
      </c>
      <c r="M3" s="223" t="s">
        <v>5182</v>
      </c>
    </row>
    <row r="4" spans="1:13" x14ac:dyDescent="0.25">
      <c r="A4" s="84" t="s">
        <v>1478</v>
      </c>
      <c r="B4" s="84" t="s">
        <v>1479</v>
      </c>
      <c r="C4" s="84">
        <v>76.2</v>
      </c>
      <c r="D4" s="84">
        <f>FLOOR(C4*1.1,LOOKUP(C4*1.1,{0,10,50,100,500},{0.01,0.05,0.1,0.5,1}))</f>
        <v>83.800000000000011</v>
      </c>
      <c r="E4" s="84">
        <f>CEILING(C4*0.9,LOOKUP(C4*0.9,{0,10,50,100,500},{0.01,0.05,0.1,0.5,1}))</f>
        <v>68.600000000000009</v>
      </c>
      <c r="F4" s="84">
        <f t="shared" si="0"/>
        <v>83.300000000000011</v>
      </c>
      <c r="G4" s="84">
        <v>1</v>
      </c>
      <c r="H4" s="84">
        <f t="shared" si="1"/>
        <v>76.2</v>
      </c>
      <c r="I4" s="84" t="s">
        <v>3590</v>
      </c>
      <c r="J4" s="84">
        <v>11.16</v>
      </c>
      <c r="K4" s="84" t="s">
        <v>5175</v>
      </c>
      <c r="M4" s="223">
        <v>-1370</v>
      </c>
    </row>
    <row r="5" spans="1:13" x14ac:dyDescent="0.25">
      <c r="A5" s="84" t="s">
        <v>90</v>
      </c>
      <c r="B5" s="84" t="s">
        <v>91</v>
      </c>
      <c r="C5" s="84">
        <v>55.8</v>
      </c>
      <c r="D5" s="84">
        <f>FLOOR(C5*1.1,LOOKUP(C5*1.1,{0,10,50,100,500},{0.01,0.05,0.1,0.5,1}))</f>
        <v>61.300000000000004</v>
      </c>
      <c r="E5" s="84">
        <f>CEILING(C5*0.9,LOOKUP(C5*0.9,{0,10,50,100,500},{0.01,0.05,0.1,0.5,1}))</f>
        <v>50.300000000000004</v>
      </c>
      <c r="F5" s="84">
        <f t="shared" si="0"/>
        <v>60.800000000000004</v>
      </c>
      <c r="G5" s="84">
        <v>1</v>
      </c>
      <c r="H5" s="84">
        <f t="shared" si="1"/>
        <v>55.8</v>
      </c>
      <c r="I5" s="84" t="s">
        <v>3590</v>
      </c>
      <c r="J5" s="84">
        <v>10.93</v>
      </c>
      <c r="K5" s="84" t="s">
        <v>5176</v>
      </c>
      <c r="M5" s="223">
        <v>1775</v>
      </c>
    </row>
    <row r="6" spans="1:13" x14ac:dyDescent="0.25">
      <c r="A6" s="84" t="s">
        <v>1463</v>
      </c>
      <c r="B6" s="84" t="s">
        <v>1464</v>
      </c>
      <c r="C6" s="84">
        <v>22.3</v>
      </c>
      <c r="D6" s="84">
        <f>FLOOR(C6*1.1,LOOKUP(C6*1.1,{0,10,50,100,500},{0.01,0.05,0.1,0.5,1}))</f>
        <v>24.5</v>
      </c>
      <c r="E6" s="84">
        <f>CEILING(C6*0.9,LOOKUP(C6*0.9,{0,10,50,100,500},{0.01,0.05,0.1,0.5,1}))</f>
        <v>20.100000000000001</v>
      </c>
      <c r="F6" s="84">
        <f t="shared" si="0"/>
        <v>24.25</v>
      </c>
      <c r="G6" s="84">
        <v>3</v>
      </c>
      <c r="H6" s="84">
        <f t="shared" si="1"/>
        <v>66.900000000000006</v>
      </c>
      <c r="I6" s="84" t="s">
        <v>3590</v>
      </c>
      <c r="J6" s="84">
        <v>7.93</v>
      </c>
      <c r="K6" s="84" t="s">
        <v>5177</v>
      </c>
      <c r="L6" s="183"/>
      <c r="M6" s="223">
        <v>751</v>
      </c>
    </row>
    <row r="7" spans="1:13" x14ac:dyDescent="0.25">
      <c r="A7" s="84" t="s">
        <v>237</v>
      </c>
      <c r="B7" s="84" t="s">
        <v>238</v>
      </c>
      <c r="C7" s="84">
        <v>53.4</v>
      </c>
      <c r="D7" s="84">
        <f>FLOOR(C7*1.1,LOOKUP(C7*1.1,{0,10,50,100,500},{0.01,0.05,0.1,0.5,1}))</f>
        <v>58.7</v>
      </c>
      <c r="E7" s="84">
        <f>CEILING(C7*0.9,LOOKUP(C7*0.9,{0,10,50,100,500},{0.01,0.05,0.1,0.5,1}))</f>
        <v>48.1</v>
      </c>
      <c r="F7" s="84">
        <f t="shared" si="0"/>
        <v>58.2</v>
      </c>
      <c r="G7" s="84">
        <v>1</v>
      </c>
      <c r="H7" s="84">
        <f t="shared" si="1"/>
        <v>53.4</v>
      </c>
      <c r="I7" s="84" t="s">
        <v>3590</v>
      </c>
      <c r="J7" s="84">
        <v>7.91</v>
      </c>
      <c r="K7" s="84" t="s">
        <v>5178</v>
      </c>
      <c r="M7" s="223">
        <v>881</v>
      </c>
    </row>
    <row r="8" spans="1:13" x14ac:dyDescent="0.25">
      <c r="A8" s="84" t="s">
        <v>3908</v>
      </c>
      <c r="B8" s="84" t="s">
        <v>5118</v>
      </c>
      <c r="C8" s="84">
        <v>63.2</v>
      </c>
      <c r="D8" s="84">
        <f>FLOOR(C8*1.1,LOOKUP(C8*1.1,{0,10,50,100,500},{0.01,0.05,0.1,0.5,1}))</f>
        <v>69.5</v>
      </c>
      <c r="E8" s="84">
        <f>CEILING(C8*0.9,LOOKUP(C8*0.9,{0,10,50,100,500},{0.01,0.05,0.1,0.5,1}))</f>
        <v>56.900000000000006</v>
      </c>
      <c r="F8" s="84">
        <f t="shared" si="0"/>
        <v>69</v>
      </c>
      <c r="G8" s="84">
        <v>1</v>
      </c>
      <c r="H8" s="84">
        <f t="shared" si="1"/>
        <v>63.2</v>
      </c>
      <c r="I8" s="84" t="s">
        <v>3590</v>
      </c>
      <c r="J8" s="84">
        <v>7.81</v>
      </c>
      <c r="K8" s="84" t="s">
        <v>5179</v>
      </c>
      <c r="M8" s="223">
        <v>1159</v>
      </c>
    </row>
    <row r="9" spans="1:13" x14ac:dyDescent="0.25">
      <c r="A9" s="84" t="s">
        <v>1714</v>
      </c>
      <c r="B9" s="84" t="s">
        <v>1715</v>
      </c>
      <c r="C9" s="84">
        <v>54.6</v>
      </c>
      <c r="D9" s="84">
        <f>FLOOR(C9*1.1,LOOKUP(C9*1.1,{0,10,50,100,500},{0.01,0.05,0.1,0.5,1}))</f>
        <v>60</v>
      </c>
      <c r="E9" s="84">
        <f>CEILING(C9*0.9,LOOKUP(C9*0.9,{0,10,50,100,500},{0.01,0.05,0.1,0.5,1}))</f>
        <v>49.150000000000006</v>
      </c>
      <c r="F9" s="84">
        <f t="shared" si="0"/>
        <v>59.5</v>
      </c>
      <c r="G9" s="84">
        <v>1</v>
      </c>
      <c r="H9" s="84">
        <f t="shared" si="1"/>
        <v>54.6</v>
      </c>
      <c r="I9" s="84" t="s">
        <v>3590</v>
      </c>
      <c r="J9" s="84">
        <v>7.35</v>
      </c>
      <c r="K9" s="84" t="s">
        <v>5180</v>
      </c>
      <c r="M9" s="223">
        <v>679</v>
      </c>
    </row>
    <row r="10" spans="1:13" x14ac:dyDescent="0.25">
      <c r="H10" s="83">
        <f>SUM(H2:H9)</f>
        <v>470.00000000000006</v>
      </c>
      <c r="M10" s="83">
        <f>SUM(M2:M9)</f>
        <v>4555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5844-E730-4F47-A026-08DD4A473A86}">
  <dimension ref="A1:T24"/>
  <sheetViews>
    <sheetView zoomScale="145" zoomScaleNormal="145" workbookViewId="0">
      <selection activeCell="N12" sqref="N12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4" width="10.5703125" style="6" bestFit="1" customWidth="1"/>
    <col min="15" max="15" width="15.1406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424</v>
      </c>
      <c r="B2" s="23" t="s">
        <v>425</v>
      </c>
      <c r="C2" s="23" t="s">
        <v>1528</v>
      </c>
      <c r="D2" s="24">
        <f>FLOOR(C2*1.1,LOOKUP(C2*1.1,{0,10,50,100,500},{0.01,0.05,0.1,0.5,1}))</f>
        <v>59.6</v>
      </c>
      <c r="E2" s="24">
        <f>CEILING(C2*0.9,LOOKUP(C2*0.9,{0,10,50,100,500},{0.01,0.05,0.1,0.5,1}))</f>
        <v>48.800000000000004</v>
      </c>
      <c r="F2" s="25">
        <f t="shared" ref="F2:F7" si="0">IF(D2&lt;10,D2-0.02,IF(D2&lt;50,D2-0.1,IF(D2&lt;100,D2-0.2,IF(D2&lt;500,D2-1,IF(D2&lt;1000,D2-2,0)))))</f>
        <v>59.4</v>
      </c>
      <c r="G2" s="23">
        <v>1</v>
      </c>
      <c r="H2" s="23">
        <f t="shared" ref="H2:H7" si="1">C2*G2</f>
        <v>54.2</v>
      </c>
      <c r="I2" s="23"/>
      <c r="J2" s="23" t="s">
        <v>1529</v>
      </c>
      <c r="K2" s="23" t="s">
        <v>1530</v>
      </c>
      <c r="L2" s="23" t="s">
        <v>1531</v>
      </c>
      <c r="M2" s="59"/>
      <c r="N2" s="5">
        <v>-739</v>
      </c>
      <c r="R2" s="3">
        <f t="shared" ref="R2:R7" si="2">IF(E2&lt;10,E2+0.01,IF(E2&lt;50,E2+0.05,IF(E2&lt;100,E2+0.1,IF(E2&lt;500,E2+0.5,IF(E2&lt;1000,E2+1,0)))))</f>
        <v>48.85</v>
      </c>
      <c r="S2" s="6">
        <v>1</v>
      </c>
      <c r="T2" s="8">
        <f>H11*1000*0.01</f>
        <v>4452.0000000000009</v>
      </c>
    </row>
    <row r="3" spans="1:20" s="9" customFormat="1" x14ac:dyDescent="0.25">
      <c r="A3" s="23" t="s">
        <v>1282</v>
      </c>
      <c r="B3" s="23" t="s">
        <v>1283</v>
      </c>
      <c r="C3" s="23" t="s">
        <v>1532</v>
      </c>
      <c r="D3" s="23">
        <f>FLOOR(C3*1.1,LOOKUP(C3*1.1,{0,10,50,100,500},{0.01,0.05,0.1,0.5,1}))</f>
        <v>36.15</v>
      </c>
      <c r="E3" s="23">
        <f>CEILING(C3*0.9,LOOKUP(C3*0.9,{0,10,50,100,500},{0.01,0.05,0.1,0.5,1}))</f>
        <v>29.650000000000002</v>
      </c>
      <c r="F3" s="23">
        <f t="shared" si="0"/>
        <v>36.049999999999997</v>
      </c>
      <c r="G3" s="23">
        <v>2</v>
      </c>
      <c r="H3" s="23">
        <f t="shared" si="1"/>
        <v>65.8</v>
      </c>
      <c r="I3" s="23"/>
      <c r="J3" s="23" t="s">
        <v>1533</v>
      </c>
      <c r="K3" s="23" t="s">
        <v>1534</v>
      </c>
      <c r="L3" s="23" t="s">
        <v>1535</v>
      </c>
      <c r="M3" s="60"/>
      <c r="N3" s="5">
        <v>116</v>
      </c>
      <c r="O3" s="6"/>
      <c r="P3" s="6"/>
      <c r="Q3" s="6"/>
      <c r="R3" s="3">
        <f t="shared" si="2"/>
        <v>29.700000000000003</v>
      </c>
      <c r="S3" s="6">
        <v>2</v>
      </c>
      <c r="T3" s="8">
        <f>T2*2</f>
        <v>8904.0000000000018</v>
      </c>
    </row>
    <row r="4" spans="1:20" x14ac:dyDescent="0.25">
      <c r="A4" s="23" t="s">
        <v>329</v>
      </c>
      <c r="B4" s="23" t="s">
        <v>330</v>
      </c>
      <c r="C4" s="23" t="s">
        <v>798</v>
      </c>
      <c r="D4" s="24">
        <f>FLOOR(C4*1.1,LOOKUP(C4*1.1,{0,10,50,100,500},{0.01,0.05,0.1,0.5,1}))</f>
        <v>42.050000000000004</v>
      </c>
      <c r="E4" s="24">
        <f>CEILING(C4*0.9,LOOKUP(C4*0.9,{0,10,50,100,500},{0.01,0.05,0.1,0.5,1}))</f>
        <v>34.450000000000003</v>
      </c>
      <c r="F4" s="25">
        <f t="shared" si="0"/>
        <v>41.95</v>
      </c>
      <c r="G4" s="23">
        <v>2</v>
      </c>
      <c r="H4" s="23">
        <f t="shared" si="1"/>
        <v>76.5</v>
      </c>
      <c r="I4" s="23"/>
      <c r="J4" s="23" t="s">
        <v>234</v>
      </c>
      <c r="K4" s="23" t="s">
        <v>1536</v>
      </c>
      <c r="L4" s="23" t="s">
        <v>1537</v>
      </c>
      <c r="M4" s="60"/>
      <c r="N4" s="5">
        <v>-25641</v>
      </c>
      <c r="O4" s="6" t="s">
        <v>1646</v>
      </c>
      <c r="R4" s="3">
        <f t="shared" si="2"/>
        <v>34.5</v>
      </c>
      <c r="S4" s="6">
        <v>3</v>
      </c>
      <c r="T4" s="8">
        <f>T2*3</f>
        <v>13356.000000000004</v>
      </c>
    </row>
    <row r="5" spans="1:20" s="9" customFormat="1" ht="17.25" customHeight="1" x14ac:dyDescent="0.25">
      <c r="A5" s="23" t="s">
        <v>237</v>
      </c>
      <c r="B5" s="23" t="s">
        <v>238</v>
      </c>
      <c r="C5" s="23" t="s">
        <v>1538</v>
      </c>
      <c r="D5" s="24">
        <f>FLOOR(C5*1.1,LOOKUP(C5*1.1,{0,10,50,100,500},{0.01,0.05,0.1,0.5,1}))</f>
        <v>70.600000000000009</v>
      </c>
      <c r="E5" s="24">
        <f>CEILING(C5*0.9,LOOKUP(C5*0.9,{0,10,50,100,500},{0.01,0.05,0.1,0.5,1}))</f>
        <v>57.800000000000004</v>
      </c>
      <c r="F5" s="25">
        <f t="shared" si="0"/>
        <v>70.400000000000006</v>
      </c>
      <c r="G5" s="23">
        <v>1</v>
      </c>
      <c r="H5" s="23">
        <f t="shared" si="1"/>
        <v>64.2</v>
      </c>
      <c r="I5" s="23"/>
      <c r="J5" s="23" t="s">
        <v>1539</v>
      </c>
      <c r="K5" s="23" t="s">
        <v>1540</v>
      </c>
      <c r="L5" s="23" t="s">
        <v>1541</v>
      </c>
      <c r="M5" s="60"/>
      <c r="N5" s="5">
        <v>-982</v>
      </c>
      <c r="O5" s="6"/>
      <c r="P5" s="6"/>
      <c r="Q5" s="6"/>
      <c r="R5" s="3">
        <f t="shared" si="2"/>
        <v>57.900000000000006</v>
      </c>
      <c r="S5" s="6">
        <v>4</v>
      </c>
      <c r="T5" s="8">
        <f>T2*4</f>
        <v>17808.000000000004</v>
      </c>
    </row>
    <row r="6" spans="1:20" x14ac:dyDescent="0.25">
      <c r="A6" s="28" t="s">
        <v>1542</v>
      </c>
      <c r="B6" s="28" t="s">
        <v>1543</v>
      </c>
      <c r="C6" s="28" t="s">
        <v>1544</v>
      </c>
      <c r="D6" s="22">
        <f>FLOOR(C6*1.1,LOOKUP(C6*1.1,{0,10,50,100,500},{0.01,0.05,0.1,0.5,1}))</f>
        <v>44</v>
      </c>
      <c r="E6" s="22">
        <f>CEILING(C6*0.9,LOOKUP(C6*0.9,{0,10,50,100,500},{0.01,0.05,0.1,0.5,1}))</f>
        <v>36</v>
      </c>
      <c r="F6" s="29">
        <f t="shared" si="0"/>
        <v>43.9</v>
      </c>
      <c r="G6" s="28">
        <v>0</v>
      </c>
      <c r="H6" s="28">
        <f t="shared" si="1"/>
        <v>0</v>
      </c>
      <c r="I6" s="28"/>
      <c r="J6" s="28" t="s">
        <v>1545</v>
      </c>
      <c r="K6" s="28" t="s">
        <v>1546</v>
      </c>
      <c r="L6" s="28" t="s">
        <v>1547</v>
      </c>
      <c r="M6" s="60" t="s">
        <v>89</v>
      </c>
      <c r="N6" s="5"/>
      <c r="R6" s="3">
        <f t="shared" si="2"/>
        <v>36.049999999999997</v>
      </c>
      <c r="S6" s="6">
        <v>5</v>
      </c>
      <c r="T6" s="8">
        <f>T2*5</f>
        <v>22260.000000000004</v>
      </c>
    </row>
    <row r="7" spans="1:20" s="9" customFormat="1" x14ac:dyDescent="0.25">
      <c r="A7" s="23" t="s">
        <v>17</v>
      </c>
      <c r="B7" s="23" t="s">
        <v>18</v>
      </c>
      <c r="C7" s="23" t="s">
        <v>1548</v>
      </c>
      <c r="D7" s="24">
        <f>FLOOR(C7*1.1,LOOKUP(C7*1.1,{0,10,50,100,500},{0.01,0.05,0.1,0.5,1}))</f>
        <v>60</v>
      </c>
      <c r="E7" s="24">
        <f>CEILING(C7*0.9,LOOKUP(C7*0.9,{0,10,50,100,500},{0.01,0.05,0.1,0.5,1}))</f>
        <v>49.150000000000006</v>
      </c>
      <c r="F7" s="25">
        <f t="shared" si="0"/>
        <v>59.8</v>
      </c>
      <c r="G7" s="23">
        <v>1</v>
      </c>
      <c r="H7" s="23">
        <f t="shared" si="1"/>
        <v>54.6</v>
      </c>
      <c r="I7" s="23"/>
      <c r="J7" s="23" t="s">
        <v>1549</v>
      </c>
      <c r="K7" s="23" t="s">
        <v>1550</v>
      </c>
      <c r="L7" s="23" t="s">
        <v>1551</v>
      </c>
      <c r="M7" s="60"/>
      <c r="N7" s="5">
        <v>-338</v>
      </c>
      <c r="O7" s="6"/>
      <c r="P7" s="6"/>
      <c r="Q7" s="6"/>
      <c r="R7" s="3">
        <f t="shared" si="2"/>
        <v>49.2</v>
      </c>
      <c r="S7" s="6">
        <v>6</v>
      </c>
      <c r="T7" s="8">
        <f>T2*6</f>
        <v>26712.000000000007</v>
      </c>
    </row>
    <row r="8" spans="1:20" s="13" customFormat="1" x14ac:dyDescent="0.25">
      <c r="A8" s="23" t="s">
        <v>687</v>
      </c>
      <c r="B8" s="23" t="s">
        <v>688</v>
      </c>
      <c r="C8" s="23" t="s">
        <v>581</v>
      </c>
      <c r="D8" s="24">
        <f>FLOOR(C8*1.1,LOOKUP(C8*1.1,{0,10,50,100,500},{0.01,0.05,0.1,0.5,1}))</f>
        <v>58</v>
      </c>
      <c r="E8" s="24">
        <f>CEILING(C8*0.9,LOOKUP(C8*0.9,{0,10,50,100,500},{0.01,0.05,0.1,0.5,1}))</f>
        <v>47.550000000000004</v>
      </c>
      <c r="F8" s="25">
        <f>IF(D8&lt;10,D8-0.02,IF(D8&lt;50,D8-0.1,IF(D8&lt;100,D8-0.2,IF(D8&lt;500,D8-1,IF(D8&lt;1000,D8-2,0)))))</f>
        <v>57.8</v>
      </c>
      <c r="G8" s="25">
        <v>1</v>
      </c>
      <c r="H8" s="23">
        <f>C8*G8</f>
        <v>52.8</v>
      </c>
      <c r="I8" s="23"/>
      <c r="J8" s="23" t="s">
        <v>1552</v>
      </c>
      <c r="K8" s="23" t="s">
        <v>1553</v>
      </c>
      <c r="L8" s="23" t="s">
        <v>1554</v>
      </c>
      <c r="M8" s="60"/>
      <c r="N8" s="5">
        <v>-1961</v>
      </c>
      <c r="O8" s="6" t="s">
        <v>1601</v>
      </c>
      <c r="P8" s="6"/>
      <c r="Q8" s="6"/>
      <c r="R8" s="3">
        <f>IF(E12&lt;10,E12+0.01,IF(E12&lt;50,E12+0.05,IF(E12&lt;100,E12+0.1,IF(E12&lt;500,E12+0.5,IF(E12&lt;1000,E12+1,0)))))</f>
        <v>0.01</v>
      </c>
      <c r="S8" s="6">
        <v>7</v>
      </c>
      <c r="T8" s="8">
        <f>T2*7</f>
        <v>31164.000000000007</v>
      </c>
    </row>
    <row r="9" spans="1:20" s="13" customFormat="1" x14ac:dyDescent="0.25">
      <c r="A9" s="23" t="s">
        <v>1555</v>
      </c>
      <c r="B9" s="28" t="s">
        <v>1556</v>
      </c>
      <c r="C9" s="28" t="s">
        <v>1557</v>
      </c>
      <c r="D9" s="22">
        <f>FLOOR(C9*1.1,LOOKUP(C9*1.1,{0,10,50,100,500},{0.01,0.05,0.1,0.5,1}))</f>
        <v>11.75</v>
      </c>
      <c r="E9" s="22">
        <f>CEILING(C9*0.9,LOOKUP(C9*0.9,{0,10,50,100,500},{0.01,0.05,0.1,0.5,1}))</f>
        <v>9.6300000000000008</v>
      </c>
      <c r="F9" s="29">
        <f>IF(D9&lt;10,D9-0.02,IF(D9&lt;50,D9-0.1,IF(D9&lt;100,D9-0.2,IF(D9&lt;500,D9-1,IF(D9&lt;1000,D9-2,0)))))</f>
        <v>11.65</v>
      </c>
      <c r="G9" s="29">
        <v>0</v>
      </c>
      <c r="H9" s="28">
        <f>C9*G9</f>
        <v>0</v>
      </c>
      <c r="I9" s="29"/>
      <c r="J9" s="28" t="s">
        <v>1558</v>
      </c>
      <c r="K9" s="28" t="s">
        <v>1559</v>
      </c>
      <c r="L9" s="28" t="s">
        <v>1560</v>
      </c>
      <c r="M9" s="59" t="s">
        <v>89</v>
      </c>
      <c r="N9" s="5"/>
      <c r="O9" s="6"/>
      <c r="P9" s="6"/>
      <c r="Q9" s="6"/>
      <c r="R9" s="3">
        <f>IF(E8&lt;10,E8+0.01,IF(E8&lt;50,E8+0.05,IF(E8&lt;100,E8+0.1,IF(E8&lt;500,E8+0.5,IF(E8&lt;1000,E8+1,0)))))</f>
        <v>47.6</v>
      </c>
      <c r="S9" s="6">
        <v>8</v>
      </c>
      <c r="T9" s="8">
        <f>T2*8</f>
        <v>35616.000000000007</v>
      </c>
    </row>
    <row r="10" spans="1:20" x14ac:dyDescent="0.25">
      <c r="A10" s="23" t="s">
        <v>1561</v>
      </c>
      <c r="B10" s="23" t="s">
        <v>1562</v>
      </c>
      <c r="C10" s="23" t="s">
        <v>1563</v>
      </c>
      <c r="D10" s="24">
        <f>FLOOR(C10*1.1,LOOKUP(C10*1.1,{0,10,50,100,500},{0.01,0.05,0.1,0.5,1}))</f>
        <v>84.800000000000011</v>
      </c>
      <c r="E10" s="24">
        <f>CEILING(C10*0.9,LOOKUP(C10*0.9,{0,10,50,100,500},{0.01,0.05,0.1,0.5,1}))</f>
        <v>69.400000000000006</v>
      </c>
      <c r="F10" s="25">
        <f>IF(D10&lt;10,D10-0.02,IF(D10&lt;50,D10-0.1,IF(D10&lt;100,D10-0.2,IF(D10&lt;500,D10-1,IF(D10&lt;1000,D10-2,0)))))</f>
        <v>84.600000000000009</v>
      </c>
      <c r="G10" s="25">
        <v>1</v>
      </c>
      <c r="H10" s="23">
        <f>C10*G10</f>
        <v>77.099999999999994</v>
      </c>
      <c r="I10" s="25"/>
      <c r="J10" s="23" t="s">
        <v>1564</v>
      </c>
      <c r="K10" s="23" t="s">
        <v>1565</v>
      </c>
      <c r="L10" s="23" t="s">
        <v>1566</v>
      </c>
      <c r="M10" s="60"/>
      <c r="N10" s="5">
        <v>-6648</v>
      </c>
      <c r="R10" s="3">
        <f>IF(E9&lt;10,E9+0.01,IF(E9&lt;50,E9+0.05,IF(E9&lt;100,E9+0.1,IF(E9&lt;500,E9+0.5,IF(E9&lt;1000,E9+1,0)))))</f>
        <v>9.64</v>
      </c>
      <c r="S10" s="6">
        <v>9</v>
      </c>
      <c r="T10" s="8">
        <f>T2*9</f>
        <v>40068.000000000007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45">
        <f>SUM(H2:H10)</f>
        <v>445.20000000000005</v>
      </c>
      <c r="I11" s="3"/>
      <c r="J11" s="5"/>
      <c r="K11" s="61"/>
      <c r="L11" s="61"/>
      <c r="M11" s="60"/>
      <c r="N11" s="5">
        <f>SUM(N2:N10)</f>
        <v>-36193</v>
      </c>
      <c r="O11" s="6"/>
      <c r="P11" s="6"/>
      <c r="Q11" s="6"/>
      <c r="R11" s="3">
        <f>IF(E10&lt;10,E10+0.01,IF(E10&lt;50,E10+0.05,IF(E10&lt;100,E10+0.1,IF(E10&lt;500,E10+0.5,IF(E10&lt;1000,E10+1,0)))))</f>
        <v>69.5</v>
      </c>
      <c r="S11" s="6">
        <v>10</v>
      </c>
      <c r="T11" s="8">
        <f>T2*10</f>
        <v>44520.000000000007</v>
      </c>
    </row>
    <row r="12" spans="1:20" x14ac:dyDescent="0.25">
      <c r="A12" s="5">
        <v>4953</v>
      </c>
      <c r="B12" s="5" t="s">
        <v>1569</v>
      </c>
      <c r="C12" s="5"/>
      <c r="D12" s="4"/>
      <c r="E12" s="4"/>
      <c r="F12" s="3"/>
      <c r="G12" s="3"/>
      <c r="H12" s="5"/>
      <c r="I12" s="5"/>
      <c r="J12" s="5"/>
      <c r="K12" s="61"/>
      <c r="L12" s="61"/>
      <c r="M12" s="60"/>
      <c r="N12" s="5">
        <v>-4973</v>
      </c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61"/>
      <c r="L13" s="61"/>
      <c r="M13" s="60"/>
      <c r="N13" s="6">
        <f>SUM(N11:N12)</f>
        <v>-41166</v>
      </c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61"/>
      <c r="L14" s="61"/>
      <c r="M14" s="62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61"/>
      <c r="L15" s="61"/>
      <c r="M15" s="63"/>
      <c r="N15" s="6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61"/>
      <c r="L16" s="61"/>
      <c r="M16" s="63"/>
    </row>
    <row r="17" spans="1:15" x14ac:dyDescent="0.25">
      <c r="A17" s="42"/>
      <c r="B17" s="42"/>
      <c r="C17" s="42"/>
      <c r="D17" s="43"/>
      <c r="E17" s="43"/>
      <c r="F17" s="44"/>
      <c r="G17" s="44"/>
      <c r="I17" s="44"/>
      <c r="J17" s="42"/>
      <c r="K17" s="42"/>
      <c r="L17" s="42"/>
      <c r="N17" s="7"/>
      <c r="O17" s="7"/>
    </row>
    <row r="18" spans="1:15" x14ac:dyDescent="0.25">
      <c r="N18" s="7"/>
      <c r="O18" s="7"/>
    </row>
    <row r="19" spans="1:15" x14ac:dyDescent="0.25">
      <c r="N19" s="7"/>
      <c r="O19" s="7"/>
    </row>
    <row r="20" spans="1:15" x14ac:dyDescent="0.25">
      <c r="N20" s="7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BBF7-5063-48FE-98F7-9D86A08A74DB}">
  <dimension ref="A1:M10"/>
  <sheetViews>
    <sheetView zoomScale="130" zoomScaleNormal="130" workbookViewId="0">
      <selection activeCell="M20" sqref="M20"/>
    </sheetView>
  </sheetViews>
  <sheetFormatPr defaultColWidth="9.28515625" defaultRowHeight="15.75" x14ac:dyDescent="0.25"/>
  <cols>
    <col min="1" max="3" width="9.28515625" style="224"/>
    <col min="4" max="4" width="9.28515625" style="224" hidden="1" customWidth="1"/>
    <col min="5" max="10" width="9.28515625" style="224"/>
    <col min="11" max="11" width="15.7109375" style="224" customWidth="1"/>
    <col min="12" max="16384" width="9.28515625" style="224"/>
  </cols>
  <sheetData>
    <row r="1" spans="1:13" x14ac:dyDescent="0.25">
      <c r="A1" s="224" t="s">
        <v>3587</v>
      </c>
      <c r="B1" s="224" t="s">
        <v>3588</v>
      </c>
      <c r="C1" s="224" t="s">
        <v>3589</v>
      </c>
      <c r="D1" s="224" t="s">
        <v>3590</v>
      </c>
      <c r="E1" s="224" t="s">
        <v>3591</v>
      </c>
      <c r="F1" s="224" t="s">
        <v>3592</v>
      </c>
      <c r="G1" s="224" t="s">
        <v>3593</v>
      </c>
      <c r="H1" s="224" t="s">
        <v>3594</v>
      </c>
      <c r="I1" s="224" t="s">
        <v>3590</v>
      </c>
      <c r="J1" s="224" t="s">
        <v>3595</v>
      </c>
      <c r="K1" s="224" t="s">
        <v>3596</v>
      </c>
      <c r="L1" s="224" t="s">
        <v>3597</v>
      </c>
    </row>
    <row r="2" spans="1:13" x14ac:dyDescent="0.25">
      <c r="A2" s="84" t="s">
        <v>4961</v>
      </c>
      <c r="B2" s="84" t="s">
        <v>4962</v>
      </c>
      <c r="C2" s="84">
        <v>24.3</v>
      </c>
      <c r="D2" s="84">
        <f>FLOOR(C2*1.1,LOOKUP(C2*1.1,{0,10,50,100,500},{0.01,0.05,0.1,0.5,1}))</f>
        <v>26.700000000000003</v>
      </c>
      <c r="E2" s="84">
        <f>CEILING(C2*0.9,LOOKUP(C2*0.9,{0,10,50,100,500},{0.01,0.05,0.1,0.5,1}))</f>
        <v>21.900000000000002</v>
      </c>
      <c r="F2" s="84">
        <f t="shared" ref="F2:F9" si="0">IF(D2&lt;10,D2-0.05,IF(D2&lt;50,D2-0.25,IF(D2&lt;100,D2-0.5,IF(D2&lt;500,D2-2.5,IF(D2&lt;1000,D2-5,0)))))</f>
        <v>26.450000000000003</v>
      </c>
      <c r="G2" s="84">
        <v>3</v>
      </c>
      <c r="H2" s="84">
        <f t="shared" ref="H2:H9" si="1">C2*G2</f>
        <v>72.900000000000006</v>
      </c>
      <c r="I2" s="84" t="s">
        <v>3590</v>
      </c>
      <c r="J2" s="84">
        <v>69.849999999999994</v>
      </c>
      <c r="K2" s="84" t="s">
        <v>5183</v>
      </c>
      <c r="L2" s="183"/>
      <c r="M2" s="224">
        <v>938</v>
      </c>
    </row>
    <row r="3" spans="1:13" x14ac:dyDescent="0.25">
      <c r="A3" s="84" t="s">
        <v>53</v>
      </c>
      <c r="B3" s="84" t="s">
        <v>54</v>
      </c>
      <c r="C3" s="84">
        <v>48.8</v>
      </c>
      <c r="D3" s="84">
        <f>FLOOR(C3*1.1,LOOKUP(C3*1.1,{0,10,50,100,500},{0.01,0.05,0.1,0.5,1}))</f>
        <v>53.6</v>
      </c>
      <c r="E3" s="84">
        <f>CEILING(C3*0.9,LOOKUP(C3*0.9,{0,10,50,100,500},{0.01,0.05,0.1,0.5,1}))</f>
        <v>43.95</v>
      </c>
      <c r="F3" s="84">
        <f t="shared" si="0"/>
        <v>53.1</v>
      </c>
      <c r="G3" s="84">
        <v>1</v>
      </c>
      <c r="H3" s="84">
        <f t="shared" si="1"/>
        <v>48.8</v>
      </c>
      <c r="I3" s="84" t="s">
        <v>3590</v>
      </c>
      <c r="J3" s="84">
        <v>68.63</v>
      </c>
      <c r="K3" s="84" t="s">
        <v>5184</v>
      </c>
      <c r="M3" s="224">
        <v>-63</v>
      </c>
    </row>
    <row r="4" spans="1:13" x14ac:dyDescent="0.25">
      <c r="A4" s="84" t="s">
        <v>4580</v>
      </c>
      <c r="B4" s="84" t="s">
        <v>4581</v>
      </c>
      <c r="C4" s="84">
        <v>18.5</v>
      </c>
      <c r="D4" s="84">
        <f>FLOOR(C4*1.1,LOOKUP(C4*1.1,{0,10,50,100,500},{0.01,0.05,0.1,0.5,1}))</f>
        <v>20.350000000000001</v>
      </c>
      <c r="E4" s="84">
        <f>CEILING(C4*0.9,LOOKUP(C4*0.9,{0,10,50,100,500},{0.01,0.05,0.1,0.5,1}))</f>
        <v>16.650000000000002</v>
      </c>
      <c r="F4" s="84">
        <f t="shared" si="0"/>
        <v>20.100000000000001</v>
      </c>
      <c r="G4" s="84">
        <v>3</v>
      </c>
      <c r="H4" s="84">
        <f t="shared" si="1"/>
        <v>55.5</v>
      </c>
      <c r="I4" s="84" t="s">
        <v>3590</v>
      </c>
      <c r="J4" s="84">
        <v>18.93</v>
      </c>
      <c r="K4" s="84" t="s">
        <v>5185</v>
      </c>
      <c r="M4" s="224">
        <v>-424</v>
      </c>
    </row>
    <row r="5" spans="1:13" x14ac:dyDescent="0.25">
      <c r="A5" s="84" t="s">
        <v>5019</v>
      </c>
      <c r="B5" s="84" t="s">
        <v>5020</v>
      </c>
      <c r="C5" s="84">
        <v>35.549999999999997</v>
      </c>
      <c r="D5" s="84">
        <f>FLOOR(C5*1.1,LOOKUP(C5*1.1,{0,10,50,100,500},{0.01,0.05,0.1,0.5,1}))</f>
        <v>39.1</v>
      </c>
      <c r="E5" s="84">
        <f>CEILING(C5*0.9,LOOKUP(C5*0.9,{0,10,50,100,500},{0.01,0.05,0.1,0.5,1}))</f>
        <v>32</v>
      </c>
      <c r="F5" s="84">
        <f t="shared" si="0"/>
        <v>38.85</v>
      </c>
      <c r="G5" s="84">
        <v>2</v>
      </c>
      <c r="H5" s="84">
        <f t="shared" si="1"/>
        <v>71.099999999999994</v>
      </c>
      <c r="I5" s="84" t="s">
        <v>3590</v>
      </c>
      <c r="J5" s="84">
        <v>15.28</v>
      </c>
      <c r="K5" s="84" t="s">
        <v>5186</v>
      </c>
      <c r="M5" s="224">
        <v>-1173</v>
      </c>
    </row>
    <row r="6" spans="1:13" x14ac:dyDescent="0.25">
      <c r="A6" s="84" t="s">
        <v>2584</v>
      </c>
      <c r="B6" s="84" t="s">
        <v>2585</v>
      </c>
      <c r="C6" s="84">
        <v>32.85</v>
      </c>
      <c r="D6" s="84">
        <f>FLOOR(C6*1.1,LOOKUP(C6*1.1,{0,10,50,100,500},{0.01,0.05,0.1,0.5,1}))</f>
        <v>36.1</v>
      </c>
      <c r="E6" s="84">
        <f>CEILING(C6*0.9,LOOKUP(C6*0.9,{0,10,50,100,500},{0.01,0.05,0.1,0.5,1}))</f>
        <v>29.6</v>
      </c>
      <c r="F6" s="84">
        <f t="shared" si="0"/>
        <v>35.85</v>
      </c>
      <c r="G6" s="84">
        <v>2</v>
      </c>
      <c r="H6" s="84">
        <f t="shared" si="1"/>
        <v>65.7</v>
      </c>
      <c r="I6" s="84" t="s">
        <v>3590</v>
      </c>
      <c r="J6" s="84">
        <v>14.5</v>
      </c>
      <c r="K6" s="84" t="s">
        <v>5187</v>
      </c>
      <c r="M6" s="224">
        <v>-348</v>
      </c>
    </row>
    <row r="7" spans="1:13" x14ac:dyDescent="0.25">
      <c r="A7" s="84" t="s">
        <v>1478</v>
      </c>
      <c r="B7" s="84" t="s">
        <v>1479</v>
      </c>
      <c r="C7" s="84">
        <v>79.7</v>
      </c>
      <c r="D7" s="84">
        <f>FLOOR(C7*1.1,LOOKUP(C7*1.1,{0,10,50,100,500},{0.01,0.05,0.1,0.5,1}))</f>
        <v>87.600000000000009</v>
      </c>
      <c r="E7" s="84">
        <f>CEILING(C7*0.9,LOOKUP(C7*0.9,{0,10,50,100,500},{0.01,0.05,0.1,0.5,1}))</f>
        <v>71.8</v>
      </c>
      <c r="F7" s="84">
        <f t="shared" si="0"/>
        <v>87.100000000000009</v>
      </c>
      <c r="G7" s="84">
        <v>1</v>
      </c>
      <c r="H7" s="84">
        <f t="shared" si="1"/>
        <v>79.7</v>
      </c>
      <c r="I7" s="84" t="s">
        <v>3590</v>
      </c>
      <c r="J7" s="84">
        <v>12.95</v>
      </c>
      <c r="K7" s="84" t="s">
        <v>5188</v>
      </c>
      <c r="M7" s="224">
        <v>-5686</v>
      </c>
    </row>
    <row r="8" spans="1:13" x14ac:dyDescent="0.25">
      <c r="A8" s="84" t="s">
        <v>4760</v>
      </c>
      <c r="B8" s="84" t="s">
        <v>4761</v>
      </c>
      <c r="C8" s="84">
        <v>30.35</v>
      </c>
      <c r="D8" s="84">
        <f>FLOOR(C8*1.1,LOOKUP(C8*1.1,{0,10,50,100,500},{0.01,0.05,0.1,0.5,1}))</f>
        <v>33.35</v>
      </c>
      <c r="E8" s="84">
        <f>CEILING(C8*0.9,LOOKUP(C8*0.9,{0,10,50,100,500},{0.01,0.05,0.1,0.5,1}))</f>
        <v>27.35</v>
      </c>
      <c r="F8" s="84">
        <f t="shared" si="0"/>
        <v>33.1</v>
      </c>
      <c r="G8" s="84">
        <v>2</v>
      </c>
      <c r="H8" s="84">
        <f t="shared" si="1"/>
        <v>60.7</v>
      </c>
      <c r="I8" s="84" t="s">
        <v>3590</v>
      </c>
      <c r="J8" s="84">
        <v>10.34</v>
      </c>
      <c r="K8" s="84" t="s">
        <v>5189</v>
      </c>
      <c r="M8" s="224">
        <v>-1653</v>
      </c>
    </row>
    <row r="9" spans="1:13" x14ac:dyDescent="0.25">
      <c r="A9" s="84" t="s">
        <v>982</v>
      </c>
      <c r="B9" s="84" t="s">
        <v>983</v>
      </c>
      <c r="C9" s="84">
        <v>36.85</v>
      </c>
      <c r="D9" s="84">
        <f>FLOOR(C9*1.1,LOOKUP(C9*1.1,{0,10,50,100,500},{0.01,0.05,0.1,0.5,1}))</f>
        <v>40.5</v>
      </c>
      <c r="E9" s="84">
        <f>CEILING(C9*0.9,LOOKUP(C9*0.9,{0,10,50,100,500},{0.01,0.05,0.1,0.5,1}))</f>
        <v>33.200000000000003</v>
      </c>
      <c r="F9" s="84">
        <f t="shared" si="0"/>
        <v>40.25</v>
      </c>
      <c r="G9" s="84">
        <v>2</v>
      </c>
      <c r="H9" s="84">
        <f t="shared" si="1"/>
        <v>73.7</v>
      </c>
      <c r="I9" s="84" t="s">
        <v>3590</v>
      </c>
      <c r="J9" s="84">
        <v>7.42</v>
      </c>
      <c r="K9" s="84" t="s">
        <v>5190</v>
      </c>
      <c r="M9" s="224">
        <v>-1166</v>
      </c>
    </row>
    <row r="10" spans="1:13" x14ac:dyDescent="0.25">
      <c r="H10" s="83">
        <f>SUM(H2:H9)</f>
        <v>528.1</v>
      </c>
      <c r="M10" s="83">
        <f>SUM(M2:M9)</f>
        <v>-9575</v>
      </c>
    </row>
  </sheetData>
  <phoneticPr fontId="1" type="noConversion"/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16FC-A879-436D-AE08-1ADC5EF9E776}">
  <dimension ref="A1:M10"/>
  <sheetViews>
    <sheetView zoomScale="130" zoomScaleNormal="130" workbookViewId="0">
      <selection activeCell="M21" sqref="M21"/>
    </sheetView>
  </sheetViews>
  <sheetFormatPr defaultColWidth="9.28515625" defaultRowHeight="15.75" x14ac:dyDescent="0.25"/>
  <cols>
    <col min="1" max="3" width="9.28515625" style="225"/>
    <col min="4" max="4" width="9.28515625" style="225" hidden="1" customWidth="1"/>
    <col min="5" max="10" width="9.28515625" style="225"/>
    <col min="11" max="11" width="15.7109375" style="225" customWidth="1"/>
    <col min="12" max="16384" width="9.28515625" style="225"/>
  </cols>
  <sheetData>
    <row r="1" spans="1:13" x14ac:dyDescent="0.25">
      <c r="A1" s="225" t="s">
        <v>3587</v>
      </c>
      <c r="B1" s="225" t="s">
        <v>3588</v>
      </c>
      <c r="C1" s="225" t="s">
        <v>3589</v>
      </c>
      <c r="D1" s="225" t="s">
        <v>3590</v>
      </c>
      <c r="E1" s="225" t="s">
        <v>3591</v>
      </c>
      <c r="F1" s="225" t="s">
        <v>3592</v>
      </c>
      <c r="G1" s="225" t="s">
        <v>3593</v>
      </c>
      <c r="H1" s="225" t="s">
        <v>3594</v>
      </c>
      <c r="I1" s="225" t="s">
        <v>3590</v>
      </c>
      <c r="J1" s="225" t="s">
        <v>3595</v>
      </c>
      <c r="K1" s="225" t="s">
        <v>3596</v>
      </c>
      <c r="L1" s="225" t="s">
        <v>3597</v>
      </c>
    </row>
    <row r="2" spans="1:13" x14ac:dyDescent="0.25">
      <c r="A2" s="84" t="s">
        <v>5041</v>
      </c>
      <c r="B2" s="84" t="s">
        <v>5042</v>
      </c>
      <c r="C2" s="84">
        <v>57.4</v>
      </c>
      <c r="D2" s="84">
        <f>FLOOR(C2*1.1,LOOKUP(C2*1.1,{0,10,50,100,500},{0.01,0.05,0.1,0.5,1}))</f>
        <v>63.1</v>
      </c>
      <c r="E2" s="84">
        <f>CEILING(C2*0.9,LOOKUP(C2*0.9,{0,10,50,100,500},{0.01,0.05,0.1,0.5,1}))</f>
        <v>51.7</v>
      </c>
      <c r="F2" s="84">
        <f t="shared" ref="F2:F9" si="0">IF(D2&lt;10,D2-0.05,IF(D2&lt;50,D2-0.25,IF(D2&lt;100,D2-0.5,IF(D2&lt;500,D2-2.5,IF(D2&lt;1000,D2-5,0)))))</f>
        <v>62.6</v>
      </c>
      <c r="G2" s="84">
        <v>1</v>
      </c>
      <c r="H2" s="84">
        <f t="shared" ref="H2:H9" si="1">C2*G2</f>
        <v>57.4</v>
      </c>
      <c r="I2" s="84" t="s">
        <v>3590</v>
      </c>
      <c r="J2" s="84">
        <v>11.42</v>
      </c>
      <c r="K2" s="84" t="s">
        <v>5191</v>
      </c>
      <c r="M2" s="225">
        <v>271</v>
      </c>
    </row>
    <row r="3" spans="1:13" x14ac:dyDescent="0.25">
      <c r="A3" s="84" t="s">
        <v>4585</v>
      </c>
      <c r="B3" s="84" t="s">
        <v>4586</v>
      </c>
      <c r="C3" s="84">
        <v>18.55</v>
      </c>
      <c r="D3" s="84">
        <f>FLOOR(C3*1.1,LOOKUP(C3*1.1,{0,10,50,100,500},{0.01,0.05,0.1,0.5,1}))</f>
        <v>20.400000000000002</v>
      </c>
      <c r="E3" s="84">
        <f>CEILING(C3*0.9,LOOKUP(C3*0.9,{0,10,50,100,500},{0.01,0.05,0.1,0.5,1}))</f>
        <v>16.7</v>
      </c>
      <c r="F3" s="84">
        <f t="shared" si="0"/>
        <v>20.150000000000002</v>
      </c>
      <c r="G3" s="84">
        <v>3</v>
      </c>
      <c r="H3" s="84">
        <f t="shared" si="1"/>
        <v>55.650000000000006</v>
      </c>
      <c r="I3" s="84" t="s">
        <v>3590</v>
      </c>
      <c r="J3" s="84">
        <v>7.75</v>
      </c>
      <c r="K3" s="84" t="s">
        <v>5192</v>
      </c>
      <c r="M3" s="225">
        <v>1806</v>
      </c>
    </row>
    <row r="4" spans="1:13" x14ac:dyDescent="0.25">
      <c r="A4" s="84" t="s">
        <v>4609</v>
      </c>
      <c r="B4" s="84" t="s">
        <v>4610</v>
      </c>
      <c r="C4" s="84">
        <v>38.200000000000003</v>
      </c>
      <c r="D4" s="84">
        <f>FLOOR(C4*1.1,LOOKUP(C4*1.1,{0,10,50,100,500},{0.01,0.05,0.1,0.5,1}))</f>
        <v>42</v>
      </c>
      <c r="E4" s="84">
        <f>CEILING(C4*0.9,LOOKUP(C4*0.9,{0,10,50,100,500},{0.01,0.05,0.1,0.5,1}))</f>
        <v>34.4</v>
      </c>
      <c r="F4" s="84">
        <f t="shared" si="0"/>
        <v>41.75</v>
      </c>
      <c r="G4" s="84">
        <v>1</v>
      </c>
      <c r="H4" s="84">
        <f t="shared" si="1"/>
        <v>38.200000000000003</v>
      </c>
      <c r="I4" s="84" t="s">
        <v>3590</v>
      </c>
      <c r="J4" s="84">
        <v>7.29</v>
      </c>
      <c r="K4" s="84" t="s">
        <v>5193</v>
      </c>
      <c r="M4" s="225">
        <v>-798</v>
      </c>
    </row>
    <row r="5" spans="1:13" x14ac:dyDescent="0.25">
      <c r="A5" s="84" t="s">
        <v>5147</v>
      </c>
      <c r="B5" s="84" t="s">
        <v>5148</v>
      </c>
      <c r="C5" s="84">
        <v>25.9</v>
      </c>
      <c r="D5" s="84">
        <f>FLOOR(C5*1.1,LOOKUP(C5*1.1,{0,10,50,100,500},{0.01,0.05,0.1,0.5,1}))</f>
        <v>28.450000000000003</v>
      </c>
      <c r="E5" s="84">
        <f>CEILING(C5*0.9,LOOKUP(C5*0.9,{0,10,50,100,500},{0.01,0.05,0.1,0.5,1}))</f>
        <v>23.35</v>
      </c>
      <c r="F5" s="84">
        <f t="shared" si="0"/>
        <v>28.200000000000003</v>
      </c>
      <c r="G5" s="84">
        <v>2</v>
      </c>
      <c r="H5" s="84">
        <f t="shared" si="1"/>
        <v>51.8</v>
      </c>
      <c r="I5" s="84" t="s">
        <v>3590</v>
      </c>
      <c r="J5" s="84">
        <v>5.94</v>
      </c>
      <c r="K5" s="84" t="s">
        <v>5194</v>
      </c>
      <c r="M5" s="225">
        <v>-437</v>
      </c>
    </row>
    <row r="6" spans="1:13" x14ac:dyDescent="0.25">
      <c r="A6" s="84" t="s">
        <v>1463</v>
      </c>
      <c r="B6" s="84" t="s">
        <v>1464</v>
      </c>
      <c r="C6" s="84">
        <v>22.2</v>
      </c>
      <c r="D6" s="84">
        <f>FLOOR(C6*1.1,LOOKUP(C6*1.1,{0,10,50,100,500},{0.01,0.05,0.1,0.5,1}))</f>
        <v>24.400000000000002</v>
      </c>
      <c r="E6" s="84">
        <f>CEILING(C6*0.9,LOOKUP(C6*0.9,{0,10,50,100,500},{0.01,0.05,0.1,0.5,1}))</f>
        <v>20</v>
      </c>
      <c r="F6" s="84">
        <f t="shared" si="0"/>
        <v>24.150000000000002</v>
      </c>
      <c r="G6" s="84">
        <v>2</v>
      </c>
      <c r="H6" s="84">
        <f t="shared" si="1"/>
        <v>44.4</v>
      </c>
      <c r="I6" s="84" t="s">
        <v>3590</v>
      </c>
      <c r="J6" s="84">
        <v>5.78</v>
      </c>
      <c r="K6" s="84" t="s">
        <v>5195</v>
      </c>
      <c r="M6" s="225">
        <v>-706</v>
      </c>
    </row>
    <row r="7" spans="1:13" x14ac:dyDescent="0.25">
      <c r="A7" s="84" t="s">
        <v>640</v>
      </c>
      <c r="B7" s="84" t="s">
        <v>641</v>
      </c>
      <c r="C7" s="84">
        <v>72.900000000000006</v>
      </c>
      <c r="D7" s="84">
        <f>FLOOR(C7*1.1,LOOKUP(C7*1.1,{0,10,50,100,500},{0.01,0.05,0.1,0.5,1}))</f>
        <v>80.100000000000009</v>
      </c>
      <c r="E7" s="84">
        <f>CEILING(C7*0.9,LOOKUP(C7*0.9,{0,10,50,100,500},{0.01,0.05,0.1,0.5,1}))</f>
        <v>65.7</v>
      </c>
      <c r="F7" s="84">
        <f t="shared" si="0"/>
        <v>79.600000000000009</v>
      </c>
      <c r="G7" s="84">
        <v>1</v>
      </c>
      <c r="H7" s="84">
        <f t="shared" si="1"/>
        <v>72.900000000000006</v>
      </c>
      <c r="I7" s="84" t="s">
        <v>3590</v>
      </c>
      <c r="J7" s="84">
        <v>4.87</v>
      </c>
      <c r="K7" s="84" t="s">
        <v>5196</v>
      </c>
      <c r="M7" s="225">
        <v>637</v>
      </c>
    </row>
    <row r="8" spans="1:13" x14ac:dyDescent="0.25">
      <c r="A8" s="84" t="s">
        <v>4348</v>
      </c>
      <c r="B8" s="84" t="s">
        <v>4349</v>
      </c>
      <c r="C8" s="84">
        <v>17.3</v>
      </c>
      <c r="D8" s="84">
        <f>FLOOR(C8*1.1,LOOKUP(C8*1.1,{0,10,50,100,500},{0.01,0.05,0.1,0.5,1}))</f>
        <v>19</v>
      </c>
      <c r="E8" s="84">
        <f>CEILING(C8*0.9,LOOKUP(C8*0.9,{0,10,50,100,500},{0.01,0.05,0.1,0.5,1}))</f>
        <v>15.600000000000001</v>
      </c>
      <c r="F8" s="84">
        <f t="shared" si="0"/>
        <v>18.75</v>
      </c>
      <c r="G8" s="84">
        <v>3</v>
      </c>
      <c r="H8" s="84">
        <f t="shared" si="1"/>
        <v>51.900000000000006</v>
      </c>
      <c r="I8" s="84" t="s">
        <v>3590</v>
      </c>
      <c r="J8" s="84">
        <v>4.13</v>
      </c>
      <c r="K8" s="84" t="s">
        <v>5197</v>
      </c>
      <c r="M8" s="225">
        <v>-87</v>
      </c>
    </row>
    <row r="9" spans="1:13" x14ac:dyDescent="0.25">
      <c r="A9" s="84" t="s">
        <v>4652</v>
      </c>
      <c r="B9" s="84" t="s">
        <v>4653</v>
      </c>
      <c r="C9" s="84">
        <v>53</v>
      </c>
      <c r="D9" s="84">
        <f>FLOOR(C9*1.1,LOOKUP(C9*1.1,{0,10,50,100,500},{0.01,0.05,0.1,0.5,1}))</f>
        <v>58.300000000000004</v>
      </c>
      <c r="E9" s="84">
        <f>CEILING(C9*0.9,LOOKUP(C9*0.9,{0,10,50,100,500},{0.01,0.05,0.1,0.5,1}))</f>
        <v>47.7</v>
      </c>
      <c r="F9" s="84">
        <f t="shared" si="0"/>
        <v>57.800000000000004</v>
      </c>
      <c r="G9" s="84">
        <v>1</v>
      </c>
      <c r="H9" s="84">
        <f t="shared" si="1"/>
        <v>53</v>
      </c>
      <c r="I9" s="84" t="s">
        <v>3590</v>
      </c>
      <c r="J9" s="84">
        <v>4.04</v>
      </c>
      <c r="K9" s="84" t="s">
        <v>5198</v>
      </c>
      <c r="M9" s="225">
        <v>981</v>
      </c>
    </row>
    <row r="10" spans="1:13" x14ac:dyDescent="0.25">
      <c r="H10" s="83">
        <f>SUM(H2:H9)</f>
        <v>425.25</v>
      </c>
      <c r="M10" s="83">
        <f>SUM(M2:M9)</f>
        <v>1667</v>
      </c>
    </row>
  </sheetData>
  <phoneticPr fontId="1" type="noConversion"/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4F7A-4066-46AF-ABC0-94A8CA566C0F}">
  <dimension ref="A1:M10"/>
  <sheetViews>
    <sheetView zoomScale="130" zoomScaleNormal="130" workbookViewId="0">
      <selection activeCell="N21" sqref="N21"/>
    </sheetView>
  </sheetViews>
  <sheetFormatPr defaultColWidth="9.28515625" defaultRowHeight="15.75" x14ac:dyDescent="0.25"/>
  <cols>
    <col min="1" max="3" width="9.28515625" style="226"/>
    <col min="4" max="4" width="9.28515625" style="226" hidden="1" customWidth="1"/>
    <col min="5" max="10" width="9.28515625" style="226"/>
    <col min="11" max="11" width="15.7109375" style="226" customWidth="1"/>
    <col min="12" max="16384" width="9.28515625" style="226"/>
  </cols>
  <sheetData>
    <row r="1" spans="1:13" x14ac:dyDescent="0.25">
      <c r="A1" s="226" t="s">
        <v>3587</v>
      </c>
      <c r="B1" s="226" t="s">
        <v>3588</v>
      </c>
      <c r="C1" s="226" t="s">
        <v>3589</v>
      </c>
      <c r="D1" s="226" t="s">
        <v>3590</v>
      </c>
      <c r="E1" s="226" t="s">
        <v>3591</v>
      </c>
      <c r="F1" s="226" t="s">
        <v>3592</v>
      </c>
      <c r="G1" s="226" t="s">
        <v>3593</v>
      </c>
      <c r="H1" s="226" t="s">
        <v>3594</v>
      </c>
      <c r="I1" s="226" t="s">
        <v>3590</v>
      </c>
      <c r="J1" s="226" t="s">
        <v>3595</v>
      </c>
      <c r="K1" s="226" t="s">
        <v>3596</v>
      </c>
      <c r="L1" s="226" t="s">
        <v>3597</v>
      </c>
    </row>
    <row r="2" spans="1:13" x14ac:dyDescent="0.25">
      <c r="A2" s="84" t="s">
        <v>5063</v>
      </c>
      <c r="B2" s="84" t="s">
        <v>5064</v>
      </c>
      <c r="C2" s="84">
        <v>22.9</v>
      </c>
      <c r="D2" s="84">
        <f>FLOOR(C2*1.1,LOOKUP(C2*1.1,{0,10,50,100,500},{0.01,0.05,0.1,0.5,1}))</f>
        <v>25.150000000000002</v>
      </c>
      <c r="E2" s="84">
        <f>CEILING(C2*0.9,LOOKUP(C2*0.9,{0,10,50,100,500},{0.01,0.05,0.1,0.5,1}))</f>
        <v>20.650000000000002</v>
      </c>
      <c r="F2" s="84">
        <f t="shared" ref="F2:F9" si="0">IF(D2&lt;10,D2-0.05,IF(D2&lt;50,D2-0.25,IF(D2&lt;100,D2-0.5,IF(D2&lt;500,D2-2.5,IF(D2&lt;1000,D2-5,0)))))</f>
        <v>24.900000000000002</v>
      </c>
      <c r="G2" s="84">
        <v>0</v>
      </c>
      <c r="H2" s="84">
        <f t="shared" ref="H2:H9" si="1">C2*G2</f>
        <v>0</v>
      </c>
      <c r="I2" s="84" t="s">
        <v>3590</v>
      </c>
      <c r="J2" s="84">
        <v>16.41</v>
      </c>
      <c r="K2" s="84" t="s">
        <v>5199</v>
      </c>
      <c r="M2" s="226" t="s">
        <v>5211</v>
      </c>
    </row>
    <row r="3" spans="1:13" x14ac:dyDescent="0.25">
      <c r="A3" s="84" t="s">
        <v>5200</v>
      </c>
      <c r="B3" s="84" t="s">
        <v>5201</v>
      </c>
      <c r="C3" s="84">
        <v>12.8</v>
      </c>
      <c r="D3" s="84">
        <f>FLOOR(C3*1.1,LOOKUP(C3*1.1,{0,10,50,100,500},{0.01,0.05,0.1,0.5,1}))</f>
        <v>14.05</v>
      </c>
      <c r="E3" s="84">
        <f>CEILING(C3*0.9,LOOKUP(C3*0.9,{0,10,50,100,500},{0.01,0.05,0.1,0.5,1}))</f>
        <v>11.55</v>
      </c>
      <c r="F3" s="84">
        <f t="shared" si="0"/>
        <v>13.8</v>
      </c>
      <c r="G3" s="84">
        <v>5</v>
      </c>
      <c r="H3" s="84">
        <f t="shared" si="1"/>
        <v>64</v>
      </c>
      <c r="I3" s="84" t="s">
        <v>3590</v>
      </c>
      <c r="J3" s="84">
        <v>16.29</v>
      </c>
      <c r="K3" s="84" t="s">
        <v>5202</v>
      </c>
      <c r="M3" s="226">
        <v>3610</v>
      </c>
    </row>
    <row r="4" spans="1:13" x14ac:dyDescent="0.25">
      <c r="A4" s="84" t="s">
        <v>5067</v>
      </c>
      <c r="B4" s="84" t="s">
        <v>5068</v>
      </c>
      <c r="C4" s="84">
        <v>79.8</v>
      </c>
      <c r="D4" s="84">
        <f>FLOOR(C4*1.1,LOOKUP(C4*1.1,{0,10,50,100,500},{0.01,0.05,0.1,0.5,1}))</f>
        <v>87.7</v>
      </c>
      <c r="E4" s="84">
        <f>CEILING(C4*0.9,LOOKUP(C4*0.9,{0,10,50,100,500},{0.01,0.05,0.1,0.5,1}))</f>
        <v>71.900000000000006</v>
      </c>
      <c r="F4" s="84">
        <f t="shared" si="0"/>
        <v>87.2</v>
      </c>
      <c r="G4" s="84">
        <v>1</v>
      </c>
      <c r="H4" s="84">
        <f t="shared" si="1"/>
        <v>79.8</v>
      </c>
      <c r="I4" s="84" t="s">
        <v>3590</v>
      </c>
      <c r="J4" s="84">
        <v>14.6</v>
      </c>
      <c r="K4" s="84" t="s">
        <v>5203</v>
      </c>
      <c r="L4" s="183"/>
      <c r="M4" s="226">
        <v>2522</v>
      </c>
    </row>
    <row r="5" spans="1:13" x14ac:dyDescent="0.25">
      <c r="A5" s="84" t="s">
        <v>1203</v>
      </c>
      <c r="B5" s="84" t="s">
        <v>1204</v>
      </c>
      <c r="C5" s="84">
        <v>40.35</v>
      </c>
      <c r="D5" s="84">
        <f>FLOOR(C5*1.1,LOOKUP(C5*1.1,{0,10,50,100,500},{0.01,0.05,0.1,0.5,1}))</f>
        <v>44.35</v>
      </c>
      <c r="E5" s="84">
        <f>CEILING(C5*0.9,LOOKUP(C5*0.9,{0,10,50,100,500},{0.01,0.05,0.1,0.5,1}))</f>
        <v>36.35</v>
      </c>
      <c r="F5" s="84">
        <f t="shared" si="0"/>
        <v>44.1</v>
      </c>
      <c r="G5" s="84">
        <v>0</v>
      </c>
      <c r="H5" s="84">
        <f t="shared" si="1"/>
        <v>0</v>
      </c>
      <c r="I5" s="84" t="s">
        <v>3590</v>
      </c>
      <c r="J5" s="84">
        <v>13.5</v>
      </c>
      <c r="K5" s="84" t="s">
        <v>5204</v>
      </c>
      <c r="M5" s="226" t="s">
        <v>5211</v>
      </c>
    </row>
    <row r="6" spans="1:13" x14ac:dyDescent="0.25">
      <c r="A6" s="84" t="s">
        <v>4961</v>
      </c>
      <c r="B6" s="84" t="s">
        <v>4962</v>
      </c>
      <c r="C6" s="84">
        <v>24.35</v>
      </c>
      <c r="D6" s="84">
        <f>FLOOR(C6*1.1,LOOKUP(C6*1.1,{0,10,50,100,500},{0.01,0.05,0.1,0.5,1}))</f>
        <v>26.75</v>
      </c>
      <c r="E6" s="84">
        <f>CEILING(C6*0.9,LOOKUP(C6*0.9,{0,10,50,100,500},{0.01,0.05,0.1,0.5,1}))</f>
        <v>21.950000000000003</v>
      </c>
      <c r="F6" s="84">
        <f t="shared" si="0"/>
        <v>26.5</v>
      </c>
      <c r="G6" s="84">
        <v>3</v>
      </c>
      <c r="H6" s="84">
        <f t="shared" si="1"/>
        <v>73.050000000000011</v>
      </c>
      <c r="I6" s="84" t="s">
        <v>3590</v>
      </c>
      <c r="J6" s="84">
        <v>12.79</v>
      </c>
      <c r="K6" s="84" t="s">
        <v>5205</v>
      </c>
      <c r="M6" s="226">
        <v>2355</v>
      </c>
    </row>
    <row r="7" spans="1:13" x14ac:dyDescent="0.25">
      <c r="A7" s="84" t="s">
        <v>1095</v>
      </c>
      <c r="B7" s="84" t="s">
        <v>1096</v>
      </c>
      <c r="C7" s="84">
        <v>20.9</v>
      </c>
      <c r="D7" s="84">
        <f>FLOOR(C7*1.1,LOOKUP(C7*1.1,{0,10,50,100,500},{0.01,0.05,0.1,0.5,1}))</f>
        <v>22.950000000000003</v>
      </c>
      <c r="E7" s="84">
        <f>CEILING(C7*0.9,LOOKUP(C7*0.9,{0,10,50,100,500},{0.01,0.05,0.1,0.5,1}))</f>
        <v>18.850000000000001</v>
      </c>
      <c r="F7" s="84">
        <f t="shared" si="0"/>
        <v>22.700000000000003</v>
      </c>
      <c r="G7" s="84">
        <v>0</v>
      </c>
      <c r="H7" s="84">
        <f t="shared" si="1"/>
        <v>0</v>
      </c>
      <c r="I7" s="84" t="s">
        <v>3590</v>
      </c>
      <c r="J7" s="84">
        <v>10.92</v>
      </c>
      <c r="K7" s="84" t="s">
        <v>5206</v>
      </c>
      <c r="M7" s="226" t="s">
        <v>5211</v>
      </c>
    </row>
    <row r="8" spans="1:13" x14ac:dyDescent="0.25">
      <c r="A8" s="84" t="s">
        <v>4609</v>
      </c>
      <c r="B8" s="84" t="s">
        <v>4610</v>
      </c>
      <c r="C8" s="84">
        <v>39.450000000000003</v>
      </c>
      <c r="D8" s="84">
        <f>FLOOR(C8*1.1,LOOKUP(C8*1.1,{0,10,50,100,500},{0.01,0.05,0.1,0.5,1}))</f>
        <v>43.35</v>
      </c>
      <c r="E8" s="84">
        <f>CEILING(C8*0.9,LOOKUP(C8*0.9,{0,10,50,100,500},{0.01,0.05,0.1,0.5,1}))</f>
        <v>35.550000000000004</v>
      </c>
      <c r="F8" s="84">
        <f t="shared" si="0"/>
        <v>43.1</v>
      </c>
      <c r="G8" s="84">
        <v>0</v>
      </c>
      <c r="H8" s="84">
        <f t="shared" si="1"/>
        <v>0</v>
      </c>
      <c r="I8" s="84" t="s">
        <v>3590</v>
      </c>
      <c r="J8" s="84">
        <v>8.9</v>
      </c>
      <c r="K8" s="84" t="s">
        <v>5207</v>
      </c>
    </row>
    <row r="9" spans="1:13" x14ac:dyDescent="0.25">
      <c r="A9" s="84" t="s">
        <v>5208</v>
      </c>
      <c r="B9" s="84" t="s">
        <v>5209</v>
      </c>
      <c r="C9" s="84">
        <v>27.15</v>
      </c>
      <c r="D9" s="84">
        <f>FLOOR(C9*1.1,LOOKUP(C9*1.1,{0,10,50,100,500},{0.01,0.05,0.1,0.5,1}))</f>
        <v>29.85</v>
      </c>
      <c r="E9" s="84">
        <f>CEILING(C9*0.9,LOOKUP(C9*0.9,{0,10,50,100,500},{0.01,0.05,0.1,0.5,1}))</f>
        <v>24.450000000000003</v>
      </c>
      <c r="F9" s="84">
        <f t="shared" si="0"/>
        <v>29.6</v>
      </c>
      <c r="G9" s="84">
        <v>0</v>
      </c>
      <c r="H9" s="84">
        <f t="shared" si="1"/>
        <v>0</v>
      </c>
      <c r="I9" s="84" t="s">
        <v>3590</v>
      </c>
      <c r="J9" s="84">
        <v>8.58</v>
      </c>
      <c r="K9" s="84" t="s">
        <v>5210</v>
      </c>
      <c r="L9" s="183"/>
    </row>
    <row r="10" spans="1:13" x14ac:dyDescent="0.25">
      <c r="H10" s="83">
        <f>SUM(H2:H9)</f>
        <v>216.85000000000002</v>
      </c>
      <c r="M10" s="83">
        <f>SUM(M2:M9)</f>
        <v>8487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B2AA-A8A3-42A5-99EC-BD1BBC1B3DBE}">
  <dimension ref="A1:M10"/>
  <sheetViews>
    <sheetView zoomScale="130" zoomScaleNormal="130" workbookViewId="0">
      <selection activeCell="U15" sqref="U15"/>
    </sheetView>
  </sheetViews>
  <sheetFormatPr defaultColWidth="9.28515625" defaultRowHeight="15.75" x14ac:dyDescent="0.25"/>
  <cols>
    <col min="1" max="3" width="9.28515625" style="227"/>
    <col min="4" max="4" width="9.28515625" style="227" hidden="1" customWidth="1"/>
    <col min="5" max="10" width="9.28515625" style="227"/>
    <col min="11" max="11" width="15.7109375" style="227" customWidth="1"/>
    <col min="12" max="16384" width="9.28515625" style="227"/>
  </cols>
  <sheetData>
    <row r="1" spans="1:13" x14ac:dyDescent="0.25">
      <c r="A1" s="227" t="s">
        <v>3587</v>
      </c>
      <c r="B1" s="227" t="s">
        <v>3588</v>
      </c>
      <c r="C1" s="227" t="s">
        <v>3589</v>
      </c>
      <c r="D1" s="227" t="s">
        <v>3590</v>
      </c>
      <c r="E1" s="227" t="s">
        <v>3591</v>
      </c>
      <c r="F1" s="227" t="s">
        <v>3592</v>
      </c>
      <c r="G1" s="227" t="s">
        <v>3593</v>
      </c>
      <c r="H1" s="227" t="s">
        <v>3594</v>
      </c>
      <c r="I1" s="227" t="s">
        <v>3590</v>
      </c>
      <c r="J1" s="227" t="s">
        <v>3595</v>
      </c>
      <c r="K1" s="227" t="s">
        <v>3596</v>
      </c>
      <c r="L1" s="227" t="s">
        <v>3597</v>
      </c>
      <c r="M1" s="227" t="s">
        <v>5222</v>
      </c>
    </row>
    <row r="2" spans="1:13" x14ac:dyDescent="0.25">
      <c r="A2" s="84" t="s">
        <v>53</v>
      </c>
      <c r="B2" s="84" t="s">
        <v>54</v>
      </c>
      <c r="C2" s="84">
        <v>49.8</v>
      </c>
      <c r="D2" s="84">
        <f>FLOOR(C2*1.1,LOOKUP(C2*1.1,{0,10,50,100,500},{0.01,0.05,0.1,0.5,1}))</f>
        <v>54.7</v>
      </c>
      <c r="E2" s="84">
        <f>CEILING(C2*0.9,LOOKUP(C2*0.9,{0,10,50,100,500},{0.01,0.05,0.1,0.5,1}))</f>
        <v>44.85</v>
      </c>
      <c r="F2" s="84">
        <f t="shared" ref="F2:F9" si="0">IF(D2&lt;10,D2-0.05,IF(D2&lt;50,D2-0.25,IF(D2&lt;100,D2-0.5,IF(D2&lt;500,D2-2.5,IF(D2&lt;1000,D2-5,0)))))</f>
        <v>54.2</v>
      </c>
      <c r="G2" s="84">
        <v>1</v>
      </c>
      <c r="H2" s="84">
        <f t="shared" ref="H2:H9" si="1">C2*G2</f>
        <v>49.8</v>
      </c>
      <c r="I2" s="84" t="s">
        <v>3590</v>
      </c>
      <c r="J2" s="84">
        <v>72.14</v>
      </c>
      <c r="K2" s="84" t="s">
        <v>5212</v>
      </c>
    </row>
    <row r="3" spans="1:13" x14ac:dyDescent="0.25">
      <c r="A3" s="84" t="s">
        <v>3740</v>
      </c>
      <c r="B3" s="84" t="s">
        <v>3741</v>
      </c>
      <c r="C3" s="84">
        <v>24.6</v>
      </c>
      <c r="D3" s="84">
        <f>FLOOR(C3*1.1,LOOKUP(C3*1.1,{0,10,50,100,500},{0.01,0.05,0.1,0.5,1}))</f>
        <v>27.05</v>
      </c>
      <c r="E3" s="84">
        <f>CEILING(C3*0.9,LOOKUP(C3*0.9,{0,10,50,100,500},{0.01,0.05,0.1,0.5,1}))</f>
        <v>22.150000000000002</v>
      </c>
      <c r="F3" s="84">
        <f t="shared" si="0"/>
        <v>26.8</v>
      </c>
      <c r="G3" s="84">
        <v>2</v>
      </c>
      <c r="H3" s="84">
        <f t="shared" si="1"/>
        <v>49.2</v>
      </c>
      <c r="I3" s="84" t="s">
        <v>3590</v>
      </c>
      <c r="J3" s="84">
        <v>34.61</v>
      </c>
      <c r="K3" s="84" t="s">
        <v>5213</v>
      </c>
    </row>
    <row r="4" spans="1:13" x14ac:dyDescent="0.25">
      <c r="A4" s="84" t="s">
        <v>5208</v>
      </c>
      <c r="B4" s="84" t="s">
        <v>5209</v>
      </c>
      <c r="C4" s="84">
        <v>27.65</v>
      </c>
      <c r="D4" s="84">
        <f>FLOOR(C4*1.1,LOOKUP(C4*1.1,{0,10,50,100,500},{0.01,0.05,0.1,0.5,1}))</f>
        <v>30.400000000000002</v>
      </c>
      <c r="E4" s="84">
        <f>CEILING(C4*0.9,LOOKUP(C4*0.9,{0,10,50,100,500},{0.01,0.05,0.1,0.5,1}))</f>
        <v>24.900000000000002</v>
      </c>
      <c r="F4" s="84">
        <f t="shared" si="0"/>
        <v>30.150000000000002</v>
      </c>
      <c r="G4" s="84">
        <v>2</v>
      </c>
      <c r="H4" s="84">
        <f t="shared" si="1"/>
        <v>55.3</v>
      </c>
      <c r="I4" s="84" t="s">
        <v>3590</v>
      </c>
      <c r="J4" s="84">
        <v>25.13</v>
      </c>
      <c r="K4" s="84" t="s">
        <v>5214</v>
      </c>
    </row>
    <row r="5" spans="1:13" x14ac:dyDescent="0.25">
      <c r="A5" s="84" t="s">
        <v>5215</v>
      </c>
      <c r="B5" s="84" t="s">
        <v>5216</v>
      </c>
      <c r="C5" s="84">
        <v>22.35</v>
      </c>
      <c r="D5" s="84">
        <f>FLOOR(C5*1.1,LOOKUP(C5*1.1,{0,10,50,100,500},{0.01,0.05,0.1,0.5,1}))</f>
        <v>24.55</v>
      </c>
      <c r="E5" s="84">
        <f>CEILING(C5*0.9,LOOKUP(C5*0.9,{0,10,50,100,500},{0.01,0.05,0.1,0.5,1}))</f>
        <v>20.150000000000002</v>
      </c>
      <c r="F5" s="84">
        <f t="shared" si="0"/>
        <v>24.3</v>
      </c>
      <c r="G5" s="84">
        <v>2</v>
      </c>
      <c r="H5" s="84">
        <f t="shared" si="1"/>
        <v>44.7</v>
      </c>
      <c r="I5" s="84" t="s">
        <v>3590</v>
      </c>
      <c r="J5" s="84">
        <v>13.52</v>
      </c>
      <c r="K5" s="84" t="s">
        <v>5217</v>
      </c>
      <c r="L5" s="183"/>
    </row>
    <row r="6" spans="1:13" x14ac:dyDescent="0.25">
      <c r="A6" s="84" t="s">
        <v>803</v>
      </c>
      <c r="B6" s="84" t="s">
        <v>804</v>
      </c>
      <c r="C6" s="84">
        <v>48.5</v>
      </c>
      <c r="D6" s="84">
        <f>FLOOR(C6*1.1,LOOKUP(C6*1.1,{0,10,50,100,500},{0.01,0.05,0.1,0.5,1}))</f>
        <v>53.300000000000004</v>
      </c>
      <c r="E6" s="84">
        <f>CEILING(C6*0.9,LOOKUP(C6*0.9,{0,10,50,100,500},{0.01,0.05,0.1,0.5,1}))</f>
        <v>43.650000000000006</v>
      </c>
      <c r="F6" s="84">
        <f t="shared" si="0"/>
        <v>52.800000000000004</v>
      </c>
      <c r="G6" s="84">
        <v>1</v>
      </c>
      <c r="H6" s="84">
        <f t="shared" si="1"/>
        <v>48.5</v>
      </c>
      <c r="I6" s="84" t="s">
        <v>3590</v>
      </c>
      <c r="J6" s="84">
        <v>10.86</v>
      </c>
      <c r="K6" s="84" t="s">
        <v>5218</v>
      </c>
    </row>
    <row r="7" spans="1:13" x14ac:dyDescent="0.25">
      <c r="A7" s="84" t="s">
        <v>90</v>
      </c>
      <c r="B7" s="84" t="s">
        <v>91</v>
      </c>
      <c r="C7" s="84">
        <v>52.5</v>
      </c>
      <c r="D7" s="84">
        <f>FLOOR(C7*1.1,LOOKUP(C7*1.1,{0,10,50,100,500},{0.01,0.05,0.1,0.5,1}))</f>
        <v>57.7</v>
      </c>
      <c r="E7" s="84">
        <f>CEILING(C7*0.9,LOOKUP(C7*0.9,{0,10,50,100,500},{0.01,0.05,0.1,0.5,1}))</f>
        <v>47.25</v>
      </c>
      <c r="F7" s="84">
        <f t="shared" si="0"/>
        <v>57.2</v>
      </c>
      <c r="G7" s="84">
        <v>1</v>
      </c>
      <c r="H7" s="84">
        <f t="shared" si="1"/>
        <v>52.5</v>
      </c>
      <c r="I7" s="84" t="s">
        <v>3590</v>
      </c>
      <c r="J7" s="84">
        <v>8.6300000000000008</v>
      </c>
      <c r="K7" s="84" t="s">
        <v>5219</v>
      </c>
    </row>
    <row r="8" spans="1:13" x14ac:dyDescent="0.25">
      <c r="A8" s="84" t="s">
        <v>122</v>
      </c>
      <c r="B8" s="84" t="s">
        <v>123</v>
      </c>
      <c r="C8" s="84">
        <v>29.05</v>
      </c>
      <c r="D8" s="84">
        <f>FLOOR(C8*1.1,LOOKUP(C8*1.1,{0,10,50,100,500},{0.01,0.05,0.1,0.5,1}))</f>
        <v>31.950000000000003</v>
      </c>
      <c r="E8" s="84">
        <f>CEILING(C8*0.9,LOOKUP(C8*0.9,{0,10,50,100,500},{0.01,0.05,0.1,0.5,1}))</f>
        <v>26.150000000000002</v>
      </c>
      <c r="F8" s="84">
        <f t="shared" si="0"/>
        <v>31.700000000000003</v>
      </c>
      <c r="G8" s="84">
        <v>2</v>
      </c>
      <c r="H8" s="84">
        <f t="shared" si="1"/>
        <v>58.1</v>
      </c>
      <c r="I8" s="84" t="s">
        <v>3590</v>
      </c>
      <c r="J8" s="84">
        <v>6.27</v>
      </c>
      <c r="K8" s="84" t="s">
        <v>5220</v>
      </c>
    </row>
    <row r="9" spans="1:13" x14ac:dyDescent="0.25">
      <c r="A9" s="84" t="s">
        <v>138</v>
      </c>
      <c r="B9" s="84" t="s">
        <v>139</v>
      </c>
      <c r="C9" s="84">
        <v>43</v>
      </c>
      <c r="D9" s="84">
        <f>FLOOR(C9*1.1,LOOKUP(C9*1.1,{0,10,50,100,500},{0.01,0.05,0.1,0.5,1}))</f>
        <v>47.300000000000004</v>
      </c>
      <c r="E9" s="84">
        <f>CEILING(C9*0.9,LOOKUP(C9*0.9,{0,10,50,100,500},{0.01,0.05,0.1,0.5,1}))</f>
        <v>38.700000000000003</v>
      </c>
      <c r="F9" s="84">
        <f t="shared" si="0"/>
        <v>47.050000000000004</v>
      </c>
      <c r="G9" s="84">
        <v>1</v>
      </c>
      <c r="H9" s="84">
        <f t="shared" si="1"/>
        <v>43</v>
      </c>
      <c r="I9" s="84" t="s">
        <v>3590</v>
      </c>
      <c r="J9" s="84">
        <v>6.04</v>
      </c>
      <c r="K9" s="84" t="s">
        <v>5221</v>
      </c>
    </row>
    <row r="10" spans="1:13" x14ac:dyDescent="0.25">
      <c r="H10" s="83">
        <f>SUM(H2:H9)</f>
        <v>401.1</v>
      </c>
      <c r="M10" s="83">
        <f>SUM(M2:M9)</f>
        <v>0</v>
      </c>
    </row>
  </sheetData>
  <phoneticPr fontId="1" type="noConversion"/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2326-6233-4574-A7A7-127A6A100289}">
  <dimension ref="A1:M10"/>
  <sheetViews>
    <sheetView zoomScale="130" zoomScaleNormal="130" workbookViewId="0">
      <selection activeCell="M12" sqref="M12"/>
    </sheetView>
  </sheetViews>
  <sheetFormatPr defaultColWidth="9.28515625" defaultRowHeight="15.75" x14ac:dyDescent="0.25"/>
  <cols>
    <col min="1" max="3" width="9.28515625" style="228"/>
    <col min="4" max="4" width="9.28515625" style="228" hidden="1" customWidth="1"/>
    <col min="5" max="10" width="9.28515625" style="228"/>
    <col min="11" max="11" width="15.7109375" style="228" customWidth="1"/>
    <col min="12" max="16384" width="9.28515625" style="228"/>
  </cols>
  <sheetData>
    <row r="1" spans="1:13" x14ac:dyDescent="0.25">
      <c r="A1" s="228" t="s">
        <v>3587</v>
      </c>
      <c r="B1" s="228" t="s">
        <v>3588</v>
      </c>
      <c r="C1" s="228" t="s">
        <v>3589</v>
      </c>
      <c r="D1" s="228" t="s">
        <v>3590</v>
      </c>
      <c r="E1" s="228" t="s">
        <v>3591</v>
      </c>
      <c r="F1" s="228" t="s">
        <v>3592</v>
      </c>
      <c r="G1" s="228" t="s">
        <v>3593</v>
      </c>
      <c r="H1" s="228" t="s">
        <v>3594</v>
      </c>
      <c r="I1" s="228" t="s">
        <v>3590</v>
      </c>
      <c r="J1" s="228" t="s">
        <v>3595</v>
      </c>
      <c r="K1" s="228" t="s">
        <v>3596</v>
      </c>
      <c r="L1" s="228" t="s">
        <v>3597</v>
      </c>
    </row>
    <row r="2" spans="1:13" x14ac:dyDescent="0.25">
      <c r="A2" s="84" t="s">
        <v>4961</v>
      </c>
      <c r="B2" s="84" t="s">
        <v>4962</v>
      </c>
      <c r="C2" s="84">
        <v>25.85</v>
      </c>
      <c r="D2" s="84">
        <f>FLOOR(C2*1.1,LOOKUP(C2*1.1,{0,10,50,100,500},{0.01,0.05,0.1,0.5,1}))</f>
        <v>28.400000000000002</v>
      </c>
      <c r="E2" s="84">
        <f>CEILING(C2*0.9,LOOKUP(C2*0.9,{0,10,50,100,500},{0.01,0.05,0.1,0.5,1}))</f>
        <v>23.3</v>
      </c>
      <c r="F2" s="84">
        <f t="shared" ref="F2:F9" si="0">IF(D2&lt;10,D2-0.05,IF(D2&lt;50,D2-0.25,IF(D2&lt;100,D2-0.5,IF(D2&lt;500,D2-2.5,IF(D2&lt;1000,D2-5,0)))))</f>
        <v>28.150000000000002</v>
      </c>
      <c r="G2" s="84">
        <v>2</v>
      </c>
      <c r="H2" s="84">
        <f t="shared" ref="H2:H9" si="1">C2*G2</f>
        <v>51.7</v>
      </c>
      <c r="I2" s="84" t="s">
        <v>3590</v>
      </c>
      <c r="J2" s="84">
        <v>24.52</v>
      </c>
      <c r="K2" s="84" t="s">
        <v>5223</v>
      </c>
      <c r="L2" s="183"/>
      <c r="M2" s="228">
        <v>583</v>
      </c>
    </row>
    <row r="3" spans="1:13" x14ac:dyDescent="0.25">
      <c r="A3" s="84" t="s">
        <v>5163</v>
      </c>
      <c r="B3" s="84" t="s">
        <v>5164</v>
      </c>
      <c r="C3" s="84">
        <v>24.75</v>
      </c>
      <c r="D3" s="84">
        <f>FLOOR(C3*1.1,LOOKUP(C3*1.1,{0,10,50,100,500},{0.01,0.05,0.1,0.5,1}))</f>
        <v>27.200000000000003</v>
      </c>
      <c r="E3" s="84">
        <f>CEILING(C3*0.9,LOOKUP(C3*0.9,{0,10,50,100,500},{0.01,0.05,0.1,0.5,1}))</f>
        <v>22.3</v>
      </c>
      <c r="F3" s="84">
        <f t="shared" si="0"/>
        <v>26.950000000000003</v>
      </c>
      <c r="G3" s="84">
        <v>0</v>
      </c>
      <c r="H3" s="84">
        <f t="shared" si="1"/>
        <v>0</v>
      </c>
      <c r="I3" s="84" t="s">
        <v>3590</v>
      </c>
      <c r="J3" s="84">
        <v>24.26</v>
      </c>
      <c r="K3" s="84" t="s">
        <v>5224</v>
      </c>
      <c r="M3" s="228" t="s">
        <v>5231</v>
      </c>
    </row>
    <row r="4" spans="1:13" x14ac:dyDescent="0.25">
      <c r="A4" s="84" t="s">
        <v>335</v>
      </c>
      <c r="B4" s="84" t="s">
        <v>336</v>
      </c>
      <c r="C4" s="84">
        <v>21.2</v>
      </c>
      <c r="D4" s="84">
        <f>FLOOR(C4*1.1,LOOKUP(C4*1.1,{0,10,50,100,500},{0.01,0.05,0.1,0.5,1}))</f>
        <v>23.3</v>
      </c>
      <c r="E4" s="84">
        <f>CEILING(C4*0.9,LOOKUP(C4*0.9,{0,10,50,100,500},{0.01,0.05,0.1,0.5,1}))</f>
        <v>19.100000000000001</v>
      </c>
      <c r="F4" s="84">
        <f t="shared" si="0"/>
        <v>23.05</v>
      </c>
      <c r="G4" s="84">
        <v>0</v>
      </c>
      <c r="H4" s="84">
        <f t="shared" si="1"/>
        <v>0</v>
      </c>
      <c r="I4" s="84" t="s">
        <v>3590</v>
      </c>
      <c r="J4" s="84">
        <v>23.14</v>
      </c>
      <c r="K4" s="84" t="s">
        <v>5225</v>
      </c>
      <c r="M4" s="228" t="s">
        <v>5231</v>
      </c>
    </row>
    <row r="5" spans="1:13" x14ac:dyDescent="0.25">
      <c r="A5" s="84" t="s">
        <v>5208</v>
      </c>
      <c r="B5" s="84" t="s">
        <v>5209</v>
      </c>
      <c r="C5" s="84">
        <v>30.4</v>
      </c>
      <c r="D5" s="84">
        <f>FLOOR(C5*1.1,LOOKUP(C5*1.1,{0,10,50,100,500},{0.01,0.05,0.1,0.5,1}))</f>
        <v>33.4</v>
      </c>
      <c r="E5" s="84">
        <f>CEILING(C5*0.9,LOOKUP(C5*0.9,{0,10,50,100,500},{0.01,0.05,0.1,0.5,1}))</f>
        <v>27.400000000000002</v>
      </c>
      <c r="F5" s="84">
        <f t="shared" si="0"/>
        <v>33.15</v>
      </c>
      <c r="G5" s="84">
        <v>2</v>
      </c>
      <c r="H5" s="84">
        <f t="shared" si="1"/>
        <v>60.8</v>
      </c>
      <c r="I5" s="84" t="s">
        <v>3590</v>
      </c>
      <c r="J5" s="84">
        <v>17.489999999999998</v>
      </c>
      <c r="K5" s="84" t="s">
        <v>5226</v>
      </c>
      <c r="L5" s="183"/>
      <c r="M5" s="228">
        <v>-38</v>
      </c>
    </row>
    <row r="6" spans="1:13" x14ac:dyDescent="0.25">
      <c r="A6" s="84" t="s">
        <v>5215</v>
      </c>
      <c r="B6" s="84" t="s">
        <v>5216</v>
      </c>
      <c r="C6" s="84">
        <v>24.55</v>
      </c>
      <c r="D6" s="84">
        <f>FLOOR(C6*1.1,LOOKUP(C6*1.1,{0,10,50,100,500},{0.01,0.05,0.1,0.5,1}))</f>
        <v>27</v>
      </c>
      <c r="E6" s="84">
        <f>CEILING(C6*0.9,LOOKUP(C6*0.9,{0,10,50,100,500},{0.01,0.05,0.1,0.5,1}))</f>
        <v>22.1</v>
      </c>
      <c r="F6" s="84">
        <f t="shared" si="0"/>
        <v>26.75</v>
      </c>
      <c r="G6" s="84">
        <v>2</v>
      </c>
      <c r="H6" s="84">
        <f t="shared" si="1"/>
        <v>49.1</v>
      </c>
      <c r="I6" s="84" t="s">
        <v>3590</v>
      </c>
      <c r="J6" s="84">
        <v>15.12</v>
      </c>
      <c r="K6" s="84" t="s">
        <v>5227</v>
      </c>
      <c r="L6" s="183"/>
      <c r="M6" s="228">
        <v>-2213</v>
      </c>
    </row>
    <row r="7" spans="1:13" x14ac:dyDescent="0.25">
      <c r="A7" s="84" t="s">
        <v>803</v>
      </c>
      <c r="B7" s="84" t="s">
        <v>804</v>
      </c>
      <c r="C7" s="84">
        <v>52</v>
      </c>
      <c r="D7" s="84">
        <f>FLOOR(C7*1.1,LOOKUP(C7*1.1,{0,10,50,100,500},{0.01,0.05,0.1,0.5,1}))</f>
        <v>57.2</v>
      </c>
      <c r="E7" s="84">
        <f>CEILING(C7*0.9,LOOKUP(C7*0.9,{0,10,50,100,500},{0.01,0.05,0.1,0.5,1}))</f>
        <v>46.800000000000004</v>
      </c>
      <c r="F7" s="84">
        <f t="shared" si="0"/>
        <v>56.7</v>
      </c>
      <c r="G7" s="84">
        <v>1</v>
      </c>
      <c r="H7" s="84">
        <f t="shared" si="1"/>
        <v>52</v>
      </c>
      <c r="I7" s="84" t="s">
        <v>3590</v>
      </c>
      <c r="J7" s="84">
        <v>14.04</v>
      </c>
      <c r="K7" s="84" t="s">
        <v>5228</v>
      </c>
      <c r="M7" s="228">
        <v>2632</v>
      </c>
    </row>
    <row r="8" spans="1:13" x14ac:dyDescent="0.25">
      <c r="A8" s="84" t="s">
        <v>90</v>
      </c>
      <c r="B8" s="84" t="s">
        <v>91</v>
      </c>
      <c r="C8" s="84">
        <v>54.2</v>
      </c>
      <c r="D8" s="84">
        <f>FLOOR(C8*1.1,LOOKUP(C8*1.1,{0,10,50,100,500},{0.01,0.05,0.1,0.5,1}))</f>
        <v>59.6</v>
      </c>
      <c r="E8" s="84">
        <f>CEILING(C8*0.9,LOOKUP(C8*0.9,{0,10,50,100,500},{0.01,0.05,0.1,0.5,1}))</f>
        <v>48.800000000000004</v>
      </c>
      <c r="F8" s="84">
        <f t="shared" si="0"/>
        <v>59.1</v>
      </c>
      <c r="G8" s="84">
        <v>0</v>
      </c>
      <c r="H8" s="84">
        <f t="shared" si="1"/>
        <v>0</v>
      </c>
      <c r="I8" s="84" t="s">
        <v>3590</v>
      </c>
      <c r="J8" s="84">
        <v>11.68</v>
      </c>
      <c r="K8" s="84" t="s">
        <v>5229</v>
      </c>
      <c r="M8" s="228" t="s">
        <v>5231</v>
      </c>
    </row>
    <row r="9" spans="1:13" x14ac:dyDescent="0.25">
      <c r="A9" s="84" t="s">
        <v>122</v>
      </c>
      <c r="B9" s="84" t="s">
        <v>123</v>
      </c>
      <c r="C9" s="84">
        <v>29.8</v>
      </c>
      <c r="D9" s="84">
        <f>FLOOR(C9*1.1,LOOKUP(C9*1.1,{0,10,50,100,500},{0.01,0.05,0.1,0.5,1}))</f>
        <v>32.75</v>
      </c>
      <c r="E9" s="84">
        <f>CEILING(C9*0.9,LOOKUP(C9*0.9,{0,10,50,100,500},{0.01,0.05,0.1,0.5,1}))</f>
        <v>26.85</v>
      </c>
      <c r="F9" s="84">
        <f t="shared" si="0"/>
        <v>32.5</v>
      </c>
      <c r="G9" s="84">
        <v>0</v>
      </c>
      <c r="H9" s="84">
        <f t="shared" si="1"/>
        <v>0</v>
      </c>
      <c r="I9" s="84" t="s">
        <v>3590</v>
      </c>
      <c r="J9" s="84">
        <v>10.58</v>
      </c>
      <c r="K9" s="84" t="s">
        <v>5230</v>
      </c>
      <c r="M9" s="228" t="s">
        <v>5231</v>
      </c>
    </row>
    <row r="10" spans="1:13" x14ac:dyDescent="0.25">
      <c r="H10" s="83">
        <f>SUM(H2:H9)</f>
        <v>213.6</v>
      </c>
      <c r="M10" s="83">
        <f>SUM(M2:M9)</f>
        <v>964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B78D-CFA4-44E7-B215-AC9F639FB279}">
  <dimension ref="A1:M10"/>
  <sheetViews>
    <sheetView zoomScale="130" zoomScaleNormal="130" workbookViewId="0">
      <selection activeCell="A15" sqref="A15"/>
    </sheetView>
  </sheetViews>
  <sheetFormatPr defaultColWidth="9.28515625" defaultRowHeight="15.75" x14ac:dyDescent="0.25"/>
  <cols>
    <col min="1" max="3" width="9.28515625" style="229"/>
    <col min="4" max="4" width="9.28515625" style="229" hidden="1" customWidth="1"/>
    <col min="5" max="10" width="9.28515625" style="229"/>
    <col min="11" max="11" width="15.7109375" style="229" customWidth="1"/>
    <col min="12" max="16384" width="9.28515625" style="229"/>
  </cols>
  <sheetData>
    <row r="1" spans="1:13" x14ac:dyDescent="0.25">
      <c r="A1" s="229" t="s">
        <v>3587</v>
      </c>
      <c r="B1" s="229" t="s">
        <v>3588</v>
      </c>
      <c r="C1" s="229" t="s">
        <v>3589</v>
      </c>
      <c r="D1" s="229" t="s">
        <v>3590</v>
      </c>
      <c r="E1" s="229" t="s">
        <v>3591</v>
      </c>
      <c r="F1" s="229" t="s">
        <v>3592</v>
      </c>
      <c r="G1" s="229" t="s">
        <v>3593</v>
      </c>
      <c r="H1" s="229" t="s">
        <v>3594</v>
      </c>
      <c r="I1" s="229" t="s">
        <v>3590</v>
      </c>
      <c r="J1" s="229" t="s">
        <v>3595</v>
      </c>
      <c r="K1" s="229" t="s">
        <v>3596</v>
      </c>
      <c r="L1" s="229" t="s">
        <v>3597</v>
      </c>
    </row>
    <row r="2" spans="1:13" x14ac:dyDescent="0.25">
      <c r="A2" s="84" t="s">
        <v>3740</v>
      </c>
      <c r="B2" s="84" t="s">
        <v>3741</v>
      </c>
      <c r="C2" s="84">
        <v>23.45</v>
      </c>
      <c r="D2" s="84">
        <f>FLOOR(C2*1.1,LOOKUP(C2*1.1,{0,10,50,100,500},{0.01,0.05,0.1,0.5,1}))</f>
        <v>25.75</v>
      </c>
      <c r="E2" s="84">
        <f>CEILING(C2*0.9,LOOKUP(C2*0.9,{0,10,50,100,500},{0.01,0.05,0.1,0.5,1}))</f>
        <v>21.150000000000002</v>
      </c>
      <c r="F2" s="84">
        <f t="shared" ref="F2:F9" si="0">IF(D2&lt;10,D2-0.05,IF(D2&lt;50,D2-0.25,IF(D2&lt;100,D2-0.5,IF(D2&lt;500,D2-2.5,IF(D2&lt;1000,D2-5,0)))))</f>
        <v>25.5</v>
      </c>
      <c r="G2" s="84">
        <v>3</v>
      </c>
      <c r="H2" s="84">
        <f t="shared" ref="H2:H9" si="1">C2*G2</f>
        <v>70.349999999999994</v>
      </c>
      <c r="I2" s="84" t="s">
        <v>3590</v>
      </c>
      <c r="J2" s="84">
        <v>15.17</v>
      </c>
      <c r="K2" s="84" t="s">
        <v>5232</v>
      </c>
      <c r="M2" s="229">
        <v>2089</v>
      </c>
    </row>
    <row r="3" spans="1:13" x14ac:dyDescent="0.25">
      <c r="A3" s="84" t="s">
        <v>4609</v>
      </c>
      <c r="B3" s="84" t="s">
        <v>4610</v>
      </c>
      <c r="C3" s="84">
        <v>38.5</v>
      </c>
      <c r="D3" s="84">
        <f>FLOOR(C3*1.1,LOOKUP(C3*1.1,{0,10,50,100,500},{0.01,0.05,0.1,0.5,1}))</f>
        <v>42.35</v>
      </c>
      <c r="E3" s="84">
        <f>CEILING(C3*0.9,LOOKUP(C3*0.9,{0,10,50,100,500},{0.01,0.05,0.1,0.5,1}))</f>
        <v>34.65</v>
      </c>
      <c r="F3" s="84">
        <f t="shared" si="0"/>
        <v>42.1</v>
      </c>
      <c r="G3" s="84">
        <v>2</v>
      </c>
      <c r="H3" s="84">
        <f t="shared" si="1"/>
        <v>77</v>
      </c>
      <c r="I3" s="84" t="s">
        <v>3590</v>
      </c>
      <c r="J3" s="84">
        <v>11.82</v>
      </c>
      <c r="K3" s="84" t="s">
        <v>5233</v>
      </c>
      <c r="M3" s="229">
        <v>-1286</v>
      </c>
    </row>
    <row r="4" spans="1:13" x14ac:dyDescent="0.25">
      <c r="A4" s="84" t="s">
        <v>5166</v>
      </c>
      <c r="B4" s="84" t="s">
        <v>5167</v>
      </c>
      <c r="C4" s="84">
        <v>31.2</v>
      </c>
      <c r="D4" s="84">
        <f>FLOOR(C4*1.1,LOOKUP(C4*1.1,{0,10,50,100,500},{0.01,0.05,0.1,0.5,1}))</f>
        <v>34.300000000000004</v>
      </c>
      <c r="E4" s="84">
        <f>CEILING(C4*0.9,LOOKUP(C4*0.9,{0,10,50,100,500},{0.01,0.05,0.1,0.5,1}))</f>
        <v>28.1</v>
      </c>
      <c r="F4" s="84">
        <f t="shared" si="0"/>
        <v>34.050000000000004</v>
      </c>
      <c r="G4" s="84">
        <v>2</v>
      </c>
      <c r="H4" s="84">
        <f t="shared" si="1"/>
        <v>62.4</v>
      </c>
      <c r="I4" s="84" t="s">
        <v>3590</v>
      </c>
      <c r="J4" s="84">
        <v>7.97</v>
      </c>
      <c r="K4" s="84" t="s">
        <v>5234</v>
      </c>
      <c r="M4" s="229">
        <v>-459</v>
      </c>
    </row>
    <row r="5" spans="1:13" x14ac:dyDescent="0.25">
      <c r="A5" s="84" t="s">
        <v>166</v>
      </c>
      <c r="B5" s="84" t="s">
        <v>167</v>
      </c>
      <c r="C5" s="84">
        <v>58.5</v>
      </c>
      <c r="D5" s="84">
        <f>FLOOR(C5*1.1,LOOKUP(C5*1.1,{0,10,50,100,500},{0.01,0.05,0.1,0.5,1}))</f>
        <v>64.3</v>
      </c>
      <c r="E5" s="84">
        <f>CEILING(C5*0.9,LOOKUP(C5*0.9,{0,10,50,100,500},{0.01,0.05,0.1,0.5,1}))</f>
        <v>52.7</v>
      </c>
      <c r="F5" s="84">
        <f t="shared" si="0"/>
        <v>63.8</v>
      </c>
      <c r="G5" s="84">
        <v>1</v>
      </c>
      <c r="H5" s="84">
        <f t="shared" si="1"/>
        <v>58.5</v>
      </c>
      <c r="I5" s="84" t="s">
        <v>3590</v>
      </c>
      <c r="J5" s="84">
        <v>5.48</v>
      </c>
      <c r="K5" s="84" t="s">
        <v>5235</v>
      </c>
      <c r="M5" s="229">
        <v>469</v>
      </c>
    </row>
    <row r="6" spans="1:13" x14ac:dyDescent="0.25">
      <c r="A6" s="84" t="s">
        <v>865</v>
      </c>
      <c r="B6" s="84" t="s">
        <v>866</v>
      </c>
      <c r="C6" s="84">
        <v>75.400000000000006</v>
      </c>
      <c r="D6" s="84">
        <f>FLOOR(C6*1.1,LOOKUP(C6*1.1,{0,10,50,100,500},{0.01,0.05,0.1,0.5,1}))</f>
        <v>82.9</v>
      </c>
      <c r="E6" s="84">
        <f>CEILING(C6*0.9,LOOKUP(C6*0.9,{0,10,50,100,500},{0.01,0.05,0.1,0.5,1}))</f>
        <v>67.900000000000006</v>
      </c>
      <c r="F6" s="84">
        <f t="shared" si="0"/>
        <v>82.4</v>
      </c>
      <c r="G6" s="84">
        <v>1</v>
      </c>
      <c r="H6" s="84">
        <f t="shared" si="1"/>
        <v>75.400000000000006</v>
      </c>
      <c r="I6" s="84" t="s">
        <v>3590</v>
      </c>
      <c r="J6" s="84">
        <v>4.16</v>
      </c>
      <c r="K6" s="84" t="s">
        <v>5236</v>
      </c>
      <c r="M6" s="229">
        <v>-1270</v>
      </c>
    </row>
    <row r="7" spans="1:13" x14ac:dyDescent="0.25">
      <c r="A7" s="84" t="s">
        <v>766</v>
      </c>
      <c r="B7" s="84" t="s">
        <v>767</v>
      </c>
      <c r="C7" s="84">
        <v>17.899999999999999</v>
      </c>
      <c r="D7" s="84">
        <f>FLOOR(C7*1.1,LOOKUP(C7*1.1,{0,10,50,100,500},{0.01,0.05,0.1,0.5,1}))</f>
        <v>19.650000000000002</v>
      </c>
      <c r="E7" s="84">
        <f>CEILING(C7*0.9,LOOKUP(C7*0.9,{0,10,50,100,500},{0.01,0.05,0.1,0.5,1}))</f>
        <v>16.150000000000002</v>
      </c>
      <c r="F7" s="84">
        <f t="shared" si="0"/>
        <v>19.400000000000002</v>
      </c>
      <c r="G7" s="84">
        <v>4</v>
      </c>
      <c r="H7" s="84">
        <f t="shared" si="1"/>
        <v>71.599999999999994</v>
      </c>
      <c r="I7" s="84" t="s">
        <v>3590</v>
      </c>
      <c r="J7" s="84">
        <v>3.23</v>
      </c>
      <c r="K7" s="84" t="s">
        <v>5237</v>
      </c>
      <c r="M7" s="229">
        <v>-561</v>
      </c>
    </row>
    <row r="8" spans="1:13" x14ac:dyDescent="0.25">
      <c r="A8" s="84" t="s">
        <v>5152</v>
      </c>
      <c r="B8" s="84" t="s">
        <v>5153</v>
      </c>
      <c r="C8" s="84">
        <v>16.100000000000001</v>
      </c>
      <c r="D8" s="84">
        <f>FLOOR(C8*1.1,LOOKUP(C8*1.1,{0,10,50,100,500},{0.01,0.05,0.1,0.5,1}))</f>
        <v>17.7</v>
      </c>
      <c r="E8" s="84">
        <f>CEILING(C8*0.9,LOOKUP(C8*0.9,{0,10,50,100,500},{0.01,0.05,0.1,0.5,1}))</f>
        <v>14.5</v>
      </c>
      <c r="F8" s="84">
        <f t="shared" si="0"/>
        <v>17.45</v>
      </c>
      <c r="G8" s="84">
        <v>0</v>
      </c>
      <c r="H8" s="84">
        <f t="shared" si="1"/>
        <v>0</v>
      </c>
      <c r="I8" s="84" t="s">
        <v>3590</v>
      </c>
      <c r="J8" s="84">
        <v>2.93</v>
      </c>
      <c r="K8" s="84" t="s">
        <v>5238</v>
      </c>
    </row>
    <row r="9" spans="1:13" x14ac:dyDescent="0.25">
      <c r="A9" s="84" t="s">
        <v>1106</v>
      </c>
      <c r="B9" s="84" t="s">
        <v>1107</v>
      </c>
      <c r="C9" s="84">
        <v>27.1</v>
      </c>
      <c r="D9" s="84">
        <f>FLOOR(C9*1.1,LOOKUP(C9*1.1,{0,10,50,100,500},{0.01,0.05,0.1,0.5,1}))</f>
        <v>29.8</v>
      </c>
      <c r="E9" s="84">
        <f>CEILING(C9*0.9,LOOKUP(C9*0.9,{0,10,50,100,500},{0.01,0.05,0.1,0.5,1}))</f>
        <v>24.400000000000002</v>
      </c>
      <c r="F9" s="84">
        <f t="shared" si="0"/>
        <v>29.55</v>
      </c>
      <c r="G9" s="84">
        <v>0</v>
      </c>
      <c r="H9" s="84">
        <f t="shared" si="1"/>
        <v>0</v>
      </c>
      <c r="I9" s="84" t="s">
        <v>3590</v>
      </c>
      <c r="J9" s="84">
        <v>2.14</v>
      </c>
      <c r="K9" s="84" t="s">
        <v>5239</v>
      </c>
    </row>
    <row r="10" spans="1:13" x14ac:dyDescent="0.25">
      <c r="H10" s="83">
        <f>SUM(H2:H9)</f>
        <v>415.25</v>
      </c>
      <c r="M10" s="83">
        <f>SUM(M2:M9)</f>
        <v>-1018</v>
      </c>
    </row>
  </sheetData>
  <phoneticPr fontId="1" type="noConversion"/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2CA0-5B4E-4DB4-8BFE-99ACEAFC5442}">
  <dimension ref="A1:M10"/>
  <sheetViews>
    <sheetView zoomScale="130" zoomScaleNormal="130" workbookViewId="0">
      <selection activeCell="M10" sqref="M10"/>
    </sheetView>
  </sheetViews>
  <sheetFormatPr defaultColWidth="9.28515625" defaultRowHeight="15.75" x14ac:dyDescent="0.25"/>
  <cols>
    <col min="1" max="3" width="9.28515625" style="230"/>
    <col min="4" max="4" width="9.28515625" style="230" hidden="1" customWidth="1"/>
    <col min="5" max="10" width="9.28515625" style="230"/>
    <col min="11" max="11" width="15.7109375" style="230" customWidth="1"/>
    <col min="12" max="16384" width="9.28515625" style="230"/>
  </cols>
  <sheetData>
    <row r="1" spans="1:13" x14ac:dyDescent="0.25">
      <c r="A1" s="230" t="s">
        <v>3587</v>
      </c>
      <c r="B1" s="230" t="s">
        <v>3588</v>
      </c>
      <c r="C1" s="230" t="s">
        <v>3589</v>
      </c>
      <c r="D1" s="230" t="s">
        <v>3590</v>
      </c>
      <c r="E1" s="230" t="s">
        <v>3591</v>
      </c>
      <c r="F1" s="230" t="s">
        <v>3592</v>
      </c>
      <c r="G1" s="230" t="s">
        <v>3593</v>
      </c>
      <c r="H1" s="230" t="s">
        <v>3594</v>
      </c>
      <c r="I1" s="230" t="s">
        <v>3590</v>
      </c>
      <c r="J1" s="230" t="s">
        <v>3595</v>
      </c>
      <c r="K1" s="230" t="s">
        <v>3596</v>
      </c>
      <c r="L1" s="230" t="s">
        <v>3597</v>
      </c>
    </row>
    <row r="2" spans="1:13" x14ac:dyDescent="0.25">
      <c r="A2" s="84" t="s">
        <v>1478</v>
      </c>
      <c r="B2" s="84" t="s">
        <v>1479</v>
      </c>
      <c r="C2" s="84">
        <v>72.900000000000006</v>
      </c>
      <c r="D2" s="84">
        <f>FLOOR(C2*1.1,LOOKUP(C2*1.1,{0,10,50,100,500},{0.01,0.05,0.1,0.5,1}))</f>
        <v>80.100000000000009</v>
      </c>
      <c r="E2" s="84">
        <f>CEILING(C2*0.9,LOOKUP(C2*0.9,{0,10,50,100,500},{0.01,0.05,0.1,0.5,1}))</f>
        <v>65.7</v>
      </c>
      <c r="F2" s="84">
        <f t="shared" ref="F2:F9" si="0">IF(D2&lt;10,D2-0.05,IF(D2&lt;50,D2-0.25,IF(D2&lt;100,D2-0.5,IF(D2&lt;500,D2-2.5,IF(D2&lt;1000,D2-5,0)))))</f>
        <v>79.600000000000009</v>
      </c>
      <c r="G2" s="84">
        <v>1</v>
      </c>
      <c r="H2" s="84">
        <f t="shared" ref="H2:H9" si="1">C2*G2</f>
        <v>72.900000000000006</v>
      </c>
      <c r="I2" s="84" t="s">
        <v>3590</v>
      </c>
      <c r="J2" s="84">
        <v>14.36</v>
      </c>
      <c r="K2" s="84" t="s">
        <v>5240</v>
      </c>
      <c r="M2" s="230">
        <v>-1464</v>
      </c>
    </row>
    <row r="3" spans="1:13" x14ac:dyDescent="0.25">
      <c r="A3" s="84" t="s">
        <v>4652</v>
      </c>
      <c r="B3" s="84" t="s">
        <v>4653</v>
      </c>
      <c r="C3" s="84">
        <v>46</v>
      </c>
      <c r="D3" s="84">
        <f>FLOOR(C3*1.1,LOOKUP(C3*1.1,{0,10,50,100,500},{0.01,0.05,0.1,0.5,1}))</f>
        <v>50.6</v>
      </c>
      <c r="E3" s="84">
        <f>CEILING(C3*0.9,LOOKUP(C3*0.9,{0,10,50,100,500},{0.01,0.05,0.1,0.5,1}))</f>
        <v>41.400000000000006</v>
      </c>
      <c r="F3" s="84">
        <f t="shared" si="0"/>
        <v>50.1</v>
      </c>
      <c r="G3" s="84">
        <v>1</v>
      </c>
      <c r="H3" s="84">
        <f t="shared" si="1"/>
        <v>46</v>
      </c>
      <c r="I3" s="84" t="s">
        <v>3590</v>
      </c>
      <c r="J3" s="84">
        <v>13.01</v>
      </c>
      <c r="K3" s="84" t="s">
        <v>5241</v>
      </c>
      <c r="M3" s="230">
        <v>-2858</v>
      </c>
    </row>
    <row r="4" spans="1:13" x14ac:dyDescent="0.25">
      <c r="A4" s="84" t="s">
        <v>5152</v>
      </c>
      <c r="B4" s="84" t="s">
        <v>5153</v>
      </c>
      <c r="C4" s="84">
        <v>16.7</v>
      </c>
      <c r="D4" s="84">
        <f>FLOOR(C4*1.1,LOOKUP(C4*1.1,{0,10,50,100,500},{0.01,0.05,0.1,0.5,1}))</f>
        <v>18.350000000000001</v>
      </c>
      <c r="E4" s="84">
        <f>CEILING(C4*0.9,LOOKUP(C4*0.9,{0,10,50,100,500},{0.01,0.05,0.1,0.5,1}))</f>
        <v>15.05</v>
      </c>
      <c r="F4" s="84">
        <f t="shared" si="0"/>
        <v>18.100000000000001</v>
      </c>
      <c r="G4" s="84">
        <v>3</v>
      </c>
      <c r="H4" s="84">
        <f t="shared" si="1"/>
        <v>50.099999999999994</v>
      </c>
      <c r="I4" s="84" t="s">
        <v>3590</v>
      </c>
      <c r="J4" s="84">
        <v>10.07</v>
      </c>
      <c r="K4" s="84" t="s">
        <v>5242</v>
      </c>
      <c r="M4" s="230">
        <v>-3116</v>
      </c>
    </row>
    <row r="5" spans="1:13" x14ac:dyDescent="0.25">
      <c r="A5" s="84" t="s">
        <v>4609</v>
      </c>
      <c r="B5" s="84" t="s">
        <v>4610</v>
      </c>
      <c r="C5" s="84">
        <v>39.299999999999997</v>
      </c>
      <c r="D5" s="84">
        <f>FLOOR(C5*1.1,LOOKUP(C5*1.1,{0,10,50,100,500},{0.01,0.05,0.1,0.5,1}))</f>
        <v>43.2</v>
      </c>
      <c r="E5" s="84">
        <f>CEILING(C5*0.9,LOOKUP(C5*0.9,{0,10,50,100,500},{0.01,0.05,0.1,0.5,1}))</f>
        <v>35.4</v>
      </c>
      <c r="F5" s="84">
        <f t="shared" si="0"/>
        <v>42.95</v>
      </c>
      <c r="G5" s="84">
        <v>1</v>
      </c>
      <c r="H5" s="84">
        <f t="shared" si="1"/>
        <v>39.299999999999997</v>
      </c>
      <c r="I5" s="84" t="s">
        <v>3590</v>
      </c>
      <c r="J5" s="84">
        <v>9.81</v>
      </c>
      <c r="K5" s="84" t="s">
        <v>5243</v>
      </c>
      <c r="M5" s="230">
        <v>-1201</v>
      </c>
    </row>
    <row r="6" spans="1:13" x14ac:dyDescent="0.25">
      <c r="A6" s="84" t="s">
        <v>5142</v>
      </c>
      <c r="B6" s="84" t="s">
        <v>5143</v>
      </c>
      <c r="C6" s="84">
        <v>26.5</v>
      </c>
      <c r="D6" s="84">
        <f>FLOOR(C6*1.1,LOOKUP(C6*1.1,{0,10,50,100,500},{0.01,0.05,0.1,0.5,1}))</f>
        <v>29.150000000000002</v>
      </c>
      <c r="E6" s="84">
        <f>CEILING(C6*0.9,LOOKUP(C6*0.9,{0,10,50,100,500},{0.01,0.05,0.1,0.5,1}))</f>
        <v>23.85</v>
      </c>
      <c r="F6" s="84">
        <f t="shared" si="0"/>
        <v>28.900000000000002</v>
      </c>
      <c r="G6" s="84">
        <v>2</v>
      </c>
      <c r="H6" s="84">
        <f t="shared" si="1"/>
        <v>53</v>
      </c>
      <c r="I6" s="84" t="s">
        <v>3590</v>
      </c>
      <c r="J6" s="84">
        <v>8.98</v>
      </c>
      <c r="K6" s="84" t="s">
        <v>5244</v>
      </c>
      <c r="M6" s="230">
        <v>3774</v>
      </c>
    </row>
    <row r="7" spans="1:13" x14ac:dyDescent="0.25">
      <c r="A7" s="84" t="s">
        <v>2323</v>
      </c>
      <c r="B7" s="84" t="s">
        <v>2324</v>
      </c>
      <c r="C7" s="84">
        <v>29.3</v>
      </c>
      <c r="D7" s="84">
        <f>FLOOR(C7*1.1,LOOKUP(C7*1.1,{0,10,50,100,500},{0.01,0.05,0.1,0.5,1}))</f>
        <v>32.200000000000003</v>
      </c>
      <c r="E7" s="84">
        <f>CEILING(C7*0.9,LOOKUP(C7*0.9,{0,10,50,100,500},{0.01,0.05,0.1,0.5,1}))</f>
        <v>26.400000000000002</v>
      </c>
      <c r="F7" s="84">
        <f t="shared" si="0"/>
        <v>31.950000000000003</v>
      </c>
      <c r="G7" s="84">
        <v>2</v>
      </c>
      <c r="H7" s="84">
        <f t="shared" si="1"/>
        <v>58.6</v>
      </c>
      <c r="I7" s="84" t="s">
        <v>3590</v>
      </c>
      <c r="J7" s="84">
        <v>8.4700000000000006</v>
      </c>
      <c r="K7" s="84" t="s">
        <v>5245</v>
      </c>
      <c r="M7" s="230">
        <v>-1932</v>
      </c>
    </row>
    <row r="8" spans="1:13" x14ac:dyDescent="0.25">
      <c r="A8" s="84" t="s">
        <v>5166</v>
      </c>
      <c r="B8" s="84" t="s">
        <v>5167</v>
      </c>
      <c r="C8" s="84">
        <v>31.65</v>
      </c>
      <c r="D8" s="84">
        <f>FLOOR(C8*1.1,LOOKUP(C8*1.1,{0,10,50,100,500},{0.01,0.05,0.1,0.5,1}))</f>
        <v>34.800000000000004</v>
      </c>
      <c r="E8" s="84">
        <f>CEILING(C8*0.9,LOOKUP(C8*0.9,{0,10,50,100,500},{0.01,0.05,0.1,0.5,1}))</f>
        <v>28.5</v>
      </c>
      <c r="F8" s="84">
        <f t="shared" si="0"/>
        <v>34.550000000000004</v>
      </c>
      <c r="G8" s="84">
        <v>2</v>
      </c>
      <c r="H8" s="84">
        <f t="shared" si="1"/>
        <v>63.3</v>
      </c>
      <c r="I8" s="84" t="s">
        <v>3590</v>
      </c>
      <c r="J8" s="84">
        <v>7.05</v>
      </c>
      <c r="K8" s="84" t="s">
        <v>5246</v>
      </c>
      <c r="M8" s="230">
        <v>-2445</v>
      </c>
    </row>
    <row r="9" spans="1:13" x14ac:dyDescent="0.25">
      <c r="A9" s="84" t="s">
        <v>4820</v>
      </c>
      <c r="B9" s="84" t="s">
        <v>4821</v>
      </c>
      <c r="C9" s="84">
        <v>63.8</v>
      </c>
      <c r="D9" s="84">
        <f>FLOOR(C9*1.1,LOOKUP(C9*1.1,{0,10,50,100,500},{0.01,0.05,0.1,0.5,1}))</f>
        <v>70.100000000000009</v>
      </c>
      <c r="E9" s="84">
        <f>CEILING(C9*0.9,LOOKUP(C9*0.9,{0,10,50,100,500},{0.01,0.05,0.1,0.5,1}))</f>
        <v>57.5</v>
      </c>
      <c r="F9" s="84">
        <f t="shared" si="0"/>
        <v>69.600000000000009</v>
      </c>
      <c r="G9" s="84">
        <v>1</v>
      </c>
      <c r="H9" s="84">
        <f t="shared" si="1"/>
        <v>63.8</v>
      </c>
      <c r="I9" s="84" t="s">
        <v>3590</v>
      </c>
      <c r="J9" s="84">
        <v>5.29</v>
      </c>
      <c r="K9" s="84" t="s">
        <v>5247</v>
      </c>
      <c r="M9" s="230">
        <v>-2844</v>
      </c>
    </row>
    <row r="10" spans="1:13" x14ac:dyDescent="0.25">
      <c r="H10" s="83">
        <f>SUM(H2:H9)</f>
        <v>447.00000000000006</v>
      </c>
      <c r="M10" s="83">
        <f>SUM(M2:M9)</f>
        <v>-12086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4C8C-B696-4E97-A6FD-FB58EC1AE2D3}">
  <dimension ref="A1:M10"/>
  <sheetViews>
    <sheetView zoomScale="130" zoomScaleNormal="130" workbookViewId="0">
      <selection activeCell="M10" sqref="M10"/>
    </sheetView>
  </sheetViews>
  <sheetFormatPr defaultColWidth="9.28515625" defaultRowHeight="15.75" x14ac:dyDescent="0.25"/>
  <cols>
    <col min="1" max="3" width="9.28515625" style="231"/>
    <col min="4" max="4" width="9.28515625" style="231" hidden="1" customWidth="1"/>
    <col min="5" max="10" width="9.28515625" style="231"/>
    <col min="11" max="11" width="15.7109375" style="231" customWidth="1"/>
    <col min="12" max="16384" width="9.28515625" style="231"/>
  </cols>
  <sheetData>
    <row r="1" spans="1:13" x14ac:dyDescent="0.25">
      <c r="A1" s="231" t="s">
        <v>3587</v>
      </c>
      <c r="B1" s="231" t="s">
        <v>3588</v>
      </c>
      <c r="C1" s="231" t="s">
        <v>3589</v>
      </c>
      <c r="D1" s="231" t="s">
        <v>3590</v>
      </c>
      <c r="E1" s="231" t="s">
        <v>3591</v>
      </c>
      <c r="F1" s="231" t="s">
        <v>3592</v>
      </c>
      <c r="G1" s="231" t="s">
        <v>3593</v>
      </c>
      <c r="H1" s="231" t="s">
        <v>3594</v>
      </c>
      <c r="I1" s="231" t="s">
        <v>3590</v>
      </c>
      <c r="J1" s="231" t="s">
        <v>3595</v>
      </c>
      <c r="K1" s="231" t="s">
        <v>3596</v>
      </c>
      <c r="L1" s="231" t="s">
        <v>3597</v>
      </c>
    </row>
    <row r="2" spans="1:13" x14ac:dyDescent="0.25">
      <c r="A2" s="84" t="s">
        <v>4652</v>
      </c>
      <c r="B2" s="84" t="s">
        <v>4653</v>
      </c>
      <c r="C2" s="84">
        <v>48.7</v>
      </c>
      <c r="D2" s="84">
        <f>FLOOR(C2*1.1,LOOKUP(C2*1.1,{0,10,50,100,500},{0.01,0.05,0.1,0.5,1}))</f>
        <v>53.5</v>
      </c>
      <c r="E2" s="84">
        <f>CEILING(C2*0.9,LOOKUP(C2*0.9,{0,10,50,100,500},{0.01,0.05,0.1,0.5,1}))</f>
        <v>43.85</v>
      </c>
      <c r="F2" s="84">
        <f t="shared" ref="F2:F9" si="0">IF(D2&lt;10,D2-0.05,IF(D2&lt;50,D2-0.25,IF(D2&lt;100,D2-0.5,IF(D2&lt;500,D2-2.5,IF(D2&lt;1000,D2-5,0)))))</f>
        <v>53</v>
      </c>
      <c r="G2" s="84">
        <v>1</v>
      </c>
      <c r="H2" s="84">
        <f t="shared" ref="H2:H9" si="1">C2*G2</f>
        <v>48.7</v>
      </c>
      <c r="I2" s="84" t="s">
        <v>3590</v>
      </c>
      <c r="J2" s="84">
        <v>14.15</v>
      </c>
      <c r="K2" s="84" t="s">
        <v>5248</v>
      </c>
      <c r="M2" s="231">
        <v>-512</v>
      </c>
    </row>
    <row r="3" spans="1:13" x14ac:dyDescent="0.25">
      <c r="A3" s="84" t="s">
        <v>4609</v>
      </c>
      <c r="B3" s="84" t="s">
        <v>4610</v>
      </c>
      <c r="C3" s="84">
        <v>41.9</v>
      </c>
      <c r="D3" s="84">
        <f>FLOOR(C3*1.1,LOOKUP(C3*1.1,{0,10,50,100,500},{0.01,0.05,0.1,0.5,1}))</f>
        <v>46.050000000000004</v>
      </c>
      <c r="E3" s="84">
        <f>CEILING(C3*0.9,LOOKUP(C3*0.9,{0,10,50,100,500},{0.01,0.05,0.1,0.5,1}))</f>
        <v>37.75</v>
      </c>
      <c r="F3" s="84">
        <f t="shared" si="0"/>
        <v>45.800000000000004</v>
      </c>
      <c r="G3" s="84">
        <v>1</v>
      </c>
      <c r="H3" s="84">
        <f t="shared" si="1"/>
        <v>41.9</v>
      </c>
      <c r="I3" s="84" t="s">
        <v>3590</v>
      </c>
      <c r="J3" s="84">
        <v>12.07</v>
      </c>
      <c r="K3" s="84" t="s">
        <v>5249</v>
      </c>
      <c r="M3" s="231">
        <v>247</v>
      </c>
    </row>
    <row r="4" spans="1:13" x14ac:dyDescent="0.25">
      <c r="A4" s="84" t="s">
        <v>4964</v>
      </c>
      <c r="B4" s="84" t="s">
        <v>4965</v>
      </c>
      <c r="C4" s="84">
        <v>36.5</v>
      </c>
      <c r="D4" s="84">
        <f>FLOOR(C4*1.1,LOOKUP(C4*1.1,{0,10,50,100,500},{0.01,0.05,0.1,0.5,1}))</f>
        <v>40.150000000000006</v>
      </c>
      <c r="E4" s="84">
        <f>CEILING(C4*0.9,LOOKUP(C4*0.9,{0,10,50,100,500},{0.01,0.05,0.1,0.5,1}))</f>
        <v>32.85</v>
      </c>
      <c r="F4" s="84">
        <f t="shared" si="0"/>
        <v>39.900000000000006</v>
      </c>
      <c r="G4" s="84">
        <v>1</v>
      </c>
      <c r="H4" s="84">
        <f t="shared" si="1"/>
        <v>36.5</v>
      </c>
      <c r="I4" s="84" t="s">
        <v>3590</v>
      </c>
      <c r="J4" s="84">
        <v>10.75</v>
      </c>
      <c r="K4" s="84" t="s">
        <v>5250</v>
      </c>
      <c r="M4" s="231">
        <v>-994</v>
      </c>
    </row>
    <row r="5" spans="1:13" x14ac:dyDescent="0.25">
      <c r="A5" s="84" t="s">
        <v>5152</v>
      </c>
      <c r="B5" s="84" t="s">
        <v>5153</v>
      </c>
      <c r="C5" s="84">
        <v>18</v>
      </c>
      <c r="D5" s="84">
        <f>FLOOR(C5*1.1,LOOKUP(C5*1.1,{0,10,50,100,500},{0.01,0.05,0.1,0.5,1}))</f>
        <v>19.8</v>
      </c>
      <c r="E5" s="84">
        <f>CEILING(C5*0.9,LOOKUP(C5*0.9,{0,10,50,100,500},{0.01,0.05,0.1,0.5,1}))</f>
        <v>16.2</v>
      </c>
      <c r="F5" s="84">
        <f t="shared" si="0"/>
        <v>19.55</v>
      </c>
      <c r="G5" s="84">
        <v>3</v>
      </c>
      <c r="H5" s="84">
        <f t="shared" si="1"/>
        <v>54</v>
      </c>
      <c r="I5" s="84" t="s">
        <v>3590</v>
      </c>
      <c r="J5" s="84">
        <v>10.16</v>
      </c>
      <c r="K5" s="84" t="s">
        <v>5251</v>
      </c>
      <c r="M5" s="231">
        <v>140</v>
      </c>
    </row>
    <row r="6" spans="1:13" x14ac:dyDescent="0.25">
      <c r="A6" s="84" t="s">
        <v>1935</v>
      </c>
      <c r="B6" s="84" t="s">
        <v>1936</v>
      </c>
      <c r="C6" s="84">
        <v>12.4</v>
      </c>
      <c r="D6" s="84">
        <f>FLOOR(C6*1.1,LOOKUP(C6*1.1,{0,10,50,100,500},{0.01,0.05,0.1,0.5,1}))</f>
        <v>13.600000000000001</v>
      </c>
      <c r="E6" s="84">
        <f>CEILING(C6*0.9,LOOKUP(C6*0.9,{0,10,50,100,500},{0.01,0.05,0.1,0.5,1}))</f>
        <v>11.200000000000001</v>
      </c>
      <c r="F6" s="84">
        <f t="shared" si="0"/>
        <v>13.350000000000001</v>
      </c>
      <c r="G6" s="84">
        <v>4</v>
      </c>
      <c r="H6" s="84">
        <f t="shared" si="1"/>
        <v>49.6</v>
      </c>
      <c r="I6" s="84" t="s">
        <v>3590</v>
      </c>
      <c r="J6" s="84">
        <v>9.9600000000000009</v>
      </c>
      <c r="K6" s="84" t="s">
        <v>5252</v>
      </c>
      <c r="M6" s="231">
        <v>-1913</v>
      </c>
    </row>
    <row r="7" spans="1:13" x14ac:dyDescent="0.25">
      <c r="A7" s="84" t="s">
        <v>5208</v>
      </c>
      <c r="B7" s="84" t="s">
        <v>5209</v>
      </c>
      <c r="C7" s="84">
        <v>30.45</v>
      </c>
      <c r="D7" s="84">
        <f>FLOOR(C7*1.1,LOOKUP(C7*1.1,{0,10,50,100,500},{0.01,0.05,0.1,0.5,1}))</f>
        <v>33.450000000000003</v>
      </c>
      <c r="E7" s="84">
        <f>CEILING(C7*0.9,LOOKUP(C7*0.9,{0,10,50,100,500},{0.01,0.05,0.1,0.5,1}))</f>
        <v>27.450000000000003</v>
      </c>
      <c r="F7" s="84">
        <f t="shared" si="0"/>
        <v>33.200000000000003</v>
      </c>
      <c r="G7" s="84">
        <v>2</v>
      </c>
      <c r="H7" s="84">
        <f t="shared" si="1"/>
        <v>60.9</v>
      </c>
      <c r="I7" s="84" t="s">
        <v>3590</v>
      </c>
      <c r="J7" s="84">
        <v>9.5500000000000007</v>
      </c>
      <c r="K7" s="84" t="s">
        <v>5253</v>
      </c>
      <c r="L7" s="183"/>
      <c r="M7" s="231">
        <v>-1561</v>
      </c>
    </row>
    <row r="8" spans="1:13" x14ac:dyDescent="0.25">
      <c r="A8" s="84" t="s">
        <v>5254</v>
      </c>
      <c r="B8" s="84" t="s">
        <v>5255</v>
      </c>
      <c r="C8" s="84">
        <v>58.6</v>
      </c>
      <c r="D8" s="84">
        <f>FLOOR(C8*1.1,LOOKUP(C8*1.1,{0,10,50,100,500},{0.01,0.05,0.1,0.5,1}))</f>
        <v>64.400000000000006</v>
      </c>
      <c r="E8" s="84">
        <f>CEILING(C8*0.9,LOOKUP(C8*0.9,{0,10,50,100,500},{0.01,0.05,0.1,0.5,1}))</f>
        <v>52.800000000000004</v>
      </c>
      <c r="F8" s="84">
        <f t="shared" si="0"/>
        <v>63.900000000000006</v>
      </c>
      <c r="G8" s="84">
        <v>1</v>
      </c>
      <c r="H8" s="84">
        <f t="shared" si="1"/>
        <v>58.6</v>
      </c>
      <c r="I8" s="84" t="s">
        <v>3590</v>
      </c>
      <c r="J8" s="84">
        <v>9.5299999999999994</v>
      </c>
      <c r="K8" s="84" t="s">
        <v>5256</v>
      </c>
      <c r="L8" s="183"/>
      <c r="M8" s="231">
        <v>-1434</v>
      </c>
    </row>
    <row r="9" spans="1:13" x14ac:dyDescent="0.25">
      <c r="A9" s="84" t="s">
        <v>766</v>
      </c>
      <c r="B9" s="84" t="s">
        <v>767</v>
      </c>
      <c r="C9" s="84">
        <v>19.8</v>
      </c>
      <c r="D9" s="84">
        <f>FLOOR(C9*1.1,LOOKUP(C9*1.1,{0,10,50,100,500},{0.01,0.05,0.1,0.5,1}))</f>
        <v>21.75</v>
      </c>
      <c r="E9" s="84">
        <f>CEILING(C9*0.9,LOOKUP(C9*0.9,{0,10,50,100,500},{0.01,0.05,0.1,0.5,1}))</f>
        <v>17.850000000000001</v>
      </c>
      <c r="F9" s="84">
        <f t="shared" si="0"/>
        <v>21.5</v>
      </c>
      <c r="G9" s="84">
        <v>3</v>
      </c>
      <c r="H9" s="84">
        <f t="shared" si="1"/>
        <v>59.400000000000006</v>
      </c>
      <c r="I9" s="84" t="s">
        <v>3590</v>
      </c>
      <c r="J9" s="84">
        <v>7.62</v>
      </c>
      <c r="K9" s="84" t="s">
        <v>5257</v>
      </c>
      <c r="L9" s="183"/>
      <c r="M9" s="231">
        <v>-132</v>
      </c>
    </row>
    <row r="10" spans="1:13" x14ac:dyDescent="0.25">
      <c r="H10" s="83">
        <f>SUM(H2:H9)</f>
        <v>409.6</v>
      </c>
      <c r="M10" s="83">
        <f>SUM(M2:M9)</f>
        <v>-6159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8670-99D9-46F5-AE91-8F5811B5AA41}">
  <dimension ref="A1:M10"/>
  <sheetViews>
    <sheetView zoomScale="130" zoomScaleNormal="130" workbookViewId="0">
      <selection activeCell="O16" sqref="O16"/>
    </sheetView>
  </sheetViews>
  <sheetFormatPr defaultColWidth="9.28515625" defaultRowHeight="15.75" x14ac:dyDescent="0.25"/>
  <cols>
    <col min="1" max="3" width="9.28515625" style="232"/>
    <col min="4" max="4" width="9.28515625" style="232" hidden="1" customWidth="1"/>
    <col min="5" max="10" width="9.28515625" style="232"/>
    <col min="11" max="11" width="15.7109375" style="232" customWidth="1"/>
    <col min="12" max="16384" width="9.28515625" style="232"/>
  </cols>
  <sheetData>
    <row r="1" spans="1:13" x14ac:dyDescent="0.25">
      <c r="A1" s="232" t="s">
        <v>3587</v>
      </c>
      <c r="B1" s="232" t="s">
        <v>3588</v>
      </c>
      <c r="C1" s="232" t="s">
        <v>3589</v>
      </c>
      <c r="D1" s="232" t="s">
        <v>3590</v>
      </c>
      <c r="E1" s="232" t="s">
        <v>3591</v>
      </c>
      <c r="F1" s="232" t="s">
        <v>3592</v>
      </c>
      <c r="G1" s="232" t="s">
        <v>3593</v>
      </c>
      <c r="H1" s="232" t="s">
        <v>3594</v>
      </c>
      <c r="I1" s="232" t="s">
        <v>3590</v>
      </c>
      <c r="J1" s="232" t="s">
        <v>3595</v>
      </c>
      <c r="K1" s="232" t="s">
        <v>3596</v>
      </c>
      <c r="L1" s="232" t="s">
        <v>3597</v>
      </c>
    </row>
    <row r="2" spans="1:13" x14ac:dyDescent="0.25">
      <c r="A2" s="84" t="s">
        <v>5254</v>
      </c>
      <c r="B2" s="84" t="s">
        <v>5255</v>
      </c>
      <c r="C2" s="84">
        <v>60.6</v>
      </c>
      <c r="D2" s="84">
        <f>FLOOR(C2*1.1,LOOKUP(C2*1.1,{0,10,50,100,500},{0.01,0.05,0.1,0.5,1}))</f>
        <v>66.600000000000009</v>
      </c>
      <c r="E2" s="84">
        <f>CEILING(C2*0.9,LOOKUP(C2*0.9,{0,10,50,100,500},{0.01,0.05,0.1,0.5,1}))</f>
        <v>54.6</v>
      </c>
      <c r="F2" s="84">
        <f t="shared" ref="F2:F9" si="0">IF(D2&lt;10,D2-0.05,IF(D2&lt;50,D2-0.25,IF(D2&lt;100,D2-0.5,IF(D2&lt;500,D2-2.5,IF(D2&lt;1000,D2-5,0)))))</f>
        <v>66.100000000000009</v>
      </c>
      <c r="G2" s="84">
        <v>1</v>
      </c>
      <c r="H2" s="84">
        <f t="shared" ref="H2:H9" si="1">C2*G2</f>
        <v>60.6</v>
      </c>
      <c r="I2" s="84" t="s">
        <v>3590</v>
      </c>
      <c r="J2" s="84">
        <v>26.29</v>
      </c>
      <c r="K2" s="84" t="s">
        <v>5258</v>
      </c>
      <c r="M2" s="232">
        <v>-736</v>
      </c>
    </row>
    <row r="3" spans="1:13" x14ac:dyDescent="0.25">
      <c r="A3" s="84" t="s">
        <v>4609</v>
      </c>
      <c r="B3" s="84" t="s">
        <v>4610</v>
      </c>
      <c r="C3" s="84">
        <v>42.5</v>
      </c>
      <c r="D3" s="84">
        <f>FLOOR(C3*1.1,LOOKUP(C3*1.1,{0,10,50,100,500},{0.01,0.05,0.1,0.5,1}))</f>
        <v>46.75</v>
      </c>
      <c r="E3" s="84">
        <f>CEILING(C3*0.9,LOOKUP(C3*0.9,{0,10,50,100,500},{0.01,0.05,0.1,0.5,1}))</f>
        <v>38.25</v>
      </c>
      <c r="F3" s="84">
        <f t="shared" si="0"/>
        <v>46.5</v>
      </c>
      <c r="G3" s="84">
        <v>1</v>
      </c>
      <c r="H3" s="84">
        <f t="shared" si="1"/>
        <v>42.5</v>
      </c>
      <c r="I3" s="84" t="s">
        <v>3590</v>
      </c>
      <c r="J3" s="84">
        <v>12</v>
      </c>
      <c r="K3" s="84" t="s">
        <v>5259</v>
      </c>
      <c r="M3" s="232">
        <v>-3</v>
      </c>
    </row>
    <row r="4" spans="1:13" x14ac:dyDescent="0.25">
      <c r="A4" s="84" t="s">
        <v>4415</v>
      </c>
      <c r="B4" s="84" t="s">
        <v>4416</v>
      </c>
      <c r="C4" s="84">
        <v>36.950000000000003</v>
      </c>
      <c r="D4" s="84">
        <f>FLOOR(C4*1.1,LOOKUP(C4*1.1,{0,10,50,100,500},{0.01,0.05,0.1,0.5,1}))</f>
        <v>40.6</v>
      </c>
      <c r="E4" s="84">
        <f>CEILING(C4*0.9,LOOKUP(C4*0.9,{0,10,50,100,500},{0.01,0.05,0.1,0.5,1}))</f>
        <v>33.300000000000004</v>
      </c>
      <c r="F4" s="84">
        <f t="shared" si="0"/>
        <v>40.35</v>
      </c>
      <c r="G4" s="84">
        <v>1</v>
      </c>
      <c r="H4" s="84">
        <f t="shared" si="1"/>
        <v>36.950000000000003</v>
      </c>
      <c r="I4" s="84" t="s">
        <v>3590</v>
      </c>
      <c r="J4" s="84">
        <v>11.27</v>
      </c>
      <c r="K4" s="84" t="s">
        <v>5260</v>
      </c>
      <c r="M4" s="232">
        <v>-545</v>
      </c>
    </row>
    <row r="5" spans="1:13" x14ac:dyDescent="0.25">
      <c r="A5" s="84" t="s">
        <v>5073</v>
      </c>
      <c r="B5" s="84" t="s">
        <v>5074</v>
      </c>
      <c r="C5" s="84">
        <v>39.5</v>
      </c>
      <c r="D5" s="84">
        <f>FLOOR(C5*1.1,LOOKUP(C5*1.1,{0,10,50,100,500},{0.01,0.05,0.1,0.5,1}))</f>
        <v>43.45</v>
      </c>
      <c r="E5" s="84">
        <f>CEILING(C5*0.9,LOOKUP(C5*0.9,{0,10,50,100,500},{0.01,0.05,0.1,0.5,1}))</f>
        <v>35.550000000000004</v>
      </c>
      <c r="F5" s="84">
        <f t="shared" si="0"/>
        <v>43.2</v>
      </c>
      <c r="G5" s="84">
        <v>1</v>
      </c>
      <c r="H5" s="84">
        <f t="shared" si="1"/>
        <v>39.5</v>
      </c>
      <c r="I5" s="84" t="s">
        <v>3590</v>
      </c>
      <c r="J5" s="84">
        <v>11.16</v>
      </c>
      <c r="K5" s="84" t="s">
        <v>5261</v>
      </c>
      <c r="M5" s="232">
        <v>-399</v>
      </c>
    </row>
    <row r="6" spans="1:13" x14ac:dyDescent="0.25">
      <c r="A6" s="84" t="s">
        <v>593</v>
      </c>
      <c r="B6" s="84" t="s">
        <v>594</v>
      </c>
      <c r="C6" s="84">
        <v>73.5</v>
      </c>
      <c r="D6" s="84">
        <f>FLOOR(C6*1.1,LOOKUP(C6*1.1,{0,10,50,100,500},{0.01,0.05,0.1,0.5,1}))</f>
        <v>80.800000000000011</v>
      </c>
      <c r="E6" s="84">
        <f>CEILING(C6*0.9,LOOKUP(C6*0.9,{0,10,50,100,500},{0.01,0.05,0.1,0.5,1}))</f>
        <v>66.2</v>
      </c>
      <c r="F6" s="84">
        <f t="shared" si="0"/>
        <v>80.300000000000011</v>
      </c>
      <c r="G6" s="84">
        <v>1</v>
      </c>
      <c r="H6" s="84">
        <f t="shared" si="1"/>
        <v>73.5</v>
      </c>
      <c r="I6" s="84" t="s">
        <v>3590</v>
      </c>
      <c r="J6" s="84">
        <v>9.1300000000000008</v>
      </c>
      <c r="K6" s="84" t="s">
        <v>5262</v>
      </c>
      <c r="L6" s="183"/>
      <c r="M6" s="232">
        <v>-168</v>
      </c>
    </row>
    <row r="7" spans="1:13" x14ac:dyDescent="0.25">
      <c r="A7" s="84" t="s">
        <v>5163</v>
      </c>
      <c r="B7" s="84" t="s">
        <v>5164</v>
      </c>
      <c r="C7" s="84">
        <v>24.2</v>
      </c>
      <c r="D7" s="84">
        <f>FLOOR(C7*1.1,LOOKUP(C7*1.1,{0,10,50,100,500},{0.01,0.05,0.1,0.5,1}))</f>
        <v>26.6</v>
      </c>
      <c r="E7" s="84">
        <f>CEILING(C7*0.9,LOOKUP(C7*0.9,{0,10,50,100,500},{0.01,0.05,0.1,0.5,1}))</f>
        <v>21.8</v>
      </c>
      <c r="F7" s="84">
        <f t="shared" si="0"/>
        <v>26.35</v>
      </c>
      <c r="G7" s="84">
        <v>2</v>
      </c>
      <c r="H7" s="84">
        <f t="shared" si="1"/>
        <v>48.4</v>
      </c>
      <c r="I7" s="84" t="s">
        <v>3590</v>
      </c>
      <c r="J7" s="84">
        <v>8.94</v>
      </c>
      <c r="K7" s="84" t="s">
        <v>5263</v>
      </c>
      <c r="M7" s="232">
        <v>-1032</v>
      </c>
    </row>
    <row r="8" spans="1:13" x14ac:dyDescent="0.25">
      <c r="A8" s="84" t="s">
        <v>656</v>
      </c>
      <c r="B8" s="84" t="s">
        <v>657</v>
      </c>
      <c r="C8" s="84">
        <v>49</v>
      </c>
      <c r="D8" s="84">
        <f>FLOOR(C8*1.1,LOOKUP(C8*1.1,{0,10,50,100,500},{0.01,0.05,0.1,0.5,1}))</f>
        <v>53.900000000000006</v>
      </c>
      <c r="E8" s="84">
        <f>CEILING(C8*0.9,LOOKUP(C8*0.9,{0,10,50,100,500},{0.01,0.05,0.1,0.5,1}))</f>
        <v>44.1</v>
      </c>
      <c r="F8" s="84">
        <f t="shared" si="0"/>
        <v>53.400000000000006</v>
      </c>
      <c r="G8" s="84">
        <v>1</v>
      </c>
      <c r="H8" s="84">
        <f t="shared" si="1"/>
        <v>49</v>
      </c>
      <c r="I8" s="84" t="s">
        <v>3590</v>
      </c>
      <c r="J8" s="84">
        <v>8.66</v>
      </c>
      <c r="K8" s="84" t="s">
        <v>5264</v>
      </c>
      <c r="M8" s="232">
        <v>-2663</v>
      </c>
    </row>
    <row r="9" spans="1:13" x14ac:dyDescent="0.25">
      <c r="A9" s="84" t="s">
        <v>4652</v>
      </c>
      <c r="B9" s="84" t="s">
        <v>4653</v>
      </c>
      <c r="C9" s="84">
        <v>49.2</v>
      </c>
      <c r="D9" s="84">
        <f>FLOOR(C9*1.1,LOOKUP(C9*1.1,{0,10,50,100,500},{0.01,0.05,0.1,0.5,1}))</f>
        <v>54.1</v>
      </c>
      <c r="E9" s="84">
        <f>CEILING(C9*0.9,LOOKUP(C9*0.9,{0,10,50,100,500},{0.01,0.05,0.1,0.5,1}))</f>
        <v>44.300000000000004</v>
      </c>
      <c r="F9" s="84">
        <f t="shared" si="0"/>
        <v>53.6</v>
      </c>
      <c r="G9" s="84">
        <v>1</v>
      </c>
      <c r="H9" s="84">
        <f t="shared" si="1"/>
        <v>49.2</v>
      </c>
      <c r="I9" s="84" t="s">
        <v>3590</v>
      </c>
      <c r="J9" s="84">
        <v>7.34</v>
      </c>
      <c r="K9" s="84" t="s">
        <v>5265</v>
      </c>
      <c r="M9" s="232">
        <v>-4663</v>
      </c>
    </row>
    <row r="10" spans="1:13" x14ac:dyDescent="0.25">
      <c r="H10" s="83">
        <f>SUM(H2:H9)</f>
        <v>399.65</v>
      </c>
      <c r="M10" s="83">
        <f>SUM(M2:M9)</f>
        <v>-10209</v>
      </c>
    </row>
  </sheetData>
  <phoneticPr fontId="1" type="noConversion"/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A2DD-5DE5-46C5-A8AB-5304EAB018E7}">
  <dimension ref="A1:M10"/>
  <sheetViews>
    <sheetView zoomScale="130" zoomScaleNormal="130" workbookViewId="0">
      <selection activeCell="M10" sqref="M10"/>
    </sheetView>
  </sheetViews>
  <sheetFormatPr defaultColWidth="9.28515625" defaultRowHeight="15.75" x14ac:dyDescent="0.25"/>
  <cols>
    <col min="1" max="3" width="9.28515625" style="233"/>
    <col min="4" max="4" width="9.28515625" style="233" hidden="1" customWidth="1"/>
    <col min="5" max="10" width="9.28515625" style="233"/>
    <col min="11" max="11" width="15.7109375" style="233" customWidth="1"/>
    <col min="12" max="16384" width="9.28515625" style="233"/>
  </cols>
  <sheetData>
    <row r="1" spans="1:13" x14ac:dyDescent="0.25">
      <c r="A1" s="233" t="s">
        <v>3587</v>
      </c>
      <c r="B1" s="233" t="s">
        <v>3588</v>
      </c>
      <c r="C1" s="233" t="s">
        <v>3589</v>
      </c>
      <c r="D1" s="233" t="s">
        <v>3590</v>
      </c>
      <c r="E1" s="233" t="s">
        <v>3591</v>
      </c>
      <c r="F1" s="233" t="s">
        <v>3592</v>
      </c>
      <c r="G1" s="233" t="s">
        <v>3593</v>
      </c>
      <c r="H1" s="233" t="s">
        <v>3594</v>
      </c>
      <c r="I1" s="233" t="s">
        <v>3590</v>
      </c>
      <c r="J1" s="233" t="s">
        <v>3595</v>
      </c>
      <c r="K1" s="233" t="s">
        <v>3596</v>
      </c>
      <c r="L1" s="233" t="s">
        <v>3597</v>
      </c>
    </row>
    <row r="2" spans="1:13" x14ac:dyDescent="0.25">
      <c r="A2" s="84" t="s">
        <v>4800</v>
      </c>
      <c r="B2" s="84" t="s">
        <v>4801</v>
      </c>
      <c r="C2" s="84">
        <v>28.4</v>
      </c>
      <c r="D2" s="84">
        <f>FLOOR(C2*1.1,LOOKUP(C2*1.1,{0,10,50,100,500},{0.01,0.05,0.1,0.5,1}))</f>
        <v>31.200000000000003</v>
      </c>
      <c r="E2" s="84">
        <f>CEILING(C2*0.9,LOOKUP(C2*0.9,{0,10,50,100,500},{0.01,0.05,0.1,0.5,1}))</f>
        <v>25.6</v>
      </c>
      <c r="F2" s="84">
        <f t="shared" ref="F2:F9" si="0">IF(D2&lt;10,D2-0.05,IF(D2&lt;50,D2-0.25,IF(D2&lt;100,D2-0.5,IF(D2&lt;500,D2-2.5,IF(D2&lt;1000,D2-5,0)))))</f>
        <v>30.950000000000003</v>
      </c>
      <c r="G2" s="84">
        <v>2</v>
      </c>
      <c r="H2" s="84">
        <f t="shared" ref="H2:H9" si="1">C2*G2</f>
        <v>56.8</v>
      </c>
      <c r="I2" s="84" t="s">
        <v>3590</v>
      </c>
      <c r="J2" s="84">
        <v>5.0599999999999996</v>
      </c>
      <c r="K2" s="84" t="s">
        <v>5266</v>
      </c>
      <c r="M2" s="233">
        <v>-30</v>
      </c>
    </row>
    <row r="3" spans="1:13" x14ac:dyDescent="0.25">
      <c r="A3" s="84" t="s">
        <v>2099</v>
      </c>
      <c r="B3" s="84" t="s">
        <v>2100</v>
      </c>
      <c r="C3" s="84">
        <v>27</v>
      </c>
      <c r="D3" s="84">
        <f>FLOOR(C3*1.1,LOOKUP(C3*1.1,{0,10,50,100,500},{0.01,0.05,0.1,0.5,1}))</f>
        <v>29.700000000000003</v>
      </c>
      <c r="E3" s="84">
        <f>CEILING(C3*0.9,LOOKUP(C3*0.9,{0,10,50,100,500},{0.01,0.05,0.1,0.5,1}))</f>
        <v>24.3</v>
      </c>
      <c r="F3" s="84">
        <f t="shared" si="0"/>
        <v>29.450000000000003</v>
      </c>
      <c r="G3" s="84">
        <v>2</v>
      </c>
      <c r="H3" s="84">
        <f t="shared" si="1"/>
        <v>54</v>
      </c>
      <c r="I3" s="84" t="s">
        <v>3590</v>
      </c>
      <c r="J3" s="84">
        <v>4.6900000000000004</v>
      </c>
      <c r="K3" s="84" t="s">
        <v>5267</v>
      </c>
      <c r="M3" s="233">
        <v>379</v>
      </c>
    </row>
    <row r="4" spans="1:13" x14ac:dyDescent="0.25">
      <c r="A4" s="84" t="s">
        <v>4820</v>
      </c>
      <c r="B4" s="84" t="s">
        <v>4821</v>
      </c>
      <c r="C4" s="84">
        <v>67.900000000000006</v>
      </c>
      <c r="D4" s="84">
        <f>FLOOR(C4*1.1,LOOKUP(C4*1.1,{0,10,50,100,500},{0.01,0.05,0.1,0.5,1}))</f>
        <v>74.600000000000009</v>
      </c>
      <c r="E4" s="84">
        <f>CEILING(C4*0.9,LOOKUP(C4*0.9,{0,10,50,100,500},{0.01,0.05,0.1,0.5,1}))</f>
        <v>61.2</v>
      </c>
      <c r="F4" s="84">
        <f t="shared" si="0"/>
        <v>74.100000000000009</v>
      </c>
      <c r="G4" s="84">
        <v>1</v>
      </c>
      <c r="H4" s="84">
        <f t="shared" si="1"/>
        <v>67.900000000000006</v>
      </c>
      <c r="I4" s="84" t="s">
        <v>3590</v>
      </c>
      <c r="J4" s="84">
        <v>6.35</v>
      </c>
      <c r="K4" s="84" t="s">
        <v>5268</v>
      </c>
      <c r="M4" s="233">
        <v>346</v>
      </c>
    </row>
    <row r="5" spans="1:13" x14ac:dyDescent="0.25">
      <c r="A5" s="84" t="s">
        <v>656</v>
      </c>
      <c r="B5" s="84" t="s">
        <v>657</v>
      </c>
      <c r="C5" s="84">
        <v>51.7</v>
      </c>
      <c r="D5" s="84">
        <f>FLOOR(C5*1.1,LOOKUP(C5*1.1,{0,10,50,100,500},{0.01,0.05,0.1,0.5,1}))</f>
        <v>56.800000000000004</v>
      </c>
      <c r="E5" s="84">
        <f>CEILING(C5*0.9,LOOKUP(C5*0.9,{0,10,50,100,500},{0.01,0.05,0.1,0.5,1}))</f>
        <v>46.550000000000004</v>
      </c>
      <c r="F5" s="84">
        <f t="shared" si="0"/>
        <v>56.300000000000004</v>
      </c>
      <c r="G5" s="84">
        <v>1</v>
      </c>
      <c r="H5" s="84">
        <f t="shared" si="1"/>
        <v>51.7</v>
      </c>
      <c r="I5" s="84" t="s">
        <v>3590</v>
      </c>
      <c r="J5" s="84">
        <v>18.489999999999998</v>
      </c>
      <c r="K5" s="84" t="s">
        <v>5269</v>
      </c>
      <c r="M5" s="233">
        <v>-317</v>
      </c>
    </row>
    <row r="6" spans="1:13" x14ac:dyDescent="0.25">
      <c r="A6" s="84" t="s">
        <v>865</v>
      </c>
      <c r="B6" s="84" t="s">
        <v>866</v>
      </c>
      <c r="C6" s="84">
        <v>74.7</v>
      </c>
      <c r="D6" s="84">
        <f>FLOOR(C6*1.1,LOOKUP(C6*1.1,{0,10,50,100,500},{0.01,0.05,0.1,0.5,1}))</f>
        <v>82.100000000000009</v>
      </c>
      <c r="E6" s="84">
        <f>CEILING(C6*0.9,LOOKUP(C6*0.9,{0,10,50,100,500},{0.01,0.05,0.1,0.5,1}))</f>
        <v>67.3</v>
      </c>
      <c r="F6" s="84">
        <f t="shared" si="0"/>
        <v>81.600000000000009</v>
      </c>
      <c r="G6" s="84">
        <v>1</v>
      </c>
      <c r="H6" s="84">
        <f t="shared" si="1"/>
        <v>74.7</v>
      </c>
      <c r="I6" s="84" t="s">
        <v>3590</v>
      </c>
      <c r="J6" s="84">
        <v>4.22</v>
      </c>
      <c r="K6" s="84" t="s">
        <v>5270</v>
      </c>
      <c r="M6" s="233">
        <v>-2770</v>
      </c>
    </row>
    <row r="7" spans="1:13" x14ac:dyDescent="0.25">
      <c r="A7" s="84" t="s">
        <v>3774</v>
      </c>
      <c r="B7" s="84" t="s">
        <v>3775</v>
      </c>
      <c r="C7" s="84">
        <v>77.8</v>
      </c>
      <c r="D7" s="84">
        <f>FLOOR(C7*1.1,LOOKUP(C7*1.1,{0,10,50,100,500},{0.01,0.05,0.1,0.5,1}))</f>
        <v>85.5</v>
      </c>
      <c r="E7" s="84">
        <f>CEILING(C7*0.9,LOOKUP(C7*0.9,{0,10,50,100,500},{0.01,0.05,0.1,0.5,1}))</f>
        <v>70.100000000000009</v>
      </c>
      <c r="F7" s="84">
        <f t="shared" si="0"/>
        <v>85</v>
      </c>
      <c r="G7" s="84">
        <v>1</v>
      </c>
      <c r="H7" s="84">
        <f t="shared" si="1"/>
        <v>77.8</v>
      </c>
      <c r="I7" s="84" t="s">
        <v>3590</v>
      </c>
      <c r="J7" s="84">
        <v>7.68</v>
      </c>
      <c r="K7" s="84" t="s">
        <v>5271</v>
      </c>
      <c r="M7" s="233">
        <v>-3377</v>
      </c>
    </row>
    <row r="8" spans="1:13" x14ac:dyDescent="0.25">
      <c r="A8" s="84" t="s">
        <v>4652</v>
      </c>
      <c r="B8" s="84" t="s">
        <v>4653</v>
      </c>
      <c r="C8" s="84">
        <v>51.9</v>
      </c>
      <c r="D8" s="84">
        <f>FLOOR(C8*1.1,LOOKUP(C8*1.1,{0,10,50,100,500},{0.01,0.05,0.1,0.5,1}))</f>
        <v>57</v>
      </c>
      <c r="E8" s="84">
        <f>CEILING(C8*0.9,LOOKUP(C8*0.9,{0,10,50,100,500},{0.01,0.05,0.1,0.5,1}))</f>
        <v>46.75</v>
      </c>
      <c r="F8" s="84">
        <f t="shared" si="0"/>
        <v>56.5</v>
      </c>
      <c r="G8" s="84">
        <v>1</v>
      </c>
      <c r="H8" s="84">
        <f t="shared" si="1"/>
        <v>51.9</v>
      </c>
      <c r="I8" s="84" t="s">
        <v>3590</v>
      </c>
      <c r="J8" s="84">
        <v>28.68</v>
      </c>
      <c r="K8" s="84" t="s">
        <v>5272</v>
      </c>
      <c r="M8" s="233">
        <v>1381</v>
      </c>
    </row>
    <row r="9" spans="1:13" x14ac:dyDescent="0.25">
      <c r="A9" s="84" t="s">
        <v>5142</v>
      </c>
      <c r="B9" s="84" t="s">
        <v>5143</v>
      </c>
      <c r="C9" s="84">
        <v>28.3</v>
      </c>
      <c r="D9" s="84">
        <f>FLOOR(C9*1.1,LOOKUP(C9*1.1,{0,10,50,100,500},{0.01,0.05,0.1,0.5,1}))</f>
        <v>31.1</v>
      </c>
      <c r="E9" s="84">
        <f>CEILING(C9*0.9,LOOKUP(C9*0.9,{0,10,50,100,500},{0.01,0.05,0.1,0.5,1}))</f>
        <v>25.5</v>
      </c>
      <c r="F9" s="84">
        <f t="shared" si="0"/>
        <v>30.85</v>
      </c>
      <c r="G9" s="84">
        <v>2</v>
      </c>
      <c r="H9" s="84">
        <f t="shared" si="1"/>
        <v>56.6</v>
      </c>
      <c r="I9" s="84" t="s">
        <v>3590</v>
      </c>
      <c r="J9" s="84">
        <v>42.42</v>
      </c>
      <c r="K9" s="84" t="s">
        <v>5273</v>
      </c>
      <c r="M9" s="233">
        <v>455</v>
      </c>
    </row>
    <row r="10" spans="1:13" x14ac:dyDescent="0.25">
      <c r="H10" s="83">
        <f>SUM(H2:H9)</f>
        <v>491.4</v>
      </c>
      <c r="M10" s="83">
        <f>SUM(M2:M9)</f>
        <v>-3933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B4AA-F5CD-407F-A239-734814F7A35D}">
  <dimension ref="A1:T24"/>
  <sheetViews>
    <sheetView zoomScale="145" zoomScaleNormal="145" workbookViewId="0">
      <selection activeCell="N21" sqref="N21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424</v>
      </c>
      <c r="B2" s="23" t="s">
        <v>425</v>
      </c>
      <c r="C2" s="23" t="s">
        <v>355</v>
      </c>
      <c r="D2" s="24">
        <f>FLOOR(C2*1.1,LOOKUP(C2*1.1,{0,10,50,100,500},{0.01,0.05,0.1,0.5,1}))</f>
        <v>61</v>
      </c>
      <c r="E2" s="24">
        <f>CEILING(C2*0.9,LOOKUP(C2*0.9,{0,10,50,100,500},{0.01,0.05,0.1,0.5,1}))</f>
        <v>49.95</v>
      </c>
      <c r="F2" s="25">
        <f>IF(D2&lt;10,D2-0.05,IF(D2&lt;50,D2-0.25,IF(D2&lt;100,D2-0.5,IF(D2&lt;500,D2-2.5,IF(D2&lt;1000,D2-5,0)))))</f>
        <v>60.5</v>
      </c>
      <c r="G2" s="23">
        <v>1</v>
      </c>
      <c r="H2" s="23">
        <f t="shared" ref="H2:H9" si="0">C2*G2</f>
        <v>55.5</v>
      </c>
      <c r="I2" s="23"/>
      <c r="J2" s="23" t="s">
        <v>1586</v>
      </c>
      <c r="K2" s="23" t="s">
        <v>1572</v>
      </c>
      <c r="L2" s="23" t="s">
        <v>1593</v>
      </c>
      <c r="M2" s="5"/>
      <c r="N2" s="5">
        <v>961</v>
      </c>
      <c r="R2" s="3">
        <f t="shared" ref="R2:R11" si="1">IF(E2&lt;10,E2+0.01,IF(E2&lt;50,E2+0.05,IF(E2&lt;100,E2+0.1,IF(E2&lt;500,E2+0.5,IF(E2&lt;1000,E2+1,0)))))</f>
        <v>50</v>
      </c>
      <c r="S2" s="6">
        <v>1</v>
      </c>
      <c r="T2" s="8">
        <f>H10*1000*0.01</f>
        <v>3490</v>
      </c>
    </row>
    <row r="3" spans="1:20" s="9" customFormat="1" x14ac:dyDescent="0.25">
      <c r="A3" s="23" t="s">
        <v>1570</v>
      </c>
      <c r="B3" s="23" t="s">
        <v>1571</v>
      </c>
      <c r="C3" s="23" t="s">
        <v>1580</v>
      </c>
      <c r="D3" s="23">
        <f>FLOOR(C3*1.1,LOOKUP(C3*1.1,{0,10,50,100,500},{0.01,0.05,0.1,0.5,1}))</f>
        <v>26.25</v>
      </c>
      <c r="E3" s="23">
        <f>CEILING(C3*0.9,LOOKUP(C3*0.9,{0,10,50,100,500},{0.01,0.05,0.1,0.5,1}))</f>
        <v>21.55</v>
      </c>
      <c r="F3" s="25">
        <f t="shared" ref="F3:F9" si="2">IF(D3&lt;10,D3-0.05,IF(D3&lt;50,D3-0.25,IF(D3&lt;100,D3-0.5,IF(D3&lt;500,D3-2.5,IF(D3&lt;1000,D3-5,0)))))</f>
        <v>26</v>
      </c>
      <c r="G3" s="23">
        <v>2</v>
      </c>
      <c r="H3" s="23">
        <f t="shared" si="0"/>
        <v>47.8</v>
      </c>
      <c r="I3" s="23"/>
      <c r="J3" s="23" t="s">
        <v>135</v>
      </c>
      <c r="K3" s="23" t="s">
        <v>1573</v>
      </c>
      <c r="L3" s="23" t="s">
        <v>1594</v>
      </c>
      <c r="M3" s="5"/>
      <c r="N3" s="5">
        <v>396</v>
      </c>
      <c r="O3" s="6"/>
      <c r="P3" s="6"/>
      <c r="Q3" s="6"/>
      <c r="R3" s="3">
        <f t="shared" si="1"/>
        <v>21.6</v>
      </c>
      <c r="S3" s="6">
        <v>2</v>
      </c>
      <c r="T3" s="8">
        <f>T2*2</f>
        <v>6980</v>
      </c>
    </row>
    <row r="4" spans="1:20" x14ac:dyDescent="0.25">
      <c r="A4" s="15" t="s">
        <v>8</v>
      </c>
      <c r="B4" s="15" t="s">
        <v>7</v>
      </c>
      <c r="C4" s="15" t="s">
        <v>1581</v>
      </c>
      <c r="D4" s="16">
        <f>FLOOR(C4*1.1,LOOKUP(C4*1.1,{0,10,50,100,500},{0.01,0.05,0.1,0.5,1}))</f>
        <v>82.5</v>
      </c>
      <c r="E4" s="16">
        <f>CEILING(C4*0.9,LOOKUP(C4*0.9,{0,10,50,100,500},{0.01,0.05,0.1,0.5,1}))</f>
        <v>67.5</v>
      </c>
      <c r="F4" s="17">
        <f t="shared" si="2"/>
        <v>82</v>
      </c>
      <c r="G4" s="15">
        <v>0</v>
      </c>
      <c r="H4" s="15">
        <f t="shared" si="0"/>
        <v>0</v>
      </c>
      <c r="I4" s="15"/>
      <c r="J4" s="15" t="s">
        <v>1587</v>
      </c>
      <c r="K4" s="15" t="s">
        <v>1574</v>
      </c>
      <c r="L4" s="15" t="s">
        <v>1595</v>
      </c>
      <c r="M4" s="5"/>
      <c r="N4" s="5"/>
      <c r="R4" s="3">
        <f t="shared" si="1"/>
        <v>67.599999999999994</v>
      </c>
      <c r="S4" s="6">
        <v>3</v>
      </c>
      <c r="T4" s="8">
        <f>T2*3</f>
        <v>10470</v>
      </c>
    </row>
    <row r="5" spans="1:20" s="9" customFormat="1" ht="17.25" customHeight="1" x14ac:dyDescent="0.25">
      <c r="A5" s="23" t="s">
        <v>796</v>
      </c>
      <c r="B5" s="23" t="s">
        <v>797</v>
      </c>
      <c r="C5" s="23" t="s">
        <v>1582</v>
      </c>
      <c r="D5" s="24">
        <f>FLOOR(C5*1.1,LOOKUP(C5*1.1,{0,10,50,100,500},{0.01,0.05,0.1,0.5,1}))</f>
        <v>43.6</v>
      </c>
      <c r="E5" s="24">
        <f>CEILING(C5*0.9,LOOKUP(C5*0.9,{0,10,50,100,500},{0.01,0.05,0.1,0.5,1}))</f>
        <v>35.700000000000003</v>
      </c>
      <c r="F5" s="25">
        <f t="shared" si="2"/>
        <v>43.35</v>
      </c>
      <c r="G5" s="23">
        <v>2</v>
      </c>
      <c r="H5" s="23">
        <f t="shared" si="0"/>
        <v>79.3</v>
      </c>
      <c r="I5" s="23"/>
      <c r="J5" s="23" t="s">
        <v>1588</v>
      </c>
      <c r="K5" s="23" t="s">
        <v>1575</v>
      </c>
      <c r="L5" s="23" t="s">
        <v>1596</v>
      </c>
      <c r="M5" s="5"/>
      <c r="N5" s="5">
        <v>4058</v>
      </c>
      <c r="O5" s="6"/>
      <c r="P5" s="6"/>
      <c r="Q5" s="6"/>
      <c r="R5" s="3">
        <f t="shared" si="1"/>
        <v>35.75</v>
      </c>
      <c r="S5" s="6">
        <v>4</v>
      </c>
      <c r="T5" s="8">
        <f>T2*4</f>
        <v>13960</v>
      </c>
    </row>
    <row r="6" spans="1:20" x14ac:dyDescent="0.25">
      <c r="A6" s="23" t="s">
        <v>559</v>
      </c>
      <c r="B6" s="23" t="s">
        <v>560</v>
      </c>
      <c r="C6" s="23" t="s">
        <v>1583</v>
      </c>
      <c r="D6" s="24">
        <f>FLOOR(C6*1.1,LOOKUP(C6*1.1,{0,10,50,100,500},{0.01,0.05,0.1,0.5,1}))</f>
        <v>14</v>
      </c>
      <c r="E6" s="24">
        <f>CEILING(C6*0.9,LOOKUP(C6*0.9,{0,10,50,100,500},{0.01,0.05,0.1,0.5,1}))</f>
        <v>11.5</v>
      </c>
      <c r="F6" s="25">
        <f t="shared" si="2"/>
        <v>13.75</v>
      </c>
      <c r="G6" s="23">
        <v>4</v>
      </c>
      <c r="H6" s="23">
        <f t="shared" si="0"/>
        <v>51</v>
      </c>
      <c r="I6" s="23"/>
      <c r="J6" s="23" t="s">
        <v>1589</v>
      </c>
      <c r="K6" s="23" t="s">
        <v>1576</v>
      </c>
      <c r="L6" s="23" t="s">
        <v>1597</v>
      </c>
      <c r="M6" s="28"/>
      <c r="N6" s="5">
        <v>-25</v>
      </c>
      <c r="R6" s="3">
        <f t="shared" si="1"/>
        <v>11.55</v>
      </c>
      <c r="S6" s="6">
        <v>5</v>
      </c>
      <c r="T6" s="8">
        <f>T2*5</f>
        <v>17450</v>
      </c>
    </row>
    <row r="7" spans="1:20" s="9" customFormat="1" x14ac:dyDescent="0.25">
      <c r="A7" s="23" t="s">
        <v>1339</v>
      </c>
      <c r="B7" s="23" t="s">
        <v>1340</v>
      </c>
      <c r="C7" s="23" t="s">
        <v>1584</v>
      </c>
      <c r="D7" s="24">
        <f>FLOOR(C7*1.1,LOOKUP(C7*1.1,{0,10,50,100,500},{0.01,0.05,0.1,0.5,1}))</f>
        <v>26.700000000000003</v>
      </c>
      <c r="E7" s="24">
        <f>CEILING(C7*0.9,LOOKUP(C7*0.9,{0,10,50,100,500},{0.01,0.05,0.1,0.5,1}))</f>
        <v>21.900000000000002</v>
      </c>
      <c r="F7" s="25">
        <f t="shared" si="2"/>
        <v>26.450000000000003</v>
      </c>
      <c r="G7" s="23">
        <v>2</v>
      </c>
      <c r="H7" s="23">
        <f t="shared" si="0"/>
        <v>48.6</v>
      </c>
      <c r="I7" s="23"/>
      <c r="J7" s="23" t="s">
        <v>1590</v>
      </c>
      <c r="K7" s="23" t="s">
        <v>1577</v>
      </c>
      <c r="L7" s="23" t="s">
        <v>1598</v>
      </c>
      <c r="M7" s="5"/>
      <c r="N7" s="5">
        <v>92</v>
      </c>
      <c r="O7" s="6"/>
      <c r="P7" s="6"/>
      <c r="Q7" s="6"/>
      <c r="R7" s="3">
        <f t="shared" si="1"/>
        <v>21.950000000000003</v>
      </c>
      <c r="S7" s="6">
        <v>6</v>
      </c>
      <c r="T7" s="8">
        <f>T2*6</f>
        <v>20940</v>
      </c>
    </row>
    <row r="8" spans="1:20" s="13" customFormat="1" x14ac:dyDescent="0.25">
      <c r="A8" s="23" t="s">
        <v>1009</v>
      </c>
      <c r="B8" s="23" t="s">
        <v>1010</v>
      </c>
      <c r="C8" s="23" t="s">
        <v>1585</v>
      </c>
      <c r="D8" s="24">
        <f>FLOOR(C8*1.1,LOOKUP(C8*1.1,{0,10,50,100,500},{0.01,0.05,0.1,0.5,1}))</f>
        <v>36.700000000000003</v>
      </c>
      <c r="E8" s="24">
        <f>CEILING(C8*0.9,LOOKUP(C8*0.9,{0,10,50,100,500},{0.01,0.05,0.1,0.5,1}))</f>
        <v>30.1</v>
      </c>
      <c r="F8" s="25">
        <f t="shared" si="2"/>
        <v>36.450000000000003</v>
      </c>
      <c r="G8" s="25">
        <v>2</v>
      </c>
      <c r="H8" s="23">
        <f t="shared" si="0"/>
        <v>66.8</v>
      </c>
      <c r="I8" s="23"/>
      <c r="J8" s="23" t="s">
        <v>1591</v>
      </c>
      <c r="K8" s="23" t="s">
        <v>1578</v>
      </c>
      <c r="L8" s="23" t="s">
        <v>1599</v>
      </c>
      <c r="M8" s="28"/>
      <c r="N8" s="5">
        <v>-4204</v>
      </c>
      <c r="O8" s="6"/>
      <c r="P8" s="6"/>
      <c r="Q8" s="6"/>
      <c r="R8" s="3">
        <f t="shared" si="1"/>
        <v>30.150000000000002</v>
      </c>
      <c r="S8" s="6">
        <v>7</v>
      </c>
      <c r="T8" s="8">
        <f>T2*7</f>
        <v>24430</v>
      </c>
    </row>
    <row r="9" spans="1:20" s="13" customFormat="1" x14ac:dyDescent="0.25">
      <c r="A9" s="28" t="s">
        <v>1542</v>
      </c>
      <c r="B9" s="28" t="s">
        <v>1543</v>
      </c>
      <c r="C9" s="28" t="s">
        <v>1377</v>
      </c>
      <c r="D9" s="22">
        <f>FLOOR(C9*1.1,LOOKUP(C9*1.1,{0,10,50,100,500},{0.01,0.05,0.1,0.5,1}))</f>
        <v>46.6</v>
      </c>
      <c r="E9" s="22">
        <f>CEILING(C9*0.9,LOOKUP(C9*0.9,{0,10,50,100,500},{0.01,0.05,0.1,0.5,1}))</f>
        <v>38.200000000000003</v>
      </c>
      <c r="F9" s="29">
        <f t="shared" si="2"/>
        <v>46.35</v>
      </c>
      <c r="G9" s="29">
        <v>0</v>
      </c>
      <c r="H9" s="28">
        <f t="shared" si="0"/>
        <v>0</v>
      </c>
      <c r="I9" s="28"/>
      <c r="J9" s="28" t="s">
        <v>1592</v>
      </c>
      <c r="K9" s="28" t="s">
        <v>1579</v>
      </c>
      <c r="L9" s="28" t="s">
        <v>1600</v>
      </c>
      <c r="M9" s="5" t="s">
        <v>89</v>
      </c>
      <c r="N9" s="5"/>
      <c r="O9" s="6"/>
      <c r="P9" s="6"/>
      <c r="Q9" s="6"/>
      <c r="R9" s="3">
        <f t="shared" si="1"/>
        <v>38.25</v>
      </c>
      <c r="S9" s="6">
        <v>8</v>
      </c>
      <c r="T9" s="8">
        <f>T2*8</f>
        <v>27920</v>
      </c>
    </row>
    <row r="10" spans="1:20" x14ac:dyDescent="0.25">
      <c r="A10" s="5"/>
      <c r="B10" s="5"/>
      <c r="C10" s="5"/>
      <c r="D10" s="4"/>
      <c r="E10" s="4"/>
      <c r="F10" s="3"/>
      <c r="G10" s="3"/>
      <c r="H10" s="9">
        <f>SUM(H2:H9)</f>
        <v>349</v>
      </c>
      <c r="I10" s="3"/>
      <c r="J10" s="5"/>
      <c r="K10" s="5"/>
      <c r="L10" s="5"/>
      <c r="M10" s="5"/>
      <c r="N10" s="30">
        <f>SUM(N2:N9)</f>
        <v>1278</v>
      </c>
      <c r="R10" s="3">
        <f t="shared" si="1"/>
        <v>0.01</v>
      </c>
      <c r="S10" s="6">
        <v>9</v>
      </c>
      <c r="T10" s="8">
        <f>T2*9</f>
        <v>31410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34900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3EA5-64A8-4D83-AB11-713166F8F892}">
  <dimension ref="A1:M10"/>
  <sheetViews>
    <sheetView zoomScale="145" zoomScaleNormal="145" workbookViewId="0">
      <selection activeCell="M10" sqref="M10"/>
    </sheetView>
  </sheetViews>
  <sheetFormatPr defaultColWidth="9.28515625" defaultRowHeight="15.75" x14ac:dyDescent="0.25"/>
  <cols>
    <col min="1" max="3" width="9.28515625" style="234"/>
    <col min="4" max="4" width="9.28515625" style="234" hidden="1" customWidth="1"/>
    <col min="5" max="10" width="9.28515625" style="234"/>
    <col min="11" max="11" width="15.7109375" style="234" customWidth="1"/>
    <col min="12" max="16384" width="9.28515625" style="234"/>
  </cols>
  <sheetData>
    <row r="1" spans="1:13" x14ac:dyDescent="0.25">
      <c r="A1" s="234" t="s">
        <v>3587</v>
      </c>
      <c r="B1" s="234" t="s">
        <v>3588</v>
      </c>
      <c r="C1" s="234" t="s">
        <v>3589</v>
      </c>
      <c r="D1" s="234" t="s">
        <v>3590</v>
      </c>
      <c r="E1" s="234" t="s">
        <v>3591</v>
      </c>
      <c r="F1" s="234" t="s">
        <v>3592</v>
      </c>
      <c r="G1" s="234" t="s">
        <v>3593</v>
      </c>
      <c r="H1" s="234" t="s">
        <v>3594</v>
      </c>
      <c r="I1" s="234" t="s">
        <v>3590</v>
      </c>
      <c r="J1" s="234" t="s">
        <v>3595</v>
      </c>
      <c r="K1" s="234" t="s">
        <v>3596</v>
      </c>
      <c r="L1" s="234" t="s">
        <v>3597</v>
      </c>
    </row>
    <row r="2" spans="1:13" x14ac:dyDescent="0.25">
      <c r="A2" s="84" t="s">
        <v>1714</v>
      </c>
      <c r="B2" s="84" t="s">
        <v>1715</v>
      </c>
      <c r="C2" s="84">
        <v>55.6</v>
      </c>
      <c r="D2" s="84">
        <f>FLOOR(C2*1.1,LOOKUP(C2*1.1,{0,10,50,100,500},{0.01,0.05,0.1,0.5,1}))</f>
        <v>61.1</v>
      </c>
      <c r="E2" s="84">
        <f>CEILING(C2*0.9,LOOKUP(C2*0.9,{0,10,50,100,500},{0.01,0.05,0.1,0.5,1}))</f>
        <v>50.1</v>
      </c>
      <c r="F2" s="84">
        <f t="shared" ref="F2:F9" si="0">IF(D2&lt;10,D2-0.05,IF(D2&lt;50,D2-0.25,IF(D2&lt;100,D2-0.5,IF(D2&lt;500,D2-2.5,IF(D2&lt;1000,D2-5,0)))))</f>
        <v>60.6</v>
      </c>
      <c r="G2" s="84">
        <v>1</v>
      </c>
      <c r="H2" s="84">
        <f t="shared" ref="H2:H9" si="1">C2*G2</f>
        <v>55.6</v>
      </c>
      <c r="I2" s="84" t="s">
        <v>3590</v>
      </c>
      <c r="J2" s="84">
        <v>16.14</v>
      </c>
      <c r="K2" s="84" t="s">
        <v>5274</v>
      </c>
      <c r="M2" s="234">
        <v>76</v>
      </c>
    </row>
    <row r="3" spans="1:13" x14ac:dyDescent="0.25">
      <c r="A3" s="84" t="s">
        <v>3740</v>
      </c>
      <c r="B3" s="84" t="s">
        <v>3741</v>
      </c>
      <c r="C3" s="84">
        <v>25.85</v>
      </c>
      <c r="D3" s="84">
        <f>FLOOR(C3*1.1,LOOKUP(C3*1.1,{0,10,50,100,500},{0.01,0.05,0.1,0.5,1}))</f>
        <v>28.400000000000002</v>
      </c>
      <c r="E3" s="84">
        <f>CEILING(C3*0.9,LOOKUP(C3*0.9,{0,10,50,100,500},{0.01,0.05,0.1,0.5,1}))</f>
        <v>23.3</v>
      </c>
      <c r="F3" s="84">
        <f t="shared" si="0"/>
        <v>28.150000000000002</v>
      </c>
      <c r="G3" s="84">
        <v>2</v>
      </c>
      <c r="H3" s="84">
        <f t="shared" si="1"/>
        <v>51.7</v>
      </c>
      <c r="I3" s="84" t="s">
        <v>3590</v>
      </c>
      <c r="J3" s="84">
        <v>16.05</v>
      </c>
      <c r="K3" s="84" t="s">
        <v>5275</v>
      </c>
      <c r="M3" s="234">
        <v>-1335</v>
      </c>
    </row>
    <row r="4" spans="1:13" x14ac:dyDescent="0.25">
      <c r="A4" s="84" t="s">
        <v>2062</v>
      </c>
      <c r="B4" s="84" t="s">
        <v>2063</v>
      </c>
      <c r="C4" s="84">
        <v>31.7</v>
      </c>
      <c r="D4" s="84">
        <f>FLOOR(C4*1.1,LOOKUP(C4*1.1,{0,10,50,100,500},{0.01,0.05,0.1,0.5,1}))</f>
        <v>34.85</v>
      </c>
      <c r="E4" s="84">
        <f>CEILING(C4*0.9,LOOKUP(C4*0.9,{0,10,50,100,500},{0.01,0.05,0.1,0.5,1}))</f>
        <v>28.55</v>
      </c>
      <c r="F4" s="84">
        <f t="shared" si="0"/>
        <v>34.6</v>
      </c>
      <c r="G4" s="84">
        <v>2</v>
      </c>
      <c r="H4" s="84">
        <f t="shared" si="1"/>
        <v>63.4</v>
      </c>
      <c r="I4" s="84" t="s">
        <v>3590</v>
      </c>
      <c r="J4" s="84">
        <v>14.12</v>
      </c>
      <c r="K4" s="84" t="s">
        <v>5276</v>
      </c>
      <c r="M4" s="234">
        <v>1761</v>
      </c>
    </row>
    <row r="5" spans="1:13" x14ac:dyDescent="0.25">
      <c r="A5" s="84" t="s">
        <v>53</v>
      </c>
      <c r="B5" s="84" t="s">
        <v>54</v>
      </c>
      <c r="C5" s="84">
        <v>39.700000000000003</v>
      </c>
      <c r="D5" s="84">
        <f>FLOOR(C5*1.1,LOOKUP(C5*1.1,{0,10,50,100,500},{0.01,0.05,0.1,0.5,1}))</f>
        <v>43.650000000000006</v>
      </c>
      <c r="E5" s="84">
        <f>CEILING(C5*0.9,LOOKUP(C5*0.9,{0,10,50,100,500},{0.01,0.05,0.1,0.5,1}))</f>
        <v>35.75</v>
      </c>
      <c r="F5" s="84">
        <f t="shared" si="0"/>
        <v>43.400000000000006</v>
      </c>
      <c r="G5" s="84">
        <v>1</v>
      </c>
      <c r="H5" s="84">
        <f t="shared" si="1"/>
        <v>39.700000000000003</v>
      </c>
      <c r="I5" s="84" t="s">
        <v>3590</v>
      </c>
      <c r="J5" s="84">
        <v>13.74</v>
      </c>
      <c r="K5" s="84" t="s">
        <v>5277</v>
      </c>
      <c r="M5" s="234">
        <v>-101</v>
      </c>
    </row>
    <row r="6" spans="1:13" x14ac:dyDescent="0.25">
      <c r="A6" s="84" t="s">
        <v>1478</v>
      </c>
      <c r="B6" s="84" t="s">
        <v>1479</v>
      </c>
      <c r="C6" s="84">
        <v>73.599999999999994</v>
      </c>
      <c r="D6" s="84">
        <f>FLOOR(C6*1.1,LOOKUP(C6*1.1,{0,10,50,100,500},{0.01,0.05,0.1,0.5,1}))</f>
        <v>80.900000000000006</v>
      </c>
      <c r="E6" s="84">
        <f>CEILING(C6*0.9,LOOKUP(C6*0.9,{0,10,50,100,500},{0.01,0.05,0.1,0.5,1}))</f>
        <v>66.3</v>
      </c>
      <c r="F6" s="84">
        <f t="shared" si="0"/>
        <v>80.400000000000006</v>
      </c>
      <c r="G6" s="84">
        <v>1</v>
      </c>
      <c r="H6" s="84">
        <f t="shared" si="1"/>
        <v>73.599999999999994</v>
      </c>
      <c r="I6" s="84" t="s">
        <v>3590</v>
      </c>
      <c r="J6" s="84">
        <v>9.7799999999999994</v>
      </c>
      <c r="K6" s="84" t="s">
        <v>5278</v>
      </c>
      <c r="M6" s="234">
        <v>637</v>
      </c>
    </row>
    <row r="7" spans="1:13" x14ac:dyDescent="0.25">
      <c r="A7" s="84" t="s">
        <v>5279</v>
      </c>
      <c r="B7" s="84" t="s">
        <v>5280</v>
      </c>
      <c r="C7" s="84">
        <v>70.099999999999994</v>
      </c>
      <c r="D7" s="84">
        <f>FLOOR(C7*1.1,LOOKUP(C7*1.1,{0,10,50,100,500},{0.01,0.05,0.1,0.5,1}))</f>
        <v>77.100000000000009</v>
      </c>
      <c r="E7" s="84">
        <f>CEILING(C7*0.9,LOOKUP(C7*0.9,{0,10,50,100,500},{0.01,0.05,0.1,0.5,1}))</f>
        <v>63.1</v>
      </c>
      <c r="F7" s="84">
        <f t="shared" si="0"/>
        <v>76.600000000000009</v>
      </c>
      <c r="G7" s="84">
        <v>1</v>
      </c>
      <c r="H7" s="84">
        <f t="shared" si="1"/>
        <v>70.099999999999994</v>
      </c>
      <c r="I7" s="84" t="s">
        <v>3590</v>
      </c>
      <c r="J7" s="84">
        <v>9.3800000000000008</v>
      </c>
      <c r="K7" s="84" t="s">
        <v>5281</v>
      </c>
      <c r="M7" s="234">
        <v>-1355</v>
      </c>
    </row>
    <row r="8" spans="1:13" x14ac:dyDescent="0.25">
      <c r="A8" s="84" t="s">
        <v>4284</v>
      </c>
      <c r="B8" s="84" t="s">
        <v>4285</v>
      </c>
      <c r="C8" s="84">
        <v>26.15</v>
      </c>
      <c r="D8" s="84">
        <f>FLOOR(C8*1.1,LOOKUP(C8*1.1,{0,10,50,100,500},{0.01,0.05,0.1,0.5,1}))</f>
        <v>28.75</v>
      </c>
      <c r="E8" s="84">
        <f>CEILING(C8*0.9,LOOKUP(C8*0.9,{0,10,50,100,500},{0.01,0.05,0.1,0.5,1}))</f>
        <v>23.55</v>
      </c>
      <c r="F8" s="84">
        <f t="shared" si="0"/>
        <v>28.5</v>
      </c>
      <c r="G8" s="84">
        <v>2</v>
      </c>
      <c r="H8" s="84">
        <f t="shared" si="1"/>
        <v>52.3</v>
      </c>
      <c r="I8" s="84" t="s">
        <v>3590</v>
      </c>
      <c r="J8" s="84">
        <v>9.19</v>
      </c>
      <c r="K8" s="84" t="s">
        <v>5282</v>
      </c>
      <c r="L8" s="183"/>
      <c r="M8" s="234">
        <v>-4139</v>
      </c>
    </row>
    <row r="9" spans="1:13" x14ac:dyDescent="0.25">
      <c r="A9" s="84" t="s">
        <v>4451</v>
      </c>
      <c r="B9" s="84" t="s">
        <v>4452</v>
      </c>
      <c r="C9" s="84">
        <v>23.1</v>
      </c>
      <c r="D9" s="84">
        <f>FLOOR(C9*1.1,LOOKUP(C9*1.1,{0,10,50,100,500},{0.01,0.05,0.1,0.5,1}))</f>
        <v>25.400000000000002</v>
      </c>
      <c r="E9" s="84">
        <f>CEILING(C9*0.9,LOOKUP(C9*0.9,{0,10,50,100,500},{0.01,0.05,0.1,0.5,1}))</f>
        <v>20.8</v>
      </c>
      <c r="F9" s="84">
        <f t="shared" si="0"/>
        <v>25.150000000000002</v>
      </c>
      <c r="G9" s="84">
        <v>2</v>
      </c>
      <c r="H9" s="84">
        <f t="shared" si="1"/>
        <v>46.2</v>
      </c>
      <c r="I9" s="84" t="s">
        <v>3590</v>
      </c>
      <c r="J9" s="84">
        <v>8.08</v>
      </c>
      <c r="K9" s="84" t="s">
        <v>5283</v>
      </c>
      <c r="M9" s="234">
        <v>473</v>
      </c>
    </row>
    <row r="10" spans="1:13" x14ac:dyDescent="0.25">
      <c r="H10" s="83">
        <f>SUM(H2:H9)</f>
        <v>452.6</v>
      </c>
      <c r="M10" s="83">
        <f>SUM(M2:M9)</f>
        <v>-3983</v>
      </c>
    </row>
  </sheetData>
  <phoneticPr fontId="1" type="noConversion"/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F50F-DAB0-4A35-892B-99AC7EBC7326}">
  <dimension ref="A1:M11"/>
  <sheetViews>
    <sheetView zoomScale="145" zoomScaleNormal="145" workbookViewId="0">
      <selection activeCell="K13" sqref="K13"/>
    </sheetView>
  </sheetViews>
  <sheetFormatPr defaultColWidth="9.28515625" defaultRowHeight="15.75" x14ac:dyDescent="0.25"/>
  <cols>
    <col min="1" max="3" width="9.28515625" style="235"/>
    <col min="4" max="4" width="9.28515625" style="235" hidden="1" customWidth="1"/>
    <col min="5" max="10" width="9.28515625" style="235"/>
    <col min="11" max="11" width="15.7109375" style="235" customWidth="1"/>
    <col min="12" max="16384" width="9.28515625" style="235"/>
  </cols>
  <sheetData>
    <row r="1" spans="1:13" x14ac:dyDescent="0.25">
      <c r="A1" s="235" t="s">
        <v>3587</v>
      </c>
      <c r="B1" s="235" t="s">
        <v>3588</v>
      </c>
      <c r="C1" s="235" t="s">
        <v>3589</v>
      </c>
      <c r="D1" s="235" t="s">
        <v>3590</v>
      </c>
      <c r="E1" s="235" t="s">
        <v>3591</v>
      </c>
      <c r="F1" s="235" t="s">
        <v>3592</v>
      </c>
      <c r="G1" s="235" t="s">
        <v>3593</v>
      </c>
      <c r="H1" s="235" t="s">
        <v>3594</v>
      </c>
      <c r="I1" s="235" t="s">
        <v>3590</v>
      </c>
      <c r="J1" s="235" t="s">
        <v>3595</v>
      </c>
      <c r="K1" s="235" t="s">
        <v>3596</v>
      </c>
      <c r="L1" s="235" t="s">
        <v>3597</v>
      </c>
    </row>
    <row r="2" spans="1:13" x14ac:dyDescent="0.25">
      <c r="A2" s="84" t="s">
        <v>4195</v>
      </c>
      <c r="B2" s="84" t="s">
        <v>4196</v>
      </c>
      <c r="C2" s="84">
        <v>16.350000000000001</v>
      </c>
      <c r="D2" s="84">
        <f>FLOOR(C2*1.1,LOOKUP(C2*1.1,{0,10,50,100,500},{0.01,0.05,0.1,0.5,1}))</f>
        <v>17.95</v>
      </c>
      <c r="E2" s="84">
        <f>CEILING(C2*0.9,LOOKUP(C2*0.9,{0,10,50,100,500},{0.01,0.05,0.1,0.5,1}))</f>
        <v>14.75</v>
      </c>
      <c r="F2" s="84">
        <f t="shared" ref="F2:F10" si="0">IF(D2&lt;10,D2-0.05,IF(D2&lt;50,D2-0.25,IF(D2&lt;100,D2-0.5,IF(D2&lt;500,D2-2.5,IF(D2&lt;1000,D2-5,0)))))</f>
        <v>17.7</v>
      </c>
      <c r="G2" s="84">
        <v>0</v>
      </c>
      <c r="H2" s="84">
        <f t="shared" ref="H2:H10" si="1">C2*G2</f>
        <v>0</v>
      </c>
      <c r="I2" s="84" t="s">
        <v>3590</v>
      </c>
      <c r="J2" s="84">
        <v>57.65</v>
      </c>
      <c r="K2" s="84" t="s">
        <v>5284</v>
      </c>
      <c r="M2" s="235" t="s">
        <v>5293</v>
      </c>
    </row>
    <row r="3" spans="1:13" x14ac:dyDescent="0.25">
      <c r="A3" s="84" t="s">
        <v>53</v>
      </c>
      <c r="B3" s="84" t="s">
        <v>54</v>
      </c>
      <c r="C3" s="84">
        <v>41.15</v>
      </c>
      <c r="D3" s="84">
        <f>FLOOR(C3*1.1,LOOKUP(C3*1.1,{0,10,50,100,500},{0.01,0.05,0.1,0.5,1}))</f>
        <v>45.25</v>
      </c>
      <c r="E3" s="84">
        <f>CEILING(C3*0.9,LOOKUP(C3*0.9,{0,10,50,100,500},{0.01,0.05,0.1,0.5,1}))</f>
        <v>37.050000000000004</v>
      </c>
      <c r="F3" s="84">
        <f t="shared" si="0"/>
        <v>45</v>
      </c>
      <c r="G3" s="84">
        <v>0</v>
      </c>
      <c r="H3" s="84">
        <f t="shared" si="1"/>
        <v>0</v>
      </c>
      <c r="I3" s="84" t="s">
        <v>3590</v>
      </c>
      <c r="J3" s="84">
        <v>23.64</v>
      </c>
      <c r="K3" s="84" t="s">
        <v>5285</v>
      </c>
      <c r="M3" s="235" t="s">
        <v>5293</v>
      </c>
    </row>
    <row r="4" spans="1:13" x14ac:dyDescent="0.25">
      <c r="A4" s="84" t="s">
        <v>4284</v>
      </c>
      <c r="B4" s="84" t="s">
        <v>4285</v>
      </c>
      <c r="C4" s="84">
        <v>27.35</v>
      </c>
      <c r="D4" s="84">
        <f>FLOOR(C4*1.1,LOOKUP(C4*1.1,{0,10,50,100,500},{0.01,0.05,0.1,0.5,1}))</f>
        <v>30.05</v>
      </c>
      <c r="E4" s="84">
        <f>CEILING(C4*0.9,LOOKUP(C4*0.9,{0,10,50,100,500},{0.01,0.05,0.1,0.5,1}))</f>
        <v>24.650000000000002</v>
      </c>
      <c r="F4" s="84">
        <f t="shared" si="0"/>
        <v>29.8</v>
      </c>
      <c r="G4" s="84">
        <v>2</v>
      </c>
      <c r="H4" s="84">
        <f t="shared" si="1"/>
        <v>54.7</v>
      </c>
      <c r="I4" s="84" t="s">
        <v>3590</v>
      </c>
      <c r="J4" s="84">
        <v>21.64</v>
      </c>
      <c r="K4" s="84" t="s">
        <v>5286</v>
      </c>
      <c r="M4" s="235">
        <v>277</v>
      </c>
    </row>
    <row r="5" spans="1:13" x14ac:dyDescent="0.25">
      <c r="A5" s="84" t="s">
        <v>3684</v>
      </c>
      <c r="B5" s="84" t="s">
        <v>3685</v>
      </c>
      <c r="C5" s="84">
        <v>28.8</v>
      </c>
      <c r="D5" s="84">
        <f>FLOOR(C5*1.1,LOOKUP(C5*1.1,{0,10,50,100,500},{0.01,0.05,0.1,0.5,1}))</f>
        <v>31.650000000000002</v>
      </c>
      <c r="E5" s="84">
        <f>CEILING(C5*0.9,LOOKUP(C5*0.9,{0,10,50,100,500},{0.01,0.05,0.1,0.5,1}))</f>
        <v>25.950000000000003</v>
      </c>
      <c r="F5" s="84">
        <f t="shared" si="0"/>
        <v>31.400000000000002</v>
      </c>
      <c r="G5" s="84">
        <v>2</v>
      </c>
      <c r="H5" s="84">
        <f t="shared" si="1"/>
        <v>57.6</v>
      </c>
      <c r="I5" s="84" t="s">
        <v>3590</v>
      </c>
      <c r="J5" s="84">
        <v>11.9</v>
      </c>
      <c r="K5" s="84" t="s">
        <v>5287</v>
      </c>
      <c r="M5" s="235">
        <v>1473</v>
      </c>
    </row>
    <row r="6" spans="1:13" x14ac:dyDescent="0.25">
      <c r="A6" s="84" t="s">
        <v>865</v>
      </c>
      <c r="B6" s="84" t="s">
        <v>866</v>
      </c>
      <c r="C6" s="84">
        <v>79.7</v>
      </c>
      <c r="D6" s="84">
        <f>FLOOR(C6*1.1,LOOKUP(C6*1.1,{0,10,50,100,500},{0.01,0.05,0.1,0.5,1}))</f>
        <v>87.600000000000009</v>
      </c>
      <c r="E6" s="84">
        <f>CEILING(C6*0.9,LOOKUP(C6*0.9,{0,10,50,100,500},{0.01,0.05,0.1,0.5,1}))</f>
        <v>71.8</v>
      </c>
      <c r="F6" s="84">
        <f t="shared" si="0"/>
        <v>87.100000000000009</v>
      </c>
      <c r="G6" s="84">
        <v>1</v>
      </c>
      <c r="H6" s="84">
        <f t="shared" si="1"/>
        <v>79.7</v>
      </c>
      <c r="I6" s="84" t="s">
        <v>3590</v>
      </c>
      <c r="J6" s="84">
        <v>9.18</v>
      </c>
      <c r="K6" s="84" t="s">
        <v>5288</v>
      </c>
      <c r="M6" s="235">
        <v>1222</v>
      </c>
    </row>
    <row r="7" spans="1:13" x14ac:dyDescent="0.25">
      <c r="A7" s="84" t="s">
        <v>23</v>
      </c>
      <c r="B7" s="84" t="s">
        <v>24</v>
      </c>
      <c r="C7" s="84">
        <v>53</v>
      </c>
      <c r="D7" s="84">
        <f>FLOOR(C7*1.1,LOOKUP(C7*1.1,{0,10,50,100,500},{0.01,0.05,0.1,0.5,1}))</f>
        <v>58.300000000000004</v>
      </c>
      <c r="E7" s="84">
        <f>CEILING(C7*0.9,LOOKUP(C7*0.9,{0,10,50,100,500},{0.01,0.05,0.1,0.5,1}))</f>
        <v>47.7</v>
      </c>
      <c r="F7" s="84">
        <f t="shared" si="0"/>
        <v>57.800000000000004</v>
      </c>
      <c r="G7" s="84">
        <v>0</v>
      </c>
      <c r="H7" s="84">
        <f t="shared" si="1"/>
        <v>0</v>
      </c>
      <c r="I7" s="84" t="s">
        <v>3590</v>
      </c>
      <c r="J7" s="84">
        <v>9.1199999999999992</v>
      </c>
      <c r="K7" s="84" t="s">
        <v>5289</v>
      </c>
      <c r="M7" s="235" t="s">
        <v>5293</v>
      </c>
    </row>
    <row r="8" spans="1:13" x14ac:dyDescent="0.25">
      <c r="A8" s="84" t="s">
        <v>1203</v>
      </c>
      <c r="B8" s="84" t="s">
        <v>1204</v>
      </c>
      <c r="C8" s="84">
        <v>39.799999999999997</v>
      </c>
      <c r="D8" s="84">
        <f>FLOOR(C8*1.1,LOOKUP(C8*1.1,{0,10,50,100,500},{0.01,0.05,0.1,0.5,1}))</f>
        <v>43.75</v>
      </c>
      <c r="E8" s="84">
        <f>CEILING(C8*0.9,LOOKUP(C8*0.9,{0,10,50,100,500},{0.01,0.05,0.1,0.5,1}))</f>
        <v>35.85</v>
      </c>
      <c r="F8" s="84">
        <f t="shared" si="0"/>
        <v>43.5</v>
      </c>
      <c r="G8" s="84">
        <v>1</v>
      </c>
      <c r="H8" s="84">
        <f t="shared" si="1"/>
        <v>39.799999999999997</v>
      </c>
      <c r="I8" s="84" t="s">
        <v>3590</v>
      </c>
      <c r="J8" s="84">
        <v>7.83</v>
      </c>
      <c r="K8" s="84" t="s">
        <v>5290</v>
      </c>
      <c r="M8" s="235">
        <v>601</v>
      </c>
    </row>
    <row r="9" spans="1:13" x14ac:dyDescent="0.25">
      <c r="A9" s="84" t="s">
        <v>4800</v>
      </c>
      <c r="B9" s="84" t="s">
        <v>4801</v>
      </c>
      <c r="C9" s="84">
        <v>30.15</v>
      </c>
      <c r="D9" s="84">
        <f>FLOOR(C9*1.1,LOOKUP(C9*1.1,{0,10,50,100,500},{0.01,0.05,0.1,0.5,1}))</f>
        <v>33.15</v>
      </c>
      <c r="E9" s="84">
        <f>CEILING(C9*0.9,LOOKUP(C9*0.9,{0,10,50,100,500},{0.01,0.05,0.1,0.5,1}))</f>
        <v>27.150000000000002</v>
      </c>
      <c r="F9" s="84">
        <f t="shared" si="0"/>
        <v>32.9</v>
      </c>
      <c r="G9" s="84">
        <v>2</v>
      </c>
      <c r="H9" s="84">
        <f t="shared" si="1"/>
        <v>60.3</v>
      </c>
      <c r="I9" s="84" t="s">
        <v>3590</v>
      </c>
      <c r="J9" s="84">
        <v>6.94</v>
      </c>
      <c r="K9" s="84" t="s">
        <v>5291</v>
      </c>
      <c r="M9" s="235">
        <v>1465</v>
      </c>
    </row>
    <row r="10" spans="1:13" x14ac:dyDescent="0.25">
      <c r="A10" s="81" t="s">
        <v>5128</v>
      </c>
      <c r="B10" s="81" t="s">
        <v>5129</v>
      </c>
      <c r="C10" s="81">
        <v>17.399999999999999</v>
      </c>
      <c r="D10" s="81">
        <f>FLOOR(C10*1.1,LOOKUP(C10*1.1,{0,10,50,100,500},{0.01,0.05,0.1,0.5,1}))</f>
        <v>19.100000000000001</v>
      </c>
      <c r="E10" s="81">
        <f>CEILING(C10*0.9,LOOKUP(C10*0.9,{0,10,50,100,500},{0.01,0.05,0.1,0.5,1}))</f>
        <v>15.700000000000001</v>
      </c>
      <c r="F10" s="81">
        <f t="shared" si="0"/>
        <v>18.850000000000001</v>
      </c>
      <c r="G10" s="81">
        <v>0</v>
      </c>
      <c r="H10" s="81">
        <f t="shared" si="1"/>
        <v>0</v>
      </c>
      <c r="I10" s="81" t="s">
        <v>3590</v>
      </c>
      <c r="J10" s="81">
        <v>6.62</v>
      </c>
      <c r="K10" s="81" t="s">
        <v>5292</v>
      </c>
      <c r="L10" s="183"/>
    </row>
    <row r="11" spans="1:13" x14ac:dyDescent="0.25">
      <c r="H11" s="83">
        <f>SUM(H2:H10)</f>
        <v>292.10000000000002</v>
      </c>
      <c r="M11" s="83">
        <f>SUM(M2:M10)</f>
        <v>5038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FDE6-870A-4C07-9F3C-C1F1E1BB9091}">
  <dimension ref="A1:M10"/>
  <sheetViews>
    <sheetView zoomScale="130" zoomScaleNormal="130" workbookViewId="0">
      <selection activeCell="I9" sqref="I9"/>
    </sheetView>
  </sheetViews>
  <sheetFormatPr defaultColWidth="9.28515625" defaultRowHeight="15.75" x14ac:dyDescent="0.25"/>
  <cols>
    <col min="1" max="3" width="9.28515625" style="236"/>
    <col min="4" max="4" width="9.28515625" style="236" hidden="1" customWidth="1"/>
    <col min="5" max="10" width="9.28515625" style="236"/>
    <col min="11" max="11" width="15.7109375" style="236" customWidth="1"/>
    <col min="12" max="16384" width="9.28515625" style="236"/>
  </cols>
  <sheetData>
    <row r="1" spans="1:13" x14ac:dyDescent="0.25">
      <c r="A1" s="236" t="s">
        <v>3587</v>
      </c>
      <c r="B1" s="236" t="s">
        <v>3588</v>
      </c>
      <c r="C1" s="236" t="s">
        <v>3589</v>
      </c>
      <c r="D1" s="236" t="s">
        <v>3590</v>
      </c>
      <c r="E1" s="236" t="s">
        <v>3591</v>
      </c>
      <c r="F1" s="236" t="s">
        <v>3592</v>
      </c>
      <c r="G1" s="236" t="s">
        <v>3593</v>
      </c>
      <c r="H1" s="236" t="s">
        <v>3594</v>
      </c>
      <c r="I1" s="236" t="s">
        <v>3590</v>
      </c>
      <c r="J1" s="236" t="s">
        <v>3595</v>
      </c>
      <c r="K1" s="236" t="s">
        <v>3596</v>
      </c>
      <c r="L1" s="236" t="s">
        <v>3597</v>
      </c>
    </row>
    <row r="2" spans="1:13" x14ac:dyDescent="0.25">
      <c r="A2" s="84" t="s">
        <v>5294</v>
      </c>
      <c r="B2" s="84" t="s">
        <v>5295</v>
      </c>
      <c r="C2" s="84">
        <v>11.3</v>
      </c>
      <c r="D2" s="84">
        <f>FLOOR(C2*1.1,LOOKUP(C2*1.1,{0,10,50,100,500},{0.01,0.05,0.1,0.5,1}))</f>
        <v>12.4</v>
      </c>
      <c r="E2" s="84">
        <f>CEILING(C2*0.9,LOOKUP(C2*0.9,{0,10,50,100,500},{0.01,0.05,0.1,0.5,1}))</f>
        <v>10.200000000000001</v>
      </c>
      <c r="F2" s="84">
        <f t="shared" ref="F2:F9" si="0">IF(D2&lt;10,D2-0.05,IF(D2&lt;50,D2-0.25,IF(D2&lt;100,D2-0.5,IF(D2&lt;500,D2-2.5,IF(D2&lt;1000,D2-5,0)))))</f>
        <v>12.15</v>
      </c>
      <c r="G2" s="84">
        <v>4</v>
      </c>
      <c r="H2" s="84">
        <f t="shared" ref="H2:H9" si="1">C2*G2</f>
        <v>45.2</v>
      </c>
      <c r="I2" s="84" t="s">
        <v>3590</v>
      </c>
      <c r="J2" s="84">
        <v>34.340000000000003</v>
      </c>
      <c r="K2" s="84" t="s">
        <v>5296</v>
      </c>
      <c r="M2" s="236">
        <v>-506</v>
      </c>
    </row>
    <row r="3" spans="1:13" x14ac:dyDescent="0.25">
      <c r="A3" s="84" t="s">
        <v>5297</v>
      </c>
      <c r="B3" s="84" t="s">
        <v>5298</v>
      </c>
      <c r="C3" s="84">
        <v>36.4</v>
      </c>
      <c r="D3" s="84">
        <f>FLOOR(C3*1.1,LOOKUP(C3*1.1,{0,10,50,100,500},{0.01,0.05,0.1,0.5,1}))</f>
        <v>40</v>
      </c>
      <c r="E3" s="84">
        <f>CEILING(C3*0.9,LOOKUP(C3*0.9,{0,10,50,100,500},{0.01,0.05,0.1,0.5,1}))</f>
        <v>32.800000000000004</v>
      </c>
      <c r="F3" s="84">
        <f t="shared" si="0"/>
        <v>39.75</v>
      </c>
      <c r="G3" s="84">
        <v>1</v>
      </c>
      <c r="H3" s="84">
        <f t="shared" si="1"/>
        <v>36.4</v>
      </c>
      <c r="I3" s="84" t="s">
        <v>3590</v>
      </c>
      <c r="J3" s="84">
        <v>26.44</v>
      </c>
      <c r="K3" s="84" t="s">
        <v>5299</v>
      </c>
      <c r="M3" s="236">
        <v>-744</v>
      </c>
    </row>
    <row r="4" spans="1:13" x14ac:dyDescent="0.25">
      <c r="A4" s="84" t="s">
        <v>4776</v>
      </c>
      <c r="B4" s="84" t="s">
        <v>4777</v>
      </c>
      <c r="C4" s="84">
        <v>22.5</v>
      </c>
      <c r="D4" s="84">
        <f>FLOOR(C4*1.1,LOOKUP(C4*1.1,{0,10,50,100,500},{0.01,0.05,0.1,0.5,1}))</f>
        <v>24.75</v>
      </c>
      <c r="E4" s="84">
        <f>CEILING(C4*0.9,LOOKUP(C4*0.9,{0,10,50,100,500},{0.01,0.05,0.1,0.5,1}))</f>
        <v>20.25</v>
      </c>
      <c r="F4" s="84">
        <f t="shared" si="0"/>
        <v>24.5</v>
      </c>
      <c r="G4" s="84">
        <v>2</v>
      </c>
      <c r="H4" s="84">
        <f t="shared" si="1"/>
        <v>45</v>
      </c>
      <c r="I4" s="84" t="s">
        <v>3590</v>
      </c>
      <c r="J4" s="84">
        <v>17.72</v>
      </c>
      <c r="K4" s="84" t="s">
        <v>5300</v>
      </c>
      <c r="M4" s="236">
        <v>-2527</v>
      </c>
    </row>
    <row r="5" spans="1:13" x14ac:dyDescent="0.25">
      <c r="A5" s="84" t="s">
        <v>4548</v>
      </c>
      <c r="B5" s="84" t="s">
        <v>4549</v>
      </c>
      <c r="C5" s="84">
        <v>19.05</v>
      </c>
      <c r="D5" s="84">
        <f>FLOOR(C5*1.1,LOOKUP(C5*1.1,{0,10,50,100,500},{0.01,0.05,0.1,0.5,1}))</f>
        <v>20.950000000000003</v>
      </c>
      <c r="E5" s="84">
        <f>CEILING(C5*0.9,LOOKUP(C5*0.9,{0,10,50,100,500},{0.01,0.05,0.1,0.5,1}))</f>
        <v>17.150000000000002</v>
      </c>
      <c r="F5" s="84">
        <f t="shared" si="0"/>
        <v>20.700000000000003</v>
      </c>
      <c r="G5" s="84">
        <v>2</v>
      </c>
      <c r="H5" s="84">
        <f t="shared" si="1"/>
        <v>38.1</v>
      </c>
      <c r="I5" s="84" t="s">
        <v>3590</v>
      </c>
      <c r="J5" s="84">
        <v>9.52</v>
      </c>
      <c r="K5" s="84" t="s">
        <v>5301</v>
      </c>
      <c r="M5" s="236">
        <v>1103</v>
      </c>
    </row>
    <row r="6" spans="1:13" x14ac:dyDescent="0.25">
      <c r="A6" s="84" t="s">
        <v>2286</v>
      </c>
      <c r="B6" s="84" t="s">
        <v>2287</v>
      </c>
      <c r="C6" s="84">
        <v>14.7</v>
      </c>
      <c r="D6" s="84">
        <f>FLOOR(C6*1.1,LOOKUP(C6*1.1,{0,10,50,100,500},{0.01,0.05,0.1,0.5,1}))</f>
        <v>16.150000000000002</v>
      </c>
      <c r="E6" s="84">
        <f>CEILING(C6*0.9,LOOKUP(C6*0.9,{0,10,50,100,500},{0.01,0.05,0.1,0.5,1}))</f>
        <v>13.25</v>
      </c>
      <c r="F6" s="84">
        <f t="shared" si="0"/>
        <v>15.900000000000002</v>
      </c>
      <c r="G6" s="84">
        <v>3</v>
      </c>
      <c r="H6" s="84">
        <f t="shared" si="1"/>
        <v>44.099999999999994</v>
      </c>
      <c r="I6" s="84" t="s">
        <v>3590</v>
      </c>
      <c r="J6" s="84">
        <v>4.62</v>
      </c>
      <c r="K6" s="84" t="s">
        <v>5302</v>
      </c>
      <c r="M6" s="236">
        <v>-427</v>
      </c>
    </row>
    <row r="7" spans="1:13" x14ac:dyDescent="0.25">
      <c r="A7" s="84" t="s">
        <v>5303</v>
      </c>
      <c r="B7" s="84" t="s">
        <v>5304</v>
      </c>
      <c r="C7" s="84">
        <v>53</v>
      </c>
      <c r="D7" s="84">
        <f>FLOOR(C7*1.1,LOOKUP(C7*1.1,{0,10,50,100,500},{0.01,0.05,0.1,0.5,1}))</f>
        <v>58.300000000000004</v>
      </c>
      <c r="E7" s="84">
        <f>CEILING(C7*0.9,LOOKUP(C7*0.9,{0,10,50,100,500},{0.01,0.05,0.1,0.5,1}))</f>
        <v>47.7</v>
      </c>
      <c r="F7" s="84">
        <f t="shared" si="0"/>
        <v>57.800000000000004</v>
      </c>
      <c r="G7" s="84">
        <v>1</v>
      </c>
      <c r="H7" s="84">
        <f t="shared" si="1"/>
        <v>53</v>
      </c>
      <c r="I7" s="84" t="s">
        <v>3590</v>
      </c>
      <c r="J7" s="84">
        <v>4.43</v>
      </c>
      <c r="K7" s="84" t="s">
        <v>5305</v>
      </c>
      <c r="M7" s="236">
        <v>981</v>
      </c>
    </row>
    <row r="8" spans="1:13" x14ac:dyDescent="0.25">
      <c r="A8" s="84" t="s">
        <v>1404</v>
      </c>
      <c r="B8" s="84" t="s">
        <v>1405</v>
      </c>
      <c r="C8" s="84">
        <v>38.299999999999997</v>
      </c>
      <c r="D8" s="84">
        <f>FLOOR(C8*1.1,LOOKUP(C8*1.1,{0,10,50,100,500},{0.01,0.05,0.1,0.5,1}))</f>
        <v>42.1</v>
      </c>
      <c r="E8" s="84">
        <f>CEILING(C8*0.9,LOOKUP(C8*0.9,{0,10,50,100,500},{0.01,0.05,0.1,0.5,1}))</f>
        <v>34.5</v>
      </c>
      <c r="F8" s="84">
        <f t="shared" si="0"/>
        <v>41.85</v>
      </c>
      <c r="G8" s="84">
        <v>1</v>
      </c>
      <c r="H8" s="84">
        <f t="shared" si="1"/>
        <v>38.299999999999997</v>
      </c>
      <c r="I8" s="84" t="s">
        <v>3590</v>
      </c>
      <c r="J8" s="84">
        <v>3.82</v>
      </c>
      <c r="K8" s="84" t="s">
        <v>5306</v>
      </c>
      <c r="M8" s="236">
        <v>653</v>
      </c>
    </row>
    <row r="9" spans="1:13" x14ac:dyDescent="0.25">
      <c r="A9" s="84" t="s">
        <v>603</v>
      </c>
      <c r="B9" s="84" t="s">
        <v>604</v>
      </c>
      <c r="C9" s="84">
        <v>43.3</v>
      </c>
      <c r="D9" s="84">
        <f>FLOOR(C9*1.1,LOOKUP(C9*1.1,{0,10,50,100,500},{0.01,0.05,0.1,0.5,1}))</f>
        <v>47.6</v>
      </c>
      <c r="E9" s="84">
        <f>CEILING(C9*0.9,LOOKUP(C9*0.9,{0,10,50,100,500},{0.01,0.05,0.1,0.5,1}))</f>
        <v>39</v>
      </c>
      <c r="F9" s="84">
        <f t="shared" si="0"/>
        <v>47.35</v>
      </c>
      <c r="G9" s="84">
        <v>1</v>
      </c>
      <c r="H9" s="84">
        <f t="shared" si="1"/>
        <v>43.3</v>
      </c>
      <c r="I9" s="84" t="s">
        <v>3590</v>
      </c>
      <c r="J9" s="84">
        <v>3.09</v>
      </c>
      <c r="K9" s="84" t="s">
        <v>5307</v>
      </c>
      <c r="M9" s="236">
        <v>1194</v>
      </c>
    </row>
    <row r="10" spans="1:13" x14ac:dyDescent="0.25">
      <c r="H10" s="83">
        <f>SUM(H2:H9)</f>
        <v>343.4</v>
      </c>
      <c r="M10" s="83">
        <f>SUM(M2:M9)</f>
        <v>-273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BDE0-0A4D-48FD-B1A3-A2CD6FD0B48C}">
  <dimension ref="A1:M10"/>
  <sheetViews>
    <sheetView zoomScale="130" zoomScaleNormal="130" workbookViewId="0">
      <selection activeCell="M10" sqref="M10"/>
    </sheetView>
  </sheetViews>
  <sheetFormatPr defaultColWidth="9.28515625" defaultRowHeight="15.75" x14ac:dyDescent="0.25"/>
  <cols>
    <col min="1" max="3" width="9.28515625" style="237"/>
    <col min="4" max="4" width="9.28515625" style="237" hidden="1" customWidth="1"/>
    <col min="5" max="10" width="9.28515625" style="237"/>
    <col min="11" max="11" width="15.7109375" style="237" customWidth="1"/>
    <col min="12" max="16384" width="9.28515625" style="237"/>
  </cols>
  <sheetData>
    <row r="1" spans="1:13" x14ac:dyDescent="0.25">
      <c r="A1" s="237" t="s">
        <v>3587</v>
      </c>
      <c r="B1" s="237" t="s">
        <v>3588</v>
      </c>
      <c r="C1" s="237" t="s">
        <v>3589</v>
      </c>
      <c r="D1" s="237" t="s">
        <v>3590</v>
      </c>
      <c r="E1" s="237" t="s">
        <v>3591</v>
      </c>
      <c r="F1" s="237" t="s">
        <v>3592</v>
      </c>
      <c r="G1" s="237" t="s">
        <v>3593</v>
      </c>
      <c r="H1" s="237" t="s">
        <v>3594</v>
      </c>
      <c r="I1" s="237" t="s">
        <v>3590</v>
      </c>
      <c r="J1" s="237" t="s">
        <v>3595</v>
      </c>
      <c r="K1" s="237" t="s">
        <v>3596</v>
      </c>
      <c r="L1" s="237" t="s">
        <v>3597</v>
      </c>
    </row>
    <row r="2" spans="1:13" x14ac:dyDescent="0.25">
      <c r="A2" s="84" t="s">
        <v>4776</v>
      </c>
      <c r="B2" s="84" t="s">
        <v>4777</v>
      </c>
      <c r="C2" s="84">
        <v>23.6</v>
      </c>
      <c r="D2" s="84">
        <f>FLOOR(C2*1.1,LOOKUP(C2*1.1,{0,10,50,100,500},{0.01,0.05,0.1,0.5,1}))</f>
        <v>25.950000000000003</v>
      </c>
      <c r="E2" s="84">
        <f>CEILING(C2*0.9,LOOKUP(C2*0.9,{0,10,50,100,500},{0.01,0.05,0.1,0.5,1}))</f>
        <v>21.25</v>
      </c>
      <c r="F2" s="84">
        <f t="shared" ref="F2:F9" si="0">IF(D2&lt;10,D2-0.05,IF(D2&lt;50,D2-0.25,IF(D2&lt;100,D2-0.5,IF(D2&lt;500,D2-2.5,IF(D2&lt;1000,D2-5,0)))))</f>
        <v>25.700000000000003</v>
      </c>
      <c r="G2" s="84">
        <v>2</v>
      </c>
      <c r="H2" s="84">
        <f t="shared" ref="H2:H9" si="1">C2*G2</f>
        <v>47.2</v>
      </c>
      <c r="I2" s="84" t="s">
        <v>3590</v>
      </c>
      <c r="J2" s="84">
        <v>19.38</v>
      </c>
      <c r="K2" s="84" t="s">
        <v>5308</v>
      </c>
      <c r="M2" s="237">
        <v>490</v>
      </c>
    </row>
    <row r="3" spans="1:13" x14ac:dyDescent="0.25">
      <c r="A3" s="84" t="s">
        <v>656</v>
      </c>
      <c r="B3" s="84" t="s">
        <v>657</v>
      </c>
      <c r="C3" s="84">
        <v>49.65</v>
      </c>
      <c r="D3" s="84">
        <f>FLOOR(C3*1.1,LOOKUP(C3*1.1,{0,10,50,100,500},{0.01,0.05,0.1,0.5,1}))</f>
        <v>54.6</v>
      </c>
      <c r="E3" s="84">
        <f>CEILING(C3*0.9,LOOKUP(C3*0.9,{0,10,50,100,500},{0.01,0.05,0.1,0.5,1}))</f>
        <v>44.7</v>
      </c>
      <c r="F3" s="84">
        <f t="shared" si="0"/>
        <v>54.1</v>
      </c>
      <c r="G3" s="84">
        <v>1</v>
      </c>
      <c r="H3" s="84">
        <f t="shared" si="1"/>
        <v>49.65</v>
      </c>
      <c r="I3" s="84" t="s">
        <v>3590</v>
      </c>
      <c r="J3" s="84">
        <v>19.34</v>
      </c>
      <c r="K3" s="84" t="s">
        <v>5309</v>
      </c>
      <c r="M3" s="237">
        <v>1484</v>
      </c>
    </row>
    <row r="4" spans="1:13" x14ac:dyDescent="0.25">
      <c r="A4" s="84" t="s">
        <v>3740</v>
      </c>
      <c r="B4" s="84" t="s">
        <v>3741</v>
      </c>
      <c r="C4" s="84">
        <v>25.4</v>
      </c>
      <c r="D4" s="84">
        <f>FLOOR(C4*1.1,LOOKUP(C4*1.1,{0,10,50,100,500},{0.01,0.05,0.1,0.5,1}))</f>
        <v>27.900000000000002</v>
      </c>
      <c r="E4" s="84">
        <f>CEILING(C4*0.9,LOOKUP(C4*0.9,{0,10,50,100,500},{0.01,0.05,0.1,0.5,1}))</f>
        <v>22.900000000000002</v>
      </c>
      <c r="F4" s="84">
        <f t="shared" si="0"/>
        <v>27.650000000000002</v>
      </c>
      <c r="G4" s="84">
        <v>2</v>
      </c>
      <c r="H4" s="84">
        <f t="shared" si="1"/>
        <v>50.8</v>
      </c>
      <c r="I4" s="84" t="s">
        <v>3590</v>
      </c>
      <c r="J4" s="84">
        <v>16.07</v>
      </c>
      <c r="K4" s="84" t="s">
        <v>5310</v>
      </c>
      <c r="M4" s="237">
        <v>464</v>
      </c>
    </row>
    <row r="5" spans="1:13" x14ac:dyDescent="0.25">
      <c r="A5" s="84" t="s">
        <v>5297</v>
      </c>
      <c r="B5" s="84" t="s">
        <v>5298</v>
      </c>
      <c r="C5" s="84">
        <v>37.6</v>
      </c>
      <c r="D5" s="84">
        <f>FLOOR(C5*1.1,LOOKUP(C5*1.1,{0,10,50,100,500},{0.01,0.05,0.1,0.5,1}))</f>
        <v>41.35</v>
      </c>
      <c r="E5" s="84">
        <f>CEILING(C5*0.9,LOOKUP(C5*0.9,{0,10,50,100,500},{0.01,0.05,0.1,0.5,1}))</f>
        <v>33.85</v>
      </c>
      <c r="F5" s="84">
        <f t="shared" si="0"/>
        <v>41.1</v>
      </c>
      <c r="G5" s="84">
        <v>1</v>
      </c>
      <c r="H5" s="84">
        <f t="shared" si="1"/>
        <v>37.6</v>
      </c>
      <c r="I5" s="84" t="s">
        <v>3590</v>
      </c>
      <c r="J5" s="84">
        <v>15.7</v>
      </c>
      <c r="K5" s="84" t="s">
        <v>5311</v>
      </c>
      <c r="M5" s="237">
        <v>1053</v>
      </c>
    </row>
    <row r="6" spans="1:13" x14ac:dyDescent="0.25">
      <c r="A6" s="84" t="s">
        <v>2099</v>
      </c>
      <c r="B6" s="84" t="s">
        <v>2100</v>
      </c>
      <c r="C6" s="84">
        <v>27.45</v>
      </c>
      <c r="D6" s="84">
        <f>FLOOR(C6*1.1,LOOKUP(C6*1.1,{0,10,50,100,500},{0.01,0.05,0.1,0.5,1}))</f>
        <v>30.150000000000002</v>
      </c>
      <c r="E6" s="84">
        <f>CEILING(C6*0.9,LOOKUP(C6*0.9,{0,10,50,100,500},{0.01,0.05,0.1,0.5,1}))</f>
        <v>24.75</v>
      </c>
      <c r="F6" s="84">
        <f t="shared" si="0"/>
        <v>29.900000000000002</v>
      </c>
      <c r="G6" s="84">
        <v>2</v>
      </c>
      <c r="H6" s="84">
        <f t="shared" si="1"/>
        <v>54.9</v>
      </c>
      <c r="I6" s="84" t="s">
        <v>3590</v>
      </c>
      <c r="J6" s="84">
        <v>9.3000000000000007</v>
      </c>
      <c r="K6" s="84" t="s">
        <v>5312</v>
      </c>
      <c r="M6" s="237">
        <v>-1328</v>
      </c>
    </row>
    <row r="7" spans="1:13" x14ac:dyDescent="0.25">
      <c r="A7" s="84" t="s">
        <v>2675</v>
      </c>
      <c r="B7" s="84" t="s">
        <v>2676</v>
      </c>
      <c r="C7" s="84">
        <v>51.7</v>
      </c>
      <c r="D7" s="84">
        <f>FLOOR(C7*1.1,LOOKUP(C7*1.1,{0,10,50,100,500},{0.01,0.05,0.1,0.5,1}))</f>
        <v>56.800000000000004</v>
      </c>
      <c r="E7" s="84">
        <f>CEILING(C7*0.9,LOOKUP(C7*0.9,{0,10,50,100,500},{0.01,0.05,0.1,0.5,1}))</f>
        <v>46.550000000000004</v>
      </c>
      <c r="F7" s="84">
        <f t="shared" si="0"/>
        <v>56.300000000000004</v>
      </c>
      <c r="G7" s="84">
        <v>1</v>
      </c>
      <c r="H7" s="84">
        <f t="shared" si="1"/>
        <v>51.7</v>
      </c>
      <c r="I7" s="84" t="s">
        <v>3590</v>
      </c>
      <c r="J7" s="84">
        <v>7.15</v>
      </c>
      <c r="K7" s="84" t="s">
        <v>5313</v>
      </c>
      <c r="M7" s="237">
        <v>-519</v>
      </c>
    </row>
    <row r="8" spans="1:13" x14ac:dyDescent="0.25">
      <c r="A8" s="84" t="s">
        <v>5152</v>
      </c>
      <c r="B8" s="84" t="s">
        <v>5153</v>
      </c>
      <c r="C8" s="84">
        <v>18.649999999999999</v>
      </c>
      <c r="D8" s="84">
        <f>FLOOR(C8*1.1,LOOKUP(C8*1.1,{0,10,50,100,500},{0.01,0.05,0.1,0.5,1}))</f>
        <v>20.5</v>
      </c>
      <c r="E8" s="84">
        <f>CEILING(C8*0.9,LOOKUP(C8*0.9,{0,10,50,100,500},{0.01,0.05,0.1,0.5,1}))</f>
        <v>16.8</v>
      </c>
      <c r="F8" s="84">
        <f t="shared" si="0"/>
        <v>20.25</v>
      </c>
      <c r="G8" s="84">
        <v>2</v>
      </c>
      <c r="H8" s="84">
        <f t="shared" si="1"/>
        <v>37.299999999999997</v>
      </c>
      <c r="I8" s="84" t="s">
        <v>3590</v>
      </c>
      <c r="J8" s="84">
        <v>7.06</v>
      </c>
      <c r="K8" s="84" t="s">
        <v>5314</v>
      </c>
      <c r="M8" s="237">
        <v>1502</v>
      </c>
    </row>
    <row r="9" spans="1:13" x14ac:dyDescent="0.25">
      <c r="A9" s="84" t="s">
        <v>27</v>
      </c>
      <c r="B9" s="84" t="s">
        <v>28</v>
      </c>
      <c r="C9" s="84">
        <v>36.75</v>
      </c>
      <c r="D9" s="84">
        <f>FLOOR(C9*1.1,LOOKUP(C9*1.1,{0,10,50,100,500},{0.01,0.05,0.1,0.5,1}))</f>
        <v>40.400000000000006</v>
      </c>
      <c r="E9" s="84">
        <f>CEILING(C9*0.9,LOOKUP(C9*0.9,{0,10,50,100,500},{0.01,0.05,0.1,0.5,1}))</f>
        <v>33.1</v>
      </c>
      <c r="F9" s="84">
        <f t="shared" si="0"/>
        <v>40.150000000000006</v>
      </c>
      <c r="G9" s="84">
        <v>1</v>
      </c>
      <c r="H9" s="84">
        <f t="shared" si="1"/>
        <v>36.75</v>
      </c>
      <c r="I9" s="84" t="s">
        <v>3590</v>
      </c>
      <c r="J9" s="84">
        <v>6.7</v>
      </c>
      <c r="K9" s="84" t="s">
        <v>5315</v>
      </c>
      <c r="M9" s="237">
        <v>-396</v>
      </c>
    </row>
    <row r="10" spans="1:13" x14ac:dyDescent="0.25">
      <c r="H10" s="83">
        <f>SUM(H2:H9)</f>
        <v>365.9</v>
      </c>
      <c r="M10" s="83">
        <f>SUM(M2:M9)</f>
        <v>2750</v>
      </c>
    </row>
  </sheetData>
  <phoneticPr fontId="1" type="noConversion"/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5B9B-7ACE-4FC6-A89F-0550359258EA}">
  <dimension ref="A1:M10"/>
  <sheetViews>
    <sheetView zoomScale="145" zoomScaleNormal="145" workbookViewId="0">
      <selection activeCell="M8" sqref="M8"/>
    </sheetView>
  </sheetViews>
  <sheetFormatPr defaultColWidth="9.28515625" defaultRowHeight="15.75" x14ac:dyDescent="0.25"/>
  <cols>
    <col min="1" max="3" width="9.28515625" style="238"/>
    <col min="4" max="4" width="9.28515625" style="238" hidden="1" customWidth="1"/>
    <col min="5" max="10" width="9.28515625" style="238"/>
    <col min="11" max="11" width="15.7109375" style="238" customWidth="1"/>
    <col min="12" max="16384" width="9.28515625" style="238"/>
  </cols>
  <sheetData>
    <row r="1" spans="1:13" x14ac:dyDescent="0.25">
      <c r="A1" s="238" t="s">
        <v>3587</v>
      </c>
      <c r="B1" s="238" t="s">
        <v>3588</v>
      </c>
      <c r="C1" s="238" t="s">
        <v>3589</v>
      </c>
      <c r="D1" s="238" t="s">
        <v>3590</v>
      </c>
      <c r="E1" s="238" t="s">
        <v>3591</v>
      </c>
      <c r="F1" s="238" t="s">
        <v>3592</v>
      </c>
      <c r="G1" s="238" t="s">
        <v>3593</v>
      </c>
      <c r="H1" s="238" t="s">
        <v>3594</v>
      </c>
      <c r="I1" s="238" t="s">
        <v>3590</v>
      </c>
      <c r="J1" s="238" t="s">
        <v>3595</v>
      </c>
      <c r="K1" s="238" t="s">
        <v>3596</v>
      </c>
      <c r="L1" s="238" t="s">
        <v>3597</v>
      </c>
    </row>
    <row r="2" spans="1:13" x14ac:dyDescent="0.25">
      <c r="A2" s="84" t="s">
        <v>5073</v>
      </c>
      <c r="B2" s="84" t="s">
        <v>5074</v>
      </c>
      <c r="C2" s="84">
        <v>40.4</v>
      </c>
      <c r="D2" s="84">
        <f>FLOOR(C2*1.1,LOOKUP(C2*1.1,{0,10,50,100,500},{0.01,0.05,0.1,0.5,1}))</f>
        <v>44.400000000000006</v>
      </c>
      <c r="E2" s="84">
        <f>CEILING(C2*0.9,LOOKUP(C2*0.9,{0,10,50,100,500},{0.01,0.05,0.1,0.5,1}))</f>
        <v>36.4</v>
      </c>
      <c r="F2" s="84">
        <f t="shared" ref="F2:F9" si="0">IF(D2&lt;10,D2-0.05,IF(D2&lt;50,D2-0.25,IF(D2&lt;100,D2-0.5,IF(D2&lt;500,D2-2.5,IF(D2&lt;1000,D2-5,0)))))</f>
        <v>44.150000000000006</v>
      </c>
      <c r="G2" s="84">
        <v>0</v>
      </c>
      <c r="H2" s="84">
        <f t="shared" ref="H2:H9" si="1">C2*G2</f>
        <v>0</v>
      </c>
      <c r="I2" s="84" t="s">
        <v>3590</v>
      </c>
      <c r="J2" s="84">
        <v>16.14</v>
      </c>
      <c r="K2" s="84" t="s">
        <v>5316</v>
      </c>
      <c r="M2" s="238" t="s">
        <v>5336</v>
      </c>
    </row>
    <row r="3" spans="1:13" x14ac:dyDescent="0.25">
      <c r="A3" s="84" t="s">
        <v>4652</v>
      </c>
      <c r="B3" s="84" t="s">
        <v>4653</v>
      </c>
      <c r="C3" s="84">
        <v>48.35</v>
      </c>
      <c r="D3" s="84">
        <f>FLOOR(C3*1.1,LOOKUP(C3*1.1,{0,10,50,100,500},{0.01,0.05,0.1,0.5,1}))</f>
        <v>53.1</v>
      </c>
      <c r="E3" s="84">
        <f>CEILING(C3*0.9,LOOKUP(C3*0.9,{0,10,50,100,500},{0.01,0.05,0.1,0.5,1}))</f>
        <v>43.550000000000004</v>
      </c>
      <c r="F3" s="84">
        <f t="shared" si="0"/>
        <v>52.6</v>
      </c>
      <c r="G3" s="84">
        <v>1</v>
      </c>
      <c r="H3" s="84">
        <f t="shared" si="1"/>
        <v>48.35</v>
      </c>
      <c r="I3" s="84" t="s">
        <v>3590</v>
      </c>
      <c r="J3" s="84">
        <v>13.24</v>
      </c>
      <c r="K3" s="84" t="s">
        <v>5317</v>
      </c>
      <c r="M3" s="238">
        <v>138</v>
      </c>
    </row>
    <row r="4" spans="1:13" x14ac:dyDescent="0.25">
      <c r="A4" s="84" t="s">
        <v>5318</v>
      </c>
      <c r="B4" s="84" t="s">
        <v>5319</v>
      </c>
      <c r="C4" s="84">
        <v>20.5</v>
      </c>
      <c r="D4" s="84">
        <f>FLOOR(C4*1.1,LOOKUP(C4*1.1,{0,10,50,100,500},{0.01,0.05,0.1,0.5,1}))</f>
        <v>22.55</v>
      </c>
      <c r="E4" s="84">
        <f>CEILING(C4*0.9,LOOKUP(C4*0.9,{0,10,50,100,500},{0.01,0.05,0.1,0.5,1}))</f>
        <v>18.45</v>
      </c>
      <c r="F4" s="84">
        <f t="shared" si="0"/>
        <v>22.3</v>
      </c>
      <c r="G4" s="84">
        <v>2</v>
      </c>
      <c r="H4" s="84">
        <f t="shared" si="1"/>
        <v>41</v>
      </c>
      <c r="I4" s="84" t="s">
        <v>3590</v>
      </c>
      <c r="J4" s="84">
        <v>10.19</v>
      </c>
      <c r="K4" s="84" t="s">
        <v>5320</v>
      </c>
      <c r="M4" s="238">
        <v>-651</v>
      </c>
    </row>
    <row r="5" spans="1:13" x14ac:dyDescent="0.25">
      <c r="A5" s="84" t="s">
        <v>1203</v>
      </c>
      <c r="B5" s="84" t="s">
        <v>1204</v>
      </c>
      <c r="C5" s="84">
        <v>35</v>
      </c>
      <c r="D5" s="84">
        <f>FLOOR(C5*1.1,LOOKUP(C5*1.1,{0,10,50,100,500},{0.01,0.05,0.1,0.5,1}))</f>
        <v>38.5</v>
      </c>
      <c r="E5" s="84">
        <f>CEILING(C5*0.9,LOOKUP(C5*0.9,{0,10,50,100,500},{0.01,0.05,0.1,0.5,1}))</f>
        <v>31.5</v>
      </c>
      <c r="F5" s="84">
        <f t="shared" si="0"/>
        <v>38.25</v>
      </c>
      <c r="G5" s="84">
        <v>1</v>
      </c>
      <c r="H5" s="84">
        <f t="shared" si="1"/>
        <v>35</v>
      </c>
      <c r="I5" s="84" t="s">
        <v>3590</v>
      </c>
      <c r="J5" s="84">
        <v>9.48</v>
      </c>
      <c r="K5" s="84" t="s">
        <v>5321</v>
      </c>
      <c r="M5" s="238">
        <v>858</v>
      </c>
    </row>
    <row r="6" spans="1:13" x14ac:dyDescent="0.25">
      <c r="A6" s="84" t="s">
        <v>4169</v>
      </c>
      <c r="B6" s="84" t="s">
        <v>4170</v>
      </c>
      <c r="C6" s="84">
        <v>50.1</v>
      </c>
      <c r="D6" s="84">
        <f>FLOOR(C6*1.1,LOOKUP(C6*1.1,{0,10,50,100,500},{0.01,0.05,0.1,0.5,1}))</f>
        <v>55.1</v>
      </c>
      <c r="E6" s="84">
        <f>CEILING(C6*0.9,LOOKUP(C6*0.9,{0,10,50,100,500},{0.01,0.05,0.1,0.5,1}))</f>
        <v>45.1</v>
      </c>
      <c r="F6" s="84">
        <f t="shared" si="0"/>
        <v>54.6</v>
      </c>
      <c r="G6" s="84">
        <v>1</v>
      </c>
      <c r="H6" s="84">
        <f t="shared" si="1"/>
        <v>50.1</v>
      </c>
      <c r="I6" s="84" t="s">
        <v>3590</v>
      </c>
      <c r="J6" s="84">
        <v>9.42</v>
      </c>
      <c r="K6" s="84" t="s">
        <v>5322</v>
      </c>
      <c r="M6" s="238">
        <v>-414</v>
      </c>
    </row>
    <row r="7" spans="1:13" x14ac:dyDescent="0.25">
      <c r="A7" s="84" t="s">
        <v>2099</v>
      </c>
      <c r="B7" s="84" t="s">
        <v>2100</v>
      </c>
      <c r="C7" s="84">
        <v>28.95</v>
      </c>
      <c r="D7" s="84">
        <f>FLOOR(C7*1.1,LOOKUP(C7*1.1,{0,10,50,100,500},{0.01,0.05,0.1,0.5,1}))</f>
        <v>31.8</v>
      </c>
      <c r="E7" s="84">
        <f>CEILING(C7*0.9,LOOKUP(C7*0.9,{0,10,50,100,500},{0.01,0.05,0.1,0.5,1}))</f>
        <v>26.1</v>
      </c>
      <c r="F7" s="84">
        <f t="shared" si="0"/>
        <v>31.55</v>
      </c>
      <c r="G7" s="84">
        <v>2</v>
      </c>
      <c r="H7" s="84">
        <f t="shared" si="1"/>
        <v>57.9</v>
      </c>
      <c r="I7" s="84" t="s">
        <v>3590</v>
      </c>
      <c r="J7" s="84">
        <v>9.02</v>
      </c>
      <c r="K7" s="84" t="s">
        <v>5323</v>
      </c>
      <c r="M7" s="238">
        <v>-4431</v>
      </c>
    </row>
    <row r="8" spans="1:13" x14ac:dyDescent="0.25">
      <c r="A8" s="84" t="s">
        <v>2675</v>
      </c>
      <c r="B8" s="84" t="s">
        <v>2676</v>
      </c>
      <c r="C8" s="84">
        <v>53.4</v>
      </c>
      <c r="D8" s="84">
        <f>FLOOR(C8*1.1,LOOKUP(C8*1.1,{0,10,50,100,500},{0.01,0.05,0.1,0.5,1}))</f>
        <v>58.7</v>
      </c>
      <c r="E8" s="84">
        <f>CEILING(C8*0.9,LOOKUP(C8*0.9,{0,10,50,100,500},{0.01,0.05,0.1,0.5,1}))</f>
        <v>48.1</v>
      </c>
      <c r="F8" s="84">
        <f t="shared" si="0"/>
        <v>58.2</v>
      </c>
      <c r="G8" s="84">
        <v>1</v>
      </c>
      <c r="H8" s="84">
        <f t="shared" si="1"/>
        <v>53.4</v>
      </c>
      <c r="I8" s="84" t="s">
        <v>3590</v>
      </c>
      <c r="J8" s="84">
        <v>8.32</v>
      </c>
      <c r="K8" s="84" t="s">
        <v>5324</v>
      </c>
      <c r="M8" s="238">
        <v>880</v>
      </c>
    </row>
    <row r="9" spans="1:13" x14ac:dyDescent="0.25">
      <c r="A9" s="84" t="s">
        <v>3717</v>
      </c>
      <c r="B9" s="84" t="s">
        <v>3718</v>
      </c>
      <c r="C9" s="84">
        <v>48.15</v>
      </c>
      <c r="D9" s="84">
        <f>FLOOR(C9*1.1,LOOKUP(C9*1.1,{0,10,50,100,500},{0.01,0.05,0.1,0.5,1}))</f>
        <v>52.900000000000006</v>
      </c>
      <c r="E9" s="84">
        <f>CEILING(C9*0.9,LOOKUP(C9*0.9,{0,10,50,100,500},{0.01,0.05,0.1,0.5,1}))</f>
        <v>43.35</v>
      </c>
      <c r="F9" s="84">
        <f t="shared" si="0"/>
        <v>52.400000000000006</v>
      </c>
      <c r="G9" s="84">
        <v>1</v>
      </c>
      <c r="H9" s="84">
        <f t="shared" si="1"/>
        <v>48.15</v>
      </c>
      <c r="I9" s="84" t="s">
        <v>3590</v>
      </c>
      <c r="J9" s="84">
        <v>8.2100000000000009</v>
      </c>
      <c r="K9" s="84" t="s">
        <v>5325</v>
      </c>
      <c r="L9" s="183"/>
      <c r="M9" s="238">
        <v>888</v>
      </c>
    </row>
    <row r="10" spans="1:13" x14ac:dyDescent="0.25">
      <c r="H10" s="83">
        <f>SUM(H2:H9)</f>
        <v>333.9</v>
      </c>
      <c r="M10" s="83">
        <f>SUM(M2:M9)</f>
        <v>-2732</v>
      </c>
    </row>
  </sheetData>
  <phoneticPr fontId="1" type="noConversion"/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F1A1-5B64-4D33-A2C9-1A64EEF71FC3}">
  <dimension ref="A1:M10"/>
  <sheetViews>
    <sheetView zoomScale="130" zoomScaleNormal="130" workbookViewId="0">
      <selection activeCell="G5" sqref="G5"/>
    </sheetView>
  </sheetViews>
  <sheetFormatPr defaultColWidth="9.28515625" defaultRowHeight="15.75" x14ac:dyDescent="0.25"/>
  <cols>
    <col min="1" max="3" width="9.28515625" style="239"/>
    <col min="4" max="4" width="8.85546875" style="239" customWidth="1"/>
    <col min="5" max="10" width="9.28515625" style="239"/>
    <col min="11" max="11" width="15.7109375" style="239" customWidth="1"/>
    <col min="12" max="16384" width="9.28515625" style="239"/>
  </cols>
  <sheetData>
    <row r="1" spans="1:13" x14ac:dyDescent="0.25">
      <c r="A1" s="239" t="s">
        <v>3587</v>
      </c>
      <c r="B1" s="239" t="s">
        <v>3588</v>
      </c>
      <c r="C1" s="239" t="s">
        <v>3589</v>
      </c>
      <c r="D1" s="239" t="s">
        <v>3590</v>
      </c>
      <c r="E1" s="239" t="s">
        <v>3591</v>
      </c>
      <c r="F1" s="239" t="s">
        <v>3592</v>
      </c>
      <c r="G1" s="239" t="s">
        <v>3593</v>
      </c>
      <c r="H1" s="239" t="s">
        <v>3594</v>
      </c>
      <c r="I1" s="239" t="s">
        <v>3590</v>
      </c>
      <c r="J1" s="239" t="s">
        <v>3595</v>
      </c>
      <c r="K1" s="239" t="s">
        <v>3596</v>
      </c>
      <c r="L1" s="239" t="s">
        <v>3597</v>
      </c>
    </row>
    <row r="2" spans="1:13" x14ac:dyDescent="0.25">
      <c r="A2" s="84" t="s">
        <v>329</v>
      </c>
      <c r="B2" s="84" t="s">
        <v>330</v>
      </c>
      <c r="C2" s="84">
        <v>57.5</v>
      </c>
      <c r="D2" s="84">
        <f>FLOOR(C2*1.1,LOOKUP(C2*1.1,{0,10,50,100,500},{0.01,0.05,0.1,0.5,1}))</f>
        <v>63.2</v>
      </c>
      <c r="E2" s="84">
        <f>CEILING(C2*0.9,LOOKUP(C2*0.9,{0,10,50,100,500},{0.01,0.05,0.1,0.5,1}))</f>
        <v>51.800000000000004</v>
      </c>
      <c r="F2" s="84">
        <f t="shared" ref="F2:F9" si="0">IF(D2&lt;10,D2-0.05,IF(D2&lt;50,D2-0.25,IF(D2&lt;100,D2-0.5,IF(D2&lt;500,D2-2.5,IF(D2&lt;1000,D2-5,0)))))</f>
        <v>62.7</v>
      </c>
      <c r="G2" s="84">
        <v>1</v>
      </c>
      <c r="H2" s="84">
        <f t="shared" ref="H2:H9" si="1">C2*G2</f>
        <v>57.5</v>
      </c>
      <c r="I2" s="84" t="s">
        <v>3590</v>
      </c>
      <c r="J2" s="84">
        <v>10.09</v>
      </c>
      <c r="K2" s="84" t="s">
        <v>5326</v>
      </c>
      <c r="M2" s="239">
        <v>173</v>
      </c>
    </row>
    <row r="3" spans="1:13" x14ac:dyDescent="0.25">
      <c r="A3" s="84" t="s">
        <v>5254</v>
      </c>
      <c r="B3" s="84" t="s">
        <v>5255</v>
      </c>
      <c r="C3" s="84">
        <v>57.9</v>
      </c>
      <c r="D3" s="84">
        <f>FLOOR(C3*1.1,LOOKUP(C3*1.1,{0,10,50,100,500},{0.01,0.05,0.1,0.5,1}))</f>
        <v>63.6</v>
      </c>
      <c r="E3" s="84">
        <f>CEILING(C3*0.9,LOOKUP(C3*0.9,{0,10,50,100,500},{0.01,0.05,0.1,0.5,1}))</f>
        <v>52.2</v>
      </c>
      <c r="F3" s="84">
        <f t="shared" si="0"/>
        <v>63.1</v>
      </c>
      <c r="G3" s="84">
        <v>1</v>
      </c>
      <c r="H3" s="84">
        <f t="shared" si="1"/>
        <v>57.9</v>
      </c>
      <c r="I3" s="84" t="s">
        <v>3590</v>
      </c>
      <c r="J3" s="84">
        <v>8.44</v>
      </c>
      <c r="K3" s="84" t="s">
        <v>5327</v>
      </c>
      <c r="M3" s="239">
        <v>-530</v>
      </c>
    </row>
    <row r="4" spans="1:13" x14ac:dyDescent="0.25">
      <c r="A4" s="84" t="s">
        <v>4415</v>
      </c>
      <c r="B4" s="84" t="s">
        <v>4416</v>
      </c>
      <c r="C4" s="84">
        <v>37.799999999999997</v>
      </c>
      <c r="D4" s="84">
        <f>FLOOR(C4*1.1,LOOKUP(C4*1.1,{0,10,50,100,500},{0.01,0.05,0.1,0.5,1}))</f>
        <v>41.550000000000004</v>
      </c>
      <c r="E4" s="84">
        <f>CEILING(C4*0.9,LOOKUP(C4*0.9,{0,10,50,100,500},{0.01,0.05,0.1,0.5,1}))</f>
        <v>34.050000000000004</v>
      </c>
      <c r="F4" s="84">
        <f t="shared" si="0"/>
        <v>41.300000000000004</v>
      </c>
      <c r="G4" s="84">
        <v>0</v>
      </c>
      <c r="H4" s="84">
        <f t="shared" si="1"/>
        <v>0</v>
      </c>
      <c r="I4" s="84" t="s">
        <v>3590</v>
      </c>
      <c r="J4" s="84">
        <v>7.87</v>
      </c>
      <c r="K4" s="84" t="s">
        <v>5328</v>
      </c>
      <c r="M4" s="239" t="s">
        <v>5337</v>
      </c>
    </row>
    <row r="5" spans="1:13" x14ac:dyDescent="0.25">
      <c r="A5" s="84" t="s">
        <v>300</v>
      </c>
      <c r="B5" s="84" t="s">
        <v>301</v>
      </c>
      <c r="C5" s="84">
        <v>44.55</v>
      </c>
      <c r="D5" s="84">
        <f>FLOOR(C5*1.1,LOOKUP(C5*1.1,{0,10,50,100,500},{0.01,0.05,0.1,0.5,1}))</f>
        <v>49</v>
      </c>
      <c r="E5" s="84">
        <f>CEILING(C5*0.9,LOOKUP(C5*0.9,{0,10,50,100,500},{0.01,0.05,0.1,0.5,1}))</f>
        <v>40.1</v>
      </c>
      <c r="F5" s="84">
        <f t="shared" si="0"/>
        <v>48.75</v>
      </c>
      <c r="G5" s="84">
        <v>1</v>
      </c>
      <c r="H5" s="84">
        <f t="shared" si="1"/>
        <v>44.55</v>
      </c>
      <c r="I5" s="84" t="s">
        <v>3590</v>
      </c>
      <c r="J5" s="84">
        <v>7.51</v>
      </c>
      <c r="K5" s="84" t="s">
        <v>5329</v>
      </c>
      <c r="M5" s="239">
        <v>-2606</v>
      </c>
    </row>
    <row r="6" spans="1:13" x14ac:dyDescent="0.25">
      <c r="A6" s="84" t="s">
        <v>4658</v>
      </c>
      <c r="B6" s="84" t="s">
        <v>4659</v>
      </c>
      <c r="C6" s="84">
        <v>48.1</v>
      </c>
      <c r="D6" s="84">
        <f>FLOOR(C6*1.1,LOOKUP(C6*1.1,{0,10,50,100,500},{0.01,0.05,0.1,0.5,1}))</f>
        <v>52.900000000000006</v>
      </c>
      <c r="E6" s="84">
        <f>CEILING(C6*0.9,LOOKUP(C6*0.9,{0,10,50,100,500},{0.01,0.05,0.1,0.5,1}))</f>
        <v>43.300000000000004</v>
      </c>
      <c r="F6" s="84">
        <f t="shared" si="0"/>
        <v>52.400000000000006</v>
      </c>
      <c r="G6" s="84">
        <v>1</v>
      </c>
      <c r="H6" s="84">
        <f t="shared" si="1"/>
        <v>48.1</v>
      </c>
      <c r="I6" s="84" t="s">
        <v>3590</v>
      </c>
      <c r="J6" s="84">
        <v>7.22</v>
      </c>
      <c r="K6" s="84" t="s">
        <v>5330</v>
      </c>
      <c r="M6" s="239">
        <v>-1211</v>
      </c>
    </row>
    <row r="7" spans="1:13" x14ac:dyDescent="0.25">
      <c r="A7" s="84" t="s">
        <v>4652</v>
      </c>
      <c r="B7" s="84" t="s">
        <v>4653</v>
      </c>
      <c r="C7" s="84">
        <v>48.4</v>
      </c>
      <c r="D7" s="84">
        <f>FLOOR(C7*1.1,LOOKUP(C7*1.1,{0,10,50,100,500},{0.01,0.05,0.1,0.5,1}))</f>
        <v>53.2</v>
      </c>
      <c r="E7" s="84">
        <f>CEILING(C7*0.9,LOOKUP(C7*0.9,{0,10,50,100,500},{0.01,0.05,0.1,0.5,1}))</f>
        <v>43.6</v>
      </c>
      <c r="F7" s="84">
        <f t="shared" si="0"/>
        <v>52.7</v>
      </c>
      <c r="G7" s="84">
        <v>1</v>
      </c>
      <c r="H7" s="84">
        <f t="shared" si="1"/>
        <v>48.4</v>
      </c>
      <c r="I7" s="84" t="s">
        <v>3590</v>
      </c>
      <c r="J7" s="84">
        <v>6.55</v>
      </c>
      <c r="K7" s="84" t="s">
        <v>5331</v>
      </c>
      <c r="M7" s="239">
        <v>-762</v>
      </c>
    </row>
    <row r="8" spans="1:13" x14ac:dyDescent="0.25">
      <c r="A8" s="84" t="s">
        <v>4014</v>
      </c>
      <c r="B8" s="84" t="s">
        <v>4015</v>
      </c>
      <c r="C8" s="84">
        <v>17.75</v>
      </c>
      <c r="D8" s="84">
        <f>FLOOR(C8*1.1,LOOKUP(C8*1.1,{0,10,50,100,500},{0.01,0.05,0.1,0.5,1}))</f>
        <v>19.5</v>
      </c>
      <c r="E8" s="84">
        <f>CEILING(C8*0.9,LOOKUP(C8*0.9,{0,10,50,100,500},{0.01,0.05,0.1,0.5,1}))</f>
        <v>16</v>
      </c>
      <c r="F8" s="84">
        <f t="shared" si="0"/>
        <v>19.25</v>
      </c>
      <c r="G8" s="84">
        <v>3</v>
      </c>
      <c r="H8" s="84">
        <f t="shared" si="1"/>
        <v>53.25</v>
      </c>
      <c r="I8" s="84" t="s">
        <v>3590</v>
      </c>
      <c r="J8" s="84">
        <v>6.31</v>
      </c>
      <c r="K8" s="84" t="s">
        <v>5332</v>
      </c>
      <c r="M8" s="239">
        <v>1081</v>
      </c>
    </row>
    <row r="9" spans="1:13" x14ac:dyDescent="0.25">
      <c r="A9" s="84" t="s">
        <v>5333</v>
      </c>
      <c r="B9" s="84" t="s">
        <v>5334</v>
      </c>
      <c r="C9" s="84">
        <v>31.95</v>
      </c>
      <c r="D9" s="84">
        <f>FLOOR(C9*1.1,LOOKUP(C9*1.1,{0,10,50,100,500},{0.01,0.05,0.1,0.5,1}))</f>
        <v>35.1</v>
      </c>
      <c r="E9" s="84">
        <f>CEILING(C9*0.9,LOOKUP(C9*0.9,{0,10,50,100,500},{0.01,0.05,0.1,0.5,1}))</f>
        <v>28.8</v>
      </c>
      <c r="F9" s="84">
        <f t="shared" si="0"/>
        <v>34.85</v>
      </c>
      <c r="G9" s="84">
        <v>2</v>
      </c>
      <c r="H9" s="84">
        <f t="shared" si="1"/>
        <v>63.9</v>
      </c>
      <c r="I9" s="84" t="s">
        <v>3590</v>
      </c>
      <c r="J9" s="84">
        <v>5.55</v>
      </c>
      <c r="K9" s="84" t="s">
        <v>5335</v>
      </c>
      <c r="M9" s="239">
        <v>-2759</v>
      </c>
    </row>
    <row r="10" spans="1:13" x14ac:dyDescent="0.25">
      <c r="H10" s="83">
        <f>SUM(H2:H9)</f>
        <v>373.59999999999997</v>
      </c>
      <c r="M10" s="83">
        <f>SUM(M2:M9)</f>
        <v>-6614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BEC9-155B-4D0F-83D0-FDB80B4F7A8D}">
  <dimension ref="A1:M10"/>
  <sheetViews>
    <sheetView zoomScale="145" zoomScaleNormal="145" workbookViewId="0">
      <selection activeCell="M10" sqref="M10"/>
    </sheetView>
  </sheetViews>
  <sheetFormatPr defaultColWidth="9.28515625" defaultRowHeight="15.75" x14ac:dyDescent="0.25"/>
  <cols>
    <col min="1" max="3" width="9.28515625" style="240"/>
    <col min="4" max="4" width="8.5703125" style="240" customWidth="1"/>
    <col min="5" max="10" width="9.28515625" style="240"/>
    <col min="11" max="11" width="15.7109375" style="240" customWidth="1"/>
    <col min="12" max="16384" width="9.28515625" style="240"/>
  </cols>
  <sheetData>
    <row r="1" spans="1:13" x14ac:dyDescent="0.25">
      <c r="A1" s="240" t="s">
        <v>3587</v>
      </c>
      <c r="B1" s="240" t="s">
        <v>3588</v>
      </c>
      <c r="C1" s="240" t="s">
        <v>3589</v>
      </c>
      <c r="D1" s="240" t="s">
        <v>3590</v>
      </c>
      <c r="E1" s="240" t="s">
        <v>3591</v>
      </c>
      <c r="F1" s="240" t="s">
        <v>3592</v>
      </c>
      <c r="G1" s="240" t="s">
        <v>3593</v>
      </c>
      <c r="H1" s="240" t="s">
        <v>3594</v>
      </c>
      <c r="I1" s="240" t="s">
        <v>3590</v>
      </c>
      <c r="J1" s="240" t="s">
        <v>3595</v>
      </c>
      <c r="K1" s="240" t="s">
        <v>3596</v>
      </c>
      <c r="L1" s="240" t="s">
        <v>3597</v>
      </c>
    </row>
    <row r="2" spans="1:13" x14ac:dyDescent="0.25">
      <c r="A2" s="84" t="s">
        <v>5073</v>
      </c>
      <c r="B2" s="84" t="s">
        <v>5074</v>
      </c>
      <c r="C2" s="84">
        <v>42.45</v>
      </c>
      <c r="D2" s="84">
        <f>FLOOR(C2*1.1,LOOKUP(C2*1.1,{0,10,50,100,500},{0.01,0.05,0.1,0.5,1}))</f>
        <v>46.650000000000006</v>
      </c>
      <c r="E2" s="84">
        <f>CEILING(C2*0.9,LOOKUP(C2*0.9,{0,10,50,100,500},{0.01,0.05,0.1,0.5,1}))</f>
        <v>38.25</v>
      </c>
      <c r="F2" s="84">
        <f t="shared" ref="F2:F9" si="0">IF(D2&lt;10,D2-0.05,IF(D2&lt;50,D2-0.25,IF(D2&lt;100,D2-0.5,IF(D2&lt;500,D2-2.5,IF(D2&lt;1000,D2-5,0)))))</f>
        <v>46.400000000000006</v>
      </c>
      <c r="G2" s="84">
        <v>1</v>
      </c>
      <c r="H2" s="84">
        <f t="shared" ref="H2:H9" si="1">C2*G2</f>
        <v>42.45</v>
      </c>
      <c r="I2" s="84" t="s">
        <v>3590</v>
      </c>
      <c r="J2" s="84">
        <v>24.23</v>
      </c>
      <c r="K2" s="84" t="s">
        <v>5338</v>
      </c>
      <c r="M2" s="240">
        <v>-3</v>
      </c>
    </row>
    <row r="3" spans="1:13" x14ac:dyDescent="0.25">
      <c r="A3" s="84" t="s">
        <v>1608</v>
      </c>
      <c r="B3" s="84" t="s">
        <v>1609</v>
      </c>
      <c r="C3" s="84">
        <v>44.3</v>
      </c>
      <c r="D3" s="84">
        <f>FLOOR(C3*1.1,LOOKUP(C3*1.1,{0,10,50,100,500},{0.01,0.05,0.1,0.5,1}))</f>
        <v>48.7</v>
      </c>
      <c r="E3" s="84">
        <f>CEILING(C3*0.9,LOOKUP(C3*0.9,{0,10,50,100,500},{0.01,0.05,0.1,0.5,1}))</f>
        <v>39.900000000000006</v>
      </c>
      <c r="F3" s="84">
        <f t="shared" si="0"/>
        <v>48.45</v>
      </c>
      <c r="G3" s="84">
        <v>1</v>
      </c>
      <c r="H3" s="84">
        <f t="shared" si="1"/>
        <v>44.3</v>
      </c>
      <c r="I3" s="84" t="s">
        <v>3590</v>
      </c>
      <c r="J3" s="84">
        <v>13.78</v>
      </c>
      <c r="K3" s="84" t="s">
        <v>5339</v>
      </c>
      <c r="L3" s="183"/>
      <c r="M3" s="240">
        <v>1692</v>
      </c>
    </row>
    <row r="4" spans="1:13" x14ac:dyDescent="0.25">
      <c r="A4" s="84" t="s">
        <v>559</v>
      </c>
      <c r="B4" s="84" t="s">
        <v>560</v>
      </c>
      <c r="C4" s="84">
        <v>27.4</v>
      </c>
      <c r="D4" s="84">
        <f>FLOOR(C4*1.1,LOOKUP(C4*1.1,{0,10,50,100,500},{0.01,0.05,0.1,0.5,1}))</f>
        <v>30.1</v>
      </c>
      <c r="E4" s="84">
        <f>CEILING(C4*0.9,LOOKUP(C4*0.9,{0,10,50,100,500},{0.01,0.05,0.1,0.5,1}))</f>
        <v>24.700000000000003</v>
      </c>
      <c r="F4" s="84">
        <f t="shared" si="0"/>
        <v>29.85</v>
      </c>
      <c r="G4" s="84">
        <v>2</v>
      </c>
      <c r="H4" s="84">
        <f t="shared" si="1"/>
        <v>54.8</v>
      </c>
      <c r="I4" s="84" t="s">
        <v>3590</v>
      </c>
      <c r="J4" s="84">
        <v>10.53</v>
      </c>
      <c r="K4" s="84" t="s">
        <v>5340</v>
      </c>
      <c r="L4" s="183"/>
      <c r="M4" s="240">
        <v>259</v>
      </c>
    </row>
    <row r="5" spans="1:13" x14ac:dyDescent="0.25">
      <c r="A5" s="84" t="s">
        <v>4169</v>
      </c>
      <c r="B5" s="84" t="s">
        <v>4170</v>
      </c>
      <c r="C5" s="84">
        <v>52</v>
      </c>
      <c r="D5" s="84">
        <f>FLOOR(C5*1.1,LOOKUP(C5*1.1,{0,10,50,100,500},{0.01,0.05,0.1,0.5,1}))</f>
        <v>57.2</v>
      </c>
      <c r="E5" s="84">
        <f>CEILING(C5*0.9,LOOKUP(C5*0.9,{0,10,50,100,500},{0.01,0.05,0.1,0.5,1}))</f>
        <v>46.800000000000004</v>
      </c>
      <c r="F5" s="84">
        <f t="shared" si="0"/>
        <v>56.7</v>
      </c>
      <c r="G5" s="84">
        <v>1</v>
      </c>
      <c r="H5" s="84">
        <f t="shared" si="1"/>
        <v>52</v>
      </c>
      <c r="I5" s="84" t="s">
        <v>3590</v>
      </c>
      <c r="J5" s="84">
        <v>9.18</v>
      </c>
      <c r="K5" s="84" t="s">
        <v>5341</v>
      </c>
      <c r="M5" s="240">
        <v>-1017</v>
      </c>
    </row>
    <row r="6" spans="1:13" x14ac:dyDescent="0.25">
      <c r="A6" s="84" t="s">
        <v>300</v>
      </c>
      <c r="B6" s="84" t="s">
        <v>301</v>
      </c>
      <c r="C6" s="84">
        <v>46.9</v>
      </c>
      <c r="D6" s="84">
        <f>FLOOR(C6*1.1,LOOKUP(C6*1.1,{0,10,50,100,500},{0.01,0.05,0.1,0.5,1}))</f>
        <v>51.5</v>
      </c>
      <c r="E6" s="84">
        <f>CEILING(C6*0.9,LOOKUP(C6*0.9,{0,10,50,100,500},{0.01,0.05,0.1,0.5,1}))</f>
        <v>42.25</v>
      </c>
      <c r="F6" s="84">
        <f t="shared" si="0"/>
        <v>51</v>
      </c>
      <c r="G6" s="84">
        <v>1</v>
      </c>
      <c r="H6" s="84">
        <f t="shared" si="1"/>
        <v>46.9</v>
      </c>
      <c r="I6" s="84" t="s">
        <v>3590</v>
      </c>
      <c r="J6" s="84">
        <v>9.1199999999999992</v>
      </c>
      <c r="K6" s="84" t="s">
        <v>5342</v>
      </c>
      <c r="M6" s="240">
        <v>790</v>
      </c>
    </row>
    <row r="7" spans="1:13" x14ac:dyDescent="0.25">
      <c r="A7" s="84" t="s">
        <v>5343</v>
      </c>
      <c r="B7" s="84" t="s">
        <v>5344</v>
      </c>
      <c r="C7" s="84">
        <v>30.4</v>
      </c>
      <c r="D7" s="84">
        <f>FLOOR(C7*1.1,LOOKUP(C7*1.1,{0,10,50,100,500},{0.01,0.05,0.1,0.5,1}))</f>
        <v>33.4</v>
      </c>
      <c r="E7" s="84">
        <f>CEILING(C7*0.9,LOOKUP(C7*0.9,{0,10,50,100,500},{0.01,0.05,0.1,0.5,1}))</f>
        <v>27.400000000000002</v>
      </c>
      <c r="F7" s="84">
        <f t="shared" si="0"/>
        <v>33.15</v>
      </c>
      <c r="G7" s="84">
        <v>2</v>
      </c>
      <c r="H7" s="84">
        <f t="shared" si="1"/>
        <v>60.8</v>
      </c>
      <c r="I7" s="84" t="s">
        <v>3590</v>
      </c>
      <c r="J7" s="84">
        <v>7.04</v>
      </c>
      <c r="K7" s="84" t="s">
        <v>5345</v>
      </c>
      <c r="M7" s="240">
        <v>1246</v>
      </c>
    </row>
    <row r="8" spans="1:13" x14ac:dyDescent="0.25">
      <c r="A8" s="84" t="s">
        <v>4287</v>
      </c>
      <c r="B8" s="84" t="s">
        <v>4288</v>
      </c>
      <c r="C8" s="84">
        <v>40.1</v>
      </c>
      <c r="D8" s="84">
        <f>FLOOR(C8*1.1,LOOKUP(C8*1.1,{0,10,50,100,500},{0.01,0.05,0.1,0.5,1}))</f>
        <v>44.1</v>
      </c>
      <c r="E8" s="84">
        <f>CEILING(C8*0.9,LOOKUP(C8*0.9,{0,10,50,100,500},{0.01,0.05,0.1,0.5,1}))</f>
        <v>36.1</v>
      </c>
      <c r="F8" s="84">
        <f t="shared" si="0"/>
        <v>43.85</v>
      </c>
      <c r="G8" s="84">
        <v>1</v>
      </c>
      <c r="H8" s="84">
        <f t="shared" si="1"/>
        <v>40.1</v>
      </c>
      <c r="I8" s="84" t="s">
        <v>3590</v>
      </c>
      <c r="J8" s="84">
        <v>6.43</v>
      </c>
      <c r="K8" s="84" t="s">
        <v>5346</v>
      </c>
      <c r="M8" s="240">
        <v>150</v>
      </c>
    </row>
    <row r="9" spans="1:13" x14ac:dyDescent="0.25">
      <c r="A9" s="84" t="s">
        <v>5347</v>
      </c>
      <c r="B9" s="84" t="s">
        <v>5348</v>
      </c>
      <c r="C9" s="84">
        <v>43.15</v>
      </c>
      <c r="D9" s="84">
        <f>FLOOR(C9*1.1,LOOKUP(C9*1.1,{0,10,50,100,500},{0.01,0.05,0.1,0.5,1}))</f>
        <v>47.45</v>
      </c>
      <c r="E9" s="84">
        <f>CEILING(C9*0.9,LOOKUP(C9*0.9,{0,10,50,100,500},{0.01,0.05,0.1,0.5,1}))</f>
        <v>38.85</v>
      </c>
      <c r="F9" s="84">
        <f t="shared" si="0"/>
        <v>47.2</v>
      </c>
      <c r="G9" s="84">
        <v>1</v>
      </c>
      <c r="H9" s="84">
        <f t="shared" si="1"/>
        <v>43.15</v>
      </c>
      <c r="I9" s="84" t="s">
        <v>3590</v>
      </c>
      <c r="J9" s="84">
        <v>5.94</v>
      </c>
      <c r="K9" s="84" t="s">
        <v>5349</v>
      </c>
      <c r="M9" s="240">
        <v>-1054</v>
      </c>
    </row>
    <row r="10" spans="1:13" x14ac:dyDescent="0.25">
      <c r="H10" s="83">
        <f>SUM(H2:H9)</f>
        <v>384.5</v>
      </c>
      <c r="M10" s="83">
        <f>SUM(M2:M9)</f>
        <v>2063</v>
      </c>
    </row>
  </sheetData>
  <phoneticPr fontId="1" type="noConversion"/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B05C-63D2-49AF-89BA-9718CD299F57}">
  <dimension ref="A1:M10"/>
  <sheetViews>
    <sheetView zoomScale="145" zoomScaleNormal="145" workbookViewId="0">
      <selection activeCell="H10" sqref="H10"/>
    </sheetView>
  </sheetViews>
  <sheetFormatPr defaultColWidth="9.28515625" defaultRowHeight="15.75" x14ac:dyDescent="0.25"/>
  <cols>
    <col min="1" max="3" width="9.28515625" style="241"/>
    <col min="4" max="4" width="9.140625" style="241" customWidth="1"/>
    <col min="5" max="10" width="9.28515625" style="241"/>
    <col min="11" max="11" width="15.7109375" style="241" customWidth="1"/>
    <col min="12" max="16384" width="9.28515625" style="241"/>
  </cols>
  <sheetData>
    <row r="1" spans="1:13" x14ac:dyDescent="0.25">
      <c r="A1" s="241" t="s">
        <v>3587</v>
      </c>
      <c r="B1" s="241" t="s">
        <v>3588</v>
      </c>
      <c r="C1" s="241" t="s">
        <v>3589</v>
      </c>
      <c r="D1" s="241" t="s">
        <v>3590</v>
      </c>
      <c r="E1" s="241" t="s">
        <v>3591</v>
      </c>
      <c r="F1" s="241" t="s">
        <v>3592</v>
      </c>
      <c r="G1" s="241" t="s">
        <v>3593</v>
      </c>
      <c r="H1" s="241" t="s">
        <v>3594</v>
      </c>
      <c r="I1" s="241" t="s">
        <v>3590</v>
      </c>
      <c r="J1" s="241" t="s">
        <v>3595</v>
      </c>
      <c r="K1" s="241" t="s">
        <v>3596</v>
      </c>
      <c r="L1" s="241" t="s">
        <v>3597</v>
      </c>
    </row>
    <row r="2" spans="1:13" x14ac:dyDescent="0.25">
      <c r="A2" s="84" t="s">
        <v>4284</v>
      </c>
      <c r="B2" s="84" t="s">
        <v>4285</v>
      </c>
      <c r="C2" s="84">
        <v>28.05</v>
      </c>
      <c r="D2" s="84">
        <f>FLOOR(C2*1.1,LOOKUP(C2*1.1,{0,10,50,100,500},{0.01,0.05,0.1,0.5,1}))</f>
        <v>30.85</v>
      </c>
      <c r="E2" s="84">
        <f>CEILING(C2*0.9,LOOKUP(C2*0.9,{0,10,50,100,500},{0.01,0.05,0.1,0.5,1}))</f>
        <v>25.25</v>
      </c>
      <c r="F2" s="84">
        <f t="shared" ref="F2:F9" si="0">IF(D2&lt;10,D2-0.05,IF(D2&lt;50,D2-0.25,IF(D2&lt;100,D2-0.5,IF(D2&lt;500,D2-2.5,IF(D2&lt;1000,D2-5,0)))))</f>
        <v>30.6</v>
      </c>
      <c r="G2" s="84">
        <v>2</v>
      </c>
      <c r="H2" s="84">
        <f t="shared" ref="H2:H9" si="1">C2*G2</f>
        <v>56.1</v>
      </c>
      <c r="I2" s="84" t="s">
        <v>3590</v>
      </c>
      <c r="J2" s="84">
        <v>8.18</v>
      </c>
      <c r="K2" s="84" t="s">
        <v>5350</v>
      </c>
      <c r="L2" s="183"/>
      <c r="M2" s="241">
        <v>774</v>
      </c>
    </row>
    <row r="3" spans="1:13" x14ac:dyDescent="0.25">
      <c r="A3" s="84" t="s">
        <v>2625</v>
      </c>
      <c r="B3" s="84" t="s">
        <v>2626</v>
      </c>
      <c r="C3" s="84">
        <v>35.65</v>
      </c>
      <c r="D3" s="84">
        <f>FLOOR(C3*1.1,LOOKUP(C3*1.1,{0,10,50,100,500},{0.01,0.05,0.1,0.5,1}))</f>
        <v>39.200000000000003</v>
      </c>
      <c r="E3" s="84">
        <f>CEILING(C3*0.9,LOOKUP(C3*0.9,{0,10,50,100,500},{0.01,0.05,0.1,0.5,1}))</f>
        <v>32.1</v>
      </c>
      <c r="F3" s="84">
        <f t="shared" si="0"/>
        <v>38.950000000000003</v>
      </c>
      <c r="G3" s="84">
        <v>1</v>
      </c>
      <c r="H3" s="84">
        <f t="shared" si="1"/>
        <v>35.65</v>
      </c>
      <c r="I3" s="84" t="s">
        <v>3590</v>
      </c>
      <c r="J3" s="84">
        <v>7.72</v>
      </c>
      <c r="K3" s="84" t="s">
        <v>5351</v>
      </c>
      <c r="L3" s="183"/>
      <c r="M3" s="241">
        <v>1207</v>
      </c>
    </row>
    <row r="4" spans="1:13" x14ac:dyDescent="0.25">
      <c r="A4" s="84" t="s">
        <v>2229</v>
      </c>
      <c r="B4" s="84" t="s">
        <v>2230</v>
      </c>
      <c r="C4" s="84">
        <v>8.26</v>
      </c>
      <c r="D4" s="84">
        <f>FLOOR(C4*1.1,LOOKUP(C4*1.1,{0,10,50,100,500},{0.01,0.05,0.1,0.5,1}))</f>
        <v>9.08</v>
      </c>
      <c r="E4" s="84">
        <f>CEILING(C4*0.9,LOOKUP(C4*0.9,{0,10,50,100,500},{0.01,0.05,0.1,0.5,1}))</f>
        <v>7.44</v>
      </c>
      <c r="F4" s="84">
        <f t="shared" si="0"/>
        <v>9.0299999999999994</v>
      </c>
      <c r="G4" s="84">
        <v>5</v>
      </c>
      <c r="H4" s="84">
        <f t="shared" si="1"/>
        <v>41.3</v>
      </c>
      <c r="I4" s="84" t="s">
        <v>3590</v>
      </c>
      <c r="J4" s="84">
        <v>7.25</v>
      </c>
      <c r="K4" s="84" t="s">
        <v>5352</v>
      </c>
      <c r="L4" s="183"/>
      <c r="M4" s="241">
        <v>1696</v>
      </c>
    </row>
    <row r="5" spans="1:13" x14ac:dyDescent="0.25">
      <c r="A5" s="84" t="s">
        <v>3740</v>
      </c>
      <c r="B5" s="84" t="s">
        <v>3741</v>
      </c>
      <c r="C5" s="84">
        <v>25.15</v>
      </c>
      <c r="D5" s="84">
        <f>FLOOR(C5*1.1,LOOKUP(C5*1.1,{0,10,50,100,500},{0.01,0.05,0.1,0.5,1}))</f>
        <v>27.650000000000002</v>
      </c>
      <c r="E5" s="84">
        <f>CEILING(C5*0.9,LOOKUP(C5*0.9,{0,10,50,100,500},{0.01,0.05,0.1,0.5,1}))</f>
        <v>22.650000000000002</v>
      </c>
      <c r="F5" s="84">
        <f t="shared" si="0"/>
        <v>27.400000000000002</v>
      </c>
      <c r="G5" s="84">
        <v>2</v>
      </c>
      <c r="H5" s="84">
        <f t="shared" si="1"/>
        <v>50.3</v>
      </c>
      <c r="I5" s="84" t="s">
        <v>3590</v>
      </c>
      <c r="J5" s="84">
        <v>6.56</v>
      </c>
      <c r="K5" s="84" t="s">
        <v>5353</v>
      </c>
      <c r="M5" s="241">
        <v>484</v>
      </c>
    </row>
    <row r="6" spans="1:13" x14ac:dyDescent="0.25">
      <c r="A6" s="84" t="s">
        <v>2456</v>
      </c>
      <c r="B6" s="84" t="s">
        <v>2457</v>
      </c>
      <c r="C6" s="84">
        <v>31.4</v>
      </c>
      <c r="D6" s="84">
        <f>FLOOR(C6*1.1,LOOKUP(C6*1.1,{0,10,50,100,500},{0.01,0.05,0.1,0.5,1}))</f>
        <v>34.5</v>
      </c>
      <c r="E6" s="84">
        <f>CEILING(C6*0.9,LOOKUP(C6*0.9,{0,10,50,100,500},{0.01,0.05,0.1,0.5,1}))</f>
        <v>28.3</v>
      </c>
      <c r="F6" s="84">
        <f t="shared" si="0"/>
        <v>34.25</v>
      </c>
      <c r="G6" s="84">
        <v>2</v>
      </c>
      <c r="H6" s="84">
        <f t="shared" si="1"/>
        <v>62.8</v>
      </c>
      <c r="I6" s="84" t="s">
        <v>3590</v>
      </c>
      <c r="J6" s="84">
        <v>6.47</v>
      </c>
      <c r="K6" s="84" t="s">
        <v>5354</v>
      </c>
      <c r="L6" s="183"/>
      <c r="M6" s="241">
        <v>357</v>
      </c>
    </row>
    <row r="7" spans="1:13" x14ac:dyDescent="0.25">
      <c r="A7" s="84" t="s">
        <v>4760</v>
      </c>
      <c r="B7" s="84" t="s">
        <v>4761</v>
      </c>
      <c r="C7" s="84">
        <v>28.85</v>
      </c>
      <c r="D7" s="84">
        <f>FLOOR(C7*1.1,LOOKUP(C7*1.1,{0,10,50,100,500},{0.01,0.05,0.1,0.5,1}))</f>
        <v>31.700000000000003</v>
      </c>
      <c r="E7" s="84">
        <f>CEILING(C7*0.9,LOOKUP(C7*0.9,{0,10,50,100,500},{0.01,0.05,0.1,0.5,1}))</f>
        <v>26</v>
      </c>
      <c r="F7" s="84">
        <f t="shared" si="0"/>
        <v>31.450000000000003</v>
      </c>
      <c r="G7" s="84">
        <v>0</v>
      </c>
      <c r="H7" s="84">
        <f t="shared" si="1"/>
        <v>0</v>
      </c>
      <c r="I7" s="84" t="s">
        <v>3590</v>
      </c>
      <c r="J7" s="84">
        <v>5.43</v>
      </c>
      <c r="K7" s="84" t="s">
        <v>5355</v>
      </c>
      <c r="M7" s="241" t="s">
        <v>5365</v>
      </c>
    </row>
    <row r="8" spans="1:13" x14ac:dyDescent="0.25">
      <c r="A8" s="84" t="s">
        <v>1404</v>
      </c>
      <c r="B8" s="84" t="s">
        <v>1405</v>
      </c>
      <c r="C8" s="84">
        <v>39.1</v>
      </c>
      <c r="D8" s="84">
        <f>FLOOR(C8*1.1,LOOKUP(C8*1.1,{0,10,50,100,500},{0.01,0.05,0.1,0.5,1}))</f>
        <v>43</v>
      </c>
      <c r="E8" s="84">
        <f>CEILING(C8*0.9,LOOKUP(C8*0.9,{0,10,50,100,500},{0.01,0.05,0.1,0.5,1}))</f>
        <v>35.200000000000003</v>
      </c>
      <c r="F8" s="84">
        <f t="shared" si="0"/>
        <v>42.75</v>
      </c>
      <c r="G8" s="84">
        <v>1</v>
      </c>
      <c r="H8" s="84">
        <f t="shared" si="1"/>
        <v>39.1</v>
      </c>
      <c r="I8" s="84" t="s">
        <v>3590</v>
      </c>
      <c r="J8" s="84">
        <v>4.9800000000000004</v>
      </c>
      <c r="K8" s="84" t="s">
        <v>5356</v>
      </c>
      <c r="M8" s="241">
        <v>1202</v>
      </c>
    </row>
    <row r="9" spans="1:13" x14ac:dyDescent="0.25">
      <c r="A9" s="84" t="s">
        <v>784</v>
      </c>
      <c r="B9" s="84" t="s">
        <v>785</v>
      </c>
      <c r="C9" s="84">
        <v>42.75</v>
      </c>
      <c r="D9" s="84">
        <f>FLOOR(C9*1.1,LOOKUP(C9*1.1,{0,10,50,100,500},{0.01,0.05,0.1,0.5,1}))</f>
        <v>47</v>
      </c>
      <c r="E9" s="84">
        <f>CEILING(C9*0.9,LOOKUP(C9*0.9,{0,10,50,100,500},{0.01,0.05,0.1,0.5,1}))</f>
        <v>38.5</v>
      </c>
      <c r="F9" s="84">
        <f t="shared" si="0"/>
        <v>46.75</v>
      </c>
      <c r="G9" s="84">
        <v>1</v>
      </c>
      <c r="H9" s="84">
        <f t="shared" si="1"/>
        <v>42.75</v>
      </c>
      <c r="I9" s="84" t="s">
        <v>3590</v>
      </c>
      <c r="J9" s="84">
        <v>4.8499999999999996</v>
      </c>
      <c r="K9" s="84" t="s">
        <v>5357</v>
      </c>
      <c r="M9" s="241">
        <v>1696</v>
      </c>
    </row>
    <row r="10" spans="1:13" x14ac:dyDescent="0.25">
      <c r="H10" s="83">
        <f>SUM(H2:H9)</f>
        <v>328.00000000000006</v>
      </c>
      <c r="M10" s="83">
        <f>SUM(M2:M9)</f>
        <v>7416</v>
      </c>
    </row>
  </sheetData>
  <phoneticPr fontId="1" type="noConversion"/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1684-1F2D-4F20-B9B1-7166FBA17AE8}">
  <dimension ref="A1:M9"/>
  <sheetViews>
    <sheetView workbookViewId="0">
      <selection activeCell="S21" sqref="S21"/>
    </sheetView>
  </sheetViews>
  <sheetFormatPr defaultColWidth="9.28515625" defaultRowHeight="15.75" x14ac:dyDescent="0.25"/>
  <cols>
    <col min="1" max="3" width="9.28515625" style="242"/>
    <col min="4" max="4" width="9.28515625" style="242" hidden="1" customWidth="1"/>
    <col min="5" max="10" width="9.28515625" style="242"/>
    <col min="11" max="11" width="15.7109375" style="242" customWidth="1"/>
    <col min="12" max="16384" width="9.28515625" style="242"/>
  </cols>
  <sheetData>
    <row r="1" spans="1:13" x14ac:dyDescent="0.25">
      <c r="A1" s="242" t="s">
        <v>3587</v>
      </c>
      <c r="B1" s="242" t="s">
        <v>3588</v>
      </c>
      <c r="C1" s="242" t="s">
        <v>3589</v>
      </c>
      <c r="D1" s="242" t="s">
        <v>3590</v>
      </c>
      <c r="E1" s="242" t="s">
        <v>3591</v>
      </c>
      <c r="F1" s="242" t="s">
        <v>3592</v>
      </c>
      <c r="G1" s="242" t="s">
        <v>3593</v>
      </c>
      <c r="H1" s="242" t="s">
        <v>3594</v>
      </c>
      <c r="I1" s="242" t="s">
        <v>3590</v>
      </c>
      <c r="J1" s="242" t="s">
        <v>3595</v>
      </c>
      <c r="K1" s="242" t="s">
        <v>3596</v>
      </c>
      <c r="L1" s="242" t="s">
        <v>3597</v>
      </c>
    </row>
    <row r="2" spans="1:13" x14ac:dyDescent="0.25">
      <c r="A2" s="84" t="s">
        <v>1350</v>
      </c>
      <c r="B2" s="84" t="s">
        <v>1351</v>
      </c>
      <c r="C2" s="84">
        <v>58.9</v>
      </c>
      <c r="D2" s="84">
        <f>FLOOR(C2*1.1,LOOKUP(C2*1.1,{0,10,50,100,500},{0.01,0.05,0.1,0.5,1}))</f>
        <v>64.7</v>
      </c>
      <c r="E2" s="84">
        <f>CEILING(C2*0.9,LOOKUP(C2*0.9,{0,10,50,100,500},{0.01,0.05,0.1,0.5,1}))</f>
        <v>53.1</v>
      </c>
      <c r="F2" s="84">
        <f t="shared" ref="F2:F8" si="0">IF(D2&lt;10,D2-0.05,IF(D2&lt;50,D2-0.25,IF(D2&lt;100,D2-0.5,IF(D2&lt;500,D2-2.5,IF(D2&lt;1000,D2-5,0)))))</f>
        <v>64.2</v>
      </c>
      <c r="G2" s="84">
        <v>1</v>
      </c>
      <c r="H2" s="84">
        <f t="shared" ref="H2:H8" si="1">C2*G2</f>
        <v>58.9</v>
      </c>
      <c r="I2" s="84" t="s">
        <v>3590</v>
      </c>
      <c r="J2" s="84">
        <v>15.82</v>
      </c>
      <c r="K2" s="84" t="s">
        <v>5358</v>
      </c>
      <c r="M2" s="242">
        <v>-1532</v>
      </c>
    </row>
    <row r="3" spans="1:13" x14ac:dyDescent="0.25">
      <c r="A3" s="84" t="s">
        <v>4800</v>
      </c>
      <c r="B3" s="84" t="s">
        <v>4801</v>
      </c>
      <c r="C3" s="84">
        <v>32.950000000000003</v>
      </c>
      <c r="D3" s="84">
        <f>FLOOR(C3*1.1,LOOKUP(C3*1.1,{0,10,50,100,500},{0.01,0.05,0.1,0.5,1}))</f>
        <v>36.200000000000003</v>
      </c>
      <c r="E3" s="84">
        <f>CEILING(C3*0.9,LOOKUP(C3*0.9,{0,10,50,100,500},{0.01,0.05,0.1,0.5,1}))</f>
        <v>29.700000000000003</v>
      </c>
      <c r="F3" s="84">
        <f t="shared" si="0"/>
        <v>35.950000000000003</v>
      </c>
      <c r="G3" s="84">
        <v>2</v>
      </c>
      <c r="H3" s="84">
        <f t="shared" si="1"/>
        <v>65.900000000000006</v>
      </c>
      <c r="I3" s="84" t="s">
        <v>3590</v>
      </c>
      <c r="J3" s="84">
        <v>9.57</v>
      </c>
      <c r="K3" s="84" t="s">
        <v>5359</v>
      </c>
      <c r="M3" s="242">
        <v>-5550</v>
      </c>
    </row>
    <row r="4" spans="1:13" x14ac:dyDescent="0.25">
      <c r="A4" s="84" t="s">
        <v>1968</v>
      </c>
      <c r="B4" s="84" t="s">
        <v>1969</v>
      </c>
      <c r="C4" s="84">
        <v>21.2</v>
      </c>
      <c r="D4" s="84">
        <f>FLOOR(C4*1.1,LOOKUP(C4*1.1,{0,10,50,100,500},{0.01,0.05,0.1,0.5,1}))</f>
        <v>23.3</v>
      </c>
      <c r="E4" s="84">
        <f>CEILING(C4*0.9,LOOKUP(C4*0.9,{0,10,50,100,500},{0.01,0.05,0.1,0.5,1}))</f>
        <v>19.100000000000001</v>
      </c>
      <c r="F4" s="84">
        <f t="shared" si="0"/>
        <v>23.05</v>
      </c>
      <c r="G4" s="84">
        <v>3</v>
      </c>
      <c r="H4" s="84">
        <f t="shared" si="1"/>
        <v>63.599999999999994</v>
      </c>
      <c r="I4" s="84" t="s">
        <v>3590</v>
      </c>
      <c r="J4" s="84">
        <v>8.0299999999999994</v>
      </c>
      <c r="K4" s="84" t="s">
        <v>5360</v>
      </c>
      <c r="M4" s="242">
        <v>291</v>
      </c>
    </row>
    <row r="5" spans="1:13" x14ac:dyDescent="0.25">
      <c r="A5" s="84" t="s">
        <v>293</v>
      </c>
      <c r="B5" s="84" t="s">
        <v>294</v>
      </c>
      <c r="C5" s="84">
        <v>57.8</v>
      </c>
      <c r="D5" s="84">
        <f>FLOOR(C5*1.1,LOOKUP(C5*1.1,{0,10,50,100,500},{0.01,0.05,0.1,0.5,1}))</f>
        <v>63.5</v>
      </c>
      <c r="E5" s="84">
        <f>CEILING(C5*0.9,LOOKUP(C5*0.9,{0,10,50,100,500},{0.01,0.05,0.1,0.5,1}))</f>
        <v>52.1</v>
      </c>
      <c r="F5" s="84">
        <f t="shared" si="0"/>
        <v>63</v>
      </c>
      <c r="G5" s="84">
        <v>1</v>
      </c>
      <c r="H5" s="84">
        <f t="shared" si="1"/>
        <v>57.8</v>
      </c>
      <c r="I5" s="84" t="s">
        <v>3590</v>
      </c>
      <c r="J5" s="84">
        <v>7.55</v>
      </c>
      <c r="K5" s="84" t="s">
        <v>5361</v>
      </c>
      <c r="M5" s="242">
        <v>569</v>
      </c>
    </row>
    <row r="6" spans="1:13" x14ac:dyDescent="0.25">
      <c r="A6" s="84" t="s">
        <v>1714</v>
      </c>
      <c r="B6" s="84" t="s">
        <v>1715</v>
      </c>
      <c r="C6" s="84">
        <v>55.2</v>
      </c>
      <c r="D6" s="84">
        <f>FLOOR(C6*1.1,LOOKUP(C6*1.1,{0,10,50,100,500},{0.01,0.05,0.1,0.5,1}))</f>
        <v>60.7</v>
      </c>
      <c r="E6" s="84">
        <f>CEILING(C6*0.9,LOOKUP(C6*0.9,{0,10,50,100,500},{0.01,0.05,0.1,0.5,1}))</f>
        <v>49.7</v>
      </c>
      <c r="F6" s="84">
        <f t="shared" si="0"/>
        <v>60.2</v>
      </c>
      <c r="G6" s="84">
        <v>1</v>
      </c>
      <c r="H6" s="84">
        <f t="shared" si="1"/>
        <v>55.2</v>
      </c>
      <c r="I6" s="84" t="s">
        <v>3590</v>
      </c>
      <c r="J6" s="84">
        <v>6.89</v>
      </c>
      <c r="K6" s="84" t="s">
        <v>5362</v>
      </c>
      <c r="M6" s="242">
        <v>-1925</v>
      </c>
    </row>
    <row r="7" spans="1:13" x14ac:dyDescent="0.25">
      <c r="A7" s="84" t="s">
        <v>5297</v>
      </c>
      <c r="B7" s="84" t="s">
        <v>5298</v>
      </c>
      <c r="C7" s="84">
        <v>33.799999999999997</v>
      </c>
      <c r="D7" s="84">
        <f>FLOOR(C7*1.1,LOOKUP(C7*1.1,{0,10,50,100,500},{0.01,0.05,0.1,0.5,1}))</f>
        <v>37.15</v>
      </c>
      <c r="E7" s="84">
        <f>CEILING(C7*0.9,LOOKUP(C7*0.9,{0,10,50,100,500},{0.01,0.05,0.1,0.5,1}))</f>
        <v>30.450000000000003</v>
      </c>
      <c r="F7" s="84">
        <f t="shared" si="0"/>
        <v>36.9</v>
      </c>
      <c r="G7" s="84">
        <v>2</v>
      </c>
      <c r="H7" s="84">
        <f t="shared" si="1"/>
        <v>67.599999999999994</v>
      </c>
      <c r="I7" s="84" t="s">
        <v>3590</v>
      </c>
      <c r="J7" s="84">
        <v>5.98</v>
      </c>
      <c r="K7" s="84" t="s">
        <v>5363</v>
      </c>
      <c r="M7" s="242">
        <v>-851</v>
      </c>
    </row>
    <row r="8" spans="1:13" x14ac:dyDescent="0.25">
      <c r="A8" s="84" t="s">
        <v>5172</v>
      </c>
      <c r="B8" s="84" t="s">
        <v>5173</v>
      </c>
      <c r="C8" s="84">
        <v>38.35</v>
      </c>
      <c r="D8" s="84">
        <f>FLOOR(C8*1.1,LOOKUP(C8*1.1,{0,10,50,100,500},{0.01,0.05,0.1,0.5,1}))</f>
        <v>42.150000000000006</v>
      </c>
      <c r="E8" s="84">
        <f>CEILING(C8*0.9,LOOKUP(C8*0.9,{0,10,50,100,500},{0.01,0.05,0.1,0.5,1}))</f>
        <v>34.550000000000004</v>
      </c>
      <c r="F8" s="84">
        <f t="shared" si="0"/>
        <v>41.900000000000006</v>
      </c>
      <c r="G8" s="84">
        <v>2</v>
      </c>
      <c r="H8" s="84">
        <f t="shared" si="1"/>
        <v>76.7</v>
      </c>
      <c r="I8" s="84" t="s">
        <v>3590</v>
      </c>
      <c r="J8" s="84">
        <v>4.75</v>
      </c>
      <c r="K8" s="84" t="s">
        <v>5364</v>
      </c>
      <c r="M8" s="242">
        <v>816</v>
      </c>
    </row>
    <row r="9" spans="1:13" x14ac:dyDescent="0.25">
      <c r="H9" s="83">
        <f>SUM(H2:H8)</f>
        <v>445.7</v>
      </c>
      <c r="M9" s="83">
        <f>SUM(M2:M8)</f>
        <v>-8182</v>
      </c>
    </row>
  </sheetData>
  <phoneticPr fontId="1" type="noConversion"/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30FB-81EF-4C0D-86FB-68BF3323C408}">
  <dimension ref="A1:M10"/>
  <sheetViews>
    <sheetView zoomScale="130" zoomScaleNormal="130" workbookViewId="0">
      <selection activeCell="N10" sqref="N10"/>
    </sheetView>
  </sheetViews>
  <sheetFormatPr defaultColWidth="9.28515625" defaultRowHeight="15.75" x14ac:dyDescent="0.25"/>
  <cols>
    <col min="1" max="3" width="9.28515625" style="242"/>
    <col min="4" max="4" width="8.140625" style="242" customWidth="1"/>
    <col min="5" max="10" width="9.28515625" style="242"/>
    <col min="11" max="11" width="15.7109375" style="242" customWidth="1"/>
    <col min="12" max="16384" width="9.28515625" style="242"/>
  </cols>
  <sheetData>
    <row r="1" spans="1:13" x14ac:dyDescent="0.25">
      <c r="A1" s="242" t="s">
        <v>3587</v>
      </c>
      <c r="B1" s="242" t="s">
        <v>3588</v>
      </c>
      <c r="C1" s="242" t="s">
        <v>3589</v>
      </c>
      <c r="D1" s="242" t="s">
        <v>3590</v>
      </c>
      <c r="E1" s="242" t="s">
        <v>3591</v>
      </c>
      <c r="F1" s="242" t="s">
        <v>3592</v>
      </c>
      <c r="G1" s="242" t="s">
        <v>3593</v>
      </c>
      <c r="H1" s="242" t="s">
        <v>3594</v>
      </c>
      <c r="I1" s="242" t="s">
        <v>3590</v>
      </c>
      <c r="J1" s="242" t="s">
        <v>3595</v>
      </c>
      <c r="K1" s="242" t="s">
        <v>3596</v>
      </c>
      <c r="L1" s="242" t="s">
        <v>3597</v>
      </c>
    </row>
    <row r="2" spans="1:13" x14ac:dyDescent="0.25">
      <c r="A2" s="84" t="s">
        <v>3684</v>
      </c>
      <c r="B2" s="84" t="s">
        <v>3685</v>
      </c>
      <c r="C2" s="84">
        <v>28.7</v>
      </c>
      <c r="D2" s="84">
        <f>FLOOR(C2*1.1,LOOKUP(C2*1.1,{0,10,50,100,500},{0.01,0.05,0.1,0.5,1}))</f>
        <v>31.55</v>
      </c>
      <c r="E2" s="84">
        <f>CEILING(C2*0.9,LOOKUP(C2*0.9,{0,10,50,100,500},{0.01,0.05,0.1,0.5,1}))</f>
        <v>25.85</v>
      </c>
      <c r="F2" s="84">
        <f t="shared" ref="F2:F9" si="0">IF(D2&lt;10,D2-0.05,IF(D2&lt;50,D2-0.25,IF(D2&lt;100,D2-0.5,IF(D2&lt;500,D2-2.5,IF(D2&lt;1000,D2-5,0)))))</f>
        <v>31.3</v>
      </c>
      <c r="G2" s="84">
        <v>0</v>
      </c>
      <c r="H2" s="84">
        <f t="shared" ref="H2:H9" si="1">C2*G2</f>
        <v>0</v>
      </c>
      <c r="I2" s="84" t="s">
        <v>3590</v>
      </c>
      <c r="J2" s="84">
        <v>18.579999999999998</v>
      </c>
      <c r="K2" s="84" t="s">
        <v>5366</v>
      </c>
      <c r="M2" s="242" t="s">
        <v>5374</v>
      </c>
    </row>
    <row r="3" spans="1:13" x14ac:dyDescent="0.25">
      <c r="A3" s="84" t="s">
        <v>1714</v>
      </c>
      <c r="B3" s="84" t="s">
        <v>1715</v>
      </c>
      <c r="C3" s="84">
        <v>57.3</v>
      </c>
      <c r="D3" s="84">
        <f>FLOOR(C3*1.1,LOOKUP(C3*1.1,{0,10,50,100,500},{0.01,0.05,0.1,0.5,1}))</f>
        <v>63</v>
      </c>
      <c r="E3" s="84">
        <f>CEILING(C3*0.9,LOOKUP(C3*0.9,{0,10,50,100,500},{0.01,0.05,0.1,0.5,1}))</f>
        <v>51.6</v>
      </c>
      <c r="F3" s="84">
        <f t="shared" si="0"/>
        <v>62.5</v>
      </c>
      <c r="G3" s="84">
        <v>0</v>
      </c>
      <c r="H3" s="84">
        <f t="shared" si="1"/>
        <v>0</v>
      </c>
      <c r="I3" s="84" t="s">
        <v>3590</v>
      </c>
      <c r="J3" s="84">
        <v>13.17</v>
      </c>
      <c r="K3" s="84" t="s">
        <v>5367</v>
      </c>
      <c r="M3" s="242" t="s">
        <v>5374</v>
      </c>
    </row>
    <row r="4" spans="1:13" x14ac:dyDescent="0.25">
      <c r="A4" s="84" t="s">
        <v>3740</v>
      </c>
      <c r="B4" s="84" t="s">
        <v>3741</v>
      </c>
      <c r="C4" s="84">
        <v>25.45</v>
      </c>
      <c r="D4" s="84">
        <f>FLOOR(C4*1.1,LOOKUP(C4*1.1,{0,10,50,100,500},{0.01,0.05,0.1,0.5,1}))</f>
        <v>27.950000000000003</v>
      </c>
      <c r="E4" s="84">
        <f>CEILING(C4*0.9,LOOKUP(C4*0.9,{0,10,50,100,500},{0.01,0.05,0.1,0.5,1}))</f>
        <v>22.950000000000003</v>
      </c>
      <c r="F4" s="84">
        <f t="shared" si="0"/>
        <v>27.700000000000003</v>
      </c>
      <c r="G4" s="84">
        <v>2</v>
      </c>
      <c r="H4" s="84">
        <f t="shared" si="1"/>
        <v>50.9</v>
      </c>
      <c r="I4" s="84" t="s">
        <v>3590</v>
      </c>
      <c r="J4" s="84">
        <v>12.31</v>
      </c>
      <c r="K4" s="84" t="s">
        <v>5368</v>
      </c>
      <c r="M4" s="242">
        <v>784</v>
      </c>
    </row>
    <row r="5" spans="1:13" x14ac:dyDescent="0.25">
      <c r="A5" s="84" t="s">
        <v>1608</v>
      </c>
      <c r="B5" s="84" t="s">
        <v>1609</v>
      </c>
      <c r="C5" s="84">
        <v>44.1</v>
      </c>
      <c r="D5" s="84">
        <f>FLOOR(C5*1.1,LOOKUP(C5*1.1,{0,10,50,100,500},{0.01,0.05,0.1,0.5,1}))</f>
        <v>48.5</v>
      </c>
      <c r="E5" s="84">
        <f>CEILING(C5*0.9,LOOKUP(C5*0.9,{0,10,50,100,500},{0.01,0.05,0.1,0.5,1}))</f>
        <v>39.700000000000003</v>
      </c>
      <c r="F5" s="84">
        <f t="shared" si="0"/>
        <v>48.25</v>
      </c>
      <c r="G5" s="84">
        <v>1</v>
      </c>
      <c r="H5" s="84">
        <f t="shared" si="1"/>
        <v>44.1</v>
      </c>
      <c r="I5" s="84" t="s">
        <v>3590</v>
      </c>
      <c r="J5" s="84">
        <v>12.29</v>
      </c>
      <c r="K5" s="84" t="s">
        <v>5369</v>
      </c>
      <c r="M5" s="242">
        <v>44</v>
      </c>
    </row>
    <row r="6" spans="1:13" x14ac:dyDescent="0.25">
      <c r="A6" s="84" t="s">
        <v>982</v>
      </c>
      <c r="B6" s="84" t="s">
        <v>983</v>
      </c>
      <c r="C6" s="84">
        <v>38.6</v>
      </c>
      <c r="D6" s="84">
        <f>FLOOR(C6*1.1,LOOKUP(C6*1.1,{0,10,50,100,500},{0.01,0.05,0.1,0.5,1}))</f>
        <v>42.45</v>
      </c>
      <c r="E6" s="84">
        <f>CEILING(C6*0.9,LOOKUP(C6*0.9,{0,10,50,100,500},{0.01,0.05,0.1,0.5,1}))</f>
        <v>34.75</v>
      </c>
      <c r="F6" s="84">
        <f t="shared" si="0"/>
        <v>42.2</v>
      </c>
      <c r="G6" s="84">
        <v>1</v>
      </c>
      <c r="H6" s="84">
        <f t="shared" si="1"/>
        <v>38.6</v>
      </c>
      <c r="I6" s="84" t="s">
        <v>3590</v>
      </c>
      <c r="J6" s="84">
        <v>10.5</v>
      </c>
      <c r="K6" s="84" t="s">
        <v>5370</v>
      </c>
      <c r="M6" s="242">
        <v>2002</v>
      </c>
    </row>
    <row r="7" spans="1:13" x14ac:dyDescent="0.25">
      <c r="A7" s="84" t="s">
        <v>2456</v>
      </c>
      <c r="B7" s="84" t="s">
        <v>2457</v>
      </c>
      <c r="C7" s="84">
        <v>32.35</v>
      </c>
      <c r="D7" s="84">
        <f>FLOOR(C7*1.1,LOOKUP(C7*1.1,{0,10,50,100,500},{0.01,0.05,0.1,0.5,1}))</f>
        <v>35.550000000000004</v>
      </c>
      <c r="E7" s="84">
        <f>CEILING(C7*0.9,LOOKUP(C7*0.9,{0,10,50,100,500},{0.01,0.05,0.1,0.5,1}))</f>
        <v>29.150000000000002</v>
      </c>
      <c r="F7" s="84">
        <f t="shared" si="0"/>
        <v>35.300000000000004</v>
      </c>
      <c r="G7" s="84">
        <v>2</v>
      </c>
      <c r="H7" s="84">
        <f t="shared" si="1"/>
        <v>64.7</v>
      </c>
      <c r="I7" s="84" t="s">
        <v>3590</v>
      </c>
      <c r="J7" s="84">
        <v>9.7200000000000006</v>
      </c>
      <c r="K7" s="84" t="s">
        <v>5371</v>
      </c>
      <c r="M7" s="242">
        <v>2439</v>
      </c>
    </row>
    <row r="8" spans="1:13" x14ac:dyDescent="0.25">
      <c r="A8" s="84" t="s">
        <v>559</v>
      </c>
      <c r="B8" s="84" t="s">
        <v>560</v>
      </c>
      <c r="C8" s="84">
        <v>26.8</v>
      </c>
      <c r="D8" s="84">
        <f>FLOOR(C8*1.1,LOOKUP(C8*1.1,{0,10,50,100,500},{0.01,0.05,0.1,0.5,1}))</f>
        <v>29.450000000000003</v>
      </c>
      <c r="E8" s="84">
        <f>CEILING(C8*0.9,LOOKUP(C8*0.9,{0,10,50,100,500},{0.01,0.05,0.1,0.5,1}))</f>
        <v>24.150000000000002</v>
      </c>
      <c r="F8" s="84">
        <f t="shared" si="0"/>
        <v>29.200000000000003</v>
      </c>
      <c r="G8" s="84">
        <v>2</v>
      </c>
      <c r="H8" s="84">
        <f t="shared" si="1"/>
        <v>53.6</v>
      </c>
      <c r="I8" s="84" t="s">
        <v>3590</v>
      </c>
      <c r="J8" s="84">
        <v>8.44</v>
      </c>
      <c r="K8" s="84" t="s">
        <v>5372</v>
      </c>
      <c r="M8" s="242">
        <v>1261</v>
      </c>
    </row>
    <row r="9" spans="1:13" x14ac:dyDescent="0.25">
      <c r="A9" s="84" t="s">
        <v>2099</v>
      </c>
      <c r="B9" s="84" t="s">
        <v>2100</v>
      </c>
      <c r="C9" s="84">
        <v>30.3</v>
      </c>
      <c r="D9" s="84">
        <f>FLOOR(C9*1.1,LOOKUP(C9*1.1,{0,10,50,100,500},{0.01,0.05,0.1,0.5,1}))</f>
        <v>33.300000000000004</v>
      </c>
      <c r="E9" s="84">
        <f>CEILING(C9*0.9,LOOKUP(C9*0.9,{0,10,50,100,500},{0.01,0.05,0.1,0.5,1}))</f>
        <v>27.3</v>
      </c>
      <c r="F9" s="84">
        <f t="shared" si="0"/>
        <v>33.050000000000004</v>
      </c>
      <c r="G9" s="84">
        <v>0</v>
      </c>
      <c r="H9" s="84">
        <f t="shared" si="1"/>
        <v>0</v>
      </c>
      <c r="I9" s="84" t="s">
        <v>3590</v>
      </c>
      <c r="J9" s="84">
        <v>6.46</v>
      </c>
      <c r="K9" s="84" t="s">
        <v>5373</v>
      </c>
      <c r="M9" s="242" t="s">
        <v>5374</v>
      </c>
    </row>
    <row r="10" spans="1:13" x14ac:dyDescent="0.25">
      <c r="H10" s="83">
        <f>SUM(H2:H9)</f>
        <v>251.9</v>
      </c>
      <c r="M10" s="83">
        <f>SUM(M2:M9)</f>
        <v>6530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9C2C-BCC5-4085-A9CB-F0B3CD5B031E}">
  <dimension ref="A1:T24"/>
  <sheetViews>
    <sheetView zoomScale="145" zoomScaleNormal="145" workbookViewId="0">
      <selection activeCell="J14" sqref="J14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1602</v>
      </c>
      <c r="B2" s="23" t="s">
        <v>1603</v>
      </c>
      <c r="C2" s="23" t="s">
        <v>1622</v>
      </c>
      <c r="D2" s="24">
        <f>FLOOR(C2*1.1,LOOKUP(C2*1.1,{0,10,50,100,500},{0.01,0.05,0.1,0.5,1}))</f>
        <v>37.450000000000003</v>
      </c>
      <c r="E2" s="24">
        <f>CEILING(C2*0.9,LOOKUP(C2*0.9,{0,10,50,100,500},{0.01,0.05,0.1,0.5,1}))</f>
        <v>30.650000000000002</v>
      </c>
      <c r="F2" s="25">
        <f>IF(D2&lt;10,D2-0.05,IF(D2&lt;50,D2-0.25,IF(D2&lt;100,D2-0.5,IF(D2&lt;500,D2-2.5,IF(D2&lt;1000,D2-5,0)))))</f>
        <v>37.200000000000003</v>
      </c>
      <c r="G2" s="23">
        <v>1</v>
      </c>
      <c r="H2" s="23">
        <f t="shared" ref="H2:H9" si="0">C2*G2</f>
        <v>34.049999999999997</v>
      </c>
      <c r="I2" s="23"/>
      <c r="J2" s="23" t="s">
        <v>1638</v>
      </c>
      <c r="K2" s="23" t="s">
        <v>1614</v>
      </c>
      <c r="L2" s="23" t="s">
        <v>1630</v>
      </c>
      <c r="N2" s="5" t="s">
        <v>1645</v>
      </c>
      <c r="R2" s="3">
        <f t="shared" ref="R2:R11" si="1">IF(E2&lt;10,E2+0.01,IF(E2&lt;50,E2+0.05,IF(E2&lt;100,E2+0.1,IF(E2&lt;500,E2+0.5,IF(E2&lt;1000,E2+1,0)))))</f>
        <v>30.700000000000003</v>
      </c>
      <c r="S2" s="6">
        <v>1</v>
      </c>
      <c r="T2" s="8">
        <f>H10*1000*0.01</f>
        <v>3535</v>
      </c>
    </row>
    <row r="3" spans="1:20" s="9" customFormat="1" x14ac:dyDescent="0.25">
      <c r="A3" s="23" t="s">
        <v>11</v>
      </c>
      <c r="B3" s="23" t="s">
        <v>12</v>
      </c>
      <c r="C3" s="23" t="s">
        <v>1623</v>
      </c>
      <c r="D3" s="23">
        <f>FLOOR(C3*1.1,LOOKUP(C3*1.1,{0,10,50,100,500},{0.01,0.05,0.1,0.5,1}))</f>
        <v>20.900000000000002</v>
      </c>
      <c r="E3" s="23">
        <f>CEILING(C3*0.9,LOOKUP(C3*0.9,{0,10,50,100,500},{0.01,0.05,0.1,0.5,1}))</f>
        <v>17.100000000000001</v>
      </c>
      <c r="F3" s="25">
        <f t="shared" ref="F3:F9" si="2">IF(D3&lt;10,D3-0.05,IF(D3&lt;50,D3-0.25,IF(D3&lt;100,D3-0.5,IF(D3&lt;500,D3-2.5,IF(D3&lt;1000,D3-5,0)))))</f>
        <v>20.650000000000002</v>
      </c>
      <c r="G3" s="23">
        <v>2</v>
      </c>
      <c r="H3" s="23">
        <f t="shared" si="0"/>
        <v>38</v>
      </c>
      <c r="I3" s="23"/>
      <c r="J3" s="23" t="s">
        <v>1639</v>
      </c>
      <c r="K3" s="23" t="s">
        <v>1615</v>
      </c>
      <c r="L3" s="23" t="s">
        <v>1631</v>
      </c>
      <c r="M3" s="5"/>
      <c r="N3" s="5">
        <v>-1867</v>
      </c>
      <c r="O3" s="6"/>
      <c r="P3" s="6"/>
      <c r="Q3" s="6"/>
      <c r="R3" s="3">
        <f t="shared" si="1"/>
        <v>17.150000000000002</v>
      </c>
      <c r="S3" s="6">
        <v>2</v>
      </c>
      <c r="T3" s="8">
        <f>T2*2</f>
        <v>7070</v>
      </c>
    </row>
    <row r="4" spans="1:20" x14ac:dyDescent="0.25">
      <c r="A4" s="23" t="s">
        <v>1604</v>
      </c>
      <c r="B4" s="23" t="s">
        <v>1605</v>
      </c>
      <c r="C4" s="23" t="s">
        <v>1624</v>
      </c>
      <c r="D4" s="24">
        <f>FLOOR(C4*1.1,LOOKUP(C4*1.1,{0,10,50,100,500},{0.01,0.05,0.1,0.5,1}))</f>
        <v>28.650000000000002</v>
      </c>
      <c r="E4" s="24">
        <f>CEILING(C4*0.9,LOOKUP(C4*0.9,{0,10,50,100,500},{0.01,0.05,0.1,0.5,1}))</f>
        <v>23.450000000000003</v>
      </c>
      <c r="F4" s="25">
        <f t="shared" si="2"/>
        <v>28.400000000000002</v>
      </c>
      <c r="G4" s="23">
        <v>2</v>
      </c>
      <c r="H4" s="23">
        <f t="shared" si="0"/>
        <v>52.1</v>
      </c>
      <c r="I4" s="23"/>
      <c r="J4" s="23" t="s">
        <v>1640</v>
      </c>
      <c r="K4" s="23" t="s">
        <v>1616</v>
      </c>
      <c r="L4" s="23" t="s">
        <v>1632</v>
      </c>
      <c r="M4" s="5"/>
      <c r="N4" s="5">
        <v>-1528</v>
      </c>
      <c r="R4" s="3">
        <f t="shared" si="1"/>
        <v>23.500000000000004</v>
      </c>
      <c r="S4" s="6">
        <v>3</v>
      </c>
      <c r="T4" s="8">
        <f>T2*3</f>
        <v>10605</v>
      </c>
    </row>
    <row r="5" spans="1:20" s="9" customFormat="1" ht="17.25" customHeight="1" x14ac:dyDescent="0.25">
      <c r="A5" s="23" t="s">
        <v>559</v>
      </c>
      <c r="B5" s="23" t="s">
        <v>560</v>
      </c>
      <c r="C5" s="23" t="s">
        <v>1625</v>
      </c>
      <c r="D5" s="24">
        <f>FLOOR(C5*1.1,LOOKUP(C5*1.1,{0,10,50,100,500},{0.01,0.05,0.1,0.5,1}))</f>
        <v>14.3</v>
      </c>
      <c r="E5" s="24">
        <f>CEILING(C5*0.9,LOOKUP(C5*0.9,{0,10,50,100,500},{0.01,0.05,0.1,0.5,1}))</f>
        <v>11.700000000000001</v>
      </c>
      <c r="F5" s="25">
        <f t="shared" si="2"/>
        <v>14.05</v>
      </c>
      <c r="G5" s="23">
        <v>4</v>
      </c>
      <c r="H5" s="23">
        <f t="shared" si="0"/>
        <v>52</v>
      </c>
      <c r="I5" s="23"/>
      <c r="J5" s="23" t="s">
        <v>1641</v>
      </c>
      <c r="K5" s="23" t="s">
        <v>1617</v>
      </c>
      <c r="L5" s="23" t="s">
        <v>1633</v>
      </c>
      <c r="M5" s="5"/>
      <c r="N5" s="5">
        <v>976</v>
      </c>
      <c r="O5" s="6"/>
      <c r="P5" s="6"/>
      <c r="Q5" s="6"/>
      <c r="R5" s="3">
        <f t="shared" si="1"/>
        <v>11.750000000000002</v>
      </c>
      <c r="S5" s="6">
        <v>4</v>
      </c>
      <c r="T5" s="8">
        <f>T2*4</f>
        <v>14140</v>
      </c>
    </row>
    <row r="6" spans="1:20" x14ac:dyDescent="0.25">
      <c r="A6" s="23" t="s">
        <v>1606</v>
      </c>
      <c r="B6" s="23" t="s">
        <v>1607</v>
      </c>
      <c r="C6" s="23" t="s">
        <v>1626</v>
      </c>
      <c r="D6" s="24">
        <f>FLOOR(C6*1.1,LOOKUP(C6*1.1,{0,10,50,100,500},{0.01,0.05,0.1,0.5,1}))</f>
        <v>24.85</v>
      </c>
      <c r="E6" s="24">
        <f>CEILING(C6*0.9,LOOKUP(C6*0.9,{0,10,50,100,500},{0.01,0.05,0.1,0.5,1}))</f>
        <v>20.350000000000001</v>
      </c>
      <c r="F6" s="25">
        <f t="shared" si="2"/>
        <v>24.6</v>
      </c>
      <c r="G6" s="23">
        <v>2</v>
      </c>
      <c r="H6" s="23">
        <f t="shared" si="0"/>
        <v>45.2</v>
      </c>
      <c r="I6" s="23"/>
      <c r="J6" s="23" t="s">
        <v>1642</v>
      </c>
      <c r="K6" s="23" t="s">
        <v>1618</v>
      </c>
      <c r="L6" s="23" t="s">
        <v>1634</v>
      </c>
      <c r="M6" s="5"/>
      <c r="N6" s="5" t="s">
        <v>1645</v>
      </c>
      <c r="R6" s="3">
        <f t="shared" si="1"/>
        <v>20.400000000000002</v>
      </c>
      <c r="S6" s="6">
        <v>5</v>
      </c>
      <c r="T6" s="8">
        <f>T2*5</f>
        <v>17675</v>
      </c>
    </row>
    <row r="7" spans="1:20" s="9" customFormat="1" x14ac:dyDescent="0.25">
      <c r="A7" s="23" t="s">
        <v>1608</v>
      </c>
      <c r="B7" s="23" t="s">
        <v>1609</v>
      </c>
      <c r="C7" s="23" t="s">
        <v>1627</v>
      </c>
      <c r="D7" s="24">
        <f>FLOOR(C7*1.1,LOOKUP(C7*1.1,{0,10,50,100,500},{0.01,0.05,0.1,0.5,1}))</f>
        <v>15.200000000000001</v>
      </c>
      <c r="E7" s="24">
        <f>CEILING(C7*0.9,LOOKUP(C7*0.9,{0,10,50,100,500},{0.01,0.05,0.1,0.5,1}))</f>
        <v>12.5</v>
      </c>
      <c r="F7" s="25">
        <f t="shared" si="2"/>
        <v>14.950000000000001</v>
      </c>
      <c r="G7" s="23">
        <v>3</v>
      </c>
      <c r="H7" s="23">
        <f t="shared" si="0"/>
        <v>41.55</v>
      </c>
      <c r="I7" s="23"/>
      <c r="J7" s="23" t="s">
        <v>1643</v>
      </c>
      <c r="K7" s="23" t="s">
        <v>1619</v>
      </c>
      <c r="L7" s="23" t="s">
        <v>1635</v>
      </c>
      <c r="M7" s="5"/>
      <c r="N7" s="5">
        <v>-32</v>
      </c>
      <c r="O7" s="6"/>
      <c r="P7" s="6"/>
      <c r="Q7" s="6"/>
      <c r="R7" s="3">
        <f t="shared" si="1"/>
        <v>12.55</v>
      </c>
      <c r="S7" s="6">
        <v>6</v>
      </c>
      <c r="T7" s="8">
        <f>T2*6</f>
        <v>21210</v>
      </c>
    </row>
    <row r="8" spans="1:20" s="13" customFormat="1" x14ac:dyDescent="0.25">
      <c r="A8" s="23" t="s">
        <v>1610</v>
      </c>
      <c r="B8" s="23" t="s">
        <v>1611</v>
      </c>
      <c r="C8" s="23" t="s">
        <v>1628</v>
      </c>
      <c r="D8" s="24">
        <f>FLOOR(C8*1.1,LOOKUP(C8*1.1,{0,10,50,100,500},{0.01,0.05,0.1,0.5,1}))</f>
        <v>14.700000000000001</v>
      </c>
      <c r="E8" s="24">
        <f>CEILING(C8*0.9,LOOKUP(C8*0.9,{0,10,50,100,500},{0.01,0.05,0.1,0.5,1}))</f>
        <v>12.100000000000001</v>
      </c>
      <c r="F8" s="25">
        <f t="shared" si="2"/>
        <v>14.450000000000001</v>
      </c>
      <c r="G8" s="25">
        <v>3</v>
      </c>
      <c r="H8" s="23">
        <f t="shared" si="0"/>
        <v>40.200000000000003</v>
      </c>
      <c r="I8" s="23"/>
      <c r="J8" s="23" t="s">
        <v>1151</v>
      </c>
      <c r="K8" s="23" t="s">
        <v>1620</v>
      </c>
      <c r="L8" s="23" t="s">
        <v>1636</v>
      </c>
      <c r="M8" s="5"/>
      <c r="N8" s="5">
        <v>-474</v>
      </c>
      <c r="O8" s="6"/>
      <c r="P8" s="6"/>
      <c r="Q8" s="6"/>
      <c r="R8" s="3">
        <f t="shared" si="1"/>
        <v>12.150000000000002</v>
      </c>
      <c r="S8" s="6">
        <v>7</v>
      </c>
      <c r="T8" s="8">
        <f>T2*7</f>
        <v>24745</v>
      </c>
    </row>
    <row r="9" spans="1:20" s="13" customFormat="1" x14ac:dyDescent="0.25">
      <c r="A9" s="23" t="s">
        <v>1612</v>
      </c>
      <c r="B9" s="23" t="s">
        <v>1613</v>
      </c>
      <c r="C9" s="23" t="s">
        <v>1629</v>
      </c>
      <c r="D9" s="24">
        <f>FLOOR(C9*1.1,LOOKUP(C9*1.1,{0,10,50,100,500},{0.01,0.05,0.1,0.5,1}))</f>
        <v>55.400000000000006</v>
      </c>
      <c r="E9" s="24">
        <f>CEILING(C9*0.9,LOOKUP(C9*0.9,{0,10,50,100,500},{0.01,0.05,0.1,0.5,1}))</f>
        <v>45.400000000000006</v>
      </c>
      <c r="F9" s="25">
        <f t="shared" si="2"/>
        <v>54.900000000000006</v>
      </c>
      <c r="G9" s="25">
        <v>1</v>
      </c>
      <c r="H9" s="23">
        <f t="shared" si="0"/>
        <v>50.4</v>
      </c>
      <c r="I9" s="23"/>
      <c r="J9" s="23" t="s">
        <v>1644</v>
      </c>
      <c r="K9" s="23" t="s">
        <v>1621</v>
      </c>
      <c r="L9" s="23" t="s">
        <v>1637</v>
      </c>
      <c r="M9" s="5"/>
      <c r="N9" s="5">
        <v>-520</v>
      </c>
      <c r="O9" s="6"/>
      <c r="P9" s="6"/>
      <c r="Q9" s="6"/>
      <c r="R9" s="3">
        <f t="shared" si="1"/>
        <v>45.45</v>
      </c>
      <c r="S9" s="6">
        <v>8</v>
      </c>
      <c r="T9" s="8">
        <f>T2*8</f>
        <v>28280</v>
      </c>
    </row>
    <row r="10" spans="1:20" x14ac:dyDescent="0.25">
      <c r="A10" s="5"/>
      <c r="B10" s="5"/>
      <c r="C10" s="5"/>
      <c r="D10" s="4"/>
      <c r="E10" s="4"/>
      <c r="F10" s="3"/>
      <c r="G10" s="3"/>
      <c r="H10" s="9">
        <f>SUM(H2:H9)</f>
        <v>353.5</v>
      </c>
      <c r="I10" s="3"/>
      <c r="J10" s="5"/>
      <c r="K10" s="5"/>
      <c r="L10" s="5"/>
      <c r="M10" s="5"/>
      <c r="N10" s="30">
        <f>SUM(N2:N9)</f>
        <v>-3445</v>
      </c>
      <c r="R10" s="3">
        <f t="shared" si="1"/>
        <v>0.01</v>
      </c>
      <c r="S10" s="6">
        <v>9</v>
      </c>
      <c r="T10" s="8">
        <f>T2*9</f>
        <v>31815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35350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577E-0CD1-4935-AA77-3C8223D60DA4}">
  <dimension ref="A1:M9"/>
  <sheetViews>
    <sheetView zoomScale="130" zoomScaleNormal="130" workbookViewId="0">
      <selection activeCell="M9" sqref="M9"/>
    </sheetView>
  </sheetViews>
  <sheetFormatPr defaultColWidth="9.28515625" defaultRowHeight="15.75" x14ac:dyDescent="0.25"/>
  <cols>
    <col min="1" max="3" width="9.28515625" style="243"/>
    <col min="4" max="4" width="8.85546875" style="243" customWidth="1"/>
    <col min="5" max="10" width="9.28515625" style="243"/>
    <col min="11" max="11" width="15.7109375" style="243" customWidth="1"/>
    <col min="12" max="16384" width="9.28515625" style="243"/>
  </cols>
  <sheetData>
    <row r="1" spans="1:13" x14ac:dyDescent="0.25">
      <c r="A1" s="243" t="s">
        <v>3587</v>
      </c>
      <c r="B1" s="243" t="s">
        <v>3588</v>
      </c>
      <c r="C1" s="243" t="s">
        <v>3589</v>
      </c>
      <c r="D1" s="243" t="s">
        <v>3590</v>
      </c>
      <c r="E1" s="243" t="s">
        <v>3591</v>
      </c>
      <c r="F1" s="243" t="s">
        <v>3592</v>
      </c>
      <c r="G1" s="243" t="s">
        <v>3593</v>
      </c>
      <c r="H1" s="243" t="s">
        <v>3594</v>
      </c>
      <c r="I1" s="243" t="s">
        <v>3590</v>
      </c>
      <c r="J1" s="243" t="s">
        <v>3595</v>
      </c>
      <c r="K1" s="243" t="s">
        <v>3596</v>
      </c>
      <c r="L1" s="243" t="s">
        <v>3597</v>
      </c>
    </row>
    <row r="2" spans="1:13" x14ac:dyDescent="0.25">
      <c r="A2" s="84" t="s">
        <v>4195</v>
      </c>
      <c r="B2" s="84" t="s">
        <v>4196</v>
      </c>
      <c r="C2" s="84">
        <v>15.6</v>
      </c>
      <c r="D2" s="84">
        <f>FLOOR(C2*1.1,LOOKUP(C2*1.1,{0,10,50,100,500},{0.01,0.05,0.1,0.5,1}))</f>
        <v>17.150000000000002</v>
      </c>
      <c r="E2" s="84">
        <f>CEILING(C2*0.9,LOOKUP(C2*0.9,{0,10,50,100,500},{0.01,0.05,0.1,0.5,1}))</f>
        <v>14.05</v>
      </c>
      <c r="F2" s="84">
        <f t="shared" ref="F2:F8" si="0">IF(D2&lt;10,D2-0.05,IF(D2&lt;50,D2-0.25,IF(D2&lt;100,D2-0.5,IF(D2&lt;500,D2-2.5,IF(D2&lt;1000,D2-5,0)))))</f>
        <v>16.900000000000002</v>
      </c>
      <c r="G2" s="84">
        <v>4</v>
      </c>
      <c r="H2" s="84">
        <f t="shared" ref="H2:H8" si="1">C2*G2</f>
        <v>62.4</v>
      </c>
      <c r="I2" s="84" t="s">
        <v>3590</v>
      </c>
      <c r="J2" s="84">
        <v>69.69</v>
      </c>
      <c r="K2" s="84" t="s">
        <v>5375</v>
      </c>
      <c r="M2" s="243">
        <v>-938</v>
      </c>
    </row>
    <row r="3" spans="1:13" x14ac:dyDescent="0.25">
      <c r="A3" s="84" t="s">
        <v>5376</v>
      </c>
      <c r="B3" s="84" t="s">
        <v>5377</v>
      </c>
      <c r="C3" s="84">
        <v>21.85</v>
      </c>
      <c r="D3" s="84">
        <f>FLOOR(C3*1.1,LOOKUP(C3*1.1,{0,10,50,100,500},{0.01,0.05,0.1,0.5,1}))</f>
        <v>24</v>
      </c>
      <c r="E3" s="84">
        <f>CEILING(C3*0.9,LOOKUP(C3*0.9,{0,10,50,100,500},{0.01,0.05,0.1,0.5,1}))</f>
        <v>19.700000000000003</v>
      </c>
      <c r="F3" s="84">
        <f t="shared" si="0"/>
        <v>23.75</v>
      </c>
      <c r="G3" s="84">
        <v>3</v>
      </c>
      <c r="H3" s="84">
        <f t="shared" si="1"/>
        <v>65.550000000000011</v>
      </c>
      <c r="I3" s="84" t="s">
        <v>3590</v>
      </c>
      <c r="J3" s="84">
        <v>12.37</v>
      </c>
      <c r="K3" s="84" t="s">
        <v>5378</v>
      </c>
      <c r="M3" s="243">
        <v>-4050</v>
      </c>
    </row>
    <row r="4" spans="1:13" x14ac:dyDescent="0.25">
      <c r="A4" s="84" t="s">
        <v>4014</v>
      </c>
      <c r="B4" s="84" t="s">
        <v>4015</v>
      </c>
      <c r="C4" s="84">
        <v>17.2</v>
      </c>
      <c r="D4" s="84">
        <f>FLOOR(C4*1.1,LOOKUP(C4*1.1,{0,10,50,100,500},{0.01,0.05,0.1,0.5,1}))</f>
        <v>18.900000000000002</v>
      </c>
      <c r="E4" s="84">
        <f>CEILING(C4*0.9,LOOKUP(C4*0.9,{0,10,50,100,500},{0.01,0.05,0.1,0.5,1}))</f>
        <v>15.5</v>
      </c>
      <c r="F4" s="84">
        <f t="shared" si="0"/>
        <v>18.650000000000002</v>
      </c>
      <c r="G4" s="84">
        <v>3</v>
      </c>
      <c r="H4" s="84">
        <f t="shared" si="1"/>
        <v>51.599999999999994</v>
      </c>
      <c r="I4" s="84" t="s">
        <v>3590</v>
      </c>
      <c r="J4" s="84">
        <v>7.09</v>
      </c>
      <c r="K4" s="84" t="s">
        <v>5379</v>
      </c>
      <c r="M4" s="243">
        <v>-2067</v>
      </c>
    </row>
    <row r="5" spans="1:13" x14ac:dyDescent="0.25">
      <c r="A5" s="84" t="s">
        <v>3791</v>
      </c>
      <c r="B5" s="84" t="s">
        <v>3792</v>
      </c>
      <c r="C5" s="84">
        <v>65.400000000000006</v>
      </c>
      <c r="D5" s="84">
        <f>FLOOR(C5*1.1,LOOKUP(C5*1.1,{0,10,50,100,500},{0.01,0.05,0.1,0.5,1}))</f>
        <v>71.900000000000006</v>
      </c>
      <c r="E5" s="84">
        <f>CEILING(C5*0.9,LOOKUP(C5*0.9,{0,10,50,100,500},{0.01,0.05,0.1,0.5,1}))</f>
        <v>58.900000000000006</v>
      </c>
      <c r="F5" s="84">
        <f t="shared" si="0"/>
        <v>71.400000000000006</v>
      </c>
      <c r="G5" s="84">
        <v>1</v>
      </c>
      <c r="H5" s="84">
        <f t="shared" si="1"/>
        <v>65.400000000000006</v>
      </c>
      <c r="I5" s="84" t="s">
        <v>3590</v>
      </c>
      <c r="J5" s="84">
        <v>4.17</v>
      </c>
      <c r="K5" s="84" t="s">
        <v>5380</v>
      </c>
      <c r="M5" s="243">
        <v>-2650</v>
      </c>
    </row>
    <row r="6" spans="1:13" x14ac:dyDescent="0.25">
      <c r="A6" s="84" t="s">
        <v>4030</v>
      </c>
      <c r="B6" s="84" t="s">
        <v>4031</v>
      </c>
      <c r="C6" s="84">
        <v>32.85</v>
      </c>
      <c r="D6" s="84">
        <f>FLOOR(C6*1.1,LOOKUP(C6*1.1,{0,10,50,100,500},{0.01,0.05,0.1,0.5,1}))</f>
        <v>36.1</v>
      </c>
      <c r="E6" s="84">
        <f>CEILING(C6*0.9,LOOKUP(C6*0.9,{0,10,50,100,500},{0.01,0.05,0.1,0.5,1}))</f>
        <v>29.6</v>
      </c>
      <c r="F6" s="84">
        <f t="shared" si="0"/>
        <v>35.85</v>
      </c>
      <c r="G6" s="84">
        <v>2</v>
      </c>
      <c r="H6" s="84">
        <f t="shared" si="1"/>
        <v>65.7</v>
      </c>
      <c r="I6" s="84" t="s">
        <v>3590</v>
      </c>
      <c r="J6" s="84">
        <v>3.28</v>
      </c>
      <c r="K6" s="84" t="s">
        <v>5381</v>
      </c>
      <c r="L6" s="183"/>
      <c r="M6" s="243">
        <v>3951</v>
      </c>
    </row>
    <row r="7" spans="1:13" x14ac:dyDescent="0.25">
      <c r="A7" s="84" t="s">
        <v>4580</v>
      </c>
      <c r="B7" s="84" t="s">
        <v>4581</v>
      </c>
      <c r="C7" s="84">
        <v>20.2</v>
      </c>
      <c r="D7" s="84">
        <f>FLOOR(C7*1.1,LOOKUP(C7*1.1,{0,10,50,100,500},{0.01,0.05,0.1,0.5,1}))</f>
        <v>22.200000000000003</v>
      </c>
      <c r="E7" s="84">
        <f>CEILING(C7*0.9,LOOKUP(C7*0.9,{0,10,50,100,500},{0.01,0.05,0.1,0.5,1}))</f>
        <v>18.2</v>
      </c>
      <c r="F7" s="84">
        <f t="shared" si="0"/>
        <v>21.950000000000003</v>
      </c>
      <c r="G7" s="84">
        <v>3</v>
      </c>
      <c r="H7" s="84">
        <f t="shared" si="1"/>
        <v>60.599999999999994</v>
      </c>
      <c r="I7" s="84" t="s">
        <v>3590</v>
      </c>
      <c r="J7" s="84">
        <v>2.98</v>
      </c>
      <c r="K7" s="84" t="s">
        <v>5382</v>
      </c>
      <c r="M7" s="243">
        <v>-1204</v>
      </c>
    </row>
    <row r="8" spans="1:13" x14ac:dyDescent="0.25">
      <c r="A8" s="84" t="s">
        <v>3661</v>
      </c>
      <c r="B8" s="84" t="s">
        <v>3662</v>
      </c>
      <c r="C8" s="84">
        <v>18.5</v>
      </c>
      <c r="D8" s="84">
        <f>FLOOR(C8*1.1,LOOKUP(C8*1.1,{0,10,50,100,500},{0.01,0.05,0.1,0.5,1}))</f>
        <v>20.350000000000001</v>
      </c>
      <c r="E8" s="84">
        <f>CEILING(C8*0.9,LOOKUP(C8*0.9,{0,10,50,100,500},{0.01,0.05,0.1,0.5,1}))</f>
        <v>16.650000000000002</v>
      </c>
      <c r="F8" s="84">
        <f t="shared" si="0"/>
        <v>20.100000000000001</v>
      </c>
      <c r="G8" s="84">
        <v>3</v>
      </c>
      <c r="H8" s="84">
        <f t="shared" si="1"/>
        <v>55.5</v>
      </c>
      <c r="I8" s="84" t="s">
        <v>3590</v>
      </c>
      <c r="J8" s="84">
        <v>2.65</v>
      </c>
      <c r="K8" s="84" t="s">
        <v>5383</v>
      </c>
      <c r="M8" s="243">
        <v>-126</v>
      </c>
    </row>
    <row r="9" spans="1:13" x14ac:dyDescent="0.25">
      <c r="H9" s="83">
        <f>SUM(H2:H8)</f>
        <v>426.75</v>
      </c>
      <c r="M9" s="83">
        <f>SUM(M2:M8)</f>
        <v>-7084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7059-1968-4659-90CD-5B8B5687A54B}">
  <dimension ref="A1:M10"/>
  <sheetViews>
    <sheetView zoomScale="130" zoomScaleNormal="130" workbookViewId="0">
      <selection activeCell="N16" sqref="N16"/>
    </sheetView>
  </sheetViews>
  <sheetFormatPr defaultColWidth="9.28515625" defaultRowHeight="15.75" x14ac:dyDescent="0.25"/>
  <cols>
    <col min="1" max="3" width="9.28515625" style="244"/>
    <col min="4" max="4" width="9.5703125" style="244" customWidth="1"/>
    <col min="5" max="10" width="9.28515625" style="244"/>
    <col min="11" max="11" width="15.7109375" style="244" customWidth="1"/>
    <col min="12" max="16384" width="9.28515625" style="244"/>
  </cols>
  <sheetData>
    <row r="1" spans="1:13" x14ac:dyDescent="0.25">
      <c r="A1" s="244" t="s">
        <v>3587</v>
      </c>
      <c r="B1" s="244" t="s">
        <v>3588</v>
      </c>
      <c r="C1" s="244" t="s">
        <v>3589</v>
      </c>
      <c r="D1" s="244" t="s">
        <v>3590</v>
      </c>
      <c r="E1" s="244" t="s">
        <v>3591</v>
      </c>
      <c r="F1" s="244" t="s">
        <v>3592</v>
      </c>
      <c r="G1" s="244" t="s">
        <v>3593</v>
      </c>
      <c r="H1" s="244" t="s">
        <v>3594</v>
      </c>
      <c r="I1" s="244" t="s">
        <v>3590</v>
      </c>
      <c r="J1" s="244" t="s">
        <v>3595</v>
      </c>
      <c r="K1" s="244" t="s">
        <v>3596</v>
      </c>
      <c r="L1" s="244" t="s">
        <v>3597</v>
      </c>
    </row>
    <row r="2" spans="1:13" x14ac:dyDescent="0.25">
      <c r="A2" s="84" t="s">
        <v>5063</v>
      </c>
      <c r="B2" s="84" t="s">
        <v>5064</v>
      </c>
      <c r="C2" s="84">
        <v>25.35</v>
      </c>
      <c r="D2" s="84">
        <f>FLOOR(C2*1.1,LOOKUP(C2*1.1,{0,10,50,100,500},{0.01,0.05,0.1,0.5,1}))</f>
        <v>27.85</v>
      </c>
      <c r="E2" s="84">
        <f>CEILING(C2*0.9,LOOKUP(C2*0.9,{0,10,50,100,500},{0.01,0.05,0.1,0.5,1}))</f>
        <v>22.85</v>
      </c>
      <c r="F2" s="84">
        <f t="shared" ref="F2:F9" si="0">IF(D2&lt;10,D2-0.05,IF(D2&lt;50,D2-0.25,IF(D2&lt;100,D2-0.5,IF(D2&lt;500,D2-2.5,IF(D2&lt;1000,D2-5,0)))))</f>
        <v>27.6</v>
      </c>
      <c r="G2" s="84">
        <v>2</v>
      </c>
      <c r="H2" s="84">
        <f t="shared" ref="H2:H9" si="1">C2*G2</f>
        <v>50.7</v>
      </c>
      <c r="I2" s="84" t="s">
        <v>3590</v>
      </c>
      <c r="J2" s="84">
        <v>28.07</v>
      </c>
      <c r="K2" s="84" t="s">
        <v>5384</v>
      </c>
      <c r="L2" s="183"/>
      <c r="M2" s="244">
        <v>2283</v>
      </c>
    </row>
    <row r="3" spans="1:13" x14ac:dyDescent="0.25">
      <c r="A3" s="84" t="s">
        <v>3740</v>
      </c>
      <c r="B3" s="84" t="s">
        <v>3741</v>
      </c>
      <c r="C3" s="84">
        <v>25.85</v>
      </c>
      <c r="D3" s="84">
        <f>FLOOR(C3*1.1,LOOKUP(C3*1.1,{0,10,50,100,500},{0.01,0.05,0.1,0.5,1}))</f>
        <v>28.400000000000002</v>
      </c>
      <c r="E3" s="84">
        <f>CEILING(C3*0.9,LOOKUP(C3*0.9,{0,10,50,100,500},{0.01,0.05,0.1,0.5,1}))</f>
        <v>23.3</v>
      </c>
      <c r="F3" s="84">
        <f t="shared" si="0"/>
        <v>28.150000000000002</v>
      </c>
      <c r="G3" s="84">
        <v>2</v>
      </c>
      <c r="H3" s="84">
        <f t="shared" si="1"/>
        <v>51.7</v>
      </c>
      <c r="I3" s="84" t="s">
        <v>3590</v>
      </c>
      <c r="J3" s="84">
        <v>27.05</v>
      </c>
      <c r="K3" s="84" t="s">
        <v>5385</v>
      </c>
      <c r="M3" s="244">
        <v>2079</v>
      </c>
    </row>
    <row r="4" spans="1:13" x14ac:dyDescent="0.25">
      <c r="A4" s="84" t="s">
        <v>1608</v>
      </c>
      <c r="B4" s="84" t="s">
        <v>1609</v>
      </c>
      <c r="C4" s="84">
        <v>44.5</v>
      </c>
      <c r="D4" s="84">
        <f>FLOOR(C4*1.1,LOOKUP(C4*1.1,{0,10,50,100,500},{0.01,0.05,0.1,0.5,1}))</f>
        <v>48.95</v>
      </c>
      <c r="E4" s="84">
        <f>CEILING(C4*0.9,LOOKUP(C4*0.9,{0,10,50,100,500},{0.01,0.05,0.1,0.5,1}))</f>
        <v>40.050000000000004</v>
      </c>
      <c r="F4" s="84">
        <f t="shared" si="0"/>
        <v>48.7</v>
      </c>
      <c r="G4" s="84">
        <v>1</v>
      </c>
      <c r="H4" s="84">
        <f t="shared" si="1"/>
        <v>44.5</v>
      </c>
      <c r="I4" s="84" t="s">
        <v>3590</v>
      </c>
      <c r="J4" s="84">
        <v>17.32</v>
      </c>
      <c r="K4" s="84" t="s">
        <v>5386</v>
      </c>
      <c r="M4" s="244">
        <v>992</v>
      </c>
    </row>
    <row r="5" spans="1:13" x14ac:dyDescent="0.25">
      <c r="A5" s="84" t="s">
        <v>5387</v>
      </c>
      <c r="B5" s="84" t="s">
        <v>5388</v>
      </c>
      <c r="C5" s="84">
        <v>29.4</v>
      </c>
      <c r="D5" s="84">
        <f>FLOOR(C5*1.1,LOOKUP(C5*1.1,{0,10,50,100,500},{0.01,0.05,0.1,0.5,1}))</f>
        <v>32.300000000000004</v>
      </c>
      <c r="E5" s="84">
        <f>CEILING(C5*0.9,LOOKUP(C5*0.9,{0,10,50,100,500},{0.01,0.05,0.1,0.5,1}))</f>
        <v>26.5</v>
      </c>
      <c r="F5" s="84">
        <f t="shared" si="0"/>
        <v>32.050000000000004</v>
      </c>
      <c r="G5" s="84">
        <v>2</v>
      </c>
      <c r="H5" s="84">
        <f t="shared" si="1"/>
        <v>58.8</v>
      </c>
      <c r="I5" s="84" t="s">
        <v>3590</v>
      </c>
      <c r="J5" s="84">
        <v>10.72</v>
      </c>
      <c r="K5" s="84" t="s">
        <v>5389</v>
      </c>
      <c r="M5" s="244">
        <v>-349</v>
      </c>
    </row>
    <row r="6" spans="1:13" x14ac:dyDescent="0.25">
      <c r="A6" s="84" t="s">
        <v>5073</v>
      </c>
      <c r="B6" s="84" t="s">
        <v>5074</v>
      </c>
      <c r="C6" s="84">
        <v>40.9</v>
      </c>
      <c r="D6" s="84">
        <f>FLOOR(C6*1.1,LOOKUP(C6*1.1,{0,10,50,100,500},{0.01,0.05,0.1,0.5,1}))</f>
        <v>44.95</v>
      </c>
      <c r="E6" s="84">
        <f>CEILING(C6*0.9,LOOKUP(C6*0.9,{0,10,50,100,500},{0.01,0.05,0.1,0.5,1}))</f>
        <v>36.85</v>
      </c>
      <c r="F6" s="84">
        <f t="shared" si="0"/>
        <v>44.7</v>
      </c>
      <c r="G6" s="84">
        <v>1</v>
      </c>
      <c r="H6" s="84">
        <f t="shared" si="1"/>
        <v>40.9</v>
      </c>
      <c r="I6" s="84" t="s">
        <v>3590</v>
      </c>
      <c r="J6" s="84">
        <v>10.24</v>
      </c>
      <c r="K6" s="84" t="s">
        <v>5390</v>
      </c>
      <c r="M6" s="244">
        <v>-1251</v>
      </c>
    </row>
    <row r="7" spans="1:13" x14ac:dyDescent="0.25">
      <c r="A7" s="84" t="s">
        <v>4169</v>
      </c>
      <c r="B7" s="84" t="s">
        <v>4170</v>
      </c>
      <c r="C7" s="84">
        <v>51.1</v>
      </c>
      <c r="D7" s="84">
        <f>FLOOR(C7*1.1,LOOKUP(C7*1.1,{0,10,50,100,500},{0.01,0.05,0.1,0.5,1}))</f>
        <v>56.2</v>
      </c>
      <c r="E7" s="84">
        <f>CEILING(C7*0.9,LOOKUP(C7*0.9,{0,10,50,100,500},{0.01,0.05,0.1,0.5,1}))</f>
        <v>46</v>
      </c>
      <c r="F7" s="84">
        <f t="shared" si="0"/>
        <v>55.7</v>
      </c>
      <c r="G7" s="84">
        <v>1</v>
      </c>
      <c r="H7" s="84">
        <f t="shared" si="1"/>
        <v>51.1</v>
      </c>
      <c r="I7" s="84" t="s">
        <v>3590</v>
      </c>
      <c r="J7" s="84">
        <v>9.09</v>
      </c>
      <c r="K7" s="84" t="s">
        <v>5391</v>
      </c>
      <c r="M7" s="244">
        <v>1182</v>
      </c>
    </row>
    <row r="8" spans="1:13" x14ac:dyDescent="0.25">
      <c r="A8" s="84" t="s">
        <v>3774</v>
      </c>
      <c r="B8" s="84" t="s">
        <v>3775</v>
      </c>
      <c r="C8" s="84">
        <v>78.8</v>
      </c>
      <c r="D8" s="84">
        <f>FLOOR(C8*1.1,LOOKUP(C8*1.1,{0,10,50,100,500},{0.01,0.05,0.1,0.5,1}))</f>
        <v>86.600000000000009</v>
      </c>
      <c r="E8" s="84">
        <f>CEILING(C8*0.9,LOOKUP(C8*0.9,{0,10,50,100,500},{0.01,0.05,0.1,0.5,1}))</f>
        <v>71</v>
      </c>
      <c r="F8" s="84">
        <f t="shared" si="0"/>
        <v>86.100000000000009</v>
      </c>
      <c r="G8" s="84">
        <v>1</v>
      </c>
      <c r="H8" s="84">
        <f t="shared" si="1"/>
        <v>78.8</v>
      </c>
      <c r="I8" s="84" t="s">
        <v>3590</v>
      </c>
      <c r="J8" s="84">
        <v>7.4</v>
      </c>
      <c r="K8" s="84" t="s">
        <v>5392</v>
      </c>
      <c r="M8" s="244">
        <v>-1881</v>
      </c>
    </row>
    <row r="9" spans="1:13" x14ac:dyDescent="0.25">
      <c r="A9" s="84" t="s">
        <v>2456</v>
      </c>
      <c r="B9" s="84" t="s">
        <v>2457</v>
      </c>
      <c r="C9" s="84">
        <v>31.8</v>
      </c>
      <c r="D9" s="84">
        <f>FLOOR(C9*1.1,LOOKUP(C9*1.1,{0,10,50,100,500},{0.01,0.05,0.1,0.5,1}))</f>
        <v>34.950000000000003</v>
      </c>
      <c r="E9" s="84">
        <f>CEILING(C9*0.9,LOOKUP(C9*0.9,{0,10,50,100,500},{0.01,0.05,0.1,0.5,1}))</f>
        <v>28.650000000000002</v>
      </c>
      <c r="F9" s="84">
        <f t="shared" si="0"/>
        <v>34.700000000000003</v>
      </c>
      <c r="G9" s="84">
        <v>2</v>
      </c>
      <c r="H9" s="84">
        <f t="shared" si="1"/>
        <v>63.6</v>
      </c>
      <c r="I9" s="84" t="s">
        <v>3590</v>
      </c>
      <c r="J9" s="84">
        <v>7.01</v>
      </c>
      <c r="K9" s="84" t="s">
        <v>5393</v>
      </c>
      <c r="M9" s="244">
        <v>-3251</v>
      </c>
    </row>
    <row r="10" spans="1:13" x14ac:dyDescent="0.25">
      <c r="H10" s="83">
        <f>SUM(H2:H9)</f>
        <v>440.1</v>
      </c>
      <c r="M10" s="83">
        <f>SUM(M2:M9)</f>
        <v>-196</v>
      </c>
    </row>
  </sheetData>
  <phoneticPr fontId="1" type="noConversion"/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1BDD-A9E1-414C-929D-6EF72875F396}">
  <dimension ref="A1:M10"/>
  <sheetViews>
    <sheetView zoomScale="115" zoomScaleNormal="115" workbookViewId="0">
      <selection activeCell="K16" sqref="K16"/>
    </sheetView>
  </sheetViews>
  <sheetFormatPr defaultColWidth="9.28515625" defaultRowHeight="15.75" x14ac:dyDescent="0.25"/>
  <cols>
    <col min="1" max="2" width="9.28515625" style="245"/>
    <col min="3" max="3" width="9.28515625" style="245" customWidth="1"/>
    <col min="4" max="4" width="11" style="245" customWidth="1"/>
    <col min="5" max="10" width="9.28515625" style="245"/>
    <col min="11" max="11" width="15.7109375" style="245" customWidth="1"/>
    <col min="12" max="16384" width="9.28515625" style="245"/>
  </cols>
  <sheetData>
    <row r="1" spans="1:13" x14ac:dyDescent="0.25">
      <c r="A1" s="245" t="s">
        <v>3587</v>
      </c>
      <c r="B1" s="245" t="s">
        <v>3588</v>
      </c>
      <c r="C1" s="245" t="s">
        <v>3589</v>
      </c>
      <c r="D1" s="245" t="s">
        <v>3590</v>
      </c>
      <c r="E1" s="245" t="s">
        <v>3591</v>
      </c>
      <c r="F1" s="245" t="s">
        <v>3592</v>
      </c>
      <c r="G1" s="245" t="s">
        <v>3593</v>
      </c>
      <c r="H1" s="245" t="s">
        <v>3594</v>
      </c>
      <c r="I1" s="245" t="s">
        <v>3590</v>
      </c>
      <c r="J1" s="245" t="s">
        <v>3595</v>
      </c>
      <c r="K1" s="245" t="s">
        <v>3596</v>
      </c>
      <c r="L1" s="245" t="s">
        <v>3597</v>
      </c>
    </row>
    <row r="2" spans="1:13" x14ac:dyDescent="0.25">
      <c r="A2" s="84" t="s">
        <v>3740</v>
      </c>
      <c r="B2" s="84" t="s">
        <v>3741</v>
      </c>
      <c r="C2" s="84">
        <v>26</v>
      </c>
      <c r="D2" s="84">
        <f>FLOOR(C2*1.1,LOOKUP(C2*1.1,{0,10,50,100,500},{0.01,0.05,0.1,0.5,1}))</f>
        <v>28.6</v>
      </c>
      <c r="E2" s="84">
        <f>CEILING(C2*0.9,LOOKUP(C2*0.9,{0,10,50,100,500},{0.01,0.05,0.1,0.5,1}))</f>
        <v>23.400000000000002</v>
      </c>
      <c r="F2" s="84">
        <f t="shared" ref="F2:F9" si="0">IF(D2&lt;10,D2-0.05,IF(D2&lt;50,D2-0.25,IF(D2&lt;100,D2-0.5,IF(D2&lt;500,D2-2.5,IF(D2&lt;1000,D2-5,0)))))</f>
        <v>28.35</v>
      </c>
      <c r="G2" s="84">
        <v>2</v>
      </c>
      <c r="H2" s="84">
        <f t="shared" ref="H2:H9" si="1">C2*G2</f>
        <v>52</v>
      </c>
      <c r="I2" s="84" t="s">
        <v>3590</v>
      </c>
      <c r="J2" s="84">
        <v>22.83</v>
      </c>
      <c r="K2" s="84" t="s">
        <v>5394</v>
      </c>
      <c r="M2" s="245">
        <v>381</v>
      </c>
    </row>
    <row r="3" spans="1:13" x14ac:dyDescent="0.25">
      <c r="A3" s="84" t="s">
        <v>1350</v>
      </c>
      <c r="B3" s="84" t="s">
        <v>1351</v>
      </c>
      <c r="C3" s="84">
        <v>62.5</v>
      </c>
      <c r="D3" s="84">
        <f>FLOOR(C3*1.1,LOOKUP(C3*1.1,{0,10,50,100,500},{0.01,0.05,0.1,0.5,1}))</f>
        <v>68.7</v>
      </c>
      <c r="E3" s="84">
        <f>CEILING(C3*0.9,LOOKUP(C3*0.9,{0,10,50,100,500},{0.01,0.05,0.1,0.5,1}))</f>
        <v>56.300000000000004</v>
      </c>
      <c r="F3" s="84">
        <f t="shared" si="0"/>
        <v>68.2</v>
      </c>
      <c r="G3" s="84">
        <v>1</v>
      </c>
      <c r="H3" s="84">
        <f t="shared" si="1"/>
        <v>62.5</v>
      </c>
      <c r="I3" s="84" t="s">
        <v>3590</v>
      </c>
      <c r="J3" s="84">
        <v>21.52</v>
      </c>
      <c r="K3" s="84" t="s">
        <v>5395</v>
      </c>
      <c r="M3" s="245">
        <v>-239</v>
      </c>
    </row>
    <row r="4" spans="1:13" x14ac:dyDescent="0.25">
      <c r="A4" s="84" t="s">
        <v>1404</v>
      </c>
      <c r="B4" s="84" t="s">
        <v>1405</v>
      </c>
      <c r="C4" s="84">
        <v>40.950000000000003</v>
      </c>
      <c r="D4" s="84">
        <f>FLOOR(C4*1.1,LOOKUP(C4*1.1,{0,10,50,100,500},{0.01,0.05,0.1,0.5,1}))</f>
        <v>45</v>
      </c>
      <c r="E4" s="84">
        <f>CEILING(C4*0.9,LOOKUP(C4*0.9,{0,10,50,100,500},{0.01,0.05,0.1,0.5,1}))</f>
        <v>36.9</v>
      </c>
      <c r="F4" s="84">
        <f t="shared" si="0"/>
        <v>44.75</v>
      </c>
      <c r="G4" s="84">
        <v>1</v>
      </c>
      <c r="H4" s="84">
        <f t="shared" si="1"/>
        <v>40.950000000000003</v>
      </c>
      <c r="I4" s="84" t="s">
        <v>3590</v>
      </c>
      <c r="J4" s="84">
        <v>13.31</v>
      </c>
      <c r="K4" s="84" t="s">
        <v>5396</v>
      </c>
      <c r="L4" s="183"/>
      <c r="M4" s="245">
        <v>-1901</v>
      </c>
    </row>
    <row r="5" spans="1:13" x14ac:dyDescent="0.25">
      <c r="A5" s="84" t="s">
        <v>593</v>
      </c>
      <c r="B5" s="84" t="s">
        <v>594</v>
      </c>
      <c r="C5" s="84">
        <v>72.099999999999994</v>
      </c>
      <c r="D5" s="84">
        <f>FLOOR(C5*1.1,LOOKUP(C5*1.1,{0,10,50,100,500},{0.01,0.05,0.1,0.5,1}))</f>
        <v>79.300000000000011</v>
      </c>
      <c r="E5" s="84">
        <f>CEILING(C5*0.9,LOOKUP(C5*0.9,{0,10,50,100,500},{0.01,0.05,0.1,0.5,1}))</f>
        <v>64.900000000000006</v>
      </c>
      <c r="F5" s="84">
        <f t="shared" si="0"/>
        <v>78.800000000000011</v>
      </c>
      <c r="G5" s="84">
        <v>1</v>
      </c>
      <c r="H5" s="84">
        <f t="shared" si="1"/>
        <v>72.099999999999994</v>
      </c>
      <c r="I5" s="84" t="s">
        <v>3590</v>
      </c>
      <c r="J5" s="84">
        <v>11.65</v>
      </c>
      <c r="K5" s="84" t="s">
        <v>5397</v>
      </c>
      <c r="M5" s="245">
        <v>1037</v>
      </c>
    </row>
    <row r="6" spans="1:13" x14ac:dyDescent="0.25">
      <c r="A6" s="84" t="s">
        <v>5398</v>
      </c>
      <c r="B6" s="84" t="s">
        <v>5399</v>
      </c>
      <c r="C6" s="84">
        <v>14.05</v>
      </c>
      <c r="D6" s="84">
        <f>FLOOR(C6*1.1,LOOKUP(C6*1.1,{0,10,50,100,500},{0.01,0.05,0.1,0.5,1}))</f>
        <v>15.450000000000001</v>
      </c>
      <c r="E6" s="84">
        <f>CEILING(C6*0.9,LOOKUP(C6*0.9,{0,10,50,100,500},{0.01,0.05,0.1,0.5,1}))</f>
        <v>12.65</v>
      </c>
      <c r="F6" s="84">
        <f t="shared" si="0"/>
        <v>15.200000000000001</v>
      </c>
      <c r="G6" s="84">
        <v>3</v>
      </c>
      <c r="H6" s="84">
        <f t="shared" si="1"/>
        <v>42.150000000000006</v>
      </c>
      <c r="I6" s="84" t="s">
        <v>3590</v>
      </c>
      <c r="J6" s="84">
        <v>11.34</v>
      </c>
      <c r="K6" s="84" t="s">
        <v>5400</v>
      </c>
      <c r="M6" s="245">
        <v>-122</v>
      </c>
    </row>
    <row r="7" spans="1:13" x14ac:dyDescent="0.25">
      <c r="A7" s="84" t="s">
        <v>1714</v>
      </c>
      <c r="B7" s="84" t="s">
        <v>1715</v>
      </c>
      <c r="C7" s="84">
        <v>56.8</v>
      </c>
      <c r="D7" s="84">
        <f>FLOOR(C7*1.1,LOOKUP(C7*1.1,{0,10,50,100,500},{0.01,0.05,0.1,0.5,1}))</f>
        <v>62.400000000000006</v>
      </c>
      <c r="E7" s="84">
        <f>CEILING(C7*0.9,LOOKUP(C7*0.9,{0,10,50,100,500},{0.01,0.05,0.1,0.5,1}))</f>
        <v>51.2</v>
      </c>
      <c r="F7" s="84">
        <f t="shared" si="0"/>
        <v>61.900000000000006</v>
      </c>
      <c r="G7" s="84">
        <v>1</v>
      </c>
      <c r="H7" s="84">
        <f t="shared" si="1"/>
        <v>56.8</v>
      </c>
      <c r="I7" s="84" t="s">
        <v>3590</v>
      </c>
      <c r="J7" s="84">
        <v>10.54</v>
      </c>
      <c r="K7" s="84" t="s">
        <v>5401</v>
      </c>
      <c r="M7" s="245">
        <v>-126</v>
      </c>
    </row>
    <row r="8" spans="1:13" x14ac:dyDescent="0.25">
      <c r="A8" s="84" t="s">
        <v>5073</v>
      </c>
      <c r="B8" s="84" t="s">
        <v>5074</v>
      </c>
      <c r="C8" s="84">
        <v>42.05</v>
      </c>
      <c r="D8" s="84">
        <f>FLOOR(C8*1.1,LOOKUP(C8*1.1,{0,10,50,100,500},{0.01,0.05,0.1,0.5,1}))</f>
        <v>46.25</v>
      </c>
      <c r="E8" s="84">
        <f>CEILING(C8*0.9,LOOKUP(C8*0.9,{0,10,50,100,500},{0.01,0.05,0.1,0.5,1}))</f>
        <v>37.85</v>
      </c>
      <c r="F8" s="84">
        <f t="shared" si="0"/>
        <v>46</v>
      </c>
      <c r="G8" s="84">
        <v>1</v>
      </c>
      <c r="H8" s="84">
        <f t="shared" si="1"/>
        <v>42.05</v>
      </c>
      <c r="I8" s="84" t="s">
        <v>3590</v>
      </c>
      <c r="J8" s="84">
        <v>8.5399999999999991</v>
      </c>
      <c r="K8" s="84" t="s">
        <v>5402</v>
      </c>
      <c r="M8" s="245">
        <v>648</v>
      </c>
    </row>
    <row r="9" spans="1:13" x14ac:dyDescent="0.25">
      <c r="A9" s="84" t="s">
        <v>3619</v>
      </c>
      <c r="B9" s="84" t="s">
        <v>3620</v>
      </c>
      <c r="C9" s="84">
        <v>42.45</v>
      </c>
      <c r="D9" s="84">
        <f>FLOOR(C9*1.1,LOOKUP(C9*1.1,{0,10,50,100,500},{0.01,0.05,0.1,0.5,1}))</f>
        <v>46.650000000000006</v>
      </c>
      <c r="E9" s="84">
        <f>CEILING(C9*0.9,LOOKUP(C9*0.9,{0,10,50,100,500},{0.01,0.05,0.1,0.5,1}))</f>
        <v>38.25</v>
      </c>
      <c r="F9" s="84">
        <f t="shared" si="0"/>
        <v>46.400000000000006</v>
      </c>
      <c r="G9" s="84">
        <v>1</v>
      </c>
      <c r="H9" s="84">
        <f t="shared" si="1"/>
        <v>42.45</v>
      </c>
      <c r="I9" s="84" t="s">
        <v>3590</v>
      </c>
      <c r="J9" s="84">
        <v>8.3000000000000007</v>
      </c>
      <c r="K9" s="84" t="s">
        <v>5403</v>
      </c>
      <c r="M9" s="245">
        <v>1496</v>
      </c>
    </row>
    <row r="10" spans="1:13" x14ac:dyDescent="0.25">
      <c r="H10" s="83">
        <f>SUM(H2:H9)</f>
        <v>411</v>
      </c>
      <c r="M10" s="83">
        <f>SUM(M2:M9)</f>
        <v>1174</v>
      </c>
    </row>
  </sheetData>
  <phoneticPr fontId="1" type="noConversion"/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DAAB-C4F7-4A59-81DD-537D59BD5BE8}">
  <dimension ref="A1:M10"/>
  <sheetViews>
    <sheetView zoomScale="130" zoomScaleNormal="130" workbookViewId="0">
      <selection activeCell="N8" sqref="N8"/>
    </sheetView>
  </sheetViews>
  <sheetFormatPr defaultColWidth="9.28515625" defaultRowHeight="15.75" x14ac:dyDescent="0.25"/>
  <cols>
    <col min="1" max="3" width="9.28515625" style="246"/>
    <col min="4" max="4" width="9.42578125" style="246" customWidth="1"/>
    <col min="5" max="10" width="9.28515625" style="246"/>
    <col min="11" max="11" width="15.7109375" style="246" customWidth="1"/>
    <col min="12" max="16384" width="9.28515625" style="246"/>
  </cols>
  <sheetData>
    <row r="1" spans="1:13" x14ac:dyDescent="0.25">
      <c r="A1" s="246" t="s">
        <v>3587</v>
      </c>
      <c r="B1" s="246" t="s">
        <v>3588</v>
      </c>
      <c r="C1" s="246" t="s">
        <v>3589</v>
      </c>
      <c r="D1" s="246" t="s">
        <v>3590</v>
      </c>
      <c r="E1" s="246" t="s">
        <v>3591</v>
      </c>
      <c r="F1" s="246" t="s">
        <v>3592</v>
      </c>
      <c r="G1" s="246" t="s">
        <v>3593</v>
      </c>
      <c r="H1" s="246" t="s">
        <v>3594</v>
      </c>
      <c r="I1" s="246" t="s">
        <v>3590</v>
      </c>
      <c r="J1" s="246" t="s">
        <v>3595</v>
      </c>
      <c r="K1" s="246" t="s">
        <v>3596</v>
      </c>
      <c r="L1" s="246" t="s">
        <v>3597</v>
      </c>
    </row>
    <row r="2" spans="1:13" x14ac:dyDescent="0.25">
      <c r="A2" s="84" t="s">
        <v>3740</v>
      </c>
      <c r="B2" s="84" t="s">
        <v>3741</v>
      </c>
      <c r="C2" s="84">
        <v>26.3</v>
      </c>
      <c r="D2" s="84">
        <f>FLOOR(C2*1.1,LOOKUP(C2*1.1,{0,10,50,100,500},{0.01,0.05,0.1,0.5,1}))</f>
        <v>28.900000000000002</v>
      </c>
      <c r="E2" s="84">
        <f>CEILING(C2*0.9,LOOKUP(C2*0.9,{0,10,50,100,500},{0.01,0.05,0.1,0.5,1}))</f>
        <v>23.700000000000003</v>
      </c>
      <c r="F2" s="84">
        <f t="shared" ref="F2:F9" si="0">IF(D2&lt;10,D2-0.05,IF(D2&lt;50,D2-0.25,IF(D2&lt;100,D2-0.5,IF(D2&lt;500,D2-2.5,IF(D2&lt;1000,D2-5,0)))))</f>
        <v>28.650000000000002</v>
      </c>
      <c r="G2" s="84">
        <v>2</v>
      </c>
      <c r="H2" s="84">
        <f t="shared" ref="H2:H9" si="1">C2*G2</f>
        <v>52.6</v>
      </c>
      <c r="I2" s="84" t="s">
        <v>3590</v>
      </c>
      <c r="J2" s="84">
        <v>26.57</v>
      </c>
      <c r="K2" s="84" t="s">
        <v>5404</v>
      </c>
      <c r="M2" s="246">
        <v>1080</v>
      </c>
    </row>
    <row r="3" spans="1:13" x14ac:dyDescent="0.25">
      <c r="A3" s="84" t="s">
        <v>1404</v>
      </c>
      <c r="B3" s="84" t="s">
        <v>1405</v>
      </c>
      <c r="C3" s="84">
        <v>42.6</v>
      </c>
      <c r="D3" s="84">
        <f>FLOOR(C3*1.1,LOOKUP(C3*1.1,{0,10,50,100,500},{0.01,0.05,0.1,0.5,1}))</f>
        <v>46.85</v>
      </c>
      <c r="E3" s="84">
        <f>CEILING(C3*0.9,LOOKUP(C3*0.9,{0,10,50,100,500},{0.01,0.05,0.1,0.5,1}))</f>
        <v>38.35</v>
      </c>
      <c r="F3" s="84">
        <f t="shared" si="0"/>
        <v>46.6</v>
      </c>
      <c r="G3" s="84">
        <v>1</v>
      </c>
      <c r="H3" s="84">
        <f t="shared" si="1"/>
        <v>42.6</v>
      </c>
      <c r="I3" s="84" t="s">
        <v>3590</v>
      </c>
      <c r="J3" s="84">
        <v>22.81</v>
      </c>
      <c r="K3" s="84" t="s">
        <v>5405</v>
      </c>
      <c r="M3" s="246">
        <v>1047</v>
      </c>
    </row>
    <row r="4" spans="1:13" x14ac:dyDescent="0.25">
      <c r="A4" s="84" t="s">
        <v>5172</v>
      </c>
      <c r="B4" s="84" t="s">
        <v>5173</v>
      </c>
      <c r="C4" s="84">
        <v>42</v>
      </c>
      <c r="D4" s="84">
        <f>FLOOR(C4*1.1,LOOKUP(C4*1.1,{0,10,50,100,500},{0.01,0.05,0.1,0.5,1}))</f>
        <v>46.2</v>
      </c>
      <c r="E4" s="84">
        <f>CEILING(C4*0.9,LOOKUP(C4*0.9,{0,10,50,100,500},{0.01,0.05,0.1,0.5,1}))</f>
        <v>37.800000000000004</v>
      </c>
      <c r="F4" s="84">
        <f t="shared" si="0"/>
        <v>45.95</v>
      </c>
      <c r="G4" s="84">
        <v>1</v>
      </c>
      <c r="H4" s="84">
        <f t="shared" si="1"/>
        <v>42</v>
      </c>
      <c r="I4" s="84" t="s">
        <v>3590</v>
      </c>
      <c r="J4" s="84">
        <v>14.71</v>
      </c>
      <c r="K4" s="84" t="s">
        <v>5406</v>
      </c>
      <c r="M4" s="246">
        <v>897</v>
      </c>
    </row>
    <row r="5" spans="1:13" x14ac:dyDescent="0.25">
      <c r="A5" s="84" t="s">
        <v>237</v>
      </c>
      <c r="B5" s="84" t="s">
        <v>238</v>
      </c>
      <c r="C5" s="84">
        <v>50.6</v>
      </c>
      <c r="D5" s="84">
        <f>FLOOR(C5*1.1,LOOKUP(C5*1.1,{0,10,50,100,500},{0.01,0.05,0.1,0.5,1}))</f>
        <v>55.6</v>
      </c>
      <c r="E5" s="84">
        <f>CEILING(C5*0.9,LOOKUP(C5*0.9,{0,10,50,100,500},{0.01,0.05,0.1,0.5,1}))</f>
        <v>45.550000000000004</v>
      </c>
      <c r="F5" s="84">
        <f t="shared" si="0"/>
        <v>55.1</v>
      </c>
      <c r="G5" s="84">
        <v>1</v>
      </c>
      <c r="H5" s="84">
        <f t="shared" si="1"/>
        <v>50.6</v>
      </c>
      <c r="I5" s="84" t="s">
        <v>3590</v>
      </c>
      <c r="J5" s="84">
        <v>12.78</v>
      </c>
      <c r="K5" s="84" t="s">
        <v>5407</v>
      </c>
      <c r="M5" s="246">
        <v>-3915</v>
      </c>
    </row>
    <row r="6" spans="1:13" x14ac:dyDescent="0.25">
      <c r="A6" s="84" t="s">
        <v>4652</v>
      </c>
      <c r="B6" s="84" t="s">
        <v>4653</v>
      </c>
      <c r="C6" s="84">
        <v>49.35</v>
      </c>
      <c r="D6" s="84">
        <f>FLOOR(C6*1.1,LOOKUP(C6*1.1,{0,10,50,100,500},{0.01,0.05,0.1,0.5,1}))</f>
        <v>54.2</v>
      </c>
      <c r="E6" s="84">
        <f>CEILING(C6*0.9,LOOKUP(C6*0.9,{0,10,50,100,500},{0.01,0.05,0.1,0.5,1}))</f>
        <v>44.45</v>
      </c>
      <c r="F6" s="84">
        <f t="shared" si="0"/>
        <v>53.7</v>
      </c>
      <c r="G6" s="84">
        <v>1</v>
      </c>
      <c r="H6" s="84">
        <f t="shared" si="1"/>
        <v>49.35</v>
      </c>
      <c r="I6" s="84" t="s">
        <v>3590</v>
      </c>
      <c r="J6" s="84">
        <v>12.72</v>
      </c>
      <c r="K6" s="84" t="s">
        <v>5408</v>
      </c>
      <c r="M6" s="246">
        <v>186</v>
      </c>
    </row>
    <row r="7" spans="1:13" x14ac:dyDescent="0.25">
      <c r="A7" s="84" t="s">
        <v>2323</v>
      </c>
      <c r="B7" s="84" t="s">
        <v>2324</v>
      </c>
      <c r="C7" s="84">
        <v>33.950000000000003</v>
      </c>
      <c r="D7" s="84">
        <f>FLOOR(C7*1.1,LOOKUP(C7*1.1,{0,10,50,100,500},{0.01,0.05,0.1,0.5,1}))</f>
        <v>37.300000000000004</v>
      </c>
      <c r="E7" s="84">
        <f>CEILING(C7*0.9,LOOKUP(C7*0.9,{0,10,50,100,500},{0.01,0.05,0.1,0.5,1}))</f>
        <v>30.6</v>
      </c>
      <c r="F7" s="84">
        <f t="shared" si="0"/>
        <v>37.050000000000004</v>
      </c>
      <c r="G7" s="84">
        <v>2</v>
      </c>
      <c r="H7" s="84">
        <f t="shared" si="1"/>
        <v>67.900000000000006</v>
      </c>
      <c r="I7" s="84" t="s">
        <v>3590</v>
      </c>
      <c r="J7" s="84">
        <v>8.41</v>
      </c>
      <c r="K7" s="84" t="s">
        <v>5409</v>
      </c>
      <c r="M7" s="246">
        <v>2132</v>
      </c>
    </row>
    <row r="8" spans="1:13" x14ac:dyDescent="0.25">
      <c r="A8" s="84" t="s">
        <v>5063</v>
      </c>
      <c r="B8" s="84" t="s">
        <v>5064</v>
      </c>
      <c r="C8" s="84">
        <v>24.95</v>
      </c>
      <c r="D8" s="84">
        <f>FLOOR(C8*1.1,LOOKUP(C8*1.1,{0,10,50,100,500},{0.01,0.05,0.1,0.5,1}))</f>
        <v>27.400000000000002</v>
      </c>
      <c r="E8" s="84">
        <f>CEILING(C8*0.9,LOOKUP(C8*0.9,{0,10,50,100,500},{0.01,0.05,0.1,0.5,1}))</f>
        <v>22.5</v>
      </c>
      <c r="F8" s="84">
        <f t="shared" si="0"/>
        <v>27.150000000000002</v>
      </c>
      <c r="G8" s="84">
        <v>2</v>
      </c>
      <c r="H8" s="84">
        <f t="shared" si="1"/>
        <v>49.9</v>
      </c>
      <c r="I8" s="84" t="s">
        <v>3590</v>
      </c>
      <c r="J8" s="84">
        <v>8.11</v>
      </c>
      <c r="K8" s="84" t="s">
        <v>5410</v>
      </c>
      <c r="M8" s="246">
        <v>785</v>
      </c>
    </row>
    <row r="9" spans="1:13" x14ac:dyDescent="0.25">
      <c r="A9" s="84" t="s">
        <v>4820</v>
      </c>
      <c r="B9" s="84" t="s">
        <v>4821</v>
      </c>
      <c r="C9" s="84">
        <v>66.900000000000006</v>
      </c>
      <c r="D9" s="84">
        <f>FLOOR(C9*1.1,LOOKUP(C9*1.1,{0,10,50,100,500},{0.01,0.05,0.1,0.5,1}))</f>
        <v>73.5</v>
      </c>
      <c r="E9" s="84">
        <f>CEILING(C9*0.9,LOOKUP(C9*0.9,{0,10,50,100,500},{0.01,0.05,0.1,0.5,1}))</f>
        <v>60.300000000000004</v>
      </c>
      <c r="F9" s="84">
        <f t="shared" si="0"/>
        <v>73</v>
      </c>
      <c r="G9" s="84">
        <v>1</v>
      </c>
      <c r="H9" s="84">
        <f t="shared" si="1"/>
        <v>66.900000000000006</v>
      </c>
      <c r="I9" s="84" t="s">
        <v>3590</v>
      </c>
      <c r="J9" s="84">
        <v>7.71</v>
      </c>
      <c r="K9" s="84" t="s">
        <v>5411</v>
      </c>
      <c r="L9" s="183"/>
      <c r="M9" s="246">
        <v>2349</v>
      </c>
    </row>
    <row r="10" spans="1:13" x14ac:dyDescent="0.25">
      <c r="H10" s="83">
        <f>SUM(H2:H9)</f>
        <v>421.84999999999991</v>
      </c>
      <c r="M10" s="83">
        <f>SUM(M2:M9)</f>
        <v>4561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9D98-4D9C-472A-8DB7-73185AA0F95D}">
  <dimension ref="A1:M10"/>
  <sheetViews>
    <sheetView zoomScale="130" zoomScaleNormal="130" workbookViewId="0">
      <selection activeCell="M6" sqref="M6"/>
    </sheetView>
  </sheetViews>
  <sheetFormatPr defaultColWidth="9.28515625" defaultRowHeight="15.75" x14ac:dyDescent="0.25"/>
  <cols>
    <col min="1" max="3" width="9.28515625" style="247"/>
    <col min="4" max="4" width="9.140625" style="247" customWidth="1"/>
    <col min="5" max="10" width="9.28515625" style="247"/>
    <col min="11" max="11" width="15.7109375" style="247" customWidth="1"/>
    <col min="12" max="16384" width="9.28515625" style="247"/>
  </cols>
  <sheetData>
    <row r="1" spans="1:13" x14ac:dyDescent="0.25">
      <c r="A1" s="247" t="s">
        <v>3587</v>
      </c>
      <c r="B1" s="247" t="s">
        <v>3588</v>
      </c>
      <c r="C1" s="247" t="s">
        <v>3589</v>
      </c>
      <c r="D1" s="247" t="s">
        <v>3590</v>
      </c>
      <c r="E1" s="247" t="s">
        <v>3591</v>
      </c>
      <c r="F1" s="247" t="s">
        <v>3592</v>
      </c>
      <c r="G1" s="247" t="s">
        <v>3593</v>
      </c>
      <c r="H1" s="247" t="s">
        <v>3594</v>
      </c>
      <c r="I1" s="247" t="s">
        <v>3590</v>
      </c>
      <c r="J1" s="247" t="s">
        <v>3595</v>
      </c>
      <c r="K1" s="247" t="s">
        <v>3596</v>
      </c>
      <c r="L1" s="247" t="s">
        <v>3597</v>
      </c>
    </row>
    <row r="2" spans="1:13" x14ac:dyDescent="0.25">
      <c r="A2" s="84" t="s">
        <v>237</v>
      </c>
      <c r="B2" s="84" t="s">
        <v>238</v>
      </c>
      <c r="C2" s="84">
        <v>54.2</v>
      </c>
      <c r="D2" s="84">
        <f>FLOOR(C2*1.1,LOOKUP(C2*1.1,{0,10,50,100,500},{0.01,0.05,0.1,0.5,1}))</f>
        <v>59.6</v>
      </c>
      <c r="E2" s="84">
        <f>CEILING(C2*0.9,LOOKUP(C2*0.9,{0,10,50,100,500},{0.01,0.05,0.1,0.5,1}))</f>
        <v>48.800000000000004</v>
      </c>
      <c r="F2" s="84">
        <f t="shared" ref="F2:F9" si="0">IF(D2&lt;10,D2-0.05,IF(D2&lt;50,D2-0.25,IF(D2&lt;100,D2-0.5,IF(D2&lt;500,D2-2.5,IF(D2&lt;1000,D2-5,0)))))</f>
        <v>59.1</v>
      </c>
      <c r="G2" s="84">
        <v>1</v>
      </c>
      <c r="H2" s="84">
        <f t="shared" ref="H2:H9" si="1">C2*G2</f>
        <v>54.2</v>
      </c>
      <c r="I2" s="84" t="s">
        <v>3590</v>
      </c>
      <c r="J2" s="84">
        <v>23.82</v>
      </c>
      <c r="K2" s="84" t="s">
        <v>5412</v>
      </c>
      <c r="M2" s="247">
        <v>279</v>
      </c>
    </row>
    <row r="3" spans="1:13" x14ac:dyDescent="0.25">
      <c r="A3" s="84" t="s">
        <v>4652</v>
      </c>
      <c r="B3" s="84" t="s">
        <v>4653</v>
      </c>
      <c r="C3" s="84">
        <v>49.45</v>
      </c>
      <c r="D3" s="84">
        <f>FLOOR(C3*1.1,LOOKUP(C3*1.1,{0,10,50,100,500},{0.01,0.05,0.1,0.5,1}))</f>
        <v>54.300000000000004</v>
      </c>
      <c r="E3" s="84">
        <f>CEILING(C3*0.9,LOOKUP(C3*0.9,{0,10,50,100,500},{0.01,0.05,0.1,0.5,1}))</f>
        <v>44.550000000000004</v>
      </c>
      <c r="F3" s="84">
        <f t="shared" si="0"/>
        <v>53.800000000000004</v>
      </c>
      <c r="G3" s="84">
        <v>1</v>
      </c>
      <c r="H3" s="84">
        <f t="shared" si="1"/>
        <v>49.45</v>
      </c>
      <c r="I3" s="84" t="s">
        <v>3590</v>
      </c>
      <c r="J3" s="84">
        <v>13.24</v>
      </c>
      <c r="K3" s="84" t="s">
        <v>5413</v>
      </c>
      <c r="M3" s="247">
        <v>1287</v>
      </c>
    </row>
    <row r="4" spans="1:13" x14ac:dyDescent="0.25">
      <c r="A4" s="84" t="s">
        <v>23</v>
      </c>
      <c r="B4" s="84" t="s">
        <v>24</v>
      </c>
      <c r="C4" s="84">
        <v>60.6</v>
      </c>
      <c r="D4" s="84">
        <f>FLOOR(C4*1.1,LOOKUP(C4*1.1,{0,10,50,100,500},{0.01,0.05,0.1,0.5,1}))</f>
        <v>66.600000000000009</v>
      </c>
      <c r="E4" s="84">
        <f>CEILING(C4*0.9,LOOKUP(C4*0.9,{0,10,50,100,500},{0.01,0.05,0.1,0.5,1}))</f>
        <v>54.6</v>
      </c>
      <c r="F4" s="84">
        <f t="shared" si="0"/>
        <v>66.100000000000009</v>
      </c>
      <c r="G4" s="84">
        <v>1</v>
      </c>
      <c r="H4" s="84">
        <f t="shared" si="1"/>
        <v>60.6</v>
      </c>
      <c r="I4" s="84" t="s">
        <v>3590</v>
      </c>
      <c r="J4" s="84">
        <v>11.96</v>
      </c>
      <c r="K4" s="84" t="s">
        <v>5414</v>
      </c>
      <c r="L4" s="183"/>
      <c r="M4" s="247">
        <v>1661</v>
      </c>
    </row>
    <row r="5" spans="1:13" x14ac:dyDescent="0.25">
      <c r="A5" s="84" t="s">
        <v>1542</v>
      </c>
      <c r="B5" s="84" t="s">
        <v>1543</v>
      </c>
      <c r="C5" s="84">
        <v>39.9</v>
      </c>
      <c r="D5" s="84">
        <f>FLOOR(C5*1.1,LOOKUP(C5*1.1,{0,10,50,100,500},{0.01,0.05,0.1,0.5,1}))</f>
        <v>43.85</v>
      </c>
      <c r="E5" s="84">
        <f>CEILING(C5*0.9,LOOKUP(C5*0.9,{0,10,50,100,500},{0.01,0.05,0.1,0.5,1}))</f>
        <v>35.950000000000003</v>
      </c>
      <c r="F5" s="84">
        <f t="shared" si="0"/>
        <v>43.6</v>
      </c>
      <c r="G5" s="84">
        <v>1</v>
      </c>
      <c r="H5" s="84">
        <f t="shared" si="1"/>
        <v>39.9</v>
      </c>
      <c r="I5" s="84" t="s">
        <v>3590</v>
      </c>
      <c r="J5" s="84">
        <v>10.56</v>
      </c>
      <c r="K5" s="84" t="s">
        <v>5415</v>
      </c>
      <c r="M5" s="247">
        <v>300</v>
      </c>
    </row>
    <row r="6" spans="1:13" x14ac:dyDescent="0.25">
      <c r="A6" s="84" t="s">
        <v>3619</v>
      </c>
      <c r="B6" s="84" t="s">
        <v>3620</v>
      </c>
      <c r="C6" s="84">
        <v>42.6</v>
      </c>
      <c r="D6" s="84">
        <f>FLOOR(C6*1.1,LOOKUP(C6*1.1,{0,10,50,100,500},{0.01,0.05,0.1,0.5,1}))</f>
        <v>46.85</v>
      </c>
      <c r="E6" s="84">
        <f>CEILING(C6*0.9,LOOKUP(C6*0.9,{0,10,50,100,500},{0.01,0.05,0.1,0.5,1}))</f>
        <v>38.35</v>
      </c>
      <c r="F6" s="84">
        <f t="shared" si="0"/>
        <v>46.6</v>
      </c>
      <c r="G6" s="84">
        <v>1</v>
      </c>
      <c r="H6" s="84">
        <f t="shared" si="1"/>
        <v>42.6</v>
      </c>
      <c r="I6" s="84" t="s">
        <v>3590</v>
      </c>
      <c r="J6" s="84">
        <v>8.7799999999999994</v>
      </c>
      <c r="K6" s="84" t="s">
        <v>5416</v>
      </c>
      <c r="M6" s="247">
        <v>-1204</v>
      </c>
    </row>
    <row r="7" spans="1:13" x14ac:dyDescent="0.25">
      <c r="A7" s="84" t="s">
        <v>5417</v>
      </c>
      <c r="B7" s="84" t="s">
        <v>5418</v>
      </c>
      <c r="C7" s="84">
        <v>27.8</v>
      </c>
      <c r="D7" s="84">
        <f>FLOOR(C7*1.1,LOOKUP(C7*1.1,{0,10,50,100,500},{0.01,0.05,0.1,0.5,1}))</f>
        <v>30.55</v>
      </c>
      <c r="E7" s="84">
        <f>CEILING(C7*0.9,LOOKUP(C7*0.9,{0,10,50,100,500},{0.01,0.05,0.1,0.5,1}))</f>
        <v>25.05</v>
      </c>
      <c r="F7" s="84">
        <f t="shared" si="0"/>
        <v>30.3</v>
      </c>
      <c r="G7" s="84">
        <v>2</v>
      </c>
      <c r="H7" s="84">
        <f t="shared" si="1"/>
        <v>55.6</v>
      </c>
      <c r="I7" s="84" t="s">
        <v>3590</v>
      </c>
      <c r="J7" s="84">
        <v>8.09</v>
      </c>
      <c r="K7" s="84" t="s">
        <v>5419</v>
      </c>
      <c r="M7" s="247">
        <v>-2043</v>
      </c>
    </row>
    <row r="8" spans="1:13" x14ac:dyDescent="0.25">
      <c r="A8" s="84" t="s">
        <v>805</v>
      </c>
      <c r="B8" s="84" t="s">
        <v>806</v>
      </c>
      <c r="C8" s="84">
        <v>25.35</v>
      </c>
      <c r="D8" s="84">
        <f>FLOOR(C8*1.1,LOOKUP(C8*1.1,{0,10,50,100,500},{0.01,0.05,0.1,0.5,1}))</f>
        <v>27.85</v>
      </c>
      <c r="E8" s="84">
        <f>CEILING(C8*0.9,LOOKUP(C8*0.9,{0,10,50,100,500},{0.01,0.05,0.1,0.5,1}))</f>
        <v>22.85</v>
      </c>
      <c r="F8" s="84">
        <f t="shared" si="0"/>
        <v>27.6</v>
      </c>
      <c r="G8" s="84">
        <v>2</v>
      </c>
      <c r="H8" s="84">
        <f t="shared" si="1"/>
        <v>50.7</v>
      </c>
      <c r="I8" s="84" t="s">
        <v>3590</v>
      </c>
      <c r="J8" s="84">
        <v>6.84</v>
      </c>
      <c r="K8" s="84" t="s">
        <v>5420</v>
      </c>
      <c r="M8" s="247">
        <v>784</v>
      </c>
    </row>
    <row r="9" spans="1:13" x14ac:dyDescent="0.25">
      <c r="A9" s="84" t="s">
        <v>4800</v>
      </c>
      <c r="B9" s="84" t="s">
        <v>4801</v>
      </c>
      <c r="C9" s="84">
        <v>32.700000000000003</v>
      </c>
      <c r="D9" s="84">
        <f>FLOOR(C9*1.1,LOOKUP(C9*1.1,{0,10,50,100,500},{0.01,0.05,0.1,0.5,1}))</f>
        <v>35.950000000000003</v>
      </c>
      <c r="E9" s="84">
        <f>CEILING(C9*0.9,LOOKUP(C9*0.9,{0,10,50,100,500},{0.01,0.05,0.1,0.5,1}))</f>
        <v>29.450000000000003</v>
      </c>
      <c r="F9" s="84">
        <f t="shared" si="0"/>
        <v>35.700000000000003</v>
      </c>
      <c r="G9" s="84">
        <v>2</v>
      </c>
      <c r="H9" s="84">
        <f t="shared" si="1"/>
        <v>65.400000000000006</v>
      </c>
      <c r="I9" s="84" t="s">
        <v>3590</v>
      </c>
      <c r="J9" s="84">
        <v>6.44</v>
      </c>
      <c r="K9" s="84" t="s">
        <v>5421</v>
      </c>
      <c r="M9" s="247">
        <v>855</v>
      </c>
    </row>
    <row r="10" spans="1:13" x14ac:dyDescent="0.25">
      <c r="H10" s="83">
        <f>SUM(H2:H9)</f>
        <v>418.45000000000005</v>
      </c>
      <c r="M10" s="83">
        <f>SUM(M2:M9)</f>
        <v>1919</v>
      </c>
    </row>
  </sheetData>
  <phoneticPr fontId="1" type="noConversion"/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92F9-63F3-40C0-9144-7713E3C4AF4D}">
  <dimension ref="A1:M10"/>
  <sheetViews>
    <sheetView zoomScale="130" zoomScaleNormal="130" workbookViewId="0">
      <selection activeCell="M10" sqref="M10"/>
    </sheetView>
  </sheetViews>
  <sheetFormatPr defaultColWidth="9.28515625" defaultRowHeight="15.75" x14ac:dyDescent="0.25"/>
  <cols>
    <col min="1" max="2" width="9.28515625" style="248"/>
    <col min="3" max="3" width="9.28515625" style="248" customWidth="1"/>
    <col min="4" max="4" width="9.7109375" style="248" customWidth="1"/>
    <col min="5" max="10" width="9.28515625" style="248"/>
    <col min="11" max="11" width="15.7109375" style="248" customWidth="1"/>
    <col min="12" max="16384" width="9.28515625" style="248"/>
  </cols>
  <sheetData>
    <row r="1" spans="1:13" x14ac:dyDescent="0.25">
      <c r="A1" s="248" t="s">
        <v>3587</v>
      </c>
      <c r="B1" s="248" t="s">
        <v>3588</v>
      </c>
      <c r="C1" s="248" t="s">
        <v>3589</v>
      </c>
      <c r="D1" s="248" t="s">
        <v>3590</v>
      </c>
      <c r="E1" s="248" t="s">
        <v>3591</v>
      </c>
      <c r="F1" s="248" t="s">
        <v>3592</v>
      </c>
      <c r="G1" s="248" t="s">
        <v>3593</v>
      </c>
      <c r="H1" s="248" t="s">
        <v>3594</v>
      </c>
      <c r="I1" s="248" t="s">
        <v>3590</v>
      </c>
      <c r="J1" s="248" t="s">
        <v>3595</v>
      </c>
      <c r="K1" s="248" t="s">
        <v>3596</v>
      </c>
      <c r="L1" s="248" t="s">
        <v>3597</v>
      </c>
    </row>
    <row r="2" spans="1:13" x14ac:dyDescent="0.25">
      <c r="A2" s="84" t="s">
        <v>329</v>
      </c>
      <c r="B2" s="84" t="s">
        <v>330</v>
      </c>
      <c r="C2" s="84">
        <v>60.9</v>
      </c>
      <c r="D2" s="84">
        <f>FLOOR(C2*1.1,LOOKUP(C2*1.1,{0,10,50,100,500},{0.01,0.05,0.1,0.5,1}))</f>
        <v>66.900000000000006</v>
      </c>
      <c r="E2" s="84">
        <f>CEILING(C2*0.9,LOOKUP(C2*0.9,{0,10,50,100,500},{0.01,0.05,0.1,0.5,1}))</f>
        <v>54.900000000000006</v>
      </c>
      <c r="F2" s="84">
        <f t="shared" ref="F2:F9" si="0">IF(D2&lt;10,D2-0.05,IF(D2&lt;50,D2-0.25,IF(D2&lt;100,D2-0.5,IF(D2&lt;500,D2-2.5,IF(D2&lt;1000,D2-5,0)))))</f>
        <v>66.400000000000006</v>
      </c>
      <c r="G2" s="84">
        <v>1</v>
      </c>
      <c r="H2" s="84">
        <f t="shared" ref="H2:H9" si="1">C2*G2</f>
        <v>60.9</v>
      </c>
      <c r="I2" s="84" t="s">
        <v>3590</v>
      </c>
      <c r="J2" s="84">
        <v>31.86</v>
      </c>
      <c r="K2" s="84" t="s">
        <v>5422</v>
      </c>
    </row>
    <row r="3" spans="1:13" x14ac:dyDescent="0.25">
      <c r="A3" s="84" t="s">
        <v>1608</v>
      </c>
      <c r="B3" s="84" t="s">
        <v>1609</v>
      </c>
      <c r="C3" s="84">
        <v>45.25</v>
      </c>
      <c r="D3" s="84">
        <f>FLOOR(C3*1.1,LOOKUP(C3*1.1,{0,10,50,100,500},{0.01,0.05,0.1,0.5,1}))</f>
        <v>49.75</v>
      </c>
      <c r="E3" s="84">
        <f>CEILING(C3*0.9,LOOKUP(C3*0.9,{0,10,50,100,500},{0.01,0.05,0.1,0.5,1}))</f>
        <v>40.75</v>
      </c>
      <c r="F3" s="84">
        <f t="shared" si="0"/>
        <v>49.5</v>
      </c>
      <c r="G3" s="84">
        <v>1</v>
      </c>
      <c r="H3" s="84">
        <f t="shared" si="1"/>
        <v>45.25</v>
      </c>
      <c r="I3" s="84" t="s">
        <v>3590</v>
      </c>
      <c r="J3" s="84">
        <v>9.4</v>
      </c>
      <c r="K3" s="84" t="s">
        <v>5423</v>
      </c>
      <c r="M3" s="248">
        <v>2143</v>
      </c>
    </row>
    <row r="4" spans="1:13" x14ac:dyDescent="0.25">
      <c r="A4" s="84" t="s">
        <v>3334</v>
      </c>
      <c r="B4" s="84" t="s">
        <v>3335</v>
      </c>
      <c r="C4" s="84">
        <v>76.8</v>
      </c>
      <c r="D4" s="84">
        <f>FLOOR(C4*1.1,LOOKUP(C4*1.1,{0,10,50,100,500},{0.01,0.05,0.1,0.5,1}))</f>
        <v>84.4</v>
      </c>
      <c r="E4" s="84">
        <f>CEILING(C4*0.9,LOOKUP(C4*0.9,{0,10,50,100,500},{0.01,0.05,0.1,0.5,1}))</f>
        <v>69.2</v>
      </c>
      <c r="F4" s="84">
        <f t="shared" si="0"/>
        <v>83.9</v>
      </c>
      <c r="G4" s="84">
        <v>1</v>
      </c>
      <c r="H4" s="84">
        <f t="shared" si="1"/>
        <v>76.8</v>
      </c>
      <c r="I4" s="84" t="s">
        <v>3590</v>
      </c>
      <c r="J4" s="84">
        <v>8.86</v>
      </c>
      <c r="K4" s="84" t="s">
        <v>5424</v>
      </c>
      <c r="M4" s="248">
        <v>2626</v>
      </c>
    </row>
    <row r="5" spans="1:13" x14ac:dyDescent="0.25">
      <c r="A5" s="84" t="s">
        <v>5425</v>
      </c>
      <c r="B5" s="84" t="s">
        <v>5426</v>
      </c>
      <c r="C5" s="84">
        <v>25.85</v>
      </c>
      <c r="D5" s="84">
        <f>FLOOR(C5*1.1,LOOKUP(C5*1.1,{0,10,50,100,500},{0.01,0.05,0.1,0.5,1}))</f>
        <v>28.400000000000002</v>
      </c>
      <c r="E5" s="84">
        <f>CEILING(C5*0.9,LOOKUP(C5*0.9,{0,10,50,100,500},{0.01,0.05,0.1,0.5,1}))</f>
        <v>23.3</v>
      </c>
      <c r="F5" s="84">
        <f t="shared" si="0"/>
        <v>28.150000000000002</v>
      </c>
      <c r="G5" s="84">
        <v>2</v>
      </c>
      <c r="H5" s="84">
        <f t="shared" si="1"/>
        <v>51.7</v>
      </c>
      <c r="I5" s="84" t="s">
        <v>3590</v>
      </c>
      <c r="J5" s="84">
        <v>8.6300000000000008</v>
      </c>
      <c r="K5" s="84" t="s">
        <v>5427</v>
      </c>
      <c r="L5" s="183"/>
      <c r="M5" s="248">
        <v>-1025</v>
      </c>
    </row>
    <row r="6" spans="1:13" x14ac:dyDescent="0.25">
      <c r="A6" s="84" t="s">
        <v>1966</v>
      </c>
      <c r="B6" s="84" t="s">
        <v>1967</v>
      </c>
      <c r="C6" s="84">
        <v>36.75</v>
      </c>
      <c r="D6" s="84">
        <f>FLOOR(C6*1.1,LOOKUP(C6*1.1,{0,10,50,100,500},{0.01,0.05,0.1,0.5,1}))</f>
        <v>40.400000000000006</v>
      </c>
      <c r="E6" s="84">
        <f>CEILING(C6*0.9,LOOKUP(C6*0.9,{0,10,50,100,500},{0.01,0.05,0.1,0.5,1}))</f>
        <v>33.1</v>
      </c>
      <c r="F6" s="84">
        <f t="shared" si="0"/>
        <v>40.150000000000006</v>
      </c>
      <c r="G6" s="84">
        <v>1</v>
      </c>
      <c r="H6" s="84">
        <f t="shared" si="1"/>
        <v>36.75</v>
      </c>
      <c r="I6" s="84" t="s">
        <v>3590</v>
      </c>
      <c r="J6" s="84">
        <v>8.0299999999999994</v>
      </c>
      <c r="K6" s="84" t="s">
        <v>5428</v>
      </c>
      <c r="M6" s="248">
        <v>603</v>
      </c>
    </row>
    <row r="7" spans="1:13" x14ac:dyDescent="0.25">
      <c r="A7" s="84" t="s">
        <v>5429</v>
      </c>
      <c r="B7" s="84" t="s">
        <v>5430</v>
      </c>
      <c r="C7" s="84">
        <v>49.5</v>
      </c>
      <c r="D7" s="84">
        <f>FLOOR(C7*1.1,LOOKUP(C7*1.1,{0,10,50,100,500},{0.01,0.05,0.1,0.5,1}))</f>
        <v>54.400000000000006</v>
      </c>
      <c r="E7" s="84">
        <f>CEILING(C7*0.9,LOOKUP(C7*0.9,{0,10,50,100,500},{0.01,0.05,0.1,0.5,1}))</f>
        <v>44.550000000000004</v>
      </c>
      <c r="F7" s="84">
        <f t="shared" si="0"/>
        <v>53.900000000000006</v>
      </c>
      <c r="G7" s="84">
        <v>1</v>
      </c>
      <c r="H7" s="84">
        <f t="shared" si="1"/>
        <v>49.5</v>
      </c>
      <c r="I7" s="84" t="s">
        <v>3590</v>
      </c>
      <c r="J7" s="84">
        <v>7.96</v>
      </c>
      <c r="K7" s="84" t="s">
        <v>5431</v>
      </c>
      <c r="M7" s="248">
        <v>336</v>
      </c>
    </row>
    <row r="8" spans="1:13" x14ac:dyDescent="0.25">
      <c r="A8" s="84" t="s">
        <v>4287</v>
      </c>
      <c r="B8" s="84" t="s">
        <v>4288</v>
      </c>
      <c r="C8" s="84">
        <v>41.2</v>
      </c>
      <c r="D8" s="84">
        <f>FLOOR(C8*1.1,LOOKUP(C8*1.1,{0,10,50,100,500},{0.01,0.05,0.1,0.5,1}))</f>
        <v>45.300000000000004</v>
      </c>
      <c r="E8" s="84">
        <f>CEILING(C8*0.9,LOOKUP(C8*0.9,{0,10,50,100,500},{0.01,0.05,0.1,0.5,1}))</f>
        <v>37.1</v>
      </c>
      <c r="F8" s="84">
        <f t="shared" si="0"/>
        <v>45.050000000000004</v>
      </c>
      <c r="G8" s="84">
        <v>1</v>
      </c>
      <c r="H8" s="84">
        <f t="shared" si="1"/>
        <v>41.2</v>
      </c>
      <c r="I8" s="84" t="s">
        <v>3590</v>
      </c>
      <c r="J8" s="84">
        <v>7.12</v>
      </c>
      <c r="K8" s="84" t="s">
        <v>5432</v>
      </c>
    </row>
    <row r="9" spans="1:13" x14ac:dyDescent="0.25">
      <c r="A9" s="84" t="s">
        <v>1404</v>
      </c>
      <c r="B9" s="84" t="s">
        <v>1405</v>
      </c>
      <c r="C9" s="84">
        <v>42</v>
      </c>
      <c r="D9" s="84">
        <f>FLOOR(C9*1.1,LOOKUP(C9*1.1,{0,10,50,100,500},{0.01,0.05,0.1,0.5,1}))</f>
        <v>46.2</v>
      </c>
      <c r="E9" s="84">
        <f>CEILING(C9*0.9,LOOKUP(C9*0.9,{0,10,50,100,500},{0.01,0.05,0.1,0.5,1}))</f>
        <v>37.800000000000004</v>
      </c>
      <c r="F9" s="84">
        <f t="shared" si="0"/>
        <v>45.95</v>
      </c>
      <c r="G9" s="84">
        <v>1</v>
      </c>
      <c r="H9" s="84">
        <f t="shared" si="1"/>
        <v>42</v>
      </c>
      <c r="I9" s="84" t="s">
        <v>3590</v>
      </c>
      <c r="J9" s="84">
        <v>6.36</v>
      </c>
      <c r="K9" s="84" t="s">
        <v>5433</v>
      </c>
      <c r="M9" s="248">
        <v>2398</v>
      </c>
    </row>
    <row r="10" spans="1:13" x14ac:dyDescent="0.25">
      <c r="H10" s="83">
        <f>SUM(H2:H9)</f>
        <v>404.09999999999997</v>
      </c>
      <c r="M10" s="83">
        <f>SUM(M2:M9)</f>
        <v>7081</v>
      </c>
    </row>
  </sheetData>
  <phoneticPr fontId="1" type="noConversion"/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394C-806F-4C05-B5E6-098FBF066D1E}">
  <dimension ref="A1:M10"/>
  <sheetViews>
    <sheetView zoomScale="130" zoomScaleNormal="130" workbookViewId="0">
      <selection activeCell="M10" sqref="M10"/>
    </sheetView>
  </sheetViews>
  <sheetFormatPr defaultColWidth="9.28515625" defaultRowHeight="15.75" x14ac:dyDescent="0.25"/>
  <cols>
    <col min="1" max="3" width="9.28515625" style="249"/>
    <col min="4" max="4" width="9.140625" style="249" customWidth="1"/>
    <col min="5" max="10" width="9.28515625" style="249"/>
    <col min="11" max="11" width="15.7109375" style="249" customWidth="1"/>
    <col min="12" max="16384" width="9.28515625" style="249"/>
  </cols>
  <sheetData>
    <row r="1" spans="1:13" x14ac:dyDescent="0.25">
      <c r="A1" s="249" t="s">
        <v>3587</v>
      </c>
      <c r="B1" s="249" t="s">
        <v>3588</v>
      </c>
      <c r="C1" s="249" t="s">
        <v>3589</v>
      </c>
      <c r="D1" s="249" t="s">
        <v>3590</v>
      </c>
      <c r="E1" s="249" t="s">
        <v>3591</v>
      </c>
      <c r="F1" s="249" t="s">
        <v>3592</v>
      </c>
      <c r="G1" s="249" t="s">
        <v>3593</v>
      </c>
      <c r="H1" s="249" t="s">
        <v>3594</v>
      </c>
      <c r="I1" s="249" t="s">
        <v>3590</v>
      </c>
      <c r="J1" s="249" t="s">
        <v>3595</v>
      </c>
      <c r="K1" s="249" t="s">
        <v>3596</v>
      </c>
      <c r="L1" s="249" t="s">
        <v>3597</v>
      </c>
    </row>
    <row r="2" spans="1:13" x14ac:dyDescent="0.25">
      <c r="A2" s="84" t="s">
        <v>5208</v>
      </c>
      <c r="B2" s="84" t="s">
        <v>5209</v>
      </c>
      <c r="C2" s="84">
        <v>40.75</v>
      </c>
      <c r="D2" s="84">
        <f>FLOOR(C2*1.1,LOOKUP(C2*1.1,{0,10,50,100,500},{0.01,0.05,0.1,0.5,1}))</f>
        <v>44.800000000000004</v>
      </c>
      <c r="E2" s="84">
        <f>CEILING(C2*0.9,LOOKUP(C2*0.9,{0,10,50,100,500},{0.01,0.05,0.1,0.5,1}))</f>
        <v>36.700000000000003</v>
      </c>
      <c r="F2" s="84">
        <f t="shared" ref="F2:F9" si="0">IF(D2&lt;10,D2-0.05,IF(D2&lt;50,D2-0.25,IF(D2&lt;100,D2-0.5,IF(D2&lt;500,D2-2.5,IF(D2&lt;1000,D2-5,0)))))</f>
        <v>44.550000000000004</v>
      </c>
      <c r="G2" s="84">
        <v>1</v>
      </c>
      <c r="H2" s="84">
        <f t="shared" ref="H2:H9" si="1">C2*G2</f>
        <v>40.75</v>
      </c>
      <c r="I2" s="84" t="s">
        <v>3590</v>
      </c>
      <c r="J2" s="84">
        <v>19.55</v>
      </c>
      <c r="K2" s="84" t="s">
        <v>5434</v>
      </c>
      <c r="L2" s="183"/>
      <c r="M2" s="249">
        <v>-656</v>
      </c>
    </row>
    <row r="3" spans="1:13" x14ac:dyDescent="0.25">
      <c r="A3" s="84" t="s">
        <v>1966</v>
      </c>
      <c r="B3" s="84" t="s">
        <v>1967</v>
      </c>
      <c r="C3" s="84">
        <v>37.700000000000003</v>
      </c>
      <c r="D3" s="84">
        <f>FLOOR(C3*1.1,LOOKUP(C3*1.1,{0,10,50,100,500},{0.01,0.05,0.1,0.5,1}))</f>
        <v>41.45</v>
      </c>
      <c r="E3" s="84">
        <f>CEILING(C3*0.9,LOOKUP(C3*0.9,{0,10,50,100,500},{0.01,0.05,0.1,0.5,1}))</f>
        <v>33.950000000000003</v>
      </c>
      <c r="F3" s="84">
        <f t="shared" si="0"/>
        <v>41.2</v>
      </c>
      <c r="G3" s="84">
        <v>1</v>
      </c>
      <c r="H3" s="84">
        <f t="shared" si="1"/>
        <v>37.700000000000003</v>
      </c>
      <c r="I3" s="84" t="s">
        <v>3590</v>
      </c>
      <c r="J3" s="84">
        <v>13.49</v>
      </c>
      <c r="K3" s="84" t="s">
        <v>5435</v>
      </c>
      <c r="M3" s="249">
        <v>2352</v>
      </c>
    </row>
    <row r="4" spans="1:13" x14ac:dyDescent="0.25">
      <c r="A4" s="84" t="s">
        <v>5436</v>
      </c>
      <c r="B4" s="84" t="s">
        <v>5437</v>
      </c>
      <c r="C4" s="84">
        <v>39</v>
      </c>
      <c r="D4" s="84">
        <f>FLOOR(C4*1.1,LOOKUP(C4*1.1,{0,10,50,100,500},{0.01,0.05,0.1,0.5,1}))</f>
        <v>42.900000000000006</v>
      </c>
      <c r="E4" s="84">
        <f>CEILING(C4*0.9,LOOKUP(C4*0.9,{0,10,50,100,500},{0.01,0.05,0.1,0.5,1}))</f>
        <v>35.1</v>
      </c>
      <c r="F4" s="84">
        <f t="shared" si="0"/>
        <v>42.650000000000006</v>
      </c>
      <c r="G4" s="84">
        <v>1</v>
      </c>
      <c r="H4" s="84">
        <f t="shared" si="1"/>
        <v>39</v>
      </c>
      <c r="I4" s="84" t="s">
        <v>3590</v>
      </c>
      <c r="J4" s="84">
        <v>8.4700000000000006</v>
      </c>
      <c r="K4" s="84" t="s">
        <v>5438</v>
      </c>
      <c r="M4" s="249">
        <v>1652</v>
      </c>
    </row>
    <row r="5" spans="1:13" x14ac:dyDescent="0.25">
      <c r="A5" s="84" t="s">
        <v>5125</v>
      </c>
      <c r="B5" s="84" t="s">
        <v>5126</v>
      </c>
      <c r="C5" s="84">
        <v>20.25</v>
      </c>
      <c r="D5" s="84">
        <f>FLOOR(C5*1.1,LOOKUP(C5*1.1,{0,10,50,100,500},{0.01,0.05,0.1,0.5,1}))</f>
        <v>22.25</v>
      </c>
      <c r="E5" s="84">
        <f>CEILING(C5*0.9,LOOKUP(C5*0.9,{0,10,50,100,500},{0.01,0.05,0.1,0.5,1}))</f>
        <v>18.25</v>
      </c>
      <c r="F5" s="84">
        <f t="shared" si="0"/>
        <v>22</v>
      </c>
      <c r="G5" s="84">
        <v>2</v>
      </c>
      <c r="H5" s="84">
        <f t="shared" si="1"/>
        <v>40.5</v>
      </c>
      <c r="I5" s="84" t="s">
        <v>3590</v>
      </c>
      <c r="J5" s="84">
        <v>4.37</v>
      </c>
      <c r="K5" s="84" t="s">
        <v>5439</v>
      </c>
      <c r="M5" s="249">
        <v>-3920</v>
      </c>
    </row>
    <row r="6" spans="1:13" x14ac:dyDescent="0.25">
      <c r="A6" s="84" t="s">
        <v>1185</v>
      </c>
      <c r="B6" s="84" t="s">
        <v>1186</v>
      </c>
      <c r="C6" s="84">
        <v>34.049999999999997</v>
      </c>
      <c r="D6" s="84">
        <f>FLOOR(C6*1.1,LOOKUP(C6*1.1,{0,10,50,100,500},{0.01,0.05,0.1,0.5,1}))</f>
        <v>37.450000000000003</v>
      </c>
      <c r="E6" s="84">
        <f>CEILING(C6*0.9,LOOKUP(C6*0.9,{0,10,50,100,500},{0.01,0.05,0.1,0.5,1}))</f>
        <v>30.650000000000002</v>
      </c>
      <c r="F6" s="84">
        <f t="shared" si="0"/>
        <v>37.200000000000003</v>
      </c>
      <c r="G6" s="84">
        <v>1</v>
      </c>
      <c r="H6" s="84">
        <f t="shared" si="1"/>
        <v>34.049999999999997</v>
      </c>
      <c r="I6" s="84" t="s">
        <v>3590</v>
      </c>
      <c r="J6" s="84">
        <v>3.9</v>
      </c>
      <c r="K6" s="84" t="s">
        <v>5440</v>
      </c>
      <c r="M6" s="249">
        <v>2558</v>
      </c>
    </row>
    <row r="7" spans="1:13" x14ac:dyDescent="0.25">
      <c r="A7" s="84" t="s">
        <v>3841</v>
      </c>
      <c r="B7" s="84" t="s">
        <v>3842</v>
      </c>
      <c r="C7" s="84">
        <v>17.7</v>
      </c>
      <c r="D7" s="84">
        <f>FLOOR(C7*1.1,LOOKUP(C7*1.1,{0,10,50,100,500},{0.01,0.05,0.1,0.5,1}))</f>
        <v>19.450000000000003</v>
      </c>
      <c r="E7" s="84">
        <f>CEILING(C7*0.9,LOOKUP(C7*0.9,{0,10,50,100,500},{0.01,0.05,0.1,0.5,1}))</f>
        <v>15.950000000000001</v>
      </c>
      <c r="F7" s="84">
        <f t="shared" si="0"/>
        <v>19.200000000000003</v>
      </c>
      <c r="G7" s="84">
        <v>2</v>
      </c>
      <c r="H7" s="84">
        <f t="shared" si="1"/>
        <v>35.4</v>
      </c>
      <c r="I7" s="84" t="s">
        <v>3590</v>
      </c>
      <c r="J7" s="84">
        <v>3.42</v>
      </c>
      <c r="K7" s="84" t="s">
        <v>5441</v>
      </c>
      <c r="M7" s="249">
        <v>2405</v>
      </c>
    </row>
    <row r="8" spans="1:13" x14ac:dyDescent="0.25">
      <c r="A8" s="84" t="s">
        <v>5442</v>
      </c>
      <c r="B8" s="84" t="s">
        <v>5443</v>
      </c>
      <c r="C8" s="84">
        <v>56.3</v>
      </c>
      <c r="D8" s="84">
        <f>FLOOR(C8*1.1,LOOKUP(C8*1.1,{0,10,50,100,500},{0.01,0.05,0.1,0.5,1}))</f>
        <v>61.900000000000006</v>
      </c>
      <c r="E8" s="84">
        <f>CEILING(C8*0.9,LOOKUP(C8*0.9,{0,10,50,100,500},{0.01,0.05,0.1,0.5,1}))</f>
        <v>50.7</v>
      </c>
      <c r="F8" s="84">
        <f t="shared" si="0"/>
        <v>61.400000000000006</v>
      </c>
      <c r="G8" s="84">
        <v>1</v>
      </c>
      <c r="H8" s="84">
        <f t="shared" si="1"/>
        <v>56.3</v>
      </c>
      <c r="I8" s="84" t="s">
        <v>3590</v>
      </c>
      <c r="J8" s="84">
        <v>3.41</v>
      </c>
      <c r="K8" s="84" t="s">
        <v>5444</v>
      </c>
      <c r="M8" s="249">
        <v>-1727</v>
      </c>
    </row>
    <row r="9" spans="1:13" x14ac:dyDescent="0.25">
      <c r="A9" s="84" t="s">
        <v>5445</v>
      </c>
      <c r="B9" s="84" t="s">
        <v>5446</v>
      </c>
      <c r="C9" s="84">
        <v>24.3</v>
      </c>
      <c r="D9" s="84">
        <f>FLOOR(C9*1.1,LOOKUP(C9*1.1,{0,10,50,100,500},{0.01,0.05,0.1,0.5,1}))</f>
        <v>26.700000000000003</v>
      </c>
      <c r="E9" s="84">
        <f>CEILING(C9*0.9,LOOKUP(C9*0.9,{0,10,50,100,500},{0.01,0.05,0.1,0.5,1}))</f>
        <v>21.900000000000002</v>
      </c>
      <c r="F9" s="84">
        <f t="shared" si="0"/>
        <v>26.450000000000003</v>
      </c>
      <c r="G9" s="84">
        <v>2</v>
      </c>
      <c r="H9" s="84">
        <f t="shared" si="1"/>
        <v>48.6</v>
      </c>
      <c r="I9" s="84" t="s">
        <v>3590</v>
      </c>
      <c r="J9" s="84">
        <v>2.29</v>
      </c>
      <c r="K9" s="84" t="s">
        <v>5447</v>
      </c>
      <c r="M9" s="249">
        <v>-532</v>
      </c>
    </row>
    <row r="10" spans="1:13" x14ac:dyDescent="0.25">
      <c r="H10" s="83">
        <f>SUM(H2:H9)</f>
        <v>332.3</v>
      </c>
      <c r="M10" s="83">
        <f>SUM(M2:M9)</f>
        <v>2132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C7B4-213D-4FBB-A0A4-64C25733030D}">
  <dimension ref="A1:M8"/>
  <sheetViews>
    <sheetView zoomScale="130" zoomScaleNormal="130" workbookViewId="0">
      <selection activeCell="M8" sqref="M8"/>
    </sheetView>
  </sheetViews>
  <sheetFormatPr defaultColWidth="9.28515625" defaultRowHeight="15.75" x14ac:dyDescent="0.25"/>
  <cols>
    <col min="1" max="3" width="9.28515625" style="250"/>
    <col min="4" max="4" width="9" style="250" customWidth="1"/>
    <col min="5" max="10" width="9.28515625" style="250"/>
    <col min="11" max="11" width="15.7109375" style="250" customWidth="1"/>
    <col min="12" max="16384" width="9.28515625" style="250"/>
  </cols>
  <sheetData>
    <row r="1" spans="1:13" x14ac:dyDescent="0.25">
      <c r="A1" s="250" t="s">
        <v>3587</v>
      </c>
      <c r="B1" s="250" t="s">
        <v>3588</v>
      </c>
      <c r="C1" s="250" t="s">
        <v>3589</v>
      </c>
      <c r="D1" s="250" t="s">
        <v>3590</v>
      </c>
      <c r="E1" s="250" t="s">
        <v>3591</v>
      </c>
      <c r="F1" s="250" t="s">
        <v>3592</v>
      </c>
      <c r="G1" s="250" t="s">
        <v>3593</v>
      </c>
      <c r="H1" s="250" t="s">
        <v>3594</v>
      </c>
      <c r="I1" s="250" t="s">
        <v>3590</v>
      </c>
      <c r="J1" s="250" t="s">
        <v>3595</v>
      </c>
      <c r="K1" s="250" t="s">
        <v>3596</v>
      </c>
      <c r="L1" s="250" t="s">
        <v>3597</v>
      </c>
    </row>
    <row r="2" spans="1:13" x14ac:dyDescent="0.25">
      <c r="A2" s="84" t="s">
        <v>5163</v>
      </c>
      <c r="B2" s="84" t="s">
        <v>5164</v>
      </c>
      <c r="C2" s="84">
        <v>19.2</v>
      </c>
      <c r="D2" s="84">
        <f>FLOOR(C2*1.1,LOOKUP(C2*1.1,{0,10,50,100,500},{0.01,0.05,0.1,0.5,1}))</f>
        <v>21.1</v>
      </c>
      <c r="E2" s="84">
        <f>CEILING(C2*0.9,LOOKUP(C2*0.9,{0,10,50,100,500},{0.01,0.05,0.1,0.5,1}))</f>
        <v>17.3</v>
      </c>
      <c r="F2" s="84">
        <f t="shared" ref="F2:F7" si="0">IF(D2&lt;10,D2-0.05,IF(D2&lt;50,D2-0.25,IF(D2&lt;100,D2-0.5,IF(D2&lt;500,D2-2.5,IF(D2&lt;1000,D2-5,0)))))</f>
        <v>20.85</v>
      </c>
      <c r="G2" s="84">
        <v>3</v>
      </c>
      <c r="H2" s="84">
        <f t="shared" ref="H2:H7" si="1">C2*G2</f>
        <v>57.599999999999994</v>
      </c>
      <c r="I2" s="84" t="s">
        <v>3590</v>
      </c>
      <c r="J2" s="84">
        <v>6.13</v>
      </c>
      <c r="K2" s="84" t="s">
        <v>5448</v>
      </c>
      <c r="M2" s="250">
        <v>-1030</v>
      </c>
    </row>
    <row r="3" spans="1:13" x14ac:dyDescent="0.25">
      <c r="A3" s="84" t="s">
        <v>5442</v>
      </c>
      <c r="B3" s="84" t="s">
        <v>5443</v>
      </c>
      <c r="C3" s="84">
        <v>57.9</v>
      </c>
      <c r="D3" s="84">
        <f>FLOOR(C3*1.1,LOOKUP(C3*1.1,{0,10,50,100,500},{0.01,0.05,0.1,0.5,1}))</f>
        <v>63.6</v>
      </c>
      <c r="E3" s="84">
        <f>CEILING(C3*0.9,LOOKUP(C3*0.9,{0,10,50,100,500},{0.01,0.05,0.1,0.5,1}))</f>
        <v>52.2</v>
      </c>
      <c r="F3" s="84">
        <f t="shared" si="0"/>
        <v>63.1</v>
      </c>
      <c r="G3" s="84">
        <v>1</v>
      </c>
      <c r="H3" s="84">
        <f t="shared" si="1"/>
        <v>57.9</v>
      </c>
      <c r="I3" s="84" t="s">
        <v>3590</v>
      </c>
      <c r="J3" s="84">
        <v>6.09</v>
      </c>
      <c r="K3" s="84" t="s">
        <v>5449</v>
      </c>
      <c r="M3" s="250">
        <v>-442</v>
      </c>
    </row>
    <row r="4" spans="1:13" x14ac:dyDescent="0.25">
      <c r="A4" s="84" t="s">
        <v>1542</v>
      </c>
      <c r="B4" s="84" t="s">
        <v>1543</v>
      </c>
      <c r="C4" s="84">
        <v>38.549999999999997</v>
      </c>
      <c r="D4" s="84">
        <f>FLOOR(C4*1.1,LOOKUP(C4*1.1,{0,10,50,100,500},{0.01,0.05,0.1,0.5,1}))</f>
        <v>42.400000000000006</v>
      </c>
      <c r="E4" s="84">
        <f>CEILING(C4*0.9,LOOKUP(C4*0.9,{0,10,50,100,500},{0.01,0.05,0.1,0.5,1}))</f>
        <v>34.700000000000003</v>
      </c>
      <c r="F4" s="84">
        <f t="shared" si="0"/>
        <v>42.150000000000006</v>
      </c>
      <c r="G4" s="84">
        <v>2</v>
      </c>
      <c r="H4" s="84">
        <f t="shared" si="1"/>
        <v>77.099999999999994</v>
      </c>
      <c r="I4" s="84" t="s">
        <v>3590</v>
      </c>
      <c r="J4" s="84">
        <v>4.72</v>
      </c>
      <c r="K4" s="84" t="s">
        <v>5450</v>
      </c>
      <c r="M4" s="250">
        <v>-3977</v>
      </c>
    </row>
    <row r="5" spans="1:13" x14ac:dyDescent="0.25">
      <c r="A5" s="84" t="s">
        <v>5125</v>
      </c>
      <c r="B5" s="84" t="s">
        <v>5126</v>
      </c>
      <c r="C5" s="84">
        <v>20.6</v>
      </c>
      <c r="D5" s="84">
        <f>FLOOR(C5*1.1,LOOKUP(C5*1.1,{0,10,50,100,500},{0.01,0.05,0.1,0.5,1}))</f>
        <v>22.650000000000002</v>
      </c>
      <c r="E5" s="84">
        <f>CEILING(C5*0.9,LOOKUP(C5*0.9,{0,10,50,100,500},{0.01,0.05,0.1,0.5,1}))</f>
        <v>18.55</v>
      </c>
      <c r="F5" s="84">
        <f t="shared" si="0"/>
        <v>22.400000000000002</v>
      </c>
      <c r="G5" s="84">
        <v>3</v>
      </c>
      <c r="H5" s="84">
        <f t="shared" si="1"/>
        <v>61.800000000000004</v>
      </c>
      <c r="I5" s="84" t="s">
        <v>3590</v>
      </c>
      <c r="J5" s="84">
        <v>4.59</v>
      </c>
      <c r="K5" s="84" t="s">
        <v>5451</v>
      </c>
      <c r="M5" s="250">
        <v>-1225</v>
      </c>
    </row>
    <row r="6" spans="1:13" x14ac:dyDescent="0.25">
      <c r="A6" s="84" t="s">
        <v>805</v>
      </c>
      <c r="B6" s="84" t="s">
        <v>806</v>
      </c>
      <c r="C6" s="84">
        <v>24.4</v>
      </c>
      <c r="D6" s="84">
        <f>FLOOR(C6*1.1,LOOKUP(C6*1.1,{0,10,50,100,500},{0.01,0.05,0.1,0.5,1}))</f>
        <v>26.8</v>
      </c>
      <c r="E6" s="84">
        <f>CEILING(C6*0.9,LOOKUP(C6*0.9,{0,10,50,100,500},{0.01,0.05,0.1,0.5,1}))</f>
        <v>22</v>
      </c>
      <c r="F6" s="84">
        <f t="shared" si="0"/>
        <v>26.55</v>
      </c>
      <c r="G6" s="84">
        <v>3</v>
      </c>
      <c r="H6" s="84">
        <f t="shared" si="1"/>
        <v>73.199999999999989</v>
      </c>
      <c r="I6" s="84" t="s">
        <v>3590</v>
      </c>
      <c r="J6" s="84">
        <v>4.38</v>
      </c>
      <c r="K6" s="84" t="s">
        <v>5452</v>
      </c>
      <c r="M6" s="250">
        <v>-5869</v>
      </c>
    </row>
    <row r="7" spans="1:13" x14ac:dyDescent="0.25">
      <c r="A7" s="84" t="s">
        <v>3725</v>
      </c>
      <c r="B7" s="84" t="s">
        <v>3726</v>
      </c>
      <c r="C7" s="84">
        <v>79.400000000000006</v>
      </c>
      <c r="D7" s="84">
        <f>FLOOR(C7*1.1,LOOKUP(C7*1.1,{0,10,50,100,500},{0.01,0.05,0.1,0.5,1}))</f>
        <v>87.300000000000011</v>
      </c>
      <c r="E7" s="84">
        <f>CEILING(C7*0.9,LOOKUP(C7*0.9,{0,10,50,100,500},{0.01,0.05,0.1,0.5,1}))</f>
        <v>71.5</v>
      </c>
      <c r="F7" s="84">
        <f t="shared" si="0"/>
        <v>86.800000000000011</v>
      </c>
      <c r="G7" s="84">
        <v>1</v>
      </c>
      <c r="H7" s="84">
        <f t="shared" si="1"/>
        <v>79.400000000000006</v>
      </c>
      <c r="I7" s="84" t="s">
        <v>3590</v>
      </c>
      <c r="J7" s="84">
        <v>3.93</v>
      </c>
      <c r="K7" s="84" t="s">
        <v>5453</v>
      </c>
      <c r="M7" s="250">
        <v>-1181</v>
      </c>
    </row>
    <row r="8" spans="1:13" x14ac:dyDescent="0.25">
      <c r="H8" s="83">
        <f>SUM(H2:H7)</f>
        <v>407</v>
      </c>
      <c r="M8" s="83">
        <f>SUM(M2:M7)</f>
        <v>-13724</v>
      </c>
    </row>
  </sheetData>
  <phoneticPr fontId="1" type="noConversion"/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75BF-50BC-4104-854E-EC986A13C4AA}">
  <dimension ref="A1:M10"/>
  <sheetViews>
    <sheetView zoomScale="130" zoomScaleNormal="130" workbookViewId="0">
      <selection activeCell="M10" sqref="M10"/>
    </sheetView>
  </sheetViews>
  <sheetFormatPr defaultColWidth="9.28515625" defaultRowHeight="15.75" x14ac:dyDescent="0.25"/>
  <cols>
    <col min="1" max="3" width="9.28515625" style="251"/>
    <col min="4" max="4" width="9.140625" style="251" customWidth="1"/>
    <col min="5" max="10" width="9.28515625" style="251"/>
    <col min="11" max="11" width="15.7109375" style="251" customWidth="1"/>
    <col min="12" max="16384" width="9.28515625" style="251"/>
  </cols>
  <sheetData>
    <row r="1" spans="1:13" x14ac:dyDescent="0.25">
      <c r="A1" s="251" t="s">
        <v>3587</v>
      </c>
      <c r="B1" s="251" t="s">
        <v>3588</v>
      </c>
      <c r="C1" s="251" t="s">
        <v>3589</v>
      </c>
      <c r="D1" s="251" t="s">
        <v>3590</v>
      </c>
      <c r="E1" s="251" t="s">
        <v>3591</v>
      </c>
      <c r="F1" s="251" t="s">
        <v>3592</v>
      </c>
      <c r="G1" s="251" t="s">
        <v>3593</v>
      </c>
      <c r="H1" s="251" t="s">
        <v>3594</v>
      </c>
      <c r="I1" s="251" t="s">
        <v>3590</v>
      </c>
      <c r="J1" s="251" t="s">
        <v>3595</v>
      </c>
      <c r="K1" s="251" t="s">
        <v>3596</v>
      </c>
      <c r="L1" s="251" t="s">
        <v>3597</v>
      </c>
    </row>
    <row r="2" spans="1:13" x14ac:dyDescent="0.25">
      <c r="A2" s="84" t="s">
        <v>237</v>
      </c>
      <c r="B2" s="84" t="s">
        <v>238</v>
      </c>
      <c r="C2" s="84">
        <v>56.8</v>
      </c>
      <c r="D2" s="84">
        <f>FLOOR(C2*1.1,LOOKUP(C2*1.1,{0,10,50,100,500},{0.01,0.05,0.1,0.5,1}))</f>
        <v>62.400000000000006</v>
      </c>
      <c r="E2" s="84">
        <f>CEILING(C2*0.9,LOOKUP(C2*0.9,{0,10,50,100,500},{0.01,0.05,0.1,0.5,1}))</f>
        <v>51.2</v>
      </c>
      <c r="F2" s="84">
        <f t="shared" ref="F2:F9" si="0">IF(D2&lt;10,D2-0.05,IF(D2&lt;50,D2-0.25,IF(D2&lt;100,D2-0.5,IF(D2&lt;500,D2-2.5,IF(D2&lt;1000,D2-5,0)))))</f>
        <v>61.900000000000006</v>
      </c>
      <c r="G2" s="84">
        <v>1</v>
      </c>
      <c r="H2" s="84">
        <f t="shared" ref="H2:H9" si="1">C2*G2</f>
        <v>56.8</v>
      </c>
      <c r="I2" s="84" t="s">
        <v>3590</v>
      </c>
      <c r="J2" s="84">
        <v>16.149999999999999</v>
      </c>
      <c r="K2" s="84" t="s">
        <v>5454</v>
      </c>
      <c r="L2" s="183"/>
      <c r="M2" s="251">
        <v>173</v>
      </c>
    </row>
    <row r="3" spans="1:13" x14ac:dyDescent="0.25">
      <c r="A3" s="84" t="s">
        <v>805</v>
      </c>
      <c r="B3" s="84" t="s">
        <v>806</v>
      </c>
      <c r="C3" s="84">
        <v>26.2</v>
      </c>
      <c r="D3" s="84">
        <f>FLOOR(C3*1.1,LOOKUP(C3*1.1,{0,10,50,100,500},{0.01,0.05,0.1,0.5,1}))</f>
        <v>28.8</v>
      </c>
      <c r="E3" s="84">
        <f>CEILING(C3*0.9,LOOKUP(C3*0.9,{0,10,50,100,500},{0.01,0.05,0.1,0.5,1}))</f>
        <v>23.6</v>
      </c>
      <c r="F3" s="84">
        <f t="shared" si="0"/>
        <v>28.55</v>
      </c>
      <c r="G3" s="84">
        <v>2</v>
      </c>
      <c r="H3" s="84">
        <f t="shared" si="1"/>
        <v>52.4</v>
      </c>
      <c r="I3" s="84" t="s">
        <v>3590</v>
      </c>
      <c r="J3" s="84">
        <v>14.1</v>
      </c>
      <c r="K3" s="84" t="s">
        <v>5455</v>
      </c>
      <c r="M3" s="251">
        <v>-118</v>
      </c>
    </row>
    <row r="4" spans="1:13" x14ac:dyDescent="0.25">
      <c r="A4" s="84" t="s">
        <v>1542</v>
      </c>
      <c r="B4" s="84" t="s">
        <v>1543</v>
      </c>
      <c r="C4" s="84">
        <v>41</v>
      </c>
      <c r="D4" s="84">
        <f>FLOOR(C4*1.1,LOOKUP(C4*1.1,{0,10,50,100,500},{0.01,0.05,0.1,0.5,1}))</f>
        <v>45.1</v>
      </c>
      <c r="E4" s="84">
        <f>CEILING(C4*0.9,LOOKUP(C4*0.9,{0,10,50,100,500},{0.01,0.05,0.1,0.5,1}))</f>
        <v>36.9</v>
      </c>
      <c r="F4" s="84">
        <f t="shared" si="0"/>
        <v>44.85</v>
      </c>
      <c r="G4" s="84">
        <v>1</v>
      </c>
      <c r="H4" s="84">
        <f t="shared" si="1"/>
        <v>41</v>
      </c>
      <c r="I4" s="84" t="s">
        <v>3590</v>
      </c>
      <c r="J4" s="84">
        <v>14.01</v>
      </c>
      <c r="K4" s="84" t="s">
        <v>5456</v>
      </c>
      <c r="M4" s="251">
        <v>1049</v>
      </c>
    </row>
    <row r="5" spans="1:13" x14ac:dyDescent="0.25">
      <c r="A5" s="84" t="s">
        <v>1350</v>
      </c>
      <c r="B5" s="84" t="s">
        <v>1351</v>
      </c>
      <c r="C5" s="84">
        <v>62</v>
      </c>
      <c r="D5" s="84">
        <f>FLOOR(C5*1.1,LOOKUP(C5*1.1,{0,10,50,100,500},{0.01,0.05,0.1,0.5,1}))</f>
        <v>68.2</v>
      </c>
      <c r="E5" s="84">
        <f>CEILING(C5*0.9,LOOKUP(C5*0.9,{0,10,50,100,500},{0.01,0.05,0.1,0.5,1}))</f>
        <v>55.800000000000004</v>
      </c>
      <c r="F5" s="84">
        <f t="shared" si="0"/>
        <v>67.7</v>
      </c>
      <c r="G5" s="84">
        <v>1</v>
      </c>
      <c r="H5" s="84">
        <f t="shared" si="1"/>
        <v>62</v>
      </c>
      <c r="I5" s="84" t="s">
        <v>3590</v>
      </c>
      <c r="J5" s="84">
        <v>12.71</v>
      </c>
      <c r="K5" s="84" t="s">
        <v>5457</v>
      </c>
      <c r="M5" s="251">
        <v>-4044</v>
      </c>
    </row>
    <row r="6" spans="1:13" x14ac:dyDescent="0.25">
      <c r="A6" s="84" t="s">
        <v>1608</v>
      </c>
      <c r="B6" s="84" t="s">
        <v>1609</v>
      </c>
      <c r="C6" s="84">
        <v>45.1</v>
      </c>
      <c r="D6" s="84">
        <f>FLOOR(C6*1.1,LOOKUP(C6*1.1,{0,10,50,100,500},{0.01,0.05,0.1,0.5,1}))</f>
        <v>49.6</v>
      </c>
      <c r="E6" s="84">
        <f>CEILING(C6*0.9,LOOKUP(C6*0.9,{0,10,50,100,500},{0.01,0.05,0.1,0.5,1}))</f>
        <v>40.6</v>
      </c>
      <c r="F6" s="84">
        <f t="shared" si="0"/>
        <v>49.35</v>
      </c>
      <c r="G6" s="84">
        <v>1</v>
      </c>
      <c r="H6" s="84">
        <f t="shared" si="1"/>
        <v>45.1</v>
      </c>
      <c r="I6" s="84" t="s">
        <v>3590</v>
      </c>
      <c r="J6" s="84">
        <v>10.1</v>
      </c>
      <c r="K6" s="84" t="s">
        <v>5458</v>
      </c>
      <c r="L6" s="183"/>
      <c r="M6" s="251">
        <v>-2760</v>
      </c>
    </row>
    <row r="7" spans="1:13" x14ac:dyDescent="0.25">
      <c r="A7" s="84" t="s">
        <v>5442</v>
      </c>
      <c r="B7" s="84" t="s">
        <v>5443</v>
      </c>
      <c r="C7" s="84">
        <v>62</v>
      </c>
      <c r="D7" s="84">
        <f>FLOOR(C7*1.1,LOOKUP(C7*1.1,{0,10,50,100,500},{0.01,0.05,0.1,0.5,1}))</f>
        <v>68.2</v>
      </c>
      <c r="E7" s="84">
        <f>CEILING(C7*0.9,LOOKUP(C7*0.9,{0,10,50,100,500},{0.01,0.05,0.1,0.5,1}))</f>
        <v>55.800000000000004</v>
      </c>
      <c r="F7" s="84">
        <f t="shared" si="0"/>
        <v>67.7</v>
      </c>
      <c r="G7" s="84">
        <v>1</v>
      </c>
      <c r="H7" s="84">
        <f t="shared" si="1"/>
        <v>62</v>
      </c>
      <c r="I7" s="84" t="s">
        <v>3590</v>
      </c>
      <c r="J7" s="84">
        <v>10.06</v>
      </c>
      <c r="K7" s="84" t="s">
        <v>5459</v>
      </c>
      <c r="M7" s="251">
        <v>262</v>
      </c>
    </row>
    <row r="8" spans="1:13" x14ac:dyDescent="0.25">
      <c r="A8" s="84" t="s">
        <v>4580</v>
      </c>
      <c r="B8" s="84" t="s">
        <v>4581</v>
      </c>
      <c r="C8" s="84">
        <v>22.6</v>
      </c>
      <c r="D8" s="84">
        <f>FLOOR(C8*1.1,LOOKUP(C8*1.1,{0,10,50,100,500},{0.01,0.05,0.1,0.5,1}))</f>
        <v>24.85</v>
      </c>
      <c r="E8" s="84">
        <f>CEILING(C8*0.9,LOOKUP(C8*0.9,{0,10,50,100,500},{0.01,0.05,0.1,0.5,1}))</f>
        <v>20.350000000000001</v>
      </c>
      <c r="F8" s="84">
        <f t="shared" si="0"/>
        <v>24.6</v>
      </c>
      <c r="G8" s="84">
        <v>2</v>
      </c>
      <c r="H8" s="84">
        <f t="shared" si="1"/>
        <v>45.2</v>
      </c>
      <c r="I8" s="84" t="s">
        <v>3590</v>
      </c>
      <c r="J8" s="84">
        <v>9.26</v>
      </c>
      <c r="K8" s="84" t="s">
        <v>5460</v>
      </c>
      <c r="L8" s="183"/>
      <c r="M8" s="251">
        <v>1191</v>
      </c>
    </row>
    <row r="9" spans="1:13" x14ac:dyDescent="0.25">
      <c r="A9" s="84" t="s">
        <v>5425</v>
      </c>
      <c r="B9" s="84" t="s">
        <v>5426</v>
      </c>
      <c r="C9" s="84">
        <v>25.3</v>
      </c>
      <c r="D9" s="84">
        <f>FLOOR(C9*1.1,LOOKUP(C9*1.1,{0,10,50,100,500},{0.01,0.05,0.1,0.5,1}))</f>
        <v>27.8</v>
      </c>
      <c r="E9" s="84">
        <f>CEILING(C9*0.9,LOOKUP(C9*0.9,{0,10,50,100,500},{0.01,0.05,0.1,0.5,1}))</f>
        <v>22.8</v>
      </c>
      <c r="F9" s="84">
        <f t="shared" si="0"/>
        <v>27.55</v>
      </c>
      <c r="G9" s="84">
        <v>2</v>
      </c>
      <c r="H9" s="84">
        <f t="shared" si="1"/>
        <v>50.6</v>
      </c>
      <c r="I9" s="84" t="s">
        <v>3590</v>
      </c>
      <c r="J9" s="84">
        <v>8.9</v>
      </c>
      <c r="K9" s="84" t="s">
        <v>5461</v>
      </c>
      <c r="M9" s="251">
        <v>-3418</v>
      </c>
    </row>
    <row r="10" spans="1:13" x14ac:dyDescent="0.25">
      <c r="H10" s="83">
        <f>SUM(H2:H9)</f>
        <v>415.1</v>
      </c>
      <c r="M10" s="83">
        <f>SUM(M2:M9)</f>
        <v>-7665</v>
      </c>
    </row>
  </sheetData>
  <phoneticPr fontId="1" type="noConversion"/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EE35-8AB2-453E-AB7B-9BA6D8643295}">
  <dimension ref="A1:M10"/>
  <sheetViews>
    <sheetView tabSelected="1" zoomScale="145" zoomScaleNormal="145" workbookViewId="0">
      <selection activeCell="O2" sqref="O2"/>
    </sheetView>
  </sheetViews>
  <sheetFormatPr defaultColWidth="9.28515625" defaultRowHeight="15.75" x14ac:dyDescent="0.25"/>
  <cols>
    <col min="1" max="3" width="9.28515625" style="252"/>
    <col min="4" max="4" width="8.7109375" style="252" customWidth="1"/>
    <col min="5" max="10" width="9.28515625" style="252"/>
    <col min="11" max="11" width="15.7109375" style="252" customWidth="1"/>
    <col min="12" max="16384" width="9.28515625" style="252"/>
  </cols>
  <sheetData>
    <row r="1" spans="1:13" x14ac:dyDescent="0.25">
      <c r="A1" s="252" t="s">
        <v>3587</v>
      </c>
      <c r="B1" s="252" t="s">
        <v>3588</v>
      </c>
      <c r="C1" s="252" t="s">
        <v>3589</v>
      </c>
      <c r="D1" s="252" t="s">
        <v>3590</v>
      </c>
      <c r="E1" s="252" t="s">
        <v>3591</v>
      </c>
      <c r="F1" s="252" t="s">
        <v>3592</v>
      </c>
      <c r="G1" s="252" t="s">
        <v>3593</v>
      </c>
      <c r="H1" s="252" t="s">
        <v>3594</v>
      </c>
      <c r="I1" s="252" t="s">
        <v>3590</v>
      </c>
      <c r="J1" s="252" t="s">
        <v>3595</v>
      </c>
      <c r="K1" s="252" t="s">
        <v>3596</v>
      </c>
      <c r="L1" s="252" t="s">
        <v>3597</v>
      </c>
    </row>
    <row r="2" spans="1:13" x14ac:dyDescent="0.25">
      <c r="A2" s="84" t="s">
        <v>3619</v>
      </c>
      <c r="B2" s="84" t="s">
        <v>3620</v>
      </c>
      <c r="C2" s="84">
        <v>43.8</v>
      </c>
      <c r="D2" s="84">
        <f>FLOOR(C2*1.1,LOOKUP(C2*1.1,{0,10,50,100,500},{0.01,0.05,0.1,0.5,1}))</f>
        <v>48.150000000000006</v>
      </c>
      <c r="E2" s="84">
        <f>CEILING(C2*0.9,LOOKUP(C2*0.9,{0,10,50,100,500},{0.01,0.05,0.1,0.5,1}))</f>
        <v>39.450000000000003</v>
      </c>
      <c r="F2" s="84">
        <f t="shared" ref="F2:F9" si="0">IF(D2&lt;10,D2-0.05,IF(D2&lt;50,D2-0.25,IF(D2&lt;100,D2-0.5,IF(D2&lt;500,D2-2.5,IF(D2&lt;1000,D2-5,0)))))</f>
        <v>47.900000000000006</v>
      </c>
      <c r="G2" s="84">
        <v>1</v>
      </c>
      <c r="H2" s="84">
        <f t="shared" ref="H2:H9" si="1">C2*G2</f>
        <v>43.8</v>
      </c>
      <c r="I2" s="84" t="s">
        <v>3590</v>
      </c>
      <c r="J2" s="84">
        <v>11.72</v>
      </c>
      <c r="K2" s="84" t="s">
        <v>5462</v>
      </c>
      <c r="M2" s="252">
        <v>-305</v>
      </c>
    </row>
    <row r="3" spans="1:13" x14ac:dyDescent="0.25">
      <c r="A3" s="84" t="s">
        <v>5425</v>
      </c>
      <c r="B3" s="84" t="s">
        <v>5426</v>
      </c>
      <c r="C3" s="84">
        <v>25.95</v>
      </c>
      <c r="D3" s="84">
        <f>FLOOR(C3*1.1,LOOKUP(C3*1.1,{0,10,50,100,500},{0.01,0.05,0.1,0.5,1}))</f>
        <v>28.5</v>
      </c>
      <c r="E3" s="84">
        <f>CEILING(C3*0.9,LOOKUP(C3*0.9,{0,10,50,100,500},{0.01,0.05,0.1,0.5,1}))</f>
        <v>23.400000000000002</v>
      </c>
      <c r="F3" s="84">
        <f t="shared" si="0"/>
        <v>28.25</v>
      </c>
      <c r="G3" s="84">
        <v>2</v>
      </c>
      <c r="H3" s="84">
        <f t="shared" si="1"/>
        <v>51.9</v>
      </c>
      <c r="I3" s="84" t="s">
        <v>3590</v>
      </c>
      <c r="J3" s="84">
        <v>10.85</v>
      </c>
      <c r="K3" s="84" t="s">
        <v>5463</v>
      </c>
      <c r="M3" s="252">
        <v>382</v>
      </c>
    </row>
    <row r="4" spans="1:13" x14ac:dyDescent="0.25">
      <c r="A4" s="84" t="s">
        <v>5376</v>
      </c>
      <c r="B4" s="84" t="s">
        <v>5377</v>
      </c>
      <c r="C4" s="84">
        <v>23.1</v>
      </c>
      <c r="D4" s="84">
        <f>FLOOR(C4*1.1,LOOKUP(C4*1.1,{0,10,50,100,500},{0.01,0.05,0.1,0.5,1}))</f>
        <v>25.400000000000002</v>
      </c>
      <c r="E4" s="84">
        <f>CEILING(C4*0.9,LOOKUP(C4*0.9,{0,10,50,100,500},{0.01,0.05,0.1,0.5,1}))</f>
        <v>20.8</v>
      </c>
      <c r="F4" s="84">
        <f t="shared" si="0"/>
        <v>25.150000000000002</v>
      </c>
      <c r="G4" s="84">
        <v>2</v>
      </c>
      <c r="H4" s="84">
        <f t="shared" si="1"/>
        <v>46.2</v>
      </c>
      <c r="I4" s="84" t="s">
        <v>3590</v>
      </c>
      <c r="J4" s="84">
        <v>10.32</v>
      </c>
      <c r="K4" s="84" t="s">
        <v>5464</v>
      </c>
      <c r="L4" s="183"/>
      <c r="M4" s="252">
        <v>-3909</v>
      </c>
    </row>
    <row r="5" spans="1:13" x14ac:dyDescent="0.25">
      <c r="A5" s="84" t="s">
        <v>5465</v>
      </c>
      <c r="B5" s="84" t="s">
        <v>5466</v>
      </c>
      <c r="C5" s="84">
        <v>14.1</v>
      </c>
      <c r="D5" s="84">
        <f>FLOOR(C5*1.1,LOOKUP(C5*1.1,{0,10,50,100,500},{0.01,0.05,0.1,0.5,1}))</f>
        <v>15.5</v>
      </c>
      <c r="E5" s="84">
        <f>CEILING(C5*0.9,LOOKUP(C5*0.9,{0,10,50,100,500},{0.01,0.05,0.1,0.5,1}))</f>
        <v>12.700000000000001</v>
      </c>
      <c r="F5" s="84">
        <f t="shared" si="0"/>
        <v>15.25</v>
      </c>
      <c r="G5" s="84">
        <v>3</v>
      </c>
      <c r="H5" s="84">
        <f t="shared" si="1"/>
        <v>42.3</v>
      </c>
      <c r="I5" s="84" t="s">
        <v>3590</v>
      </c>
      <c r="J5" s="84">
        <v>9.2799999999999994</v>
      </c>
      <c r="K5" s="84" t="s">
        <v>5467</v>
      </c>
    </row>
    <row r="6" spans="1:13" x14ac:dyDescent="0.25">
      <c r="A6" s="84" t="s">
        <v>1606</v>
      </c>
      <c r="B6" s="84" t="s">
        <v>1607</v>
      </c>
      <c r="C6" s="84">
        <v>30</v>
      </c>
      <c r="D6" s="84">
        <f>FLOOR(C6*1.1,LOOKUP(C6*1.1,{0,10,50,100,500},{0.01,0.05,0.1,0.5,1}))</f>
        <v>33</v>
      </c>
      <c r="E6" s="84">
        <f>CEILING(C6*0.9,LOOKUP(C6*0.9,{0,10,50,100,500},{0.01,0.05,0.1,0.5,1}))</f>
        <v>27</v>
      </c>
      <c r="F6" s="84">
        <f t="shared" si="0"/>
        <v>32.75</v>
      </c>
      <c r="G6" s="84">
        <v>2</v>
      </c>
      <c r="H6" s="84">
        <f t="shared" si="1"/>
        <v>60</v>
      </c>
      <c r="I6" s="84" t="s">
        <v>3590</v>
      </c>
      <c r="J6" s="84">
        <v>8.42</v>
      </c>
      <c r="K6" s="84" t="s">
        <v>5468</v>
      </c>
      <c r="M6" s="252">
        <v>1564</v>
      </c>
    </row>
    <row r="7" spans="1:13" x14ac:dyDescent="0.25">
      <c r="A7" s="84" t="s">
        <v>593</v>
      </c>
      <c r="B7" s="84" t="s">
        <v>594</v>
      </c>
      <c r="C7" s="84">
        <v>67.7</v>
      </c>
      <c r="D7" s="84">
        <f>FLOOR(C7*1.1,LOOKUP(C7*1.1,{0,10,50,100,500},{0.01,0.05,0.1,0.5,1}))</f>
        <v>74.400000000000006</v>
      </c>
      <c r="E7" s="84">
        <f>CEILING(C7*0.9,LOOKUP(C7*0.9,{0,10,50,100,500},{0.01,0.05,0.1,0.5,1}))</f>
        <v>61</v>
      </c>
      <c r="F7" s="84">
        <f t="shared" si="0"/>
        <v>73.900000000000006</v>
      </c>
      <c r="G7" s="84">
        <v>1</v>
      </c>
      <c r="H7" s="84">
        <f t="shared" si="1"/>
        <v>67.7</v>
      </c>
      <c r="I7" s="84" t="s">
        <v>3590</v>
      </c>
      <c r="J7" s="84">
        <v>8.19</v>
      </c>
      <c r="K7" s="84" t="s">
        <v>5469</v>
      </c>
      <c r="M7" s="252">
        <v>-451</v>
      </c>
    </row>
    <row r="8" spans="1:13" x14ac:dyDescent="0.25">
      <c r="A8" s="84" t="s">
        <v>5019</v>
      </c>
      <c r="B8" s="84" t="s">
        <v>5020</v>
      </c>
      <c r="C8" s="84">
        <v>31.55</v>
      </c>
      <c r="D8" s="84">
        <f>FLOOR(C8*1.1,LOOKUP(C8*1.1,{0,10,50,100,500},{0.01,0.05,0.1,0.5,1}))</f>
        <v>34.700000000000003</v>
      </c>
      <c r="E8" s="84">
        <f>CEILING(C8*0.9,LOOKUP(C8*0.9,{0,10,50,100,500},{0.01,0.05,0.1,0.5,1}))</f>
        <v>28.400000000000002</v>
      </c>
      <c r="F8" s="84">
        <f t="shared" si="0"/>
        <v>34.450000000000003</v>
      </c>
      <c r="G8" s="84">
        <v>2</v>
      </c>
      <c r="H8" s="84">
        <f t="shared" si="1"/>
        <v>63.1</v>
      </c>
      <c r="I8" s="84" t="s">
        <v>3590</v>
      </c>
      <c r="J8" s="84">
        <v>7.69</v>
      </c>
      <c r="K8" s="84" t="s">
        <v>5470</v>
      </c>
      <c r="L8" s="183"/>
    </row>
    <row r="9" spans="1:13" x14ac:dyDescent="0.25">
      <c r="A9" s="84" t="s">
        <v>1404</v>
      </c>
      <c r="B9" s="84" t="s">
        <v>1405</v>
      </c>
      <c r="C9" s="84">
        <v>41.6</v>
      </c>
      <c r="D9" s="84">
        <f>FLOOR(C9*1.1,LOOKUP(C9*1.1,{0,10,50,100,500},{0.01,0.05,0.1,0.5,1}))</f>
        <v>45.75</v>
      </c>
      <c r="E9" s="84">
        <f>CEILING(C9*0.9,LOOKUP(C9*0.9,{0,10,50,100,500},{0.01,0.05,0.1,0.5,1}))</f>
        <v>37.450000000000003</v>
      </c>
      <c r="F9" s="84">
        <f t="shared" si="0"/>
        <v>45.5</v>
      </c>
      <c r="G9" s="84">
        <v>1</v>
      </c>
      <c r="H9" s="84">
        <f t="shared" si="1"/>
        <v>41.6</v>
      </c>
      <c r="I9" s="84" t="s">
        <v>3590</v>
      </c>
      <c r="J9" s="84">
        <v>7.48</v>
      </c>
      <c r="K9" s="84" t="s">
        <v>5471</v>
      </c>
    </row>
    <row r="10" spans="1:13" x14ac:dyDescent="0.25">
      <c r="H10" s="83">
        <f>SUM(H2:H9)</f>
        <v>416.6</v>
      </c>
      <c r="M10" s="83">
        <f>SUM(M2:M9)</f>
        <v>-2719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1F4DB-A25A-4A96-AD06-AB7944F6C16D}">
  <dimension ref="A1:T24"/>
  <sheetViews>
    <sheetView zoomScale="145" zoomScaleNormal="145" workbookViewId="0">
      <selection activeCell="I14" sqref="I14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703</v>
      </c>
      <c r="B2" s="23" t="s">
        <v>704</v>
      </c>
      <c r="C2" s="23" t="s">
        <v>1651</v>
      </c>
      <c r="D2" s="24">
        <f>FLOOR(C2*1.1,LOOKUP(C2*1.1,{0,10,50,100,500},{0.01,0.05,0.1,0.5,1}))</f>
        <v>78.2</v>
      </c>
      <c r="E2" s="24">
        <f>CEILING(C2*0.9,LOOKUP(C2*0.9,{0,10,50,100,500},{0.01,0.05,0.1,0.5,1}))</f>
        <v>64</v>
      </c>
      <c r="F2" s="25">
        <f>IF(D2&lt;10,D2-0.05,IF(D2&lt;50,D2-0.25,IF(D2&lt;100,D2-0.5,IF(D2&lt;500,D2-2.5,IF(D2&lt;1000,D2-5,0)))))</f>
        <v>77.7</v>
      </c>
      <c r="G2" s="23">
        <v>1</v>
      </c>
      <c r="H2" s="23">
        <f t="shared" ref="H2:H9" si="0">C2*G2</f>
        <v>71.099999999999994</v>
      </c>
      <c r="I2" s="23"/>
      <c r="J2" s="23" t="s">
        <v>1664</v>
      </c>
      <c r="K2" s="23" t="s">
        <v>1672</v>
      </c>
      <c r="L2" s="23" t="s">
        <v>1656</v>
      </c>
      <c r="N2" s="5">
        <v>590</v>
      </c>
      <c r="R2" s="3">
        <f t="shared" ref="R2:R11" si="1">IF(E2&lt;10,E2+0.01,IF(E2&lt;50,E2+0.05,IF(E2&lt;100,E2+0.1,IF(E2&lt;500,E2+0.5,IF(E2&lt;1000,E2+1,0)))))</f>
        <v>64.099999999999994</v>
      </c>
      <c r="S2" s="6">
        <v>1</v>
      </c>
      <c r="T2" s="8">
        <f>H10*1000*0.01</f>
        <v>4404.5</v>
      </c>
    </row>
    <row r="3" spans="1:20" s="9" customFormat="1" x14ac:dyDescent="0.25">
      <c r="A3" s="23" t="s">
        <v>150</v>
      </c>
      <c r="B3" s="23" t="s">
        <v>151</v>
      </c>
      <c r="C3" s="23" t="s">
        <v>39</v>
      </c>
      <c r="D3" s="23">
        <f>FLOOR(C3*1.1,LOOKUP(C3*1.1,{0,10,50,100,500},{0.01,0.05,0.1,0.5,1}))</f>
        <v>48.2</v>
      </c>
      <c r="E3" s="23">
        <f>CEILING(C3*0.9,LOOKUP(C3*0.9,{0,10,50,100,500},{0.01,0.05,0.1,0.5,1}))</f>
        <v>39.5</v>
      </c>
      <c r="F3" s="25">
        <f t="shared" ref="F3:F9" si="2">IF(D3&lt;10,D3-0.05,IF(D3&lt;50,D3-0.25,IF(D3&lt;100,D3-0.5,IF(D3&lt;500,D3-2.5,IF(D3&lt;1000,D3-5,0)))))</f>
        <v>47.95</v>
      </c>
      <c r="G3" s="23">
        <v>1</v>
      </c>
      <c r="H3" s="23">
        <f t="shared" si="0"/>
        <v>43.85</v>
      </c>
      <c r="I3" s="23"/>
      <c r="J3" s="23" t="s">
        <v>1665</v>
      </c>
      <c r="K3" s="23" t="s">
        <v>1673</v>
      </c>
      <c r="L3" s="23" t="s">
        <v>1657</v>
      </c>
      <c r="M3" s="5"/>
      <c r="N3" s="5">
        <v>59</v>
      </c>
      <c r="O3" s="6"/>
      <c r="P3" s="6"/>
      <c r="Q3" s="6"/>
      <c r="R3" s="3">
        <f t="shared" si="1"/>
        <v>39.549999999999997</v>
      </c>
      <c r="S3" s="6">
        <v>2</v>
      </c>
      <c r="T3" s="8">
        <f>T2*2</f>
        <v>8809</v>
      </c>
    </row>
    <row r="4" spans="1:20" x14ac:dyDescent="0.25">
      <c r="A4" s="23" t="s">
        <v>1647</v>
      </c>
      <c r="B4" s="23" t="s">
        <v>1648</v>
      </c>
      <c r="C4" s="23" t="s">
        <v>1652</v>
      </c>
      <c r="D4" s="24">
        <f>FLOOR(C4*1.1,LOOKUP(C4*1.1,{0,10,50,100,500},{0.01,0.05,0.1,0.5,1}))</f>
        <v>54.800000000000004</v>
      </c>
      <c r="E4" s="24">
        <f>CEILING(C4*0.9,LOOKUP(C4*0.9,{0,10,50,100,500},{0.01,0.05,0.1,0.5,1}))</f>
        <v>44.900000000000006</v>
      </c>
      <c r="F4" s="25">
        <f t="shared" si="2"/>
        <v>54.300000000000004</v>
      </c>
      <c r="G4" s="23">
        <v>1</v>
      </c>
      <c r="H4" s="23">
        <f t="shared" si="0"/>
        <v>49.85</v>
      </c>
      <c r="I4" s="23"/>
      <c r="J4" s="23" t="s">
        <v>1666</v>
      </c>
      <c r="K4" s="23" t="s">
        <v>1674</v>
      </c>
      <c r="L4" s="23" t="s">
        <v>1658</v>
      </c>
      <c r="M4" s="5"/>
      <c r="N4" s="5">
        <v>-924</v>
      </c>
      <c r="R4" s="3">
        <f t="shared" si="1"/>
        <v>44.95</v>
      </c>
      <c r="S4" s="6">
        <v>3</v>
      </c>
      <c r="T4" s="8">
        <f>T2*3</f>
        <v>13213.5</v>
      </c>
    </row>
    <row r="5" spans="1:20" s="9" customFormat="1" ht="17.25" customHeight="1" x14ac:dyDescent="0.25">
      <c r="A5" s="23" t="s">
        <v>1604</v>
      </c>
      <c r="B5" s="23" t="s">
        <v>1605</v>
      </c>
      <c r="C5" s="23" t="s">
        <v>861</v>
      </c>
      <c r="D5" s="24">
        <f>FLOOR(C5*1.1,LOOKUP(C5*1.1,{0,10,50,100,500},{0.01,0.05,0.1,0.5,1}))</f>
        <v>29.150000000000002</v>
      </c>
      <c r="E5" s="24">
        <f>CEILING(C5*0.9,LOOKUP(C5*0.9,{0,10,50,100,500},{0.01,0.05,0.1,0.5,1}))</f>
        <v>23.85</v>
      </c>
      <c r="F5" s="25">
        <f t="shared" si="2"/>
        <v>28.900000000000002</v>
      </c>
      <c r="G5" s="23">
        <v>2</v>
      </c>
      <c r="H5" s="23">
        <f t="shared" si="0"/>
        <v>53</v>
      </c>
      <c r="I5" s="23"/>
      <c r="J5" s="23" t="s">
        <v>1667</v>
      </c>
      <c r="K5" s="23" t="s">
        <v>1675</v>
      </c>
      <c r="L5" s="23" t="s">
        <v>1659</v>
      </c>
      <c r="M5" s="5"/>
      <c r="N5" s="5">
        <v>349</v>
      </c>
      <c r="O5" s="6"/>
      <c r="P5" s="6"/>
      <c r="Q5" s="6"/>
      <c r="R5" s="3">
        <f t="shared" si="1"/>
        <v>23.900000000000002</v>
      </c>
      <c r="S5" s="6">
        <v>4</v>
      </c>
      <c r="T5" s="8">
        <f>T2*4</f>
        <v>17618</v>
      </c>
    </row>
    <row r="6" spans="1:20" x14ac:dyDescent="0.25">
      <c r="A6" s="23" t="s">
        <v>1649</v>
      </c>
      <c r="B6" s="23" t="s">
        <v>1650</v>
      </c>
      <c r="C6" s="23" t="s">
        <v>653</v>
      </c>
      <c r="D6" s="24">
        <f>FLOOR(C6*1.1,LOOKUP(C6*1.1,{0,10,50,100,500},{0.01,0.05,0.1,0.5,1}))</f>
        <v>18.75</v>
      </c>
      <c r="E6" s="24">
        <f>CEILING(C6*0.9,LOOKUP(C6*0.9,{0,10,50,100,500},{0.01,0.05,0.1,0.5,1}))</f>
        <v>15.350000000000001</v>
      </c>
      <c r="F6" s="25">
        <f t="shared" si="2"/>
        <v>18.5</v>
      </c>
      <c r="G6" s="23">
        <v>3</v>
      </c>
      <c r="H6" s="23">
        <f t="shared" si="0"/>
        <v>51.150000000000006</v>
      </c>
      <c r="I6" s="23"/>
      <c r="J6" s="23" t="s">
        <v>1668</v>
      </c>
      <c r="K6" s="23" t="s">
        <v>1676</v>
      </c>
      <c r="L6" s="23" t="s">
        <v>1660</v>
      </c>
      <c r="M6" s="28"/>
      <c r="N6" s="5">
        <v>1432</v>
      </c>
      <c r="R6" s="3">
        <f t="shared" si="1"/>
        <v>15.400000000000002</v>
      </c>
      <c r="S6" s="6">
        <v>5</v>
      </c>
      <c r="T6" s="8">
        <f>T2*5</f>
        <v>22022.5</v>
      </c>
    </row>
    <row r="7" spans="1:20" s="9" customFormat="1" x14ac:dyDescent="0.25">
      <c r="A7" s="23" t="s">
        <v>184</v>
      </c>
      <c r="B7" s="23" t="s">
        <v>185</v>
      </c>
      <c r="C7" s="23" t="s">
        <v>1653</v>
      </c>
      <c r="D7" s="24">
        <f>FLOOR(C7*1.1,LOOKUP(C7*1.1,{0,10,50,100,500},{0.01,0.05,0.1,0.5,1}))</f>
        <v>34.4</v>
      </c>
      <c r="E7" s="24">
        <f>CEILING(C7*0.9,LOOKUP(C7*0.9,{0,10,50,100,500},{0.01,0.05,0.1,0.5,1}))</f>
        <v>28.200000000000003</v>
      </c>
      <c r="F7" s="25">
        <f t="shared" si="2"/>
        <v>34.15</v>
      </c>
      <c r="G7" s="23">
        <v>2</v>
      </c>
      <c r="H7" s="23">
        <f t="shared" si="0"/>
        <v>62.6</v>
      </c>
      <c r="I7" s="23"/>
      <c r="J7" s="23" t="s">
        <v>1669</v>
      </c>
      <c r="K7" s="23" t="s">
        <v>1677</v>
      </c>
      <c r="L7" s="23" t="s">
        <v>1661</v>
      </c>
      <c r="M7" s="5"/>
      <c r="N7" s="5">
        <v>-875</v>
      </c>
      <c r="O7" s="6"/>
      <c r="P7" s="6"/>
      <c r="Q7" s="6"/>
      <c r="R7" s="3">
        <f t="shared" si="1"/>
        <v>28.250000000000004</v>
      </c>
      <c r="S7" s="6">
        <v>6</v>
      </c>
      <c r="T7" s="8">
        <f>T2*6</f>
        <v>26427</v>
      </c>
    </row>
    <row r="8" spans="1:20" s="13" customFormat="1" x14ac:dyDescent="0.25">
      <c r="A8" s="23" t="s">
        <v>424</v>
      </c>
      <c r="B8" s="23" t="s">
        <v>425</v>
      </c>
      <c r="C8" s="23" t="s">
        <v>1654</v>
      </c>
      <c r="D8" s="24">
        <f>FLOOR(C8*1.1,LOOKUP(C8*1.1,{0,10,50,100,500},{0.01,0.05,0.1,0.5,1}))</f>
        <v>61.6</v>
      </c>
      <c r="E8" s="24">
        <f>CEILING(C8*0.9,LOOKUP(C8*0.9,{0,10,50,100,500},{0.01,0.05,0.1,0.5,1}))</f>
        <v>50.400000000000006</v>
      </c>
      <c r="F8" s="25">
        <f t="shared" si="2"/>
        <v>61.1</v>
      </c>
      <c r="G8" s="25">
        <v>1</v>
      </c>
      <c r="H8" s="23">
        <f t="shared" si="0"/>
        <v>56</v>
      </c>
      <c r="I8" s="23"/>
      <c r="J8" s="23" t="s">
        <v>1670</v>
      </c>
      <c r="K8" s="23" t="s">
        <v>1678</v>
      </c>
      <c r="L8" s="23" t="s">
        <v>1662</v>
      </c>
      <c r="M8" s="5"/>
      <c r="N8" s="5">
        <v>-4453</v>
      </c>
      <c r="O8" s="6"/>
      <c r="P8" s="6"/>
      <c r="Q8" s="6"/>
      <c r="R8" s="3">
        <f t="shared" si="1"/>
        <v>50.500000000000007</v>
      </c>
      <c r="S8" s="6">
        <v>7</v>
      </c>
      <c r="T8" s="8">
        <f>T2*7</f>
        <v>30831.5</v>
      </c>
    </row>
    <row r="9" spans="1:20" s="13" customFormat="1" x14ac:dyDescent="0.25">
      <c r="A9" s="23" t="s">
        <v>23</v>
      </c>
      <c r="B9" s="23" t="s">
        <v>24</v>
      </c>
      <c r="C9" s="23" t="s">
        <v>1655</v>
      </c>
      <c r="D9" s="24">
        <f>FLOOR(C9*1.1,LOOKUP(C9*1.1,{0,10,50,100,500},{0.01,0.05,0.1,0.5,1}))</f>
        <v>29.05</v>
      </c>
      <c r="E9" s="24">
        <f>CEILING(C9*0.9,LOOKUP(C9*0.9,{0,10,50,100,500},{0.01,0.05,0.1,0.5,1}))</f>
        <v>23.85</v>
      </c>
      <c r="F9" s="25">
        <f t="shared" si="2"/>
        <v>28.8</v>
      </c>
      <c r="G9" s="25">
        <v>2</v>
      </c>
      <c r="H9" s="23">
        <f t="shared" si="0"/>
        <v>52.9</v>
      </c>
      <c r="I9" s="23"/>
      <c r="J9" s="23" t="s">
        <v>1671</v>
      </c>
      <c r="K9" s="23" t="s">
        <v>1679</v>
      </c>
      <c r="L9" s="23" t="s">
        <v>1663</v>
      </c>
      <c r="M9" s="5"/>
      <c r="N9" s="5">
        <v>-4735</v>
      </c>
      <c r="O9" s="6"/>
      <c r="P9" s="6"/>
      <c r="Q9" s="6"/>
      <c r="R9" s="3">
        <f t="shared" si="1"/>
        <v>23.900000000000002</v>
      </c>
      <c r="S9" s="6">
        <v>8</v>
      </c>
      <c r="T9" s="8">
        <f>T2*8</f>
        <v>35236</v>
      </c>
    </row>
    <row r="10" spans="1:20" x14ac:dyDescent="0.25">
      <c r="A10" s="5"/>
      <c r="B10" s="5"/>
      <c r="C10" s="5"/>
      <c r="D10" s="4"/>
      <c r="E10" s="4"/>
      <c r="F10" s="3"/>
      <c r="G10" s="3"/>
      <c r="H10" s="9">
        <f>SUM(H2:H9)</f>
        <v>440.45</v>
      </c>
      <c r="I10" s="3"/>
      <c r="J10" s="5"/>
      <c r="K10" s="5"/>
      <c r="L10" s="5"/>
      <c r="M10" s="5"/>
      <c r="N10" s="30">
        <f>SUM(N2:N9)</f>
        <v>-8557</v>
      </c>
      <c r="R10" s="3">
        <f t="shared" si="1"/>
        <v>0.01</v>
      </c>
      <c r="S10" s="6">
        <v>9</v>
      </c>
      <c r="T10" s="8">
        <f>T2*9</f>
        <v>39640.5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44045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7CF5-D1D1-43D8-883E-3A251C61755D}">
  <dimension ref="A1:T24"/>
  <sheetViews>
    <sheetView zoomScale="130" zoomScaleNormal="130" workbookViewId="0">
      <selection activeCell="P11" sqref="P11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1647</v>
      </c>
      <c r="B2" s="23" t="s">
        <v>1648</v>
      </c>
      <c r="C2" s="23" t="s">
        <v>1692</v>
      </c>
      <c r="D2" s="24">
        <f>FLOOR(C2*1.1,LOOKUP(C2*1.1,{0,10,50,100,500},{0.01,0.05,0.1,0.5,1}))</f>
        <v>57.5</v>
      </c>
      <c r="E2" s="24">
        <f>CEILING(C2*0.9,LOOKUP(C2*0.9,{0,10,50,100,500},{0.01,0.05,0.1,0.5,1}))</f>
        <v>47.1</v>
      </c>
      <c r="F2" s="25">
        <f>IF(D2&lt;10,D2-0.05,IF(D2&lt;50,D2-0.25,IF(D2&lt;100,D2-0.5,IF(D2&lt;500,D2-2.5,IF(D2&lt;1000,D2-5,0)))))</f>
        <v>57</v>
      </c>
      <c r="G2" s="23">
        <v>1</v>
      </c>
      <c r="H2" s="23">
        <f t="shared" ref="H2:H9" si="0">C2*G2</f>
        <v>52.3</v>
      </c>
      <c r="I2" s="23"/>
      <c r="J2" s="23" t="s">
        <v>1698</v>
      </c>
      <c r="K2" s="23" t="s">
        <v>1684</v>
      </c>
      <c r="L2" s="23" t="s">
        <v>1706</v>
      </c>
      <c r="N2" s="5" t="s">
        <v>1745</v>
      </c>
      <c r="R2" s="3">
        <f t="shared" ref="R2:R11" si="1">IF(E2&lt;10,E2+0.01,IF(E2&lt;50,E2+0.05,IF(E2&lt;100,E2+0.1,IF(E2&lt;500,E2+0.5,IF(E2&lt;1000,E2+1,0)))))</f>
        <v>47.15</v>
      </c>
      <c r="S2" s="6">
        <v>1</v>
      </c>
      <c r="T2" s="8">
        <f>H10*1000*0.01</f>
        <v>4224</v>
      </c>
    </row>
    <row r="3" spans="1:20" s="9" customFormat="1" x14ac:dyDescent="0.25">
      <c r="A3" s="23" t="s">
        <v>393</v>
      </c>
      <c r="B3" s="23" t="s">
        <v>394</v>
      </c>
      <c r="C3" s="23" t="s">
        <v>933</v>
      </c>
      <c r="D3" s="23">
        <f>FLOOR(C3*1.1,LOOKUP(C3*1.1,{0,10,50,100,500},{0.01,0.05,0.1,0.5,1}))</f>
        <v>58.1</v>
      </c>
      <c r="E3" s="23">
        <f>CEILING(C3*0.9,LOOKUP(C3*0.9,{0,10,50,100,500},{0.01,0.05,0.1,0.5,1}))</f>
        <v>47.650000000000006</v>
      </c>
      <c r="F3" s="25">
        <f t="shared" ref="F3:F9" si="2">IF(D3&lt;10,D3-0.05,IF(D3&lt;50,D3-0.25,IF(D3&lt;100,D3-0.5,IF(D3&lt;500,D3-2.5,IF(D3&lt;1000,D3-5,0)))))</f>
        <v>57.6</v>
      </c>
      <c r="G3" s="23">
        <v>1</v>
      </c>
      <c r="H3" s="23">
        <f t="shared" si="0"/>
        <v>52.9</v>
      </c>
      <c r="I3" s="23"/>
      <c r="J3" s="23" t="s">
        <v>1699</v>
      </c>
      <c r="K3" s="23" t="s">
        <v>1685</v>
      </c>
      <c r="L3" s="23" t="s">
        <v>1707</v>
      </c>
      <c r="M3" s="5"/>
      <c r="N3" s="5">
        <v>-5234</v>
      </c>
      <c r="O3" s="6"/>
      <c r="P3" s="6"/>
      <c r="Q3" s="6"/>
      <c r="R3" s="3">
        <f t="shared" si="1"/>
        <v>47.7</v>
      </c>
      <c r="S3" s="6">
        <v>2</v>
      </c>
      <c r="T3" s="8">
        <f>T2*2</f>
        <v>8448</v>
      </c>
    </row>
    <row r="4" spans="1:20" x14ac:dyDescent="0.25">
      <c r="A4" s="23" t="s">
        <v>559</v>
      </c>
      <c r="B4" s="23" t="s">
        <v>560</v>
      </c>
      <c r="C4" s="23" t="s">
        <v>1693</v>
      </c>
      <c r="D4" s="24">
        <f>FLOOR(C4*1.1,LOOKUP(C4*1.1,{0,10,50,100,500},{0.01,0.05,0.1,0.5,1}))</f>
        <v>14.850000000000001</v>
      </c>
      <c r="E4" s="24">
        <f>CEILING(C4*0.9,LOOKUP(C4*0.9,{0,10,50,100,500},{0.01,0.05,0.1,0.5,1}))</f>
        <v>12.15</v>
      </c>
      <c r="F4" s="25">
        <f t="shared" si="2"/>
        <v>14.600000000000001</v>
      </c>
      <c r="G4" s="23">
        <v>4</v>
      </c>
      <c r="H4" s="23">
        <f t="shared" si="0"/>
        <v>54</v>
      </c>
      <c r="I4" s="23"/>
      <c r="J4" s="23" t="s">
        <v>1700</v>
      </c>
      <c r="K4" s="23" t="s">
        <v>1686</v>
      </c>
      <c r="L4" s="23" t="s">
        <v>1708</v>
      </c>
      <c r="M4" s="5"/>
      <c r="N4" s="5">
        <v>-4439</v>
      </c>
      <c r="R4" s="3">
        <f t="shared" si="1"/>
        <v>12.200000000000001</v>
      </c>
      <c r="S4" s="6">
        <v>3</v>
      </c>
      <c r="T4" s="8">
        <f>T2*3</f>
        <v>12672</v>
      </c>
    </row>
    <row r="5" spans="1:20" s="9" customFormat="1" ht="17.25" customHeight="1" x14ac:dyDescent="0.25">
      <c r="A5" s="23" t="s">
        <v>1680</v>
      </c>
      <c r="B5" s="23" t="s">
        <v>1681</v>
      </c>
      <c r="C5" s="23" t="s">
        <v>1694</v>
      </c>
      <c r="D5" s="24">
        <f>FLOOR(C5*1.1,LOOKUP(C5*1.1,{0,10,50,100,500},{0.01,0.05,0.1,0.5,1}))</f>
        <v>44.25</v>
      </c>
      <c r="E5" s="24">
        <f>CEILING(C5*0.9,LOOKUP(C5*0.9,{0,10,50,100,500},{0.01,0.05,0.1,0.5,1}))</f>
        <v>36.25</v>
      </c>
      <c r="F5" s="25">
        <f t="shared" si="2"/>
        <v>44</v>
      </c>
      <c r="G5" s="23">
        <v>1</v>
      </c>
      <c r="H5" s="23">
        <f t="shared" si="0"/>
        <v>40.25</v>
      </c>
      <c r="I5" s="23"/>
      <c r="J5" s="23" t="s">
        <v>1701</v>
      </c>
      <c r="K5" s="23" t="s">
        <v>1687</v>
      </c>
      <c r="L5" s="23" t="s">
        <v>1709</v>
      </c>
      <c r="M5" s="28"/>
      <c r="N5" s="5">
        <v>827</v>
      </c>
      <c r="O5" s="6"/>
      <c r="P5" s="6"/>
      <c r="Q5" s="6"/>
      <c r="R5" s="3">
        <f t="shared" si="1"/>
        <v>36.299999999999997</v>
      </c>
      <c r="S5" s="6">
        <v>4</v>
      </c>
      <c r="T5" s="8">
        <f>T2*4</f>
        <v>16896</v>
      </c>
    </row>
    <row r="6" spans="1:20" x14ac:dyDescent="0.25">
      <c r="A6" s="23" t="s">
        <v>703</v>
      </c>
      <c r="B6" s="23" t="s">
        <v>704</v>
      </c>
      <c r="C6" s="23" t="s">
        <v>537</v>
      </c>
      <c r="D6" s="24">
        <f>FLOOR(C6*1.1,LOOKUP(C6*1.1,{0,10,50,100,500},{0.01,0.05,0.1,0.5,1}))</f>
        <v>78.400000000000006</v>
      </c>
      <c r="E6" s="24">
        <f>CEILING(C6*0.9,LOOKUP(C6*0.9,{0,10,50,100,500},{0.01,0.05,0.1,0.5,1}))</f>
        <v>64.2</v>
      </c>
      <c r="F6" s="25">
        <f t="shared" si="2"/>
        <v>77.900000000000006</v>
      </c>
      <c r="G6" s="23">
        <v>1</v>
      </c>
      <c r="H6" s="23">
        <f t="shared" si="0"/>
        <v>71.3</v>
      </c>
      <c r="I6" s="23"/>
      <c r="J6" s="23" t="s">
        <v>1702</v>
      </c>
      <c r="K6" s="23" t="s">
        <v>1688</v>
      </c>
      <c r="L6" s="23" t="s">
        <v>1710</v>
      </c>
      <c r="M6" s="5"/>
      <c r="N6" s="5">
        <v>-208</v>
      </c>
      <c r="R6" s="3">
        <f t="shared" si="1"/>
        <v>64.3</v>
      </c>
      <c r="S6" s="6">
        <v>5</v>
      </c>
      <c r="T6" s="8">
        <f>T2*5</f>
        <v>21120</v>
      </c>
    </row>
    <row r="7" spans="1:20" s="9" customFormat="1" x14ac:dyDescent="0.25">
      <c r="A7" s="23" t="s">
        <v>19</v>
      </c>
      <c r="B7" s="23" t="s">
        <v>20</v>
      </c>
      <c r="C7" s="23" t="s">
        <v>1695</v>
      </c>
      <c r="D7" s="24">
        <f>FLOOR(C7*1.1,LOOKUP(C7*1.1,{0,10,50,100,500},{0.01,0.05,0.1,0.5,1}))</f>
        <v>70.5</v>
      </c>
      <c r="E7" s="24">
        <f>CEILING(C7*0.9,LOOKUP(C7*0.9,{0,10,50,100,500},{0.01,0.05,0.1,0.5,1}))</f>
        <v>57.7</v>
      </c>
      <c r="F7" s="25">
        <f t="shared" si="2"/>
        <v>70</v>
      </c>
      <c r="G7" s="23">
        <v>1</v>
      </c>
      <c r="H7" s="23">
        <f t="shared" si="0"/>
        <v>64.099999999999994</v>
      </c>
      <c r="I7" s="23"/>
      <c r="J7" s="23" t="s">
        <v>1703</v>
      </c>
      <c r="K7" s="23" t="s">
        <v>1689</v>
      </c>
      <c r="L7" s="23" t="s">
        <v>1711</v>
      </c>
      <c r="M7" s="5"/>
      <c r="N7" s="5">
        <v>-1279</v>
      </c>
      <c r="O7" s="6"/>
      <c r="P7" s="6"/>
      <c r="Q7" s="6"/>
      <c r="R7" s="3">
        <f t="shared" si="1"/>
        <v>57.800000000000004</v>
      </c>
      <c r="S7" s="6">
        <v>6</v>
      </c>
      <c r="T7" s="8">
        <f>T2*6</f>
        <v>25344</v>
      </c>
    </row>
    <row r="8" spans="1:20" s="13" customFormat="1" x14ac:dyDescent="0.25">
      <c r="A8" s="23" t="s">
        <v>1682</v>
      </c>
      <c r="B8" s="23" t="s">
        <v>1683</v>
      </c>
      <c r="C8" s="23" t="s">
        <v>1696</v>
      </c>
      <c r="D8" s="24">
        <f>FLOOR(C8*1.1,LOOKUP(C8*1.1,{0,10,50,100,500},{0.01,0.05,0.1,0.5,1}))</f>
        <v>19.3</v>
      </c>
      <c r="E8" s="24">
        <f>CEILING(C8*0.9,LOOKUP(C8*0.9,{0,10,50,100,500},{0.01,0.05,0.1,0.5,1}))</f>
        <v>15.8</v>
      </c>
      <c r="F8" s="25">
        <f t="shared" si="2"/>
        <v>19.05</v>
      </c>
      <c r="G8" s="25">
        <v>3</v>
      </c>
      <c r="H8" s="23">
        <f t="shared" si="0"/>
        <v>52.650000000000006</v>
      </c>
      <c r="I8" s="23"/>
      <c r="J8" s="23" t="s">
        <v>1704</v>
      </c>
      <c r="K8" s="23" t="s">
        <v>1690</v>
      </c>
      <c r="L8" s="23" t="s">
        <v>1712</v>
      </c>
      <c r="M8" s="5"/>
      <c r="N8" s="5">
        <v>-3730</v>
      </c>
      <c r="O8" s="6"/>
      <c r="P8" s="6"/>
      <c r="Q8" s="6"/>
      <c r="R8" s="3">
        <f t="shared" si="1"/>
        <v>15.850000000000001</v>
      </c>
      <c r="S8" s="6">
        <v>7</v>
      </c>
      <c r="T8" s="8">
        <f>T2*7</f>
        <v>29568</v>
      </c>
    </row>
    <row r="9" spans="1:20" s="13" customFormat="1" x14ac:dyDescent="0.25">
      <c r="A9" s="23" t="s">
        <v>1282</v>
      </c>
      <c r="B9" s="23" t="s">
        <v>1283</v>
      </c>
      <c r="C9" s="23" t="s">
        <v>1697</v>
      </c>
      <c r="D9" s="24">
        <f>FLOOR(C9*1.1,LOOKUP(C9*1.1,{0,10,50,100,500},{0.01,0.05,0.1,0.5,1}))</f>
        <v>38.35</v>
      </c>
      <c r="E9" s="24">
        <f>CEILING(C9*0.9,LOOKUP(C9*0.9,{0,10,50,100,500},{0.01,0.05,0.1,0.5,1}))</f>
        <v>31.450000000000003</v>
      </c>
      <c r="F9" s="25">
        <f t="shared" si="2"/>
        <v>38.1</v>
      </c>
      <c r="G9" s="25">
        <v>1</v>
      </c>
      <c r="H9" s="23">
        <f t="shared" si="0"/>
        <v>34.9</v>
      </c>
      <c r="I9" s="23"/>
      <c r="J9" s="23" t="s">
        <v>1705</v>
      </c>
      <c r="K9" s="23" t="s">
        <v>1691</v>
      </c>
      <c r="L9" s="23" t="s">
        <v>1713</v>
      </c>
      <c r="M9" s="28"/>
      <c r="N9" s="5">
        <v>-2657</v>
      </c>
      <c r="O9" s="6"/>
      <c r="P9" s="6"/>
      <c r="Q9" s="6"/>
      <c r="R9" s="3">
        <f t="shared" si="1"/>
        <v>31.500000000000004</v>
      </c>
      <c r="S9" s="6">
        <v>8</v>
      </c>
      <c r="T9" s="8">
        <f>T2*8</f>
        <v>33792</v>
      </c>
    </row>
    <row r="10" spans="1:20" x14ac:dyDescent="0.25">
      <c r="A10" s="5"/>
      <c r="B10" s="5"/>
      <c r="C10" s="5"/>
      <c r="D10" s="4"/>
      <c r="E10" s="4"/>
      <c r="F10" s="3"/>
      <c r="G10" s="3"/>
      <c r="H10" s="9">
        <f>SUM(H2:H9)</f>
        <v>422.4</v>
      </c>
      <c r="I10" s="3"/>
      <c r="J10" s="5"/>
      <c r="K10" s="5"/>
      <c r="L10" s="5"/>
      <c r="M10" s="5"/>
      <c r="N10" s="30">
        <f>SUM(N2:N9)</f>
        <v>-16720</v>
      </c>
      <c r="R10" s="3">
        <f t="shared" si="1"/>
        <v>0.01</v>
      </c>
      <c r="S10" s="6">
        <v>9</v>
      </c>
      <c r="T10" s="8">
        <f>T2*9</f>
        <v>38016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42240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4A7B-F2F6-4194-B557-A7EC6DFB7F6A}">
  <dimension ref="A1:T24"/>
  <sheetViews>
    <sheetView zoomScale="130" zoomScaleNormal="130" workbookViewId="0">
      <selection activeCell="M25" sqref="M25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1191</v>
      </c>
      <c r="B2" s="23" t="s">
        <v>1192</v>
      </c>
      <c r="C2" s="23" t="s">
        <v>1718</v>
      </c>
      <c r="D2" s="24">
        <f>FLOOR(C2*1.1,LOOKUP(C2*1.1,{0,10,50,100,500},{0.01,0.05,0.1,0.5,1}))</f>
        <v>36.300000000000004</v>
      </c>
      <c r="E2" s="24">
        <f>CEILING(C2*0.9,LOOKUP(C2*0.9,{0,10,50,100,500},{0.01,0.05,0.1,0.5,1}))</f>
        <v>29.700000000000003</v>
      </c>
      <c r="F2" s="25">
        <f>IF(D2&lt;10,D2-0.05,IF(D2&lt;50,D2-0.25,IF(D2&lt;100,D2-0.5,IF(D2&lt;500,D2-2.5,IF(D2&lt;1000,D2-5,0)))))</f>
        <v>36.050000000000004</v>
      </c>
      <c r="G2" s="23">
        <v>2</v>
      </c>
      <c r="H2" s="23">
        <f t="shared" ref="H2:H9" si="0">C2*G2</f>
        <v>66</v>
      </c>
      <c r="I2" s="23"/>
      <c r="J2" s="23" t="s">
        <v>1723</v>
      </c>
      <c r="K2" s="23" t="s">
        <v>1737</v>
      </c>
      <c r="L2" s="23" t="s">
        <v>1729</v>
      </c>
      <c r="N2" s="5">
        <v>2520</v>
      </c>
      <c r="R2" s="3">
        <f t="shared" ref="R2:R11" si="1">IF(E2&lt;10,E2+0.01,IF(E2&lt;50,E2+0.05,IF(E2&lt;100,E2+0.1,IF(E2&lt;500,E2+0.5,IF(E2&lt;1000,E2+1,0)))))</f>
        <v>29.750000000000004</v>
      </c>
      <c r="S2" s="6">
        <v>1</v>
      </c>
      <c r="T2" s="8">
        <f>H10*1000*0.01</f>
        <v>4332.5</v>
      </c>
    </row>
    <row r="3" spans="1:20" s="9" customFormat="1" x14ac:dyDescent="0.25">
      <c r="A3" s="23" t="s">
        <v>1282</v>
      </c>
      <c r="B3" s="23" t="s">
        <v>1283</v>
      </c>
      <c r="C3" s="23" t="s">
        <v>1719</v>
      </c>
      <c r="D3" s="23">
        <f>FLOOR(C3*1.1,LOOKUP(C3*1.1,{0,10,50,100,500},{0.01,0.05,0.1,0.5,1}))</f>
        <v>42.150000000000006</v>
      </c>
      <c r="E3" s="23">
        <f>CEILING(C3*0.9,LOOKUP(C3*0.9,{0,10,50,100,500},{0.01,0.05,0.1,0.5,1}))</f>
        <v>34.550000000000004</v>
      </c>
      <c r="F3" s="25">
        <f t="shared" ref="F3:F9" si="2">IF(D3&lt;10,D3-0.05,IF(D3&lt;50,D3-0.25,IF(D3&lt;100,D3-0.5,IF(D3&lt;500,D3-2.5,IF(D3&lt;1000,D3-5,0)))))</f>
        <v>41.900000000000006</v>
      </c>
      <c r="G3" s="23">
        <v>1</v>
      </c>
      <c r="H3" s="23">
        <f t="shared" si="0"/>
        <v>38.35</v>
      </c>
      <c r="I3" s="23"/>
      <c r="J3" s="23" t="s">
        <v>1724</v>
      </c>
      <c r="K3" s="23" t="s">
        <v>1738</v>
      </c>
      <c r="L3" s="23" t="s">
        <v>1730</v>
      </c>
      <c r="M3" s="28"/>
      <c r="N3" s="5">
        <v>2277</v>
      </c>
      <c r="O3" s="6"/>
      <c r="P3" s="6"/>
      <c r="Q3" s="6"/>
      <c r="R3" s="3">
        <f t="shared" si="1"/>
        <v>34.6</v>
      </c>
      <c r="S3" s="6">
        <v>2</v>
      </c>
      <c r="T3" s="8">
        <f>T2*2</f>
        <v>8665</v>
      </c>
    </row>
    <row r="4" spans="1:20" x14ac:dyDescent="0.25">
      <c r="A4" s="23" t="s">
        <v>687</v>
      </c>
      <c r="B4" s="23" t="s">
        <v>688</v>
      </c>
      <c r="C4" s="23" t="s">
        <v>1335</v>
      </c>
      <c r="D4" s="24">
        <f>FLOOR(C4*1.1,LOOKUP(C4*1.1,{0,10,50,100,500},{0.01,0.05,0.1,0.5,1}))</f>
        <v>64.2</v>
      </c>
      <c r="E4" s="24">
        <f>CEILING(C4*0.9,LOOKUP(C4*0.9,{0,10,50,100,500},{0.01,0.05,0.1,0.5,1}))</f>
        <v>52.6</v>
      </c>
      <c r="F4" s="25">
        <f t="shared" si="2"/>
        <v>63.7</v>
      </c>
      <c r="G4" s="23">
        <v>1</v>
      </c>
      <c r="H4" s="23">
        <f t="shared" si="0"/>
        <v>58.4</v>
      </c>
      <c r="I4" s="23"/>
      <c r="J4" s="23" t="s">
        <v>1725</v>
      </c>
      <c r="K4" s="23" t="s">
        <v>1739</v>
      </c>
      <c r="L4" s="23" t="s">
        <v>1731</v>
      </c>
      <c r="M4" s="5"/>
      <c r="N4" s="5">
        <v>1149</v>
      </c>
      <c r="R4" s="3">
        <f t="shared" si="1"/>
        <v>52.7</v>
      </c>
      <c r="S4" s="6">
        <v>3</v>
      </c>
      <c r="T4" s="8">
        <f>T2*3</f>
        <v>12997.5</v>
      </c>
    </row>
    <row r="5" spans="1:20" s="9" customFormat="1" ht="17.25" customHeight="1" x14ac:dyDescent="0.25">
      <c r="A5" s="23" t="s">
        <v>1714</v>
      </c>
      <c r="B5" s="23" t="s">
        <v>1715</v>
      </c>
      <c r="C5" s="23" t="s">
        <v>1720</v>
      </c>
      <c r="D5" s="24">
        <f>FLOOR(C5*1.1,LOOKUP(C5*1.1,{0,10,50,100,500},{0.01,0.05,0.1,0.5,1}))</f>
        <v>44.85</v>
      </c>
      <c r="E5" s="24">
        <f>CEILING(C5*0.9,LOOKUP(C5*0.9,{0,10,50,100,500},{0.01,0.05,0.1,0.5,1}))</f>
        <v>36.75</v>
      </c>
      <c r="F5" s="25">
        <f t="shared" si="2"/>
        <v>44.6</v>
      </c>
      <c r="G5" s="23">
        <v>1</v>
      </c>
      <c r="H5" s="23">
        <f t="shared" si="0"/>
        <v>40.799999999999997</v>
      </c>
      <c r="I5" s="23"/>
      <c r="J5" s="23" t="s">
        <v>565</v>
      </c>
      <c r="K5" s="23" t="s">
        <v>1740</v>
      </c>
      <c r="L5" s="23" t="s">
        <v>1732</v>
      </c>
      <c r="M5" s="5"/>
      <c r="N5" s="5">
        <v>374</v>
      </c>
      <c r="O5" s="6"/>
      <c r="P5" s="6"/>
      <c r="Q5" s="6"/>
      <c r="R5" s="3">
        <f t="shared" si="1"/>
        <v>36.799999999999997</v>
      </c>
      <c r="S5" s="6">
        <v>4</v>
      </c>
      <c r="T5" s="8">
        <f>T2*4</f>
        <v>17330</v>
      </c>
    </row>
    <row r="6" spans="1:20" x14ac:dyDescent="0.25">
      <c r="A6" s="23" t="s">
        <v>424</v>
      </c>
      <c r="B6" s="23" t="s">
        <v>425</v>
      </c>
      <c r="C6" s="23" t="s">
        <v>1721</v>
      </c>
      <c r="D6" s="24">
        <f>FLOOR(C6*1.1,LOOKUP(C6*1.1,{0,10,50,100,500},{0.01,0.05,0.1,0.5,1}))</f>
        <v>64.7</v>
      </c>
      <c r="E6" s="24">
        <f>CEILING(C6*0.9,LOOKUP(C6*0.9,{0,10,50,100,500},{0.01,0.05,0.1,0.5,1}))</f>
        <v>53.1</v>
      </c>
      <c r="F6" s="25">
        <f t="shared" si="2"/>
        <v>64.2</v>
      </c>
      <c r="G6" s="23">
        <v>1</v>
      </c>
      <c r="H6" s="23">
        <f t="shared" si="0"/>
        <v>58.9</v>
      </c>
      <c r="I6" s="23"/>
      <c r="J6" s="23" t="s">
        <v>1726</v>
      </c>
      <c r="K6" s="23" t="s">
        <v>1741</v>
      </c>
      <c r="L6" s="23" t="s">
        <v>1733</v>
      </c>
      <c r="M6" s="5"/>
      <c r="N6" s="5">
        <v>-559</v>
      </c>
      <c r="R6" s="3">
        <f t="shared" si="1"/>
        <v>53.2</v>
      </c>
      <c r="S6" s="6">
        <v>5</v>
      </c>
      <c r="T6" s="8">
        <f>T2*5</f>
        <v>21662.5</v>
      </c>
    </row>
    <row r="7" spans="1:20" s="9" customFormat="1" x14ac:dyDescent="0.25">
      <c r="A7" s="23" t="s">
        <v>8</v>
      </c>
      <c r="B7" s="23" t="s">
        <v>7</v>
      </c>
      <c r="C7" s="23" t="s">
        <v>1426</v>
      </c>
      <c r="D7" s="24">
        <f>FLOOR(C7*1.1,LOOKUP(C7*1.1,{0,10,50,100,500},{0.01,0.05,0.1,0.5,1}))</f>
        <v>79.7</v>
      </c>
      <c r="E7" s="24">
        <f>CEILING(C7*0.9,LOOKUP(C7*0.9,{0,10,50,100,500},{0.01,0.05,0.1,0.5,1}))</f>
        <v>65.3</v>
      </c>
      <c r="F7" s="25">
        <f t="shared" si="2"/>
        <v>79.2</v>
      </c>
      <c r="G7" s="23">
        <v>1</v>
      </c>
      <c r="H7" s="23">
        <f t="shared" si="0"/>
        <v>72.5</v>
      </c>
      <c r="I7" s="23"/>
      <c r="J7" s="23" t="s">
        <v>1727</v>
      </c>
      <c r="K7" s="23" t="s">
        <v>1742</v>
      </c>
      <c r="L7" s="23" t="s">
        <v>1734</v>
      </c>
      <c r="M7" s="5"/>
      <c r="N7" s="5">
        <v>-314</v>
      </c>
      <c r="O7" s="6"/>
      <c r="P7" s="6"/>
      <c r="Q7" s="6"/>
      <c r="R7" s="3">
        <f t="shared" si="1"/>
        <v>65.399999999999991</v>
      </c>
      <c r="S7" s="6">
        <v>6</v>
      </c>
      <c r="T7" s="8">
        <f>T2*6</f>
        <v>25995</v>
      </c>
    </row>
    <row r="8" spans="1:20" s="13" customFormat="1" x14ac:dyDescent="0.25">
      <c r="A8" s="23" t="s">
        <v>1716</v>
      </c>
      <c r="B8" s="23" t="s">
        <v>1717</v>
      </c>
      <c r="C8" s="23" t="s">
        <v>1722</v>
      </c>
      <c r="D8" s="24">
        <f>FLOOR(C8*1.1,LOOKUP(C8*1.1,{0,10,50,100,500},{0.01,0.05,0.1,0.5,1}))</f>
        <v>15.5</v>
      </c>
      <c r="E8" s="24">
        <f>CEILING(C8*0.9,LOOKUP(C8*0.9,{0,10,50,100,500},{0.01,0.05,0.1,0.5,1}))</f>
        <v>12.700000000000001</v>
      </c>
      <c r="F8" s="25">
        <f t="shared" si="2"/>
        <v>15.25</v>
      </c>
      <c r="G8" s="25">
        <v>3</v>
      </c>
      <c r="H8" s="23">
        <f t="shared" si="0"/>
        <v>42.3</v>
      </c>
      <c r="I8" s="23"/>
      <c r="J8" s="23" t="s">
        <v>1668</v>
      </c>
      <c r="K8" s="23" t="s">
        <v>1743</v>
      </c>
      <c r="L8" s="23" t="s">
        <v>1735</v>
      </c>
      <c r="M8" s="28"/>
      <c r="N8" s="5">
        <v>-488</v>
      </c>
      <c r="O8" s="6"/>
      <c r="P8" s="6"/>
      <c r="Q8" s="6"/>
      <c r="R8" s="3">
        <f t="shared" si="1"/>
        <v>12.750000000000002</v>
      </c>
      <c r="S8" s="6">
        <v>7</v>
      </c>
      <c r="T8" s="8">
        <f>T2*7</f>
        <v>30327.5</v>
      </c>
    </row>
    <row r="9" spans="1:20" s="13" customFormat="1" x14ac:dyDescent="0.25">
      <c r="A9" s="23" t="s">
        <v>1604</v>
      </c>
      <c r="B9" s="23" t="s">
        <v>1605</v>
      </c>
      <c r="C9" s="23" t="s">
        <v>1305</v>
      </c>
      <c r="D9" s="24">
        <f>FLOOR(C9*1.1,LOOKUP(C9*1.1,{0,10,50,100,500},{0.01,0.05,0.1,0.5,1}))</f>
        <v>30.8</v>
      </c>
      <c r="E9" s="24">
        <f>CEILING(C9*0.9,LOOKUP(C9*0.9,{0,10,50,100,500},{0.01,0.05,0.1,0.5,1}))</f>
        <v>25.200000000000003</v>
      </c>
      <c r="F9" s="25">
        <f t="shared" si="2"/>
        <v>30.55</v>
      </c>
      <c r="G9" s="25">
        <v>2</v>
      </c>
      <c r="H9" s="23">
        <f t="shared" si="0"/>
        <v>56</v>
      </c>
      <c r="I9" s="23"/>
      <c r="J9" s="23" t="s">
        <v>1728</v>
      </c>
      <c r="K9" s="23" t="s">
        <v>1744</v>
      </c>
      <c r="L9" s="23" t="s">
        <v>1736</v>
      </c>
      <c r="M9" s="5"/>
      <c r="N9" s="5">
        <v>-5498</v>
      </c>
      <c r="O9" s="6"/>
      <c r="P9" s="6"/>
      <c r="Q9" s="6"/>
      <c r="R9" s="3">
        <f t="shared" si="1"/>
        <v>25.250000000000004</v>
      </c>
      <c r="S9" s="6">
        <v>8</v>
      </c>
      <c r="T9" s="8">
        <f>T2*8</f>
        <v>34660</v>
      </c>
    </row>
    <row r="10" spans="1:20" x14ac:dyDescent="0.25">
      <c r="A10" s="5"/>
      <c r="B10" s="5"/>
      <c r="C10" s="5"/>
      <c r="D10" s="4"/>
      <c r="E10" s="4"/>
      <c r="F10" s="3"/>
      <c r="G10" s="3"/>
      <c r="H10" s="9">
        <f>SUM(H2:H9)</f>
        <v>433.25</v>
      </c>
      <c r="I10" s="3"/>
      <c r="J10" s="5"/>
      <c r="K10" s="5"/>
      <c r="L10" s="5"/>
      <c r="M10" s="5"/>
      <c r="N10" s="30">
        <f>SUM(N2:N9)</f>
        <v>-539</v>
      </c>
      <c r="R10" s="3">
        <f t="shared" si="1"/>
        <v>0.01</v>
      </c>
      <c r="S10" s="6">
        <v>9</v>
      </c>
      <c r="T10" s="8">
        <f>T2*9</f>
        <v>38992.5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43325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074-2C7C-4BB9-B729-666C63A3F849}">
  <dimension ref="A1:T24"/>
  <sheetViews>
    <sheetView zoomScale="130" zoomScaleNormal="130" workbookViewId="0">
      <selection activeCell="B5" sqref="B5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1282</v>
      </c>
      <c r="B2" s="23" t="s">
        <v>1283</v>
      </c>
      <c r="C2" s="23" t="s">
        <v>860</v>
      </c>
      <c r="D2" s="24">
        <f>FLOOR(C2*1.1,LOOKUP(C2*1.1,{0,10,50,100,500},{0.01,0.05,0.1,0.5,1}))</f>
        <v>42.45</v>
      </c>
      <c r="E2" s="24">
        <f>CEILING(C2*0.9,LOOKUP(C2*0.9,{0,10,50,100,500},{0.01,0.05,0.1,0.5,1}))</f>
        <v>34.75</v>
      </c>
      <c r="F2" s="25">
        <f>IF(D2&lt;10,D2-0.05,IF(D2&lt;50,D2-0.25,IF(D2&lt;100,D2-0.5,IF(D2&lt;500,D2-2.5,IF(D2&lt;1000,D2-5,0)))))</f>
        <v>42.2</v>
      </c>
      <c r="G2" s="23">
        <v>2</v>
      </c>
      <c r="H2" s="23">
        <f t="shared" ref="H2:H9" si="0">C2*G2</f>
        <v>77.2</v>
      </c>
      <c r="I2" s="23"/>
      <c r="J2" s="23" t="s">
        <v>1754</v>
      </c>
      <c r="K2" s="23" t="s">
        <v>1767</v>
      </c>
      <c r="L2" s="23" t="s">
        <v>1759</v>
      </c>
      <c r="M2" s="5"/>
      <c r="N2" s="5">
        <v>2170</v>
      </c>
      <c r="R2" s="3">
        <f t="shared" ref="R2:R11" si="1">IF(E2&lt;10,E2+0.01,IF(E2&lt;50,E2+0.05,IF(E2&lt;100,E2+0.1,IF(E2&lt;500,E2+0.5,IF(E2&lt;1000,E2+1,0)))))</f>
        <v>34.799999999999997</v>
      </c>
      <c r="S2" s="6">
        <v>1</v>
      </c>
      <c r="T2" s="8">
        <f>H10*1000*0.01</f>
        <v>5182.0000000000009</v>
      </c>
    </row>
    <row r="3" spans="1:20" s="9" customFormat="1" x14ac:dyDescent="0.25">
      <c r="A3" s="15" t="s">
        <v>237</v>
      </c>
      <c r="B3" s="15" t="s">
        <v>238</v>
      </c>
      <c r="C3" s="15" t="s">
        <v>1750</v>
      </c>
      <c r="D3" s="15">
        <f>FLOOR(C3*1.1,LOOKUP(C3*1.1,{0,10,50,100,500},{0.01,0.05,0.1,0.5,1}))</f>
        <v>76.800000000000011</v>
      </c>
      <c r="E3" s="15">
        <f>CEILING(C3*0.9,LOOKUP(C3*0.9,{0,10,50,100,500},{0.01,0.05,0.1,0.5,1}))</f>
        <v>63</v>
      </c>
      <c r="F3" s="17">
        <f t="shared" ref="F3:F9" si="2">IF(D3&lt;10,D3-0.05,IF(D3&lt;50,D3-0.25,IF(D3&lt;100,D3-0.5,IF(D3&lt;500,D3-2.5,IF(D3&lt;1000,D3-5,0)))))</f>
        <v>76.300000000000011</v>
      </c>
      <c r="G3" s="15">
        <v>0</v>
      </c>
      <c r="H3" s="15">
        <f t="shared" si="0"/>
        <v>0</v>
      </c>
      <c r="I3" s="15"/>
      <c r="J3" s="15" t="s">
        <v>1755</v>
      </c>
      <c r="K3" s="15" t="s">
        <v>1768</v>
      </c>
      <c r="L3" s="15" t="s">
        <v>1760</v>
      </c>
      <c r="M3" s="5"/>
      <c r="N3" s="5"/>
      <c r="O3" s="6"/>
      <c r="P3" s="6"/>
      <c r="Q3" s="6"/>
      <c r="R3" s="3">
        <f t="shared" si="1"/>
        <v>63.1</v>
      </c>
      <c r="S3" s="6">
        <v>2</v>
      </c>
      <c r="T3" s="8">
        <f>T2*2</f>
        <v>10364.000000000002</v>
      </c>
    </row>
    <row r="4" spans="1:20" x14ac:dyDescent="0.25">
      <c r="A4" s="23" t="s">
        <v>19</v>
      </c>
      <c r="B4" s="23" t="s">
        <v>20</v>
      </c>
      <c r="C4" s="23" t="s">
        <v>1751</v>
      </c>
      <c r="D4" s="24">
        <f>FLOOR(C4*1.1,LOOKUP(C4*1.1,{0,10,50,100,500},{0.01,0.05,0.1,0.5,1}))</f>
        <v>75.3</v>
      </c>
      <c r="E4" s="24">
        <f>CEILING(C4*0.9,LOOKUP(C4*0.9,{0,10,50,100,500},{0.01,0.05,0.1,0.5,1}))</f>
        <v>61.7</v>
      </c>
      <c r="F4" s="25">
        <f t="shared" si="2"/>
        <v>74.8</v>
      </c>
      <c r="G4" s="23">
        <v>1</v>
      </c>
      <c r="H4" s="23">
        <f t="shared" si="0"/>
        <v>68.5</v>
      </c>
      <c r="I4" s="23"/>
      <c r="J4" s="23" t="s">
        <v>1756</v>
      </c>
      <c r="K4" s="23" t="s">
        <v>1769</v>
      </c>
      <c r="L4" s="23" t="s">
        <v>1761</v>
      </c>
      <c r="M4" s="5"/>
      <c r="N4" s="5">
        <v>2105</v>
      </c>
      <c r="R4" s="3">
        <f t="shared" si="1"/>
        <v>61.800000000000004</v>
      </c>
      <c r="S4" s="6">
        <v>3</v>
      </c>
      <c r="T4" s="8">
        <f>T2*3</f>
        <v>15546.000000000004</v>
      </c>
    </row>
    <row r="5" spans="1:20" s="9" customFormat="1" ht="17.25" customHeight="1" x14ac:dyDescent="0.25">
      <c r="A5" s="23" t="s">
        <v>1746</v>
      </c>
      <c r="B5" s="23" t="s">
        <v>1747</v>
      </c>
      <c r="C5" s="23" t="s">
        <v>858</v>
      </c>
      <c r="D5" s="24">
        <f>FLOOR(C5*1.1,LOOKUP(C5*1.1,{0,10,50,100,500},{0.01,0.05,0.1,0.5,1}))</f>
        <v>69</v>
      </c>
      <c r="E5" s="24">
        <f>CEILING(C5*0.9,LOOKUP(C5*0.9,{0,10,50,100,500},{0.01,0.05,0.1,0.5,1}))</f>
        <v>56.6</v>
      </c>
      <c r="F5" s="25">
        <f t="shared" si="2"/>
        <v>68.5</v>
      </c>
      <c r="G5" s="23">
        <v>1</v>
      </c>
      <c r="H5" s="23">
        <f t="shared" si="0"/>
        <v>62.8</v>
      </c>
      <c r="I5" s="23"/>
      <c r="J5" s="23" t="s">
        <v>1666</v>
      </c>
      <c r="K5" s="23" t="s">
        <v>1770</v>
      </c>
      <c r="L5" s="23" t="s">
        <v>1762</v>
      </c>
      <c r="M5" s="5"/>
      <c r="N5" s="5">
        <v>-72</v>
      </c>
      <c r="O5" s="6"/>
      <c r="P5" s="6"/>
      <c r="Q5" s="6"/>
      <c r="R5" s="3">
        <f t="shared" si="1"/>
        <v>56.7</v>
      </c>
      <c r="S5" s="6">
        <v>4</v>
      </c>
      <c r="T5" s="8">
        <f>T2*4</f>
        <v>20728.000000000004</v>
      </c>
    </row>
    <row r="6" spans="1:20" x14ac:dyDescent="0.25">
      <c r="A6" s="23" t="s">
        <v>1748</v>
      </c>
      <c r="B6" s="23" t="s">
        <v>1749</v>
      </c>
      <c r="C6" s="23" t="s">
        <v>1651</v>
      </c>
      <c r="D6" s="24">
        <f>FLOOR(C6*1.1,LOOKUP(C6*1.1,{0,10,50,100,500},{0.01,0.05,0.1,0.5,1}))</f>
        <v>78.2</v>
      </c>
      <c r="E6" s="24">
        <f>CEILING(C6*0.9,LOOKUP(C6*0.9,{0,10,50,100,500},{0.01,0.05,0.1,0.5,1}))</f>
        <v>64</v>
      </c>
      <c r="F6" s="25">
        <f t="shared" si="2"/>
        <v>77.7</v>
      </c>
      <c r="G6" s="23">
        <v>2</v>
      </c>
      <c r="H6" s="23">
        <f t="shared" si="0"/>
        <v>142.19999999999999</v>
      </c>
      <c r="I6" s="23"/>
      <c r="J6" s="23" t="s">
        <v>1757</v>
      </c>
      <c r="K6" s="23" t="s">
        <v>1771</v>
      </c>
      <c r="L6" s="23" t="s">
        <v>1763</v>
      </c>
      <c r="M6" s="5"/>
      <c r="N6" s="5">
        <v>-8350</v>
      </c>
      <c r="R6" s="3">
        <f t="shared" si="1"/>
        <v>64.099999999999994</v>
      </c>
      <c r="S6" s="6">
        <v>5</v>
      </c>
      <c r="T6" s="8">
        <f>T2*5</f>
        <v>25910.000000000004</v>
      </c>
    </row>
    <row r="7" spans="1:20" s="9" customFormat="1" x14ac:dyDescent="0.25">
      <c r="A7" s="23" t="s">
        <v>1106</v>
      </c>
      <c r="B7" s="23" t="s">
        <v>1107</v>
      </c>
      <c r="C7" s="23" t="s">
        <v>932</v>
      </c>
      <c r="D7" s="24">
        <f>FLOOR(C7*1.1,LOOKUP(C7*1.1,{0,10,50,100,500},{0.01,0.05,0.1,0.5,1}))</f>
        <v>41.800000000000004</v>
      </c>
      <c r="E7" s="24">
        <f>CEILING(C7*0.9,LOOKUP(C7*0.9,{0,10,50,100,500},{0.01,0.05,0.1,0.5,1}))</f>
        <v>34.200000000000003</v>
      </c>
      <c r="F7" s="25">
        <f t="shared" si="2"/>
        <v>41.550000000000004</v>
      </c>
      <c r="G7" s="23">
        <v>2</v>
      </c>
      <c r="H7" s="23">
        <f t="shared" si="0"/>
        <v>76</v>
      </c>
      <c r="I7" s="23"/>
      <c r="J7" s="23" t="s">
        <v>1758</v>
      </c>
      <c r="K7" s="23" t="s">
        <v>879</v>
      </c>
      <c r="L7" s="23" t="s">
        <v>1764</v>
      </c>
      <c r="M7" s="5"/>
      <c r="N7" s="5">
        <v>2673</v>
      </c>
      <c r="O7" s="6"/>
      <c r="P7" s="6"/>
      <c r="Q7" s="6"/>
      <c r="R7" s="3">
        <f t="shared" si="1"/>
        <v>34.25</v>
      </c>
      <c r="S7" s="6">
        <v>6</v>
      </c>
      <c r="T7" s="8">
        <f>T2*6</f>
        <v>31092.000000000007</v>
      </c>
    </row>
    <row r="8" spans="1:20" s="13" customFormat="1" x14ac:dyDescent="0.25">
      <c r="A8" s="15" t="s">
        <v>1716</v>
      </c>
      <c r="B8" s="15" t="s">
        <v>1717</v>
      </c>
      <c r="C8" s="15" t="s">
        <v>1752</v>
      </c>
      <c r="D8" s="16">
        <f>FLOOR(C8*1.1,LOOKUP(C8*1.1,{0,10,50,100,500},{0.01,0.05,0.1,0.5,1}))</f>
        <v>16</v>
      </c>
      <c r="E8" s="16">
        <f>CEILING(C8*0.9,LOOKUP(C8*0.9,{0,10,50,100,500},{0.01,0.05,0.1,0.5,1}))</f>
        <v>13.100000000000001</v>
      </c>
      <c r="F8" s="17">
        <f t="shared" si="2"/>
        <v>15.75</v>
      </c>
      <c r="G8" s="17">
        <v>0</v>
      </c>
      <c r="H8" s="15">
        <f t="shared" si="0"/>
        <v>0</v>
      </c>
      <c r="I8" s="15"/>
      <c r="J8" s="15" t="s">
        <v>1054</v>
      </c>
      <c r="K8" s="15" t="s">
        <v>1772</v>
      </c>
      <c r="L8" s="15" t="s">
        <v>1765</v>
      </c>
      <c r="M8" s="5"/>
      <c r="N8" s="5"/>
      <c r="O8" s="6"/>
      <c r="P8" s="6"/>
      <c r="Q8" s="6"/>
      <c r="R8" s="3">
        <f t="shared" si="1"/>
        <v>13.150000000000002</v>
      </c>
      <c r="S8" s="6">
        <v>7</v>
      </c>
      <c r="T8" s="8">
        <f>T2*7</f>
        <v>36274.000000000007</v>
      </c>
    </row>
    <row r="9" spans="1:20" s="13" customFormat="1" x14ac:dyDescent="0.25">
      <c r="A9" s="23" t="s">
        <v>150</v>
      </c>
      <c r="B9" s="23" t="s">
        <v>151</v>
      </c>
      <c r="C9" s="23" t="s">
        <v>1753</v>
      </c>
      <c r="D9" s="24">
        <f>FLOOR(C9*1.1,LOOKUP(C9*1.1,{0,10,50,100,500},{0.01,0.05,0.1,0.5,1}))</f>
        <v>50.300000000000004</v>
      </c>
      <c r="E9" s="24">
        <f>CEILING(C9*0.9,LOOKUP(C9*0.9,{0,10,50,100,500},{0.01,0.05,0.1,0.5,1}))</f>
        <v>41.2</v>
      </c>
      <c r="F9" s="25">
        <f t="shared" si="2"/>
        <v>49.800000000000004</v>
      </c>
      <c r="G9" s="25">
        <v>2</v>
      </c>
      <c r="H9" s="23">
        <f t="shared" si="0"/>
        <v>91.5</v>
      </c>
      <c r="I9" s="23"/>
      <c r="J9" s="23" t="s">
        <v>1670</v>
      </c>
      <c r="K9" s="23" t="s">
        <v>1773</v>
      </c>
      <c r="L9" s="23" t="s">
        <v>1766</v>
      </c>
      <c r="M9" s="5"/>
      <c r="N9" s="5">
        <v>-539</v>
      </c>
      <c r="O9" s="6"/>
      <c r="P9" s="6"/>
      <c r="Q9" s="6"/>
      <c r="R9" s="3">
        <f t="shared" si="1"/>
        <v>41.25</v>
      </c>
      <c r="S9" s="6">
        <v>8</v>
      </c>
      <c r="T9" s="8">
        <f>T2*8</f>
        <v>41456.000000000007</v>
      </c>
    </row>
    <row r="10" spans="1:20" x14ac:dyDescent="0.25">
      <c r="A10" s="5"/>
      <c r="B10" s="5"/>
      <c r="C10" s="5"/>
      <c r="D10" s="4"/>
      <c r="E10" s="4"/>
      <c r="F10" s="3"/>
      <c r="G10" s="3"/>
      <c r="H10" s="9">
        <f>SUM(H2:H9)</f>
        <v>518.20000000000005</v>
      </c>
      <c r="I10" s="3"/>
      <c r="J10" s="5"/>
      <c r="K10" s="5"/>
      <c r="L10" s="5"/>
      <c r="M10" s="5"/>
      <c r="N10" s="30">
        <f>SUM(N2:N9)</f>
        <v>-2013</v>
      </c>
      <c r="R10" s="3">
        <f t="shared" si="1"/>
        <v>0.01</v>
      </c>
      <c r="S10" s="6">
        <v>9</v>
      </c>
      <c r="T10" s="8">
        <f>T2*9</f>
        <v>46638.000000000007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51820.000000000007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C6B3-00B7-4BA8-8D3A-93EECEE12066}">
  <dimension ref="A1:T24"/>
  <sheetViews>
    <sheetView zoomScale="130" zoomScaleNormal="130" workbookViewId="0">
      <selection activeCell="C15" sqref="C15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2.140625" style="6" bestFit="1" customWidth="1"/>
    <col min="12" max="12" width="14" style="6" bestFit="1" customWidth="1"/>
    <col min="13" max="13" width="6" style="6" bestFit="1" customWidth="1"/>
    <col min="14" max="14" width="9" style="6"/>
    <col min="15" max="15" width="9.140625" style="6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N1" s="10" t="s">
        <v>50</v>
      </c>
      <c r="O1" s="6" t="s">
        <v>49</v>
      </c>
      <c r="P1" s="8"/>
      <c r="R1" s="11" t="s">
        <v>370</v>
      </c>
      <c r="T1" s="11"/>
    </row>
    <row r="2" spans="1:20" x14ac:dyDescent="0.25">
      <c r="A2" s="15" t="s">
        <v>128</v>
      </c>
      <c r="B2" s="15" t="s">
        <v>129</v>
      </c>
      <c r="C2" s="15" t="s">
        <v>130</v>
      </c>
      <c r="D2" s="16">
        <f>FLOOR(C2*1.1,LOOKUP(C2*1.1,{0,10,50,100,500},{0.01,0.05,0.1,0.5,1}))</f>
        <v>469</v>
      </c>
      <c r="E2" s="16">
        <f>CEILING(C2*0.9,LOOKUP(C2*0.9,{0,10,50,100,500},{0.01,0.05,0.1,0.5,1}))</f>
        <v>384</v>
      </c>
      <c r="F2" s="17">
        <f t="shared" ref="F2:F16" si="0">IF(D2&lt;10,D2-0.02,IF(D2&lt;50,D2-0.1,IF(D2&lt;100,D2-0.2,IF(D2&lt;500,D2-1,IF(D2&lt;1000,D2-2,0)))))</f>
        <v>468</v>
      </c>
      <c r="G2" s="15">
        <v>0</v>
      </c>
      <c r="H2" s="15">
        <f t="shared" ref="H2:H16" si="1">C2*G2</f>
        <v>0</v>
      </c>
      <c r="I2" s="15"/>
      <c r="J2" s="15" t="s">
        <v>131</v>
      </c>
      <c r="K2" s="15" t="s">
        <v>132</v>
      </c>
      <c r="L2" s="15" t="s">
        <v>133</v>
      </c>
      <c r="M2" s="4"/>
      <c r="O2" s="6">
        <v>1</v>
      </c>
      <c r="P2" s="8">
        <f>H17*1000*0.01</f>
        <v>7456</v>
      </c>
      <c r="R2" s="3">
        <f t="shared" ref="R2:R14" si="2">IF(E2&lt;10,E2+0.01,IF(E2&lt;50,E2+0.05,IF(E2&lt;100,E2+0.1,IF(E2&lt;500,E2+0.5,IF(E2&lt;1000,E2+1,0)))))</f>
        <v>384.5</v>
      </c>
      <c r="T2" s="7"/>
    </row>
    <row r="3" spans="1:20" s="9" customFormat="1" x14ac:dyDescent="0.25">
      <c r="A3" s="15" t="s">
        <v>71</v>
      </c>
      <c r="B3" s="15" t="s">
        <v>72</v>
      </c>
      <c r="C3" s="15" t="s">
        <v>134</v>
      </c>
      <c r="D3" s="16">
        <f>FLOOR(C3*1.1,LOOKUP(C3*1.1,{0,10,50,100,500},{0.01,0.05,0.1,0.5,1}))</f>
        <v>146</v>
      </c>
      <c r="E3" s="16">
        <f>CEILING(C3*0.9,LOOKUP(C3*0.9,{0,10,50,100,500},{0.01,0.05,0.1,0.5,1}))</f>
        <v>120</v>
      </c>
      <c r="F3" s="17">
        <f t="shared" si="0"/>
        <v>145</v>
      </c>
      <c r="G3" s="15">
        <v>0</v>
      </c>
      <c r="H3" s="15">
        <f t="shared" si="1"/>
        <v>0</v>
      </c>
      <c r="I3" s="15"/>
      <c r="J3" s="15" t="s">
        <v>135</v>
      </c>
      <c r="K3" s="15" t="s">
        <v>136</v>
      </c>
      <c r="L3" s="15" t="s">
        <v>137</v>
      </c>
      <c r="M3" s="4"/>
      <c r="N3" s="6"/>
      <c r="O3" s="6">
        <v>2</v>
      </c>
      <c r="P3" s="8">
        <f>P2*2</f>
        <v>14912</v>
      </c>
      <c r="Q3" s="6"/>
      <c r="R3" s="3">
        <f t="shared" si="2"/>
        <v>120.5</v>
      </c>
      <c r="S3" s="6"/>
      <c r="T3" s="7"/>
    </row>
    <row r="4" spans="1:20" x14ac:dyDescent="0.25">
      <c r="A4" s="23" t="s">
        <v>138</v>
      </c>
      <c r="B4" s="23" t="s">
        <v>139</v>
      </c>
      <c r="C4" s="23" t="s">
        <v>140</v>
      </c>
      <c r="D4" s="24">
        <f>FLOOR(C4*1.1,LOOKUP(C4*1.1,{0,10,50,100,500},{0.01,0.05,0.1,0.5,1}))</f>
        <v>26.150000000000002</v>
      </c>
      <c r="E4" s="24">
        <f>CEILING(C4*0.9,LOOKUP(C4*0.9,{0,10,50,100,500},{0.01,0.05,0.1,0.5,1}))</f>
        <v>21.450000000000003</v>
      </c>
      <c r="F4" s="25">
        <f t="shared" si="0"/>
        <v>26.05</v>
      </c>
      <c r="G4" s="23">
        <v>4</v>
      </c>
      <c r="H4" s="23">
        <f t="shared" si="1"/>
        <v>95.2</v>
      </c>
      <c r="I4" s="23"/>
      <c r="J4" s="23" t="s">
        <v>141</v>
      </c>
      <c r="K4" s="23" t="s">
        <v>142</v>
      </c>
      <c r="L4" s="23" t="s">
        <v>143</v>
      </c>
      <c r="M4" s="22"/>
      <c r="N4" s="6">
        <v>3193</v>
      </c>
      <c r="O4" s="6">
        <v>3</v>
      </c>
      <c r="P4" s="8">
        <f>P2*3</f>
        <v>22368</v>
      </c>
      <c r="R4" s="3">
        <f t="shared" si="2"/>
        <v>21.500000000000004</v>
      </c>
      <c r="T4" s="7"/>
    </row>
    <row r="5" spans="1:20" s="9" customFormat="1" ht="17.25" customHeight="1" x14ac:dyDescent="0.25">
      <c r="A5" s="23" t="s">
        <v>144</v>
      </c>
      <c r="B5" s="23" t="s">
        <v>145</v>
      </c>
      <c r="C5" s="23" t="s">
        <v>146</v>
      </c>
      <c r="D5" s="24">
        <f>FLOOR(C5*1.1,LOOKUP(C5*1.1,{0,10,50,100,500},{0.01,0.05,0.1,0.5,1}))</f>
        <v>96.9</v>
      </c>
      <c r="E5" s="24">
        <f>CEILING(C5*0.9,LOOKUP(C5*0.9,{0,10,50,100,500},{0.01,0.05,0.1,0.5,1}))</f>
        <v>79.300000000000011</v>
      </c>
      <c r="F5" s="25">
        <f t="shared" si="0"/>
        <v>96.7</v>
      </c>
      <c r="G5" s="23">
        <v>1</v>
      </c>
      <c r="H5" s="23">
        <f t="shared" si="1"/>
        <v>88.1</v>
      </c>
      <c r="I5" s="23"/>
      <c r="J5" s="23" t="s">
        <v>147</v>
      </c>
      <c r="K5" s="23" t="s">
        <v>148</v>
      </c>
      <c r="L5" s="23" t="s">
        <v>149</v>
      </c>
      <c r="M5" s="22"/>
      <c r="N5" s="6">
        <v>4713</v>
      </c>
      <c r="O5" s="6">
        <v>4</v>
      </c>
      <c r="P5" s="8">
        <f>P2*4</f>
        <v>29824</v>
      </c>
      <c r="Q5" s="6"/>
      <c r="R5" s="3">
        <f t="shared" si="2"/>
        <v>79.400000000000006</v>
      </c>
      <c r="S5" s="6"/>
      <c r="T5" s="7"/>
    </row>
    <row r="6" spans="1:20" x14ac:dyDescent="0.25">
      <c r="A6" s="23" t="s">
        <v>150</v>
      </c>
      <c r="B6" s="23" t="s">
        <v>151</v>
      </c>
      <c r="C6" s="23" t="s">
        <v>152</v>
      </c>
      <c r="D6" s="24">
        <f>FLOOR(C6*1.1,LOOKUP(C6*1.1,{0,10,50,100,500},{0.01,0.05,0.1,0.5,1}))</f>
        <v>46.650000000000006</v>
      </c>
      <c r="E6" s="24">
        <f>CEILING(C6*0.9,LOOKUP(C6*0.9,{0,10,50,100,500},{0.01,0.05,0.1,0.5,1}))</f>
        <v>38.25</v>
      </c>
      <c r="F6" s="25">
        <f t="shared" si="0"/>
        <v>46.550000000000004</v>
      </c>
      <c r="G6" s="23">
        <v>2</v>
      </c>
      <c r="H6" s="23">
        <f t="shared" si="1"/>
        <v>84.9</v>
      </c>
      <c r="I6" s="23"/>
      <c r="J6" s="23" t="s">
        <v>153</v>
      </c>
      <c r="K6" s="23" t="s">
        <v>154</v>
      </c>
      <c r="L6" s="23" t="s">
        <v>155</v>
      </c>
      <c r="M6" s="4"/>
      <c r="N6" s="6">
        <v>2637</v>
      </c>
      <c r="O6" s="6">
        <v>5</v>
      </c>
      <c r="P6" s="8">
        <f>P2*5</f>
        <v>37280</v>
      </c>
      <c r="R6" s="3">
        <f t="shared" si="2"/>
        <v>38.299999999999997</v>
      </c>
      <c r="T6" s="7"/>
    </row>
    <row r="7" spans="1:20" s="9" customFormat="1" x14ac:dyDescent="0.25">
      <c r="A7" s="23" t="s">
        <v>100</v>
      </c>
      <c r="B7" s="23" t="s">
        <v>101</v>
      </c>
      <c r="C7" s="23" t="s">
        <v>156</v>
      </c>
      <c r="D7" s="24">
        <f>FLOOR(C7*1.1,LOOKUP(C7*1.1,{0,10,50,100,500},{0.01,0.05,0.1,0.5,1}))</f>
        <v>60.7</v>
      </c>
      <c r="E7" s="24">
        <f>CEILING(C7*0.9,LOOKUP(C7*0.9,{0,10,50,100,500},{0.01,0.05,0.1,0.5,1}))</f>
        <v>49.7</v>
      </c>
      <c r="F7" s="25">
        <f t="shared" si="0"/>
        <v>60.5</v>
      </c>
      <c r="G7" s="23">
        <v>2</v>
      </c>
      <c r="H7" s="23">
        <f t="shared" si="1"/>
        <v>110.4</v>
      </c>
      <c r="I7" s="23"/>
      <c r="J7" s="23" t="s">
        <v>157</v>
      </c>
      <c r="K7" s="23" t="s">
        <v>158</v>
      </c>
      <c r="L7" s="23" t="s">
        <v>159</v>
      </c>
      <c r="M7" s="7"/>
      <c r="N7" s="6">
        <v>1725</v>
      </c>
      <c r="O7" s="6">
        <v>6</v>
      </c>
      <c r="P7" s="8">
        <f>P2*6</f>
        <v>44736</v>
      </c>
      <c r="Q7" s="6"/>
      <c r="R7" s="3">
        <f t="shared" si="2"/>
        <v>49.75</v>
      </c>
      <c r="S7" s="6"/>
      <c r="T7" s="7"/>
    </row>
    <row r="8" spans="1:20" s="13" customFormat="1" x14ac:dyDescent="0.25">
      <c r="A8" s="15" t="s">
        <v>160</v>
      </c>
      <c r="B8" s="15" t="s">
        <v>161</v>
      </c>
      <c r="C8" s="15" t="s">
        <v>162</v>
      </c>
      <c r="D8" s="16">
        <f>FLOOR(C8*1.1,LOOKUP(C8*1.1,{0,10,50,100,500},{0.01,0.05,0.1,0.5,1}))</f>
        <v>767</v>
      </c>
      <c r="E8" s="16">
        <f>CEILING(C8*0.9,LOOKUP(C8*0.9,{0,10,50,100,500},{0.01,0.05,0.1,0.5,1}))</f>
        <v>629</v>
      </c>
      <c r="F8" s="17">
        <f t="shared" si="0"/>
        <v>765</v>
      </c>
      <c r="G8" s="17">
        <v>0</v>
      </c>
      <c r="H8" s="15">
        <f t="shared" si="1"/>
        <v>0</v>
      </c>
      <c r="I8" s="15"/>
      <c r="J8" s="15" t="s">
        <v>163</v>
      </c>
      <c r="K8" s="15" t="s">
        <v>164</v>
      </c>
      <c r="L8" s="15" t="s">
        <v>165</v>
      </c>
      <c r="M8" s="7"/>
      <c r="N8" s="6"/>
      <c r="O8" s="6">
        <v>7</v>
      </c>
      <c r="P8" s="8">
        <f>P2*7</f>
        <v>52192</v>
      </c>
      <c r="Q8" s="6"/>
      <c r="R8" s="3">
        <f t="shared" si="2"/>
        <v>630</v>
      </c>
      <c r="S8" s="6"/>
      <c r="T8" s="7"/>
    </row>
    <row r="9" spans="1:20" s="13" customFormat="1" x14ac:dyDescent="0.25">
      <c r="A9" s="23" t="s">
        <v>166</v>
      </c>
      <c r="B9" s="23" t="s">
        <v>167</v>
      </c>
      <c r="C9" s="23" t="s">
        <v>168</v>
      </c>
      <c r="D9" s="24">
        <f>FLOOR(C9*1.1,LOOKUP(C9*1.1,{0,10,50,100,500},{0.01,0.05,0.1,0.5,1}))</f>
        <v>72</v>
      </c>
      <c r="E9" s="24">
        <f>CEILING(C9*0.9,LOOKUP(C9*0.9,{0,10,50,100,500},{0.01,0.05,0.1,0.5,1}))</f>
        <v>59</v>
      </c>
      <c r="F9" s="25">
        <f t="shared" si="0"/>
        <v>71.8</v>
      </c>
      <c r="G9" s="25">
        <v>1</v>
      </c>
      <c r="H9" s="23">
        <f t="shared" si="1"/>
        <v>65.5</v>
      </c>
      <c r="I9" s="23"/>
      <c r="J9" s="23" t="s">
        <v>169</v>
      </c>
      <c r="K9" s="23" t="s">
        <v>170</v>
      </c>
      <c r="L9" s="23" t="s">
        <v>171</v>
      </c>
      <c r="M9" s="22"/>
      <c r="N9" s="6">
        <f>-(4599+2106)</f>
        <v>-6705</v>
      </c>
      <c r="O9" s="6">
        <v>8</v>
      </c>
      <c r="P9" s="8">
        <f>P2*8</f>
        <v>59648</v>
      </c>
      <c r="Q9" s="6"/>
      <c r="R9" s="3">
        <f t="shared" si="2"/>
        <v>59.1</v>
      </c>
      <c r="S9" s="6"/>
      <c r="T9" s="7"/>
    </row>
    <row r="10" spans="1:20" x14ac:dyDescent="0.25">
      <c r="A10" s="15" t="s">
        <v>172</v>
      </c>
      <c r="B10" s="15" t="s">
        <v>173</v>
      </c>
      <c r="C10" s="15" t="s">
        <v>174</v>
      </c>
      <c r="D10" s="16">
        <f>FLOOR(C10*1.1,LOOKUP(C10*1.1,{0,10,50,100,500},{0.01,0.05,0.1,0.5,1}))</f>
        <v>13.600000000000001</v>
      </c>
      <c r="E10" s="16">
        <f>CEILING(C10*0.9,LOOKUP(C10*0.9,{0,10,50,100,500},{0.01,0.05,0.1,0.5,1}))</f>
        <v>11.200000000000001</v>
      </c>
      <c r="F10" s="17">
        <f t="shared" si="0"/>
        <v>13.500000000000002</v>
      </c>
      <c r="G10" s="15">
        <v>0</v>
      </c>
      <c r="H10" s="15">
        <f t="shared" si="1"/>
        <v>0</v>
      </c>
      <c r="I10" s="15"/>
      <c r="J10" s="15" t="s">
        <v>175</v>
      </c>
      <c r="K10" s="15" t="s">
        <v>176</v>
      </c>
      <c r="L10" s="28" t="s">
        <v>177</v>
      </c>
      <c r="M10" s="7"/>
      <c r="O10" s="6">
        <v>9</v>
      </c>
      <c r="P10" s="8">
        <f>P2*9</f>
        <v>67104</v>
      </c>
      <c r="R10" s="3">
        <f t="shared" si="2"/>
        <v>11.250000000000002</v>
      </c>
      <c r="T10" s="7"/>
    </row>
    <row r="11" spans="1:20" s="9" customFormat="1" x14ac:dyDescent="0.25">
      <c r="A11" s="15" t="s">
        <v>178</v>
      </c>
      <c r="B11" s="15" t="s">
        <v>179</v>
      </c>
      <c r="C11" s="15" t="s">
        <v>180</v>
      </c>
      <c r="D11" s="16">
        <f>FLOOR(C11*1.1,LOOKUP(C11*1.1,{0,10,50,100,500},{0.01,0.05,0.1,0.5,1}))</f>
        <v>634</v>
      </c>
      <c r="E11" s="16">
        <f>CEILING(C11*0.9,LOOKUP(C11*0.9,{0,10,50,100,500},{0.01,0.05,0.1,0.5,1}))</f>
        <v>520</v>
      </c>
      <c r="F11" s="17">
        <f t="shared" si="0"/>
        <v>632</v>
      </c>
      <c r="G11" s="15">
        <v>0</v>
      </c>
      <c r="H11" s="15">
        <f t="shared" si="1"/>
        <v>0</v>
      </c>
      <c r="I11" s="15"/>
      <c r="J11" s="15" t="s">
        <v>181</v>
      </c>
      <c r="K11" s="15" t="s">
        <v>182</v>
      </c>
      <c r="L11" s="15" t="s">
        <v>183</v>
      </c>
      <c r="M11" s="7"/>
      <c r="N11" s="6"/>
      <c r="O11" s="6">
        <v>10</v>
      </c>
      <c r="P11" s="8">
        <f>P2*10</f>
        <v>74560</v>
      </c>
      <c r="Q11" s="6"/>
      <c r="R11" s="3">
        <f t="shared" si="2"/>
        <v>521</v>
      </c>
      <c r="S11" s="6"/>
      <c r="T11" s="7"/>
    </row>
    <row r="12" spans="1:20" x14ac:dyDescent="0.25">
      <c r="A12" s="23" t="s">
        <v>184</v>
      </c>
      <c r="B12" s="23" t="s">
        <v>185</v>
      </c>
      <c r="C12" s="23" t="s">
        <v>186</v>
      </c>
      <c r="D12" s="24">
        <f>FLOOR(C12*1.1,LOOKUP(C12*1.1,{0,10,50,100,500},{0.01,0.05,0.1,0.5,1}))</f>
        <v>23</v>
      </c>
      <c r="E12" s="24">
        <f>CEILING(C12*0.9,LOOKUP(C12*0.9,{0,10,50,100,500},{0.01,0.05,0.1,0.5,1}))</f>
        <v>18.900000000000002</v>
      </c>
      <c r="F12" s="25">
        <f t="shared" si="0"/>
        <v>22.9</v>
      </c>
      <c r="G12" s="23">
        <v>4</v>
      </c>
      <c r="H12" s="23">
        <f t="shared" si="1"/>
        <v>83.8</v>
      </c>
      <c r="I12" s="23"/>
      <c r="J12" s="23" t="s">
        <v>187</v>
      </c>
      <c r="K12" s="23" t="s">
        <v>188</v>
      </c>
      <c r="L12" s="23" t="s">
        <v>189</v>
      </c>
      <c r="M12" s="22"/>
      <c r="N12" s="6">
        <v>-1370</v>
      </c>
      <c r="P12" s="14"/>
      <c r="Q12" s="14"/>
      <c r="R12" s="3">
        <f t="shared" si="2"/>
        <v>18.950000000000003</v>
      </c>
      <c r="T12" s="7"/>
    </row>
    <row r="13" spans="1:20" s="9" customFormat="1" x14ac:dyDescent="0.25">
      <c r="A13" s="23" t="s">
        <v>77</v>
      </c>
      <c r="B13" s="23" t="s">
        <v>78</v>
      </c>
      <c r="C13" s="23" t="s">
        <v>190</v>
      </c>
      <c r="D13" s="24">
        <f>FLOOR(C13*1.1,LOOKUP(C13*1.1,{0,10,50,100,500},{0.01,0.05,0.1,0.5,1}))</f>
        <v>47.85</v>
      </c>
      <c r="E13" s="24">
        <f>CEILING(C13*0.9,LOOKUP(C13*0.9,{0,10,50,100,500},{0.01,0.05,0.1,0.5,1}))</f>
        <v>39.150000000000006</v>
      </c>
      <c r="F13" s="25">
        <f t="shared" si="0"/>
        <v>47.75</v>
      </c>
      <c r="G13" s="23">
        <v>2</v>
      </c>
      <c r="H13" s="23">
        <f t="shared" si="1"/>
        <v>87</v>
      </c>
      <c r="I13" s="23"/>
      <c r="J13" s="23" t="s">
        <v>191</v>
      </c>
      <c r="K13" s="23" t="s">
        <v>192</v>
      </c>
      <c r="L13" s="23" t="s">
        <v>193</v>
      </c>
      <c r="M13" s="7"/>
      <c r="N13" s="6">
        <v>-877</v>
      </c>
      <c r="O13" s="6"/>
      <c r="P13" s="14"/>
      <c r="Q13" s="14"/>
      <c r="R13" s="3">
        <f t="shared" si="2"/>
        <v>39.200000000000003</v>
      </c>
      <c r="S13" s="6"/>
      <c r="T13" s="7"/>
    </row>
    <row r="14" spans="1:20" x14ac:dyDescent="0.25">
      <c r="A14" s="23" t="s">
        <v>194</v>
      </c>
      <c r="B14" s="23" t="s">
        <v>195</v>
      </c>
      <c r="C14" s="23" t="s">
        <v>196</v>
      </c>
      <c r="D14" s="24">
        <f>FLOOR(C14*1.1,LOOKUP(C14*1.1,{0,10,50,100,500},{0.01,0.05,0.1,0.5,1}))</f>
        <v>37.5</v>
      </c>
      <c r="E14" s="24">
        <f>CEILING(C14*0.9,LOOKUP(C14*0.9,{0,10,50,100,500},{0.01,0.05,0.1,0.5,1}))</f>
        <v>30.700000000000003</v>
      </c>
      <c r="F14" s="25">
        <f t="shared" si="0"/>
        <v>37.4</v>
      </c>
      <c r="G14" s="23">
        <v>2</v>
      </c>
      <c r="H14" s="23">
        <f t="shared" si="1"/>
        <v>68.2</v>
      </c>
      <c r="I14" s="23"/>
      <c r="J14" s="23" t="s">
        <v>197</v>
      </c>
      <c r="K14" s="23" t="s">
        <v>198</v>
      </c>
      <c r="L14" s="23" t="s">
        <v>199</v>
      </c>
      <c r="M14" s="7"/>
      <c r="N14" s="6">
        <v>1306</v>
      </c>
      <c r="P14" s="14"/>
      <c r="Q14" s="14"/>
      <c r="R14" s="3">
        <f t="shared" si="2"/>
        <v>30.750000000000004</v>
      </c>
      <c r="T14" s="7"/>
    </row>
    <row r="15" spans="1:20" s="9" customFormat="1" x14ac:dyDescent="0.25">
      <c r="A15" s="23" t="s">
        <v>200</v>
      </c>
      <c r="B15" s="23" t="s">
        <v>201</v>
      </c>
      <c r="C15" s="23" t="s">
        <v>34</v>
      </c>
      <c r="D15" s="24">
        <f>FLOOR(C15*1.1,LOOKUP(C15*1.1,{0,10,50,100,500},{0.01,0.05,0.1,0.5,1}))</f>
        <v>68.7</v>
      </c>
      <c r="E15" s="24">
        <f>CEILING(C15*0.9,LOOKUP(C15*0.9,{0,10,50,100,500},{0.01,0.05,0.1,0.5,1}))</f>
        <v>56.300000000000004</v>
      </c>
      <c r="F15" s="25">
        <f t="shared" si="0"/>
        <v>68.5</v>
      </c>
      <c r="G15" s="23">
        <v>1</v>
      </c>
      <c r="H15" s="23">
        <f t="shared" si="1"/>
        <v>62.5</v>
      </c>
      <c r="I15" s="23"/>
      <c r="J15" s="23" t="s">
        <v>202</v>
      </c>
      <c r="K15" s="23" t="s">
        <v>203</v>
      </c>
      <c r="L15" s="23" t="s">
        <v>204</v>
      </c>
      <c r="M15" s="7"/>
      <c r="N15" s="6">
        <v>-5481</v>
      </c>
      <c r="O15" s="6"/>
      <c r="P15" s="14"/>
      <c r="Q15" s="14"/>
      <c r="R15" s="14"/>
      <c r="S15" s="14"/>
      <c r="T15" s="7"/>
    </row>
    <row r="16" spans="1:20" x14ac:dyDescent="0.25">
      <c r="A16" s="15" t="s">
        <v>205</v>
      </c>
      <c r="B16" s="15" t="s">
        <v>206</v>
      </c>
      <c r="C16" s="15" t="s">
        <v>207</v>
      </c>
      <c r="D16" s="16">
        <f>FLOOR(C16*1.1,LOOKUP(C16*1.1,{0,10,50,100,500},{0.01,0.05,0.1,0.5,1}))</f>
        <v>121</v>
      </c>
      <c r="E16" s="16">
        <f>CEILING(C16*0.9,LOOKUP(C16*0.9,{0,10,50,100,500},{0.01,0.05,0.1,0.5,1}))</f>
        <v>99</v>
      </c>
      <c r="F16" s="17">
        <f t="shared" si="0"/>
        <v>120</v>
      </c>
      <c r="G16" s="15">
        <v>0</v>
      </c>
      <c r="H16" s="15">
        <f t="shared" si="1"/>
        <v>0</v>
      </c>
      <c r="I16" s="15"/>
      <c r="J16" s="15" t="s">
        <v>208</v>
      </c>
      <c r="K16" s="15" t="s">
        <v>209</v>
      </c>
      <c r="L16" s="15" t="s">
        <v>210</v>
      </c>
      <c r="N16" s="7"/>
      <c r="P16" s="14"/>
      <c r="Q16" s="14"/>
      <c r="R16" s="14"/>
      <c r="S16" s="14"/>
      <c r="T16" s="7"/>
    </row>
    <row r="17" spans="1:15" x14ac:dyDescent="0.25">
      <c r="C17" s="6"/>
      <c r="D17" s="4"/>
      <c r="E17" s="4"/>
      <c r="F17" s="3"/>
      <c r="G17" s="3"/>
      <c r="H17" s="9">
        <f>SUM(H2:H16)</f>
        <v>745.6</v>
      </c>
      <c r="I17" s="5"/>
      <c r="J17" s="5"/>
      <c r="L17" s="8"/>
      <c r="N17" s="31">
        <v>-859</v>
      </c>
      <c r="O17" s="5"/>
    </row>
    <row r="18" spans="1:15" x14ac:dyDescent="0.25">
      <c r="A18" s="7"/>
      <c r="B18" s="7"/>
      <c r="C18" s="7"/>
      <c r="D18" s="4"/>
      <c r="E18" s="4"/>
      <c r="F18" s="3"/>
      <c r="G18" s="3"/>
      <c r="H18" s="5"/>
      <c r="I18" s="5"/>
      <c r="N18" s="7"/>
      <c r="O18" s="7"/>
    </row>
    <row r="19" spans="1:15" x14ac:dyDescent="0.25">
      <c r="A19" s="7"/>
      <c r="B19" s="7"/>
      <c r="C19" s="7"/>
      <c r="D19" s="4"/>
      <c r="E19" s="4"/>
      <c r="F19" s="3"/>
      <c r="G19" s="3"/>
      <c r="H19" s="5"/>
      <c r="I19" s="5"/>
      <c r="N19" s="7"/>
      <c r="O19" s="7"/>
    </row>
    <row r="20" spans="1:15" x14ac:dyDescent="0.25">
      <c r="A20" s="7"/>
      <c r="B20" s="7"/>
      <c r="C20" s="7"/>
      <c r="D20" s="4"/>
      <c r="E20" s="4"/>
      <c r="F20" s="3"/>
      <c r="G20" s="3"/>
      <c r="H20" s="5"/>
      <c r="I20" s="5"/>
      <c r="N20" s="7"/>
      <c r="O20" s="7"/>
    </row>
    <row r="21" spans="1:15" x14ac:dyDescent="0.25">
      <c r="A21" s="7"/>
      <c r="B21" s="7"/>
      <c r="C21" s="7"/>
      <c r="N21" s="7"/>
      <c r="O21" s="7"/>
    </row>
    <row r="22" spans="1:15" x14ac:dyDescent="0.25">
      <c r="A22" s="7"/>
      <c r="B22" s="7"/>
      <c r="C22" s="7"/>
      <c r="N22" s="7"/>
      <c r="O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8E9D-FC8E-4F7E-8DCC-BD59A7861E57}">
  <dimension ref="A1:T24"/>
  <sheetViews>
    <sheetView zoomScale="145" zoomScaleNormal="145" workbookViewId="0">
      <selection activeCell="K22" sqref="K22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393</v>
      </c>
      <c r="B2" s="23" t="s">
        <v>394</v>
      </c>
      <c r="C2" s="23" t="s">
        <v>1721</v>
      </c>
      <c r="D2" s="24">
        <f>FLOOR(C2*1.1,LOOKUP(C2*1.1,{0,10,50,100,500},{0.01,0.05,0.1,0.5,1}))</f>
        <v>64.7</v>
      </c>
      <c r="E2" s="24">
        <f>CEILING(C2*0.9,LOOKUP(C2*0.9,{0,10,50,100,500},{0.01,0.05,0.1,0.5,1}))</f>
        <v>53.1</v>
      </c>
      <c r="F2" s="25">
        <f>IF(D2&lt;10,D2-0.05,IF(D2&lt;50,D2-0.25,IF(D2&lt;100,D2-0.5,IF(D2&lt;500,D2-2.5,IF(D2&lt;1000,D2-5,0)))))</f>
        <v>64.2</v>
      </c>
      <c r="G2" s="23">
        <v>1</v>
      </c>
      <c r="H2" s="23">
        <f t="shared" ref="H2:H9" si="0">C2*G2</f>
        <v>58.9</v>
      </c>
      <c r="I2" s="23"/>
      <c r="J2" s="23" t="s">
        <v>929</v>
      </c>
      <c r="K2" s="23" t="s">
        <v>1796</v>
      </c>
      <c r="L2" s="23" t="s">
        <v>1788</v>
      </c>
      <c r="M2" s="60"/>
      <c r="N2" s="5">
        <v>-4265</v>
      </c>
      <c r="R2" s="3">
        <f t="shared" ref="R2:R11" si="1">IF(E2&lt;10,E2+0.01,IF(E2&lt;50,E2+0.05,IF(E2&lt;100,E2+0.1,IF(E2&lt;500,E2+0.5,IF(E2&lt;1000,E2+1,0)))))</f>
        <v>53.2</v>
      </c>
      <c r="S2" s="6">
        <v>1</v>
      </c>
      <c r="T2" s="8">
        <f>H10*1000*0.01</f>
        <v>4227.5</v>
      </c>
    </row>
    <row r="3" spans="1:20" s="9" customFormat="1" x14ac:dyDescent="0.25">
      <c r="A3" s="23" t="s">
        <v>1774</v>
      </c>
      <c r="B3" s="23" t="s">
        <v>1775</v>
      </c>
      <c r="C3" s="23" t="s">
        <v>1776</v>
      </c>
      <c r="D3" s="23">
        <f>FLOOR(C3*1.1,LOOKUP(C3*1.1,{0,10,50,100,500},{0.01,0.05,0.1,0.5,1}))</f>
        <v>62.2</v>
      </c>
      <c r="E3" s="23">
        <f>CEILING(C3*0.9,LOOKUP(C3*0.9,{0,10,50,100,500},{0.01,0.05,0.1,0.5,1}))</f>
        <v>51</v>
      </c>
      <c r="F3" s="25">
        <f t="shared" ref="F3:F9" si="2">IF(D3&lt;10,D3-0.05,IF(D3&lt;50,D3-0.25,IF(D3&lt;100,D3-0.5,IF(D3&lt;500,D3-2.5,IF(D3&lt;1000,D3-5,0)))))</f>
        <v>61.7</v>
      </c>
      <c r="G3" s="23">
        <v>1</v>
      </c>
      <c r="H3" s="23">
        <f t="shared" si="0"/>
        <v>56.6</v>
      </c>
      <c r="I3" s="23"/>
      <c r="J3" s="23" t="s">
        <v>1782</v>
      </c>
      <c r="K3" s="23" t="s">
        <v>1797</v>
      </c>
      <c r="L3" s="23" t="s">
        <v>1789</v>
      </c>
      <c r="M3" s="59"/>
      <c r="N3" s="5">
        <v>-5054</v>
      </c>
      <c r="O3" s="6"/>
      <c r="P3" s="6"/>
      <c r="Q3" s="6"/>
      <c r="R3" s="3">
        <f t="shared" si="1"/>
        <v>51.1</v>
      </c>
      <c r="S3" s="6">
        <v>2</v>
      </c>
      <c r="T3" s="8">
        <f>T2*2</f>
        <v>8455</v>
      </c>
    </row>
    <row r="4" spans="1:20" x14ac:dyDescent="0.25">
      <c r="A4" s="23" t="s">
        <v>345</v>
      </c>
      <c r="B4" s="23" t="s">
        <v>346</v>
      </c>
      <c r="C4" s="23" t="s">
        <v>1777</v>
      </c>
      <c r="D4" s="24">
        <f>FLOOR(C4*1.1,LOOKUP(C4*1.1,{0,10,50,100,500},{0.01,0.05,0.1,0.5,1}))</f>
        <v>30.700000000000003</v>
      </c>
      <c r="E4" s="24">
        <f>CEILING(C4*0.9,LOOKUP(C4*0.9,{0,10,50,100,500},{0.01,0.05,0.1,0.5,1}))</f>
        <v>25.200000000000003</v>
      </c>
      <c r="F4" s="25">
        <f t="shared" si="2"/>
        <v>30.450000000000003</v>
      </c>
      <c r="G4" s="23">
        <v>2</v>
      </c>
      <c r="H4" s="23">
        <f t="shared" si="0"/>
        <v>55.9</v>
      </c>
      <c r="I4" s="23"/>
      <c r="J4" s="23" t="s">
        <v>1783</v>
      </c>
      <c r="K4" s="23" t="s">
        <v>1798</v>
      </c>
      <c r="L4" s="23" t="s">
        <v>1790</v>
      </c>
      <c r="M4" s="60"/>
      <c r="N4" s="5">
        <v>-1343</v>
      </c>
      <c r="R4" s="3">
        <f t="shared" si="1"/>
        <v>25.250000000000004</v>
      </c>
      <c r="S4" s="6">
        <v>3</v>
      </c>
      <c r="T4" s="8">
        <f>T2*3</f>
        <v>12682.5</v>
      </c>
    </row>
    <row r="5" spans="1:20" s="9" customFormat="1" ht="17.25" customHeight="1" x14ac:dyDescent="0.25">
      <c r="A5" s="23" t="s">
        <v>1647</v>
      </c>
      <c r="B5" s="23" t="s">
        <v>1648</v>
      </c>
      <c r="C5" s="23" t="s">
        <v>1778</v>
      </c>
      <c r="D5" s="24">
        <f>FLOOR(C5*1.1,LOOKUP(C5*1.1,{0,10,50,100,500},{0.01,0.05,0.1,0.5,1}))</f>
        <v>56.1</v>
      </c>
      <c r="E5" s="24">
        <f>CEILING(C5*0.9,LOOKUP(C5*0.9,{0,10,50,100,500},{0.01,0.05,0.1,0.5,1}))</f>
        <v>45.900000000000006</v>
      </c>
      <c r="F5" s="25">
        <f t="shared" si="2"/>
        <v>55.6</v>
      </c>
      <c r="G5" s="23">
        <v>1</v>
      </c>
      <c r="H5" s="23">
        <f t="shared" si="0"/>
        <v>51</v>
      </c>
      <c r="I5" s="23"/>
      <c r="J5" s="23" t="s">
        <v>491</v>
      </c>
      <c r="K5" s="23" t="s">
        <v>1799</v>
      </c>
      <c r="L5" s="23" t="s">
        <v>1791</v>
      </c>
      <c r="M5" s="60"/>
      <c r="N5" s="5">
        <v>-220</v>
      </c>
      <c r="O5" s="6"/>
      <c r="P5" s="6"/>
      <c r="Q5" s="6"/>
      <c r="R5" s="3">
        <f t="shared" si="1"/>
        <v>45.95</v>
      </c>
      <c r="S5" s="6">
        <v>4</v>
      </c>
      <c r="T5" s="8">
        <f>T2*4</f>
        <v>16910</v>
      </c>
    </row>
    <row r="6" spans="1:20" x14ac:dyDescent="0.25">
      <c r="A6" s="23" t="s">
        <v>1009</v>
      </c>
      <c r="B6" s="23" t="s">
        <v>1010</v>
      </c>
      <c r="C6" s="23" t="s">
        <v>1779</v>
      </c>
      <c r="D6" s="24">
        <f>FLOOR(C6*1.1,LOOKUP(C6*1.1,{0,10,50,100,500},{0.01,0.05,0.1,0.5,1}))</f>
        <v>40.150000000000006</v>
      </c>
      <c r="E6" s="24">
        <f>CEILING(C6*0.9,LOOKUP(C6*0.9,{0,10,50,100,500},{0.01,0.05,0.1,0.5,1}))</f>
        <v>32.85</v>
      </c>
      <c r="F6" s="25">
        <f t="shared" si="2"/>
        <v>39.900000000000006</v>
      </c>
      <c r="G6" s="23">
        <v>1</v>
      </c>
      <c r="H6" s="23">
        <f t="shared" si="0"/>
        <v>36.5</v>
      </c>
      <c r="I6" s="23"/>
      <c r="J6" s="23" t="s">
        <v>1784</v>
      </c>
      <c r="K6" s="23" t="s">
        <v>1800</v>
      </c>
      <c r="L6" s="23" t="s">
        <v>1792</v>
      </c>
      <c r="M6" s="60"/>
      <c r="N6" s="5">
        <v>-2812</v>
      </c>
      <c r="R6" s="3">
        <f t="shared" si="1"/>
        <v>32.9</v>
      </c>
      <c r="S6" s="6">
        <v>5</v>
      </c>
      <c r="T6" s="8">
        <f>T2*5</f>
        <v>21137.5</v>
      </c>
    </row>
    <row r="7" spans="1:20" s="9" customFormat="1" x14ac:dyDescent="0.25">
      <c r="A7" s="23" t="s">
        <v>335</v>
      </c>
      <c r="B7" s="23" t="s">
        <v>336</v>
      </c>
      <c r="C7" s="23" t="s">
        <v>1780</v>
      </c>
      <c r="D7" s="24">
        <f>FLOOR(C7*1.1,LOOKUP(C7*1.1,{0,10,50,100,500},{0.01,0.05,0.1,0.5,1}))</f>
        <v>19.950000000000003</v>
      </c>
      <c r="E7" s="24">
        <f>CEILING(C7*0.9,LOOKUP(C7*0.9,{0,10,50,100,500},{0.01,0.05,0.1,0.5,1}))</f>
        <v>16.350000000000001</v>
      </c>
      <c r="F7" s="25">
        <f t="shared" si="2"/>
        <v>19.700000000000003</v>
      </c>
      <c r="G7" s="23">
        <v>3</v>
      </c>
      <c r="H7" s="23">
        <f t="shared" si="0"/>
        <v>54.449999999999996</v>
      </c>
      <c r="I7" s="23"/>
      <c r="J7" s="23" t="s">
        <v>1785</v>
      </c>
      <c r="K7" s="23" t="s">
        <v>1801</v>
      </c>
      <c r="L7" s="23" t="s">
        <v>1793</v>
      </c>
      <c r="M7" s="60"/>
      <c r="N7" s="5">
        <v>-591</v>
      </c>
      <c r="O7" s="6"/>
      <c r="P7" s="6"/>
      <c r="Q7" s="6"/>
      <c r="R7" s="3">
        <f t="shared" si="1"/>
        <v>16.400000000000002</v>
      </c>
      <c r="S7" s="6">
        <v>6</v>
      </c>
      <c r="T7" s="8">
        <f>T2*6</f>
        <v>25365</v>
      </c>
    </row>
    <row r="8" spans="1:20" s="13" customFormat="1" x14ac:dyDescent="0.25">
      <c r="A8" s="23" t="s">
        <v>796</v>
      </c>
      <c r="B8" s="23" t="s">
        <v>797</v>
      </c>
      <c r="C8" s="23" t="s">
        <v>1781</v>
      </c>
      <c r="D8" s="24">
        <f>FLOOR(C8*1.1,LOOKUP(C8*1.1,{0,10,50,100,500},{0.01,0.05,0.1,0.5,1}))</f>
        <v>43.45</v>
      </c>
      <c r="E8" s="24">
        <f>CEILING(C8*0.9,LOOKUP(C8*0.9,{0,10,50,100,500},{0.01,0.05,0.1,0.5,1}))</f>
        <v>35.550000000000004</v>
      </c>
      <c r="F8" s="25">
        <f t="shared" si="2"/>
        <v>43.2</v>
      </c>
      <c r="G8" s="25">
        <v>1</v>
      </c>
      <c r="H8" s="23">
        <f t="shared" si="0"/>
        <v>39.5</v>
      </c>
      <c r="I8" s="23"/>
      <c r="J8" s="23" t="s">
        <v>1786</v>
      </c>
      <c r="K8" s="23" t="s">
        <v>1802</v>
      </c>
      <c r="L8" s="23" t="s">
        <v>1794</v>
      </c>
      <c r="M8" s="60"/>
      <c r="N8" s="5" t="s">
        <v>1803</v>
      </c>
      <c r="O8" s="6"/>
      <c r="P8" s="6"/>
      <c r="Q8" s="6"/>
      <c r="R8" s="3">
        <f t="shared" si="1"/>
        <v>35.6</v>
      </c>
      <c r="S8" s="6">
        <v>7</v>
      </c>
      <c r="T8" s="8">
        <f>T2*7</f>
        <v>29592.5</v>
      </c>
    </row>
    <row r="9" spans="1:20" s="13" customFormat="1" x14ac:dyDescent="0.25">
      <c r="A9" s="23" t="s">
        <v>166</v>
      </c>
      <c r="B9" s="23" t="s">
        <v>167</v>
      </c>
      <c r="C9" s="23" t="s">
        <v>1750</v>
      </c>
      <c r="D9" s="24">
        <f>FLOOR(C9*1.1,LOOKUP(C9*1.1,{0,10,50,100,500},{0.01,0.05,0.1,0.5,1}))</f>
        <v>76.800000000000011</v>
      </c>
      <c r="E9" s="24">
        <f>CEILING(C9*0.9,LOOKUP(C9*0.9,{0,10,50,100,500},{0.01,0.05,0.1,0.5,1}))</f>
        <v>63</v>
      </c>
      <c r="F9" s="25">
        <f t="shared" si="2"/>
        <v>76.300000000000011</v>
      </c>
      <c r="G9" s="25">
        <v>1</v>
      </c>
      <c r="H9" s="23">
        <f t="shared" si="0"/>
        <v>69.900000000000006</v>
      </c>
      <c r="I9" s="23"/>
      <c r="J9" s="23" t="s">
        <v>1787</v>
      </c>
      <c r="K9" s="23" t="s">
        <v>1039</v>
      </c>
      <c r="L9" s="23" t="s">
        <v>1795</v>
      </c>
      <c r="M9" s="60"/>
      <c r="N9" s="5">
        <v>-602</v>
      </c>
      <c r="O9" s="6"/>
      <c r="P9" s="6"/>
      <c r="Q9" s="6"/>
      <c r="R9" s="3">
        <f t="shared" si="1"/>
        <v>63.1</v>
      </c>
      <c r="S9" s="6">
        <v>8</v>
      </c>
      <c r="T9" s="8">
        <f>T2*8</f>
        <v>33820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422.75</v>
      </c>
      <c r="I10" s="44"/>
      <c r="J10" s="42"/>
      <c r="K10" s="42"/>
      <c r="L10" s="42"/>
      <c r="M10" s="5"/>
      <c r="N10" s="30">
        <f>SUM(N2:N9)</f>
        <v>-14887</v>
      </c>
      <c r="R10" s="3">
        <f t="shared" si="1"/>
        <v>0.01</v>
      </c>
      <c r="S10" s="6">
        <v>9</v>
      </c>
      <c r="T10" s="8">
        <f>T2*9</f>
        <v>38047.5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42275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B502-2228-49BC-8BB8-9BADB8877875}">
  <dimension ref="A1:T24"/>
  <sheetViews>
    <sheetView zoomScale="145" zoomScaleNormal="145" workbookViewId="0">
      <selection activeCell="O12" sqref="O12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4" width="10.5703125" style="6" bestFit="1" customWidth="1"/>
    <col min="15" max="15" width="16.285156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1804</v>
      </c>
      <c r="B2" s="23" t="s">
        <v>1805</v>
      </c>
      <c r="C2" s="23" t="s">
        <v>932</v>
      </c>
      <c r="D2" s="24">
        <f>FLOOR(C2*1.1,LOOKUP(C2*1.1,{0,10,50,100,500},{0.01,0.05,0.1,0.5,1}))</f>
        <v>41.800000000000004</v>
      </c>
      <c r="E2" s="24">
        <f>CEILING(C2*0.9,LOOKUP(C2*0.9,{0,10,50,100,500},{0.01,0.05,0.1,0.5,1}))</f>
        <v>34.200000000000003</v>
      </c>
      <c r="F2" s="25">
        <f>IF(D2&lt;10,D2-0.05,IF(D2&lt;50,D2-0.25,IF(D2&lt;100,D2-0.5,IF(D2&lt;500,D2-2.5,IF(D2&lt;1000,D2-5,0)))))</f>
        <v>41.550000000000004</v>
      </c>
      <c r="G2" s="23">
        <v>1</v>
      </c>
      <c r="H2" s="23">
        <f t="shared" ref="H2:H9" si="0">C2*G2</f>
        <v>38</v>
      </c>
      <c r="I2" s="23"/>
      <c r="J2" s="23" t="s">
        <v>186</v>
      </c>
      <c r="K2" s="23" t="s">
        <v>1826</v>
      </c>
      <c r="L2" s="23" t="s">
        <v>1818</v>
      </c>
      <c r="M2" s="60"/>
      <c r="N2" s="5">
        <v>-63</v>
      </c>
      <c r="R2" s="3">
        <f t="shared" ref="R2:R11" si="1">IF(E2&lt;10,E2+0.01,IF(E2&lt;50,E2+0.05,IF(E2&lt;100,E2+0.1,IF(E2&lt;500,E2+0.5,IF(E2&lt;1000,E2+1,0)))))</f>
        <v>34.25</v>
      </c>
      <c r="S2" s="6">
        <v>1</v>
      </c>
      <c r="T2" s="8">
        <f>H10*1000*0.01</f>
        <v>4834.5000000000009</v>
      </c>
    </row>
    <row r="3" spans="1:20" s="9" customFormat="1" x14ac:dyDescent="0.25">
      <c r="A3" s="23" t="s">
        <v>1806</v>
      </c>
      <c r="B3" s="23" t="s">
        <v>1807</v>
      </c>
      <c r="C3" s="23" t="s">
        <v>1808</v>
      </c>
      <c r="D3" s="23">
        <f>FLOOR(C3*1.1,LOOKUP(C3*1.1,{0,10,50,100,500},{0.01,0.05,0.1,0.5,1}))</f>
        <v>35.35</v>
      </c>
      <c r="E3" s="23">
        <f>CEILING(C3*0.9,LOOKUP(C3*0.9,{0,10,50,100,500},{0.01,0.05,0.1,0.5,1}))</f>
        <v>28.950000000000003</v>
      </c>
      <c r="F3" s="25">
        <f t="shared" ref="F3:F9" si="2">IF(D3&lt;10,D3-0.05,IF(D3&lt;50,D3-0.25,IF(D3&lt;100,D3-0.5,IF(D3&lt;500,D3-2.5,IF(D3&lt;1000,D3-5,0)))))</f>
        <v>35.1</v>
      </c>
      <c r="G3" s="23">
        <v>2</v>
      </c>
      <c r="H3" s="23">
        <f t="shared" si="0"/>
        <v>64.3</v>
      </c>
      <c r="I3" s="23"/>
      <c r="J3" s="23" t="s">
        <v>1811</v>
      </c>
      <c r="K3" s="23" t="s">
        <v>1827</v>
      </c>
      <c r="L3" s="23" t="s">
        <v>1819</v>
      </c>
      <c r="M3" s="59"/>
      <c r="N3" s="5">
        <v>4220</v>
      </c>
      <c r="O3" s="6"/>
      <c r="P3" s="6"/>
      <c r="Q3" s="6"/>
      <c r="R3" s="3">
        <f t="shared" si="1"/>
        <v>29.000000000000004</v>
      </c>
      <c r="S3" s="6">
        <v>2</v>
      </c>
      <c r="T3" s="8">
        <f>T2*2</f>
        <v>9669.0000000000018</v>
      </c>
    </row>
    <row r="4" spans="1:20" x14ac:dyDescent="0.25">
      <c r="A4" s="23" t="s">
        <v>293</v>
      </c>
      <c r="B4" s="23" t="s">
        <v>294</v>
      </c>
      <c r="C4" s="23" t="s">
        <v>1753</v>
      </c>
      <c r="D4" s="24">
        <f>FLOOR(C4*1.1,LOOKUP(C4*1.1,{0,10,50,100,500},{0.01,0.05,0.1,0.5,1}))</f>
        <v>50.300000000000004</v>
      </c>
      <c r="E4" s="24">
        <f>CEILING(C4*0.9,LOOKUP(C4*0.9,{0,10,50,100,500},{0.01,0.05,0.1,0.5,1}))</f>
        <v>41.2</v>
      </c>
      <c r="F4" s="25">
        <f t="shared" si="2"/>
        <v>49.800000000000004</v>
      </c>
      <c r="G4" s="23">
        <v>1</v>
      </c>
      <c r="H4" s="23">
        <f t="shared" si="0"/>
        <v>45.75</v>
      </c>
      <c r="I4" s="23"/>
      <c r="J4" s="23" t="s">
        <v>1812</v>
      </c>
      <c r="K4" s="23" t="s">
        <v>1828</v>
      </c>
      <c r="L4" s="23" t="s">
        <v>1820</v>
      </c>
      <c r="M4" s="60"/>
      <c r="N4" s="5">
        <v>-298</v>
      </c>
      <c r="R4" s="3">
        <f t="shared" si="1"/>
        <v>41.25</v>
      </c>
      <c r="S4" s="6">
        <v>3</v>
      </c>
      <c r="T4" s="8">
        <f>T2*3</f>
        <v>14503.500000000004</v>
      </c>
    </row>
    <row r="5" spans="1:20" s="9" customFormat="1" ht="17.25" customHeight="1" x14ac:dyDescent="0.25">
      <c r="A5" s="23" t="s">
        <v>603</v>
      </c>
      <c r="B5" s="23" t="s">
        <v>604</v>
      </c>
      <c r="C5" s="23" t="s">
        <v>1809</v>
      </c>
      <c r="D5" s="24">
        <f>FLOOR(C5*1.1,LOOKUP(C5*1.1,{0,10,50,100,500},{0.01,0.05,0.1,0.5,1}))</f>
        <v>67.5</v>
      </c>
      <c r="E5" s="24">
        <f>CEILING(C5*0.9,LOOKUP(C5*0.9,{0,10,50,100,500},{0.01,0.05,0.1,0.5,1}))</f>
        <v>55.300000000000004</v>
      </c>
      <c r="F5" s="25">
        <f t="shared" si="2"/>
        <v>67</v>
      </c>
      <c r="G5" s="23">
        <v>1</v>
      </c>
      <c r="H5" s="23">
        <f t="shared" si="0"/>
        <v>61.4</v>
      </c>
      <c r="I5" s="23"/>
      <c r="J5" s="23" t="s">
        <v>1813</v>
      </c>
      <c r="K5" s="23" t="s">
        <v>1829</v>
      </c>
      <c r="L5" s="23" t="s">
        <v>1821</v>
      </c>
      <c r="M5" s="59"/>
      <c r="N5" s="5">
        <v>4442</v>
      </c>
      <c r="O5" s="6"/>
      <c r="P5" s="6"/>
      <c r="Q5" s="6"/>
      <c r="R5" s="3">
        <f t="shared" si="1"/>
        <v>55.400000000000006</v>
      </c>
      <c r="S5" s="6">
        <v>4</v>
      </c>
      <c r="T5" s="8">
        <f>T2*4</f>
        <v>19338.000000000004</v>
      </c>
    </row>
    <row r="6" spans="1:20" x14ac:dyDescent="0.25">
      <c r="A6" s="23" t="s">
        <v>1612</v>
      </c>
      <c r="B6" s="23" t="s">
        <v>1613</v>
      </c>
      <c r="C6" s="23" t="s">
        <v>1810</v>
      </c>
      <c r="D6" s="24">
        <f>FLOOR(C6*1.1,LOOKUP(C6*1.1,{0,10,50,100,500},{0.01,0.05,0.1,0.5,1}))</f>
        <v>60.5</v>
      </c>
      <c r="E6" s="24">
        <f>CEILING(C6*0.9,LOOKUP(C6*0.9,{0,10,50,100,500},{0.01,0.05,0.1,0.5,1}))</f>
        <v>49.5</v>
      </c>
      <c r="F6" s="25">
        <f t="shared" si="2"/>
        <v>60</v>
      </c>
      <c r="G6" s="23">
        <v>1</v>
      </c>
      <c r="H6" s="23">
        <f t="shared" si="0"/>
        <v>55</v>
      </c>
      <c r="I6" s="23"/>
      <c r="J6" s="23" t="s">
        <v>1814</v>
      </c>
      <c r="K6" s="23" t="s">
        <v>1830</v>
      </c>
      <c r="L6" s="23" t="s">
        <v>1822</v>
      </c>
      <c r="M6" s="60"/>
      <c r="N6" s="5">
        <v>661</v>
      </c>
      <c r="R6" s="3">
        <f t="shared" si="1"/>
        <v>49.55</v>
      </c>
      <c r="S6" s="6">
        <v>5</v>
      </c>
      <c r="T6" s="8">
        <f>T2*5</f>
        <v>24172.500000000004</v>
      </c>
    </row>
    <row r="7" spans="1:20" s="9" customFormat="1" x14ac:dyDescent="0.25">
      <c r="A7" s="23" t="s">
        <v>1009</v>
      </c>
      <c r="B7" s="23" t="s">
        <v>1010</v>
      </c>
      <c r="C7" s="23" t="s">
        <v>1781</v>
      </c>
      <c r="D7" s="24">
        <f>FLOOR(C7*1.1,LOOKUP(C7*1.1,{0,10,50,100,500},{0.01,0.05,0.1,0.5,1}))</f>
        <v>43.45</v>
      </c>
      <c r="E7" s="24">
        <f>CEILING(C7*0.9,LOOKUP(C7*0.9,{0,10,50,100,500},{0.01,0.05,0.1,0.5,1}))</f>
        <v>35.550000000000004</v>
      </c>
      <c r="F7" s="25">
        <f t="shared" si="2"/>
        <v>43.2</v>
      </c>
      <c r="G7" s="23">
        <v>1</v>
      </c>
      <c r="H7" s="23">
        <f t="shared" si="0"/>
        <v>39.5</v>
      </c>
      <c r="I7" s="23"/>
      <c r="J7" s="23" t="s">
        <v>1815</v>
      </c>
      <c r="K7" s="23" t="s">
        <v>1831</v>
      </c>
      <c r="L7" s="23" t="s">
        <v>1823</v>
      </c>
      <c r="M7" s="60"/>
      <c r="N7" s="5">
        <v>29</v>
      </c>
      <c r="O7" s="6"/>
      <c r="P7" s="6"/>
      <c r="Q7" s="6"/>
      <c r="R7" s="3">
        <f t="shared" si="1"/>
        <v>35.6</v>
      </c>
      <c r="S7" s="6">
        <v>6</v>
      </c>
      <c r="T7" s="8">
        <f>T2*6</f>
        <v>29007.000000000007</v>
      </c>
    </row>
    <row r="8" spans="1:20" s="13" customFormat="1" x14ac:dyDescent="0.25">
      <c r="A8" s="23" t="s">
        <v>345</v>
      </c>
      <c r="B8" s="23" t="s">
        <v>346</v>
      </c>
      <c r="C8" s="23" t="s">
        <v>436</v>
      </c>
      <c r="D8" s="24">
        <f>FLOOR(C8*1.1,LOOKUP(C8*1.1,{0,10,50,100,500},{0.01,0.05,0.1,0.5,1}))</f>
        <v>31.1</v>
      </c>
      <c r="E8" s="24">
        <f>CEILING(C8*0.9,LOOKUP(C8*0.9,{0,10,50,100,500},{0.01,0.05,0.1,0.5,1}))</f>
        <v>25.5</v>
      </c>
      <c r="F8" s="25">
        <f t="shared" si="2"/>
        <v>30.85</v>
      </c>
      <c r="G8" s="25">
        <v>5</v>
      </c>
      <c r="H8" s="23">
        <f t="shared" si="0"/>
        <v>141.5</v>
      </c>
      <c r="I8" s="23"/>
      <c r="J8" s="23" t="s">
        <v>1816</v>
      </c>
      <c r="K8" s="23" t="s">
        <v>1832</v>
      </c>
      <c r="L8" s="23" t="s">
        <v>1824</v>
      </c>
      <c r="M8" s="60"/>
      <c r="N8" s="5">
        <v>-4627</v>
      </c>
      <c r="O8" s="6" t="s">
        <v>1834</v>
      </c>
      <c r="P8" s="6"/>
      <c r="Q8" s="6"/>
      <c r="R8" s="3">
        <f t="shared" si="1"/>
        <v>25.55</v>
      </c>
      <c r="S8" s="6">
        <v>7</v>
      </c>
      <c r="T8" s="8">
        <f>T2*7</f>
        <v>33841.500000000007</v>
      </c>
    </row>
    <row r="9" spans="1:20" s="13" customFormat="1" x14ac:dyDescent="0.25">
      <c r="A9" s="23" t="s">
        <v>1282</v>
      </c>
      <c r="B9" s="23" t="s">
        <v>1283</v>
      </c>
      <c r="C9" s="23" t="s">
        <v>932</v>
      </c>
      <c r="D9" s="24">
        <f>FLOOR(C9*1.1,LOOKUP(C9*1.1,{0,10,50,100,500},{0.01,0.05,0.1,0.5,1}))</f>
        <v>41.800000000000004</v>
      </c>
      <c r="E9" s="24">
        <f>CEILING(C9*0.9,LOOKUP(C9*0.9,{0,10,50,100,500},{0.01,0.05,0.1,0.5,1}))</f>
        <v>34.200000000000003</v>
      </c>
      <c r="F9" s="25">
        <f t="shared" si="2"/>
        <v>41.550000000000004</v>
      </c>
      <c r="G9" s="25">
        <v>1</v>
      </c>
      <c r="H9" s="23">
        <f t="shared" si="0"/>
        <v>38</v>
      </c>
      <c r="I9" s="23"/>
      <c r="J9" s="23" t="s">
        <v>1817</v>
      </c>
      <c r="K9" s="23" t="s">
        <v>1833</v>
      </c>
      <c r="L9" s="23" t="s">
        <v>1825</v>
      </c>
      <c r="M9" s="60"/>
      <c r="N9" s="5">
        <v>387</v>
      </c>
      <c r="O9" s="6"/>
      <c r="P9" s="6"/>
      <c r="Q9" s="6"/>
      <c r="R9" s="3">
        <f t="shared" si="1"/>
        <v>34.25</v>
      </c>
      <c r="S9" s="6">
        <v>8</v>
      </c>
      <c r="T9" s="8">
        <f>T2*8</f>
        <v>38676.000000000007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483.45000000000005</v>
      </c>
      <c r="I10" s="44"/>
      <c r="J10" s="42"/>
      <c r="K10" s="42"/>
      <c r="L10" s="42"/>
      <c r="M10" s="5"/>
      <c r="N10" s="30">
        <f>SUM(N2:N9)</f>
        <v>4751</v>
      </c>
      <c r="R10" s="3">
        <f t="shared" si="1"/>
        <v>0.01</v>
      </c>
      <c r="S10" s="6">
        <v>9</v>
      </c>
      <c r="T10" s="8">
        <f>T2*9</f>
        <v>43510.500000000007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48345.000000000007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A380-A4DF-41AF-B781-A137BBE90ED7}">
  <dimension ref="A1:T24"/>
  <sheetViews>
    <sheetView zoomScale="145" zoomScaleNormal="145" workbookViewId="0">
      <selection sqref="A1:XFD1048576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687</v>
      </c>
      <c r="B2" s="23" t="s">
        <v>688</v>
      </c>
      <c r="C2" s="23" t="s">
        <v>1091</v>
      </c>
      <c r="D2" s="24">
        <f>FLOOR(C2*1.1,LOOKUP(C2*1.1,{0,10,50,100,500},{0.01,0.05,0.1,0.5,1}))</f>
        <v>62.5</v>
      </c>
      <c r="E2" s="24">
        <f>CEILING(C2*0.9,LOOKUP(C2*0.9,{0,10,50,100,500},{0.01,0.05,0.1,0.5,1}))</f>
        <v>51.300000000000004</v>
      </c>
      <c r="F2" s="25">
        <f>IF(D2&lt;10,D2-0.05,IF(D2&lt;50,D2-0.25,IF(D2&lt;100,D2-0.5,IF(D2&lt;500,D2-2.5,IF(D2&lt;1000,D2-5,0)))))</f>
        <v>62</v>
      </c>
      <c r="G2" s="23">
        <v>1</v>
      </c>
      <c r="H2" s="23">
        <f t="shared" ref="H2:H9" si="0">C2*G2</f>
        <v>56.9</v>
      </c>
      <c r="I2" s="23"/>
      <c r="J2" s="23" t="s">
        <v>1855</v>
      </c>
      <c r="K2" s="23" t="s">
        <v>464</v>
      </c>
      <c r="L2" s="23" t="s">
        <v>1847</v>
      </c>
      <c r="M2" s="60"/>
      <c r="N2" s="5" t="s">
        <v>1863</v>
      </c>
      <c r="R2" s="3">
        <f t="shared" ref="R2:R11" si="1">IF(E2&lt;10,E2+0.01,IF(E2&lt;50,E2+0.05,IF(E2&lt;100,E2+0.1,IF(E2&lt;500,E2+0.5,IF(E2&lt;1000,E2+1,0)))))</f>
        <v>51.400000000000006</v>
      </c>
      <c r="S2" s="6">
        <v>1</v>
      </c>
      <c r="T2" s="8">
        <f>H10*1000*0.01</f>
        <v>4581</v>
      </c>
    </row>
    <row r="3" spans="1:20" s="9" customFormat="1" x14ac:dyDescent="0.25">
      <c r="A3" s="23" t="s">
        <v>703</v>
      </c>
      <c r="B3" s="23" t="s">
        <v>704</v>
      </c>
      <c r="C3" s="23" t="s">
        <v>1841</v>
      </c>
      <c r="D3" s="23">
        <f>FLOOR(C3*1.1,LOOKUP(C3*1.1,{0,10,50,100,500},{0.01,0.05,0.1,0.5,1}))</f>
        <v>85.800000000000011</v>
      </c>
      <c r="E3" s="23">
        <f>CEILING(C3*0.9,LOOKUP(C3*0.9,{0,10,50,100,500},{0.01,0.05,0.1,0.5,1}))</f>
        <v>70.2</v>
      </c>
      <c r="F3" s="25">
        <f t="shared" ref="F3:F9" si="2">IF(D3&lt;10,D3-0.05,IF(D3&lt;50,D3-0.25,IF(D3&lt;100,D3-0.5,IF(D3&lt;500,D3-2.5,IF(D3&lt;1000,D3-5,0)))))</f>
        <v>85.300000000000011</v>
      </c>
      <c r="G3" s="23">
        <v>1</v>
      </c>
      <c r="H3" s="23">
        <f t="shared" si="0"/>
        <v>78</v>
      </c>
      <c r="I3" s="23"/>
      <c r="J3" s="23" t="s">
        <v>361</v>
      </c>
      <c r="K3" s="23" t="s">
        <v>1837</v>
      </c>
      <c r="L3" s="23" t="s">
        <v>1848</v>
      </c>
      <c r="M3" s="60"/>
      <c r="N3" s="5">
        <v>2159</v>
      </c>
      <c r="O3" s="6"/>
      <c r="P3" s="6"/>
      <c r="Q3" s="6"/>
      <c r="R3" s="3">
        <f t="shared" si="1"/>
        <v>70.3</v>
      </c>
      <c r="S3" s="6">
        <v>2</v>
      </c>
      <c r="T3" s="8">
        <f>T2*2</f>
        <v>9162</v>
      </c>
    </row>
    <row r="4" spans="1:20" x14ac:dyDescent="0.25">
      <c r="A4" s="23" t="s">
        <v>646</v>
      </c>
      <c r="B4" s="23" t="s">
        <v>647</v>
      </c>
      <c r="C4" s="23" t="s">
        <v>933</v>
      </c>
      <c r="D4" s="24">
        <f>FLOOR(C4*1.1,LOOKUP(C4*1.1,{0,10,50,100,500},{0.01,0.05,0.1,0.5,1}))</f>
        <v>58.1</v>
      </c>
      <c r="E4" s="24">
        <f>CEILING(C4*0.9,LOOKUP(C4*0.9,{0,10,50,100,500},{0.01,0.05,0.1,0.5,1}))</f>
        <v>47.650000000000006</v>
      </c>
      <c r="F4" s="25">
        <f t="shared" si="2"/>
        <v>57.6</v>
      </c>
      <c r="G4" s="23">
        <v>1</v>
      </c>
      <c r="H4" s="23">
        <f t="shared" si="0"/>
        <v>52.9</v>
      </c>
      <c r="I4" s="23"/>
      <c r="J4" s="23" t="s">
        <v>1856</v>
      </c>
      <c r="K4" s="23" t="s">
        <v>1769</v>
      </c>
      <c r="L4" s="23" t="s">
        <v>1849</v>
      </c>
      <c r="M4" s="60"/>
      <c r="N4" s="5">
        <v>-232</v>
      </c>
      <c r="R4" s="3">
        <f t="shared" si="1"/>
        <v>47.7</v>
      </c>
      <c r="S4" s="6">
        <v>3</v>
      </c>
      <c r="T4" s="8">
        <f>T2*3</f>
        <v>13743</v>
      </c>
    </row>
    <row r="5" spans="1:20" s="9" customFormat="1" ht="17.25" customHeight="1" x14ac:dyDescent="0.25">
      <c r="A5" s="23" t="s">
        <v>1602</v>
      </c>
      <c r="B5" s="23" t="s">
        <v>1603</v>
      </c>
      <c r="C5" s="23" t="s">
        <v>1842</v>
      </c>
      <c r="D5" s="24">
        <f>FLOOR(C5*1.1,LOOKUP(C5*1.1,{0,10,50,100,500},{0.01,0.05,0.1,0.5,1}))</f>
        <v>34.800000000000004</v>
      </c>
      <c r="E5" s="24">
        <f>CEILING(C5*0.9,LOOKUP(C5*0.9,{0,10,50,100,500},{0.01,0.05,0.1,0.5,1}))</f>
        <v>28.5</v>
      </c>
      <c r="F5" s="25">
        <f t="shared" si="2"/>
        <v>34.550000000000004</v>
      </c>
      <c r="G5" s="23">
        <v>2</v>
      </c>
      <c r="H5" s="23">
        <f t="shared" si="0"/>
        <v>63.3</v>
      </c>
      <c r="I5" s="23"/>
      <c r="J5" s="23" t="s">
        <v>1857</v>
      </c>
      <c r="K5" s="23" t="s">
        <v>820</v>
      </c>
      <c r="L5" s="23" t="s">
        <v>1850</v>
      </c>
      <c r="M5" s="60"/>
      <c r="N5" s="5">
        <v>-879</v>
      </c>
      <c r="O5" s="6"/>
      <c r="P5" s="6"/>
      <c r="Q5" s="6"/>
      <c r="R5" s="3">
        <f t="shared" si="1"/>
        <v>28.55</v>
      </c>
      <c r="S5" s="6">
        <v>4</v>
      </c>
      <c r="T5" s="8">
        <f>T2*4</f>
        <v>18324</v>
      </c>
    </row>
    <row r="6" spans="1:20" x14ac:dyDescent="0.25">
      <c r="A6" s="23" t="s">
        <v>1185</v>
      </c>
      <c r="B6" s="23" t="s">
        <v>1186</v>
      </c>
      <c r="C6" s="23" t="s">
        <v>1843</v>
      </c>
      <c r="D6" s="24">
        <f>FLOOR(C6*1.1,LOOKUP(C6*1.1,{0,10,50,100,500},{0.01,0.05,0.1,0.5,1}))</f>
        <v>20.8</v>
      </c>
      <c r="E6" s="24">
        <f>CEILING(C6*0.9,LOOKUP(C6*0.9,{0,10,50,100,500},{0.01,0.05,0.1,0.5,1}))</f>
        <v>17.100000000000001</v>
      </c>
      <c r="F6" s="25">
        <f t="shared" si="2"/>
        <v>20.55</v>
      </c>
      <c r="G6" s="23">
        <v>3</v>
      </c>
      <c r="H6" s="23">
        <f t="shared" si="0"/>
        <v>56.849999999999994</v>
      </c>
      <c r="I6" s="23"/>
      <c r="J6" s="23" t="s">
        <v>1858</v>
      </c>
      <c r="K6" s="23" t="s">
        <v>1838</v>
      </c>
      <c r="L6" s="23" t="s">
        <v>1851</v>
      </c>
      <c r="M6" s="59"/>
      <c r="N6" s="5" t="s">
        <v>1862</v>
      </c>
      <c r="R6" s="3">
        <f t="shared" si="1"/>
        <v>17.150000000000002</v>
      </c>
      <c r="S6" s="6">
        <v>5</v>
      </c>
      <c r="T6" s="8">
        <f>T2*5</f>
        <v>22905</v>
      </c>
    </row>
    <row r="7" spans="1:20" s="9" customFormat="1" x14ac:dyDescent="0.25">
      <c r="A7" s="23" t="s">
        <v>1612</v>
      </c>
      <c r="B7" s="23" t="s">
        <v>1613</v>
      </c>
      <c r="C7" s="23" t="s">
        <v>1844</v>
      </c>
      <c r="D7" s="24">
        <f>FLOOR(C7*1.1,LOOKUP(C7*1.1,{0,10,50,100,500},{0.01,0.05,0.1,0.5,1}))</f>
        <v>60.900000000000006</v>
      </c>
      <c r="E7" s="24">
        <f>CEILING(C7*0.9,LOOKUP(C7*0.9,{0,10,50,100,500},{0.01,0.05,0.1,0.5,1}))</f>
        <v>49.900000000000006</v>
      </c>
      <c r="F7" s="25">
        <f t="shared" si="2"/>
        <v>60.400000000000006</v>
      </c>
      <c r="G7" s="23">
        <v>1</v>
      </c>
      <c r="H7" s="23">
        <f t="shared" si="0"/>
        <v>55.4</v>
      </c>
      <c r="I7" s="23"/>
      <c r="J7" s="23" t="s">
        <v>1859</v>
      </c>
      <c r="K7" s="23" t="s">
        <v>1839</v>
      </c>
      <c r="L7" s="23" t="s">
        <v>1852</v>
      </c>
      <c r="M7" s="60"/>
      <c r="N7" s="5">
        <v>-138</v>
      </c>
      <c r="O7" s="6"/>
      <c r="P7" s="6"/>
      <c r="Q7" s="6"/>
      <c r="R7" s="3">
        <f t="shared" si="1"/>
        <v>49.95</v>
      </c>
      <c r="S7" s="6">
        <v>6</v>
      </c>
      <c r="T7" s="8">
        <f>T2*6</f>
        <v>27486</v>
      </c>
    </row>
    <row r="8" spans="1:20" s="13" customFormat="1" x14ac:dyDescent="0.25">
      <c r="A8" s="23" t="s">
        <v>293</v>
      </c>
      <c r="B8" s="23" t="s">
        <v>294</v>
      </c>
      <c r="C8" s="23" t="s">
        <v>1845</v>
      </c>
      <c r="D8" s="24">
        <f>FLOOR(C8*1.1,LOOKUP(C8*1.1,{0,10,50,100,500},{0.01,0.05,0.1,0.5,1}))</f>
        <v>51.7</v>
      </c>
      <c r="E8" s="24">
        <f>CEILING(C8*0.9,LOOKUP(C8*0.9,{0,10,50,100,500},{0.01,0.05,0.1,0.5,1}))</f>
        <v>42.35</v>
      </c>
      <c r="F8" s="25">
        <f t="shared" si="2"/>
        <v>51.2</v>
      </c>
      <c r="G8" s="25">
        <v>1</v>
      </c>
      <c r="H8" s="23">
        <f t="shared" si="0"/>
        <v>47.05</v>
      </c>
      <c r="I8" s="23"/>
      <c r="J8" s="23" t="s">
        <v>1860</v>
      </c>
      <c r="K8" s="23" t="s">
        <v>638</v>
      </c>
      <c r="L8" s="23" t="s">
        <v>1853</v>
      </c>
      <c r="M8" s="60"/>
      <c r="N8" s="5">
        <v>543</v>
      </c>
      <c r="O8" s="6"/>
      <c r="P8" s="6"/>
      <c r="Q8" s="6"/>
      <c r="R8" s="3">
        <f t="shared" si="1"/>
        <v>42.4</v>
      </c>
      <c r="S8" s="6">
        <v>7</v>
      </c>
      <c r="T8" s="8">
        <f>T2*7</f>
        <v>32067</v>
      </c>
    </row>
    <row r="9" spans="1:20" s="13" customFormat="1" x14ac:dyDescent="0.25">
      <c r="A9" s="23" t="s">
        <v>1835</v>
      </c>
      <c r="B9" s="23" t="s">
        <v>1836</v>
      </c>
      <c r="C9" s="23" t="s">
        <v>1846</v>
      </c>
      <c r="D9" s="24">
        <f>FLOOR(C9*1.1,LOOKUP(C9*1.1,{0,10,50,100,500},{0.01,0.05,0.1,0.5,1}))</f>
        <v>17.45</v>
      </c>
      <c r="E9" s="24">
        <f>CEILING(C9*0.9,LOOKUP(C9*0.9,{0,10,50,100,500},{0.01,0.05,0.1,0.5,1}))</f>
        <v>14.350000000000001</v>
      </c>
      <c r="F9" s="25">
        <f t="shared" si="2"/>
        <v>17.2</v>
      </c>
      <c r="G9" s="25">
        <v>3</v>
      </c>
      <c r="H9" s="23">
        <f t="shared" si="0"/>
        <v>47.7</v>
      </c>
      <c r="I9" s="23"/>
      <c r="J9" s="23" t="s">
        <v>1861</v>
      </c>
      <c r="K9" s="23" t="s">
        <v>1840</v>
      </c>
      <c r="L9" s="23" t="s">
        <v>1854</v>
      </c>
      <c r="M9" s="60"/>
      <c r="N9" s="5">
        <v>-3962</v>
      </c>
      <c r="O9" s="6"/>
      <c r="P9" s="6"/>
      <c r="Q9" s="6"/>
      <c r="R9" s="3">
        <f t="shared" si="1"/>
        <v>14.400000000000002</v>
      </c>
      <c r="S9" s="6">
        <v>8</v>
      </c>
      <c r="T9" s="8">
        <f>T2*8</f>
        <v>36648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458.1</v>
      </c>
      <c r="I10" s="44"/>
      <c r="J10" s="42"/>
      <c r="K10" s="42"/>
      <c r="L10" s="42"/>
      <c r="M10" s="5"/>
      <c r="N10" s="30">
        <f>SUM(N2:N9)</f>
        <v>-2509</v>
      </c>
      <c r="R10" s="3">
        <f t="shared" si="1"/>
        <v>0.01</v>
      </c>
      <c r="S10" s="6">
        <v>9</v>
      </c>
      <c r="T10" s="8">
        <f>T2*9</f>
        <v>41229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45810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9574-31AA-4FEF-BFFA-5AD764738F8E}">
  <dimension ref="A1:T24"/>
  <sheetViews>
    <sheetView zoomScale="145" zoomScaleNormal="145" workbookViewId="0">
      <selection activeCell="L21" sqref="L21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1864</v>
      </c>
      <c r="B2" s="23" t="s">
        <v>1865</v>
      </c>
      <c r="C2" s="23" t="s">
        <v>1370</v>
      </c>
      <c r="D2" s="24">
        <f>FLOOR(C2*1.1,LOOKUP(C2*1.1,{0,10,50,100,500},{0.01,0.05,0.1,0.5,1}))</f>
        <v>35.300000000000004</v>
      </c>
      <c r="E2" s="24">
        <f>CEILING(C2*0.9,LOOKUP(C2*0.9,{0,10,50,100,500},{0.01,0.05,0.1,0.5,1}))</f>
        <v>28.900000000000002</v>
      </c>
      <c r="F2" s="25">
        <f>IF(D2&lt;10,D2-0.05,IF(D2&lt;50,D2-0.25,IF(D2&lt;100,D2-0.5,IF(D2&lt;500,D2-2.5,IF(D2&lt;1000,D2-5,0)))))</f>
        <v>35.050000000000004</v>
      </c>
      <c r="G2" s="23">
        <v>6</v>
      </c>
      <c r="H2" s="23">
        <f t="shared" ref="H2:H9" si="0">C2*G2</f>
        <v>192.60000000000002</v>
      </c>
      <c r="I2" s="23"/>
      <c r="J2" s="23" t="s">
        <v>1878</v>
      </c>
      <c r="K2" s="23" t="s">
        <v>1866</v>
      </c>
      <c r="L2" s="23" t="s">
        <v>1885</v>
      </c>
      <c r="M2" s="59"/>
      <c r="N2" s="5">
        <v>-4955</v>
      </c>
      <c r="O2" s="6" t="s">
        <v>1893</v>
      </c>
      <c r="R2" s="3">
        <f t="shared" ref="R2:R11" si="1">IF(E2&lt;10,E2+0.01,IF(E2&lt;50,E2+0.05,IF(E2&lt;100,E2+0.1,IF(E2&lt;500,E2+0.5,IF(E2&lt;1000,E2+1,0)))))</f>
        <v>28.950000000000003</v>
      </c>
      <c r="S2" s="6">
        <v>1</v>
      </c>
      <c r="T2" s="8">
        <f>H10*1000*0.01</f>
        <v>4585.0000000000009</v>
      </c>
    </row>
    <row r="3" spans="1:20" s="9" customFormat="1" x14ac:dyDescent="0.25">
      <c r="A3" s="15" t="s">
        <v>277</v>
      </c>
      <c r="B3" s="15" t="s">
        <v>278</v>
      </c>
      <c r="C3" s="15" t="s">
        <v>1874</v>
      </c>
      <c r="D3" s="15">
        <f>FLOOR(C3*1.1,LOOKUP(C3*1.1,{0,10,50,100,500},{0.01,0.05,0.1,0.5,1}))</f>
        <v>87</v>
      </c>
      <c r="E3" s="15">
        <f>CEILING(C3*0.9,LOOKUP(C3*0.9,{0,10,50,100,500},{0.01,0.05,0.1,0.5,1}))</f>
        <v>71.2</v>
      </c>
      <c r="F3" s="17">
        <f t="shared" ref="F3:F9" si="2">IF(D3&lt;10,D3-0.05,IF(D3&lt;50,D3-0.25,IF(D3&lt;100,D3-0.5,IF(D3&lt;500,D3-2.5,IF(D3&lt;1000,D3-5,0)))))</f>
        <v>86.5</v>
      </c>
      <c r="G3" s="15"/>
      <c r="H3" s="15">
        <f t="shared" si="0"/>
        <v>0</v>
      </c>
      <c r="I3" s="15"/>
      <c r="J3" s="15" t="s">
        <v>1879</v>
      </c>
      <c r="K3" s="15" t="s">
        <v>1867</v>
      </c>
      <c r="L3" s="15" t="s">
        <v>1886</v>
      </c>
      <c r="M3" s="60"/>
      <c r="N3" s="5"/>
      <c r="O3" s="6"/>
      <c r="P3" s="6"/>
      <c r="Q3" s="6"/>
      <c r="R3" s="3">
        <f t="shared" si="1"/>
        <v>71.3</v>
      </c>
      <c r="S3" s="6">
        <v>2</v>
      </c>
      <c r="T3" s="8">
        <f>T2*2</f>
        <v>9170.0000000000018</v>
      </c>
    </row>
    <row r="4" spans="1:20" x14ac:dyDescent="0.25">
      <c r="A4" s="23" t="s">
        <v>1746</v>
      </c>
      <c r="B4" s="23" t="s">
        <v>1747</v>
      </c>
      <c r="C4" s="23" t="s">
        <v>34</v>
      </c>
      <c r="D4" s="24">
        <f>FLOOR(C4*1.1,LOOKUP(C4*1.1,{0,10,50,100,500},{0.01,0.05,0.1,0.5,1}))</f>
        <v>68.7</v>
      </c>
      <c r="E4" s="24">
        <f>CEILING(C4*0.9,LOOKUP(C4*0.9,{0,10,50,100,500},{0.01,0.05,0.1,0.5,1}))</f>
        <v>56.300000000000004</v>
      </c>
      <c r="F4" s="25">
        <f t="shared" si="2"/>
        <v>68.2</v>
      </c>
      <c r="G4" s="23">
        <v>1</v>
      </c>
      <c r="H4" s="23">
        <f t="shared" si="0"/>
        <v>62.5</v>
      </c>
      <c r="I4" s="23"/>
      <c r="J4" s="23" t="s">
        <v>1880</v>
      </c>
      <c r="K4" s="23" t="s">
        <v>1868</v>
      </c>
      <c r="L4" s="23" t="s">
        <v>1887</v>
      </c>
      <c r="M4" s="60"/>
      <c r="N4" s="5">
        <v>729</v>
      </c>
      <c r="R4" s="3">
        <f t="shared" si="1"/>
        <v>56.400000000000006</v>
      </c>
      <c r="S4" s="6">
        <v>3</v>
      </c>
      <c r="T4" s="8">
        <f>T2*3</f>
        <v>13755.000000000004</v>
      </c>
    </row>
    <row r="5" spans="1:20" s="9" customFormat="1" ht="17.25" customHeight="1" x14ac:dyDescent="0.25">
      <c r="A5" s="23" t="s">
        <v>19</v>
      </c>
      <c r="B5" s="23" t="s">
        <v>20</v>
      </c>
      <c r="C5" s="23" t="s">
        <v>1875</v>
      </c>
      <c r="D5" s="24">
        <f>FLOOR(C5*1.1,LOOKUP(C5*1.1,{0,10,50,100,500},{0.01,0.05,0.1,0.5,1}))</f>
        <v>75.400000000000006</v>
      </c>
      <c r="E5" s="24">
        <f>CEILING(C5*0.9,LOOKUP(C5*0.9,{0,10,50,100,500},{0.01,0.05,0.1,0.5,1}))</f>
        <v>61.800000000000004</v>
      </c>
      <c r="F5" s="25">
        <f t="shared" si="2"/>
        <v>74.900000000000006</v>
      </c>
      <c r="G5" s="23">
        <v>1</v>
      </c>
      <c r="H5" s="23">
        <f t="shared" si="0"/>
        <v>68.599999999999994</v>
      </c>
      <c r="I5" s="23"/>
      <c r="J5" s="23" t="s">
        <v>1881</v>
      </c>
      <c r="K5" s="23" t="s">
        <v>1869</v>
      </c>
      <c r="L5" s="23" t="s">
        <v>1888</v>
      </c>
      <c r="M5" s="60"/>
      <c r="N5" s="5">
        <v>202</v>
      </c>
      <c r="O5" s="6"/>
      <c r="P5" s="6"/>
      <c r="Q5" s="6"/>
      <c r="R5" s="3">
        <f t="shared" si="1"/>
        <v>61.900000000000006</v>
      </c>
      <c r="S5" s="6">
        <v>4</v>
      </c>
      <c r="T5" s="8">
        <f>T2*4</f>
        <v>18340.000000000004</v>
      </c>
    </row>
    <row r="6" spans="1:20" x14ac:dyDescent="0.25">
      <c r="A6" s="23" t="s">
        <v>1835</v>
      </c>
      <c r="B6" s="23" t="s">
        <v>1836</v>
      </c>
      <c r="C6" s="23" t="s">
        <v>1876</v>
      </c>
      <c r="D6" s="24">
        <f>FLOOR(C6*1.1,LOOKUP(C6*1.1,{0,10,50,100,500},{0.01,0.05,0.1,0.5,1}))</f>
        <v>18.7</v>
      </c>
      <c r="E6" s="24">
        <f>CEILING(C6*0.9,LOOKUP(C6*0.9,{0,10,50,100,500},{0.01,0.05,0.1,0.5,1}))</f>
        <v>15.3</v>
      </c>
      <c r="F6" s="25">
        <f t="shared" si="2"/>
        <v>18.45</v>
      </c>
      <c r="G6" s="23">
        <v>4</v>
      </c>
      <c r="H6" s="23">
        <f t="shared" si="0"/>
        <v>68</v>
      </c>
      <c r="I6" s="23"/>
      <c r="J6" s="23" t="s">
        <v>1092</v>
      </c>
      <c r="K6" s="23" t="s">
        <v>1870</v>
      </c>
      <c r="L6" s="23" t="s">
        <v>1889</v>
      </c>
      <c r="M6" s="60"/>
      <c r="N6" s="5">
        <v>755</v>
      </c>
      <c r="R6" s="3">
        <f t="shared" si="1"/>
        <v>15.350000000000001</v>
      </c>
      <c r="S6" s="6">
        <v>5</v>
      </c>
      <c r="T6" s="8">
        <f>T2*5</f>
        <v>22925.000000000004</v>
      </c>
    </row>
    <row r="7" spans="1:20" s="9" customFormat="1" x14ac:dyDescent="0.25">
      <c r="A7" s="23" t="s">
        <v>1486</v>
      </c>
      <c r="B7" s="23" t="s">
        <v>1487</v>
      </c>
      <c r="C7" s="23" t="s">
        <v>1585</v>
      </c>
      <c r="D7" s="24">
        <f>FLOOR(C7*1.1,LOOKUP(C7*1.1,{0,10,50,100,500},{0.01,0.05,0.1,0.5,1}))</f>
        <v>36.700000000000003</v>
      </c>
      <c r="E7" s="24">
        <f>CEILING(C7*0.9,LOOKUP(C7*0.9,{0,10,50,100,500},{0.01,0.05,0.1,0.5,1}))</f>
        <v>30.1</v>
      </c>
      <c r="F7" s="25">
        <f t="shared" si="2"/>
        <v>36.450000000000003</v>
      </c>
      <c r="G7" s="23">
        <v>2</v>
      </c>
      <c r="H7" s="23">
        <f t="shared" si="0"/>
        <v>66.8</v>
      </c>
      <c r="I7" s="23"/>
      <c r="J7" s="23" t="s">
        <v>1882</v>
      </c>
      <c r="K7" s="23" t="s">
        <v>1871</v>
      </c>
      <c r="L7" s="23" t="s">
        <v>1890</v>
      </c>
      <c r="M7" s="60"/>
      <c r="N7" s="5">
        <v>1012</v>
      </c>
      <c r="O7" s="6"/>
      <c r="P7" s="6"/>
      <c r="Q7" s="6"/>
      <c r="R7" s="3">
        <f t="shared" si="1"/>
        <v>30.150000000000002</v>
      </c>
      <c r="S7" s="6">
        <v>6</v>
      </c>
      <c r="T7" s="8">
        <f>T2*6</f>
        <v>27510.000000000007</v>
      </c>
    </row>
    <row r="8" spans="1:20" s="13" customFormat="1" x14ac:dyDescent="0.25">
      <c r="A8" s="15" t="s">
        <v>697</v>
      </c>
      <c r="B8" s="15" t="s">
        <v>698</v>
      </c>
      <c r="C8" s="15" t="s">
        <v>1877</v>
      </c>
      <c r="D8" s="16">
        <f>FLOOR(C8*1.1,LOOKUP(C8*1.1,{0,10,50,100,500},{0.01,0.05,0.1,0.5,1}))</f>
        <v>20.5</v>
      </c>
      <c r="E8" s="16">
        <f>CEILING(C8*0.9,LOOKUP(C8*0.9,{0,10,50,100,500},{0.01,0.05,0.1,0.5,1}))</f>
        <v>16.8</v>
      </c>
      <c r="F8" s="17">
        <f t="shared" si="2"/>
        <v>20.25</v>
      </c>
      <c r="G8" s="17">
        <v>0</v>
      </c>
      <c r="H8" s="15">
        <f t="shared" si="0"/>
        <v>0</v>
      </c>
      <c r="I8" s="15"/>
      <c r="J8" s="15" t="s">
        <v>1883</v>
      </c>
      <c r="K8" s="15" t="s">
        <v>1872</v>
      </c>
      <c r="L8" s="15" t="s">
        <v>1891</v>
      </c>
      <c r="M8" s="60"/>
      <c r="N8" s="5"/>
      <c r="O8" s="6"/>
      <c r="P8" s="6"/>
      <c r="Q8" s="6"/>
      <c r="R8" s="3">
        <f t="shared" si="1"/>
        <v>16.850000000000001</v>
      </c>
      <c r="S8" s="6">
        <v>7</v>
      </c>
      <c r="T8" s="8">
        <f>T2*7</f>
        <v>32095.000000000007</v>
      </c>
    </row>
    <row r="9" spans="1:20" s="13" customFormat="1" x14ac:dyDescent="0.25">
      <c r="A9" s="15" t="s">
        <v>1348</v>
      </c>
      <c r="B9" s="15" t="s">
        <v>1349</v>
      </c>
      <c r="C9" s="15" t="s">
        <v>261</v>
      </c>
      <c r="D9" s="16">
        <f>FLOOR(C9*1.1,LOOKUP(C9*1.1,{0,10,50,100,500},{0.01,0.05,0.1,0.5,1}))</f>
        <v>39.700000000000003</v>
      </c>
      <c r="E9" s="16">
        <f>CEILING(C9*0.9,LOOKUP(C9*0.9,{0,10,50,100,500},{0.01,0.05,0.1,0.5,1}))</f>
        <v>32.5</v>
      </c>
      <c r="F9" s="17">
        <f t="shared" si="2"/>
        <v>39.450000000000003</v>
      </c>
      <c r="G9" s="17">
        <v>0</v>
      </c>
      <c r="H9" s="15">
        <f t="shared" si="0"/>
        <v>0</v>
      </c>
      <c r="I9" s="15"/>
      <c r="J9" s="15" t="s">
        <v>1884</v>
      </c>
      <c r="K9" s="15" t="s">
        <v>1873</v>
      </c>
      <c r="L9" s="15" t="s">
        <v>1892</v>
      </c>
      <c r="M9" s="60"/>
      <c r="N9" s="5"/>
      <c r="O9" s="6"/>
      <c r="P9" s="6"/>
      <c r="Q9" s="6"/>
      <c r="R9" s="3">
        <f t="shared" si="1"/>
        <v>32.549999999999997</v>
      </c>
      <c r="S9" s="6">
        <v>8</v>
      </c>
      <c r="T9" s="8">
        <f>T2*8</f>
        <v>36680.000000000007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458.50000000000006</v>
      </c>
      <c r="I10" s="44"/>
      <c r="J10" s="42"/>
      <c r="K10" s="42"/>
      <c r="L10" s="64"/>
      <c r="M10" s="5"/>
      <c r="N10" s="30">
        <f>SUM(N2:N9)</f>
        <v>-2257</v>
      </c>
      <c r="R10" s="3">
        <f t="shared" si="1"/>
        <v>0.01</v>
      </c>
      <c r="S10" s="6">
        <v>9</v>
      </c>
      <c r="T10" s="8">
        <f>T2*9</f>
        <v>41265.000000000007</v>
      </c>
    </row>
    <row r="11" spans="1:20" s="9" customFormat="1" x14ac:dyDescent="0.25">
      <c r="A11" s="5"/>
      <c r="B11" s="5" t="s">
        <v>1894</v>
      </c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>
        <v>-5590</v>
      </c>
      <c r="O11" s="6"/>
      <c r="P11" s="6"/>
      <c r="Q11" s="6"/>
      <c r="R11" s="3">
        <f t="shared" si="1"/>
        <v>0.01</v>
      </c>
      <c r="S11" s="6">
        <v>10</v>
      </c>
      <c r="T11" s="8">
        <f>T2*10</f>
        <v>45850.000000000007</v>
      </c>
    </row>
    <row r="12" spans="1:20" x14ac:dyDescent="0.25">
      <c r="A12" s="5"/>
      <c r="B12" s="5" t="s">
        <v>1895</v>
      </c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>
        <v>1517</v>
      </c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41">
        <f>SUM(N10:N12)</f>
        <v>-6330</v>
      </c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B466-94CD-48E3-AC3F-E62B6ECD41F6}">
  <dimension ref="A1:T24"/>
  <sheetViews>
    <sheetView zoomScale="145" zoomScaleNormal="145" workbookViewId="0">
      <selection activeCell="N3" sqref="N3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1896</v>
      </c>
      <c r="B2" s="23" t="s">
        <v>1897</v>
      </c>
      <c r="C2" s="23" t="s">
        <v>1926</v>
      </c>
      <c r="D2" s="24">
        <f>FLOOR(C2*1.1,LOOKUP(C2*1.1,{0,10,50,100,500},{0.01,0.05,0.1,0.5,1}))</f>
        <v>13.450000000000001</v>
      </c>
      <c r="E2" s="24">
        <f>CEILING(C2*0.9,LOOKUP(C2*0.9,{0,10,50,100,500},{0.01,0.05,0.1,0.5,1}))</f>
        <v>11.05</v>
      </c>
      <c r="F2" s="25">
        <f>IF(D2&lt;10,D2-0.05,IF(D2&lt;50,D2-0.25,IF(D2&lt;100,D2-0.5,IF(D2&lt;500,D2-2.5,IF(D2&lt;1000,D2-5,0)))))</f>
        <v>13.200000000000001</v>
      </c>
      <c r="G2" s="23">
        <v>4</v>
      </c>
      <c r="H2" s="23">
        <f t="shared" ref="H2:H9" si="0">C2*G2</f>
        <v>49</v>
      </c>
      <c r="I2" s="23"/>
      <c r="J2" s="23" t="s">
        <v>1918</v>
      </c>
      <c r="K2" s="23" t="s">
        <v>1904</v>
      </c>
      <c r="L2" s="23" t="s">
        <v>1910</v>
      </c>
      <c r="M2" s="60"/>
      <c r="N2" s="5">
        <v>-211</v>
      </c>
      <c r="R2" s="3">
        <f t="shared" ref="R2:R11" si="1">IF(E2&lt;10,E2+0.01,IF(E2&lt;50,E2+0.05,IF(E2&lt;100,E2+0.1,IF(E2&lt;500,E2+0.5,IF(E2&lt;1000,E2+1,0)))))</f>
        <v>11.100000000000001</v>
      </c>
      <c r="S2" s="6">
        <v>1</v>
      </c>
      <c r="T2" s="8">
        <f>H10*1000*0.01</f>
        <v>3453</v>
      </c>
    </row>
    <row r="3" spans="1:20" s="9" customFormat="1" x14ac:dyDescent="0.25">
      <c r="A3" s="23" t="s">
        <v>1612</v>
      </c>
      <c r="B3" s="23" t="s">
        <v>1613</v>
      </c>
      <c r="C3" s="23" t="s">
        <v>605</v>
      </c>
      <c r="D3" s="23">
        <f>FLOOR(C3*1.1,LOOKUP(C3*1.1,{0,10,50,100,500},{0.01,0.05,0.1,0.5,1}))</f>
        <v>65.400000000000006</v>
      </c>
      <c r="E3" s="23">
        <f>CEILING(C3*0.9,LOOKUP(C3*0.9,{0,10,50,100,500},{0.01,0.05,0.1,0.5,1}))</f>
        <v>53.6</v>
      </c>
      <c r="F3" s="25">
        <f t="shared" ref="F3:F9" si="2">IF(D3&lt;10,D3-0.05,IF(D3&lt;50,D3-0.25,IF(D3&lt;100,D3-0.5,IF(D3&lt;500,D3-2.5,IF(D3&lt;1000,D3-5,0)))))</f>
        <v>64.900000000000006</v>
      </c>
      <c r="G3" s="23">
        <v>1</v>
      </c>
      <c r="H3" s="23">
        <f t="shared" si="0"/>
        <v>59.5</v>
      </c>
      <c r="I3" s="23"/>
      <c r="J3" s="23" t="s">
        <v>1919</v>
      </c>
      <c r="K3" s="23" t="s">
        <v>1905</v>
      </c>
      <c r="L3" s="23" t="s">
        <v>1911</v>
      </c>
      <c r="M3" s="60"/>
      <c r="N3" s="5">
        <v>-1259</v>
      </c>
      <c r="O3" s="6"/>
      <c r="P3" s="6"/>
      <c r="Q3" s="6"/>
      <c r="R3" s="3">
        <f t="shared" si="1"/>
        <v>53.7</v>
      </c>
      <c r="S3" s="6">
        <v>2</v>
      </c>
      <c r="T3" s="8">
        <f>T2*2</f>
        <v>6906</v>
      </c>
    </row>
    <row r="4" spans="1:20" x14ac:dyDescent="0.25">
      <c r="A4" s="23" t="s">
        <v>21</v>
      </c>
      <c r="B4" s="23" t="s">
        <v>22</v>
      </c>
      <c r="C4" s="23" t="s">
        <v>1380</v>
      </c>
      <c r="D4" s="24">
        <f>FLOOR(C4*1.1,LOOKUP(C4*1.1,{0,10,50,100,500},{0.01,0.05,0.1,0.5,1}))</f>
        <v>43.75</v>
      </c>
      <c r="E4" s="24">
        <f>CEILING(C4*0.9,LOOKUP(C4*0.9,{0,10,50,100,500},{0.01,0.05,0.1,0.5,1}))</f>
        <v>35.85</v>
      </c>
      <c r="F4" s="25">
        <f t="shared" si="2"/>
        <v>43.5</v>
      </c>
      <c r="G4" s="23">
        <v>1</v>
      </c>
      <c r="H4" s="23">
        <f t="shared" si="0"/>
        <v>39.799999999999997</v>
      </c>
      <c r="I4" s="23"/>
      <c r="J4" s="23" t="s">
        <v>1920</v>
      </c>
      <c r="K4" s="23" t="s">
        <v>741</v>
      </c>
      <c r="L4" s="23" t="s">
        <v>1912</v>
      </c>
      <c r="M4" s="60"/>
      <c r="N4" s="5">
        <v>-1122</v>
      </c>
      <c r="R4" s="3">
        <f t="shared" si="1"/>
        <v>35.9</v>
      </c>
      <c r="S4" s="6">
        <v>3</v>
      </c>
      <c r="T4" s="8">
        <f>T2*3</f>
        <v>10359</v>
      </c>
    </row>
    <row r="5" spans="1:20" s="9" customFormat="1" ht="17.25" customHeight="1" x14ac:dyDescent="0.25">
      <c r="A5" s="23" t="s">
        <v>1898</v>
      </c>
      <c r="B5" s="23" t="s">
        <v>1899</v>
      </c>
      <c r="C5" s="23" t="s">
        <v>1927</v>
      </c>
      <c r="D5" s="24">
        <f>FLOOR(C5*1.1,LOOKUP(C5*1.1,{0,10,50,100,500},{0.01,0.05,0.1,0.5,1}))</f>
        <v>16.5</v>
      </c>
      <c r="E5" s="24">
        <f>CEILING(C5*0.9,LOOKUP(C5*0.9,{0,10,50,100,500},{0.01,0.05,0.1,0.5,1}))</f>
        <v>13.5</v>
      </c>
      <c r="F5" s="25">
        <f t="shared" si="2"/>
        <v>16.25</v>
      </c>
      <c r="G5" s="23">
        <v>3</v>
      </c>
      <c r="H5" s="23">
        <f t="shared" si="0"/>
        <v>45</v>
      </c>
      <c r="I5" s="23"/>
      <c r="J5" s="23" t="s">
        <v>1921</v>
      </c>
      <c r="K5" s="23" t="s">
        <v>1906</v>
      </c>
      <c r="L5" s="23" t="s">
        <v>1913</v>
      </c>
      <c r="M5" s="60"/>
      <c r="N5" s="5">
        <v>1306</v>
      </c>
      <c r="O5" s="6"/>
      <c r="P5" s="6"/>
      <c r="Q5" s="6"/>
      <c r="R5" s="3">
        <f t="shared" si="1"/>
        <v>13.55</v>
      </c>
      <c r="S5" s="6">
        <v>4</v>
      </c>
      <c r="T5" s="8">
        <f>T2*4</f>
        <v>13812</v>
      </c>
    </row>
    <row r="6" spans="1:20" x14ac:dyDescent="0.25">
      <c r="A6" s="23" t="s">
        <v>1900</v>
      </c>
      <c r="B6" s="23" t="s">
        <v>1901</v>
      </c>
      <c r="C6" s="23" t="s">
        <v>1928</v>
      </c>
      <c r="D6" s="24">
        <f>FLOOR(C6*1.1,LOOKUP(C6*1.1,{0,10,50,100,500},{0.01,0.05,0.1,0.5,1}))</f>
        <v>62.400000000000006</v>
      </c>
      <c r="E6" s="24">
        <f>CEILING(C6*0.9,LOOKUP(C6*0.9,{0,10,50,100,500},{0.01,0.05,0.1,0.5,1}))</f>
        <v>51.2</v>
      </c>
      <c r="F6" s="25">
        <f t="shared" si="2"/>
        <v>61.900000000000006</v>
      </c>
      <c r="G6" s="23">
        <v>1</v>
      </c>
      <c r="H6" s="23">
        <f t="shared" si="0"/>
        <v>56.8</v>
      </c>
      <c r="I6" s="23"/>
      <c r="J6" s="23" t="s">
        <v>1922</v>
      </c>
      <c r="K6" s="23" t="s">
        <v>1907</v>
      </c>
      <c r="L6" s="23" t="s">
        <v>1914</v>
      </c>
      <c r="M6" s="60"/>
      <c r="N6" s="5">
        <v>-1048</v>
      </c>
      <c r="R6" s="3">
        <f t="shared" si="1"/>
        <v>51.300000000000004</v>
      </c>
      <c r="S6" s="6">
        <v>5</v>
      </c>
      <c r="T6" s="8">
        <f>T2*5</f>
        <v>17265</v>
      </c>
    </row>
    <row r="7" spans="1:20" s="9" customFormat="1" x14ac:dyDescent="0.25">
      <c r="A7" s="23" t="s">
        <v>1169</v>
      </c>
      <c r="B7" s="23" t="s">
        <v>1170</v>
      </c>
      <c r="C7" s="23" t="s">
        <v>1929</v>
      </c>
      <c r="D7" s="24">
        <f>FLOOR(C7*1.1,LOOKUP(C7*1.1,{0,10,50,100,500},{0.01,0.05,0.1,0.5,1}))</f>
        <v>29.900000000000002</v>
      </c>
      <c r="E7" s="24">
        <f>CEILING(C7*0.9,LOOKUP(C7*0.9,{0,10,50,100,500},{0.01,0.05,0.1,0.5,1}))</f>
        <v>24.5</v>
      </c>
      <c r="F7" s="25">
        <f t="shared" si="2"/>
        <v>29.650000000000002</v>
      </c>
      <c r="G7" s="23">
        <v>2</v>
      </c>
      <c r="H7" s="23">
        <f t="shared" si="0"/>
        <v>54.4</v>
      </c>
      <c r="I7" s="23"/>
      <c r="J7" s="23" t="s">
        <v>1923</v>
      </c>
      <c r="K7" s="23" t="s">
        <v>1908</v>
      </c>
      <c r="L7" s="23" t="s">
        <v>1915</v>
      </c>
      <c r="M7" s="60"/>
      <c r="N7" s="5">
        <v>-135</v>
      </c>
      <c r="O7" s="6"/>
      <c r="P7" s="6"/>
      <c r="Q7" s="6"/>
      <c r="R7" s="3">
        <f t="shared" si="1"/>
        <v>24.55</v>
      </c>
      <c r="S7" s="6">
        <v>6</v>
      </c>
      <c r="T7" s="8">
        <f>T2*6</f>
        <v>20718</v>
      </c>
    </row>
    <row r="8" spans="1:20" s="13" customFormat="1" x14ac:dyDescent="0.25">
      <c r="A8" s="15" t="s">
        <v>19</v>
      </c>
      <c r="B8" s="15" t="s">
        <v>20</v>
      </c>
      <c r="C8" s="15" t="s">
        <v>1930</v>
      </c>
      <c r="D8" s="16">
        <f>FLOOR(C8*1.1,LOOKUP(C8*1.1,{0,10,50,100,500},{0.01,0.05,0.1,0.5,1}))</f>
        <v>76.400000000000006</v>
      </c>
      <c r="E8" s="16">
        <f>CEILING(C8*0.9,LOOKUP(C8*0.9,{0,10,50,100,500},{0.01,0.05,0.1,0.5,1}))</f>
        <v>62.6</v>
      </c>
      <c r="F8" s="17">
        <f t="shared" si="2"/>
        <v>75.900000000000006</v>
      </c>
      <c r="G8" s="17">
        <v>0</v>
      </c>
      <c r="H8" s="15">
        <f t="shared" si="0"/>
        <v>0</v>
      </c>
      <c r="I8" s="15"/>
      <c r="J8" s="15" t="s">
        <v>1924</v>
      </c>
      <c r="K8" s="15" t="s">
        <v>1909</v>
      </c>
      <c r="L8" s="15" t="s">
        <v>1916</v>
      </c>
      <c r="M8" s="60"/>
      <c r="N8" s="5"/>
      <c r="O8" s="6"/>
      <c r="P8" s="6"/>
      <c r="Q8" s="6"/>
      <c r="R8" s="3">
        <f t="shared" si="1"/>
        <v>62.7</v>
      </c>
      <c r="S8" s="6">
        <v>7</v>
      </c>
      <c r="T8" s="8">
        <f>T2*7</f>
        <v>24171</v>
      </c>
    </row>
    <row r="9" spans="1:20" s="13" customFormat="1" x14ac:dyDescent="0.25">
      <c r="A9" s="23" t="s">
        <v>1902</v>
      </c>
      <c r="B9" s="23" t="s">
        <v>1903</v>
      </c>
      <c r="C9" s="23" t="s">
        <v>1720</v>
      </c>
      <c r="D9" s="24">
        <f>FLOOR(C9*1.1,LOOKUP(C9*1.1,{0,10,50,100,500},{0.01,0.05,0.1,0.5,1}))</f>
        <v>44.85</v>
      </c>
      <c r="E9" s="24">
        <f>CEILING(C9*0.9,LOOKUP(C9*0.9,{0,10,50,100,500},{0.01,0.05,0.1,0.5,1}))</f>
        <v>36.75</v>
      </c>
      <c r="F9" s="25">
        <f t="shared" si="2"/>
        <v>44.6</v>
      </c>
      <c r="G9" s="25">
        <v>1</v>
      </c>
      <c r="H9" s="23">
        <f t="shared" si="0"/>
        <v>40.799999999999997</v>
      </c>
      <c r="I9" s="23"/>
      <c r="J9" s="23" t="s">
        <v>1925</v>
      </c>
      <c r="K9" s="23" t="s">
        <v>624</v>
      </c>
      <c r="L9" s="23" t="s">
        <v>1917</v>
      </c>
      <c r="M9" s="60"/>
      <c r="N9" s="5">
        <v>-3284</v>
      </c>
      <c r="O9" s="6"/>
      <c r="P9" s="6"/>
      <c r="Q9" s="6"/>
      <c r="R9" s="3">
        <f t="shared" si="1"/>
        <v>36.799999999999997</v>
      </c>
      <c r="S9" s="6">
        <v>8</v>
      </c>
      <c r="T9" s="8">
        <f>T2*8</f>
        <v>27624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345.3</v>
      </c>
      <c r="I10" s="44"/>
      <c r="J10" s="42"/>
      <c r="K10" s="42"/>
      <c r="L10" s="42"/>
      <c r="M10" s="5"/>
      <c r="N10" s="30">
        <f>SUM(N2:N9)</f>
        <v>-5753</v>
      </c>
      <c r="R10" s="3">
        <f t="shared" si="1"/>
        <v>0.01</v>
      </c>
      <c r="S10" s="6">
        <v>9</v>
      </c>
      <c r="T10" s="8">
        <f>T2*9</f>
        <v>31077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34530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3476-0BF8-45EA-A8ED-047D940B4B76}">
  <dimension ref="A1:T24"/>
  <sheetViews>
    <sheetView zoomScale="145" zoomScaleNormal="145" workbookViewId="0">
      <selection activeCell="N22" sqref="N22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1931</v>
      </c>
      <c r="B2" s="23" t="s">
        <v>1932</v>
      </c>
      <c r="C2" s="23" t="s">
        <v>1958</v>
      </c>
      <c r="D2" s="24">
        <f>FLOOR(C2*1.1,LOOKUP(C2*1.1,{0,10,50,100,500},{0.01,0.05,0.1,0.5,1}))</f>
        <v>45.5</v>
      </c>
      <c r="E2" s="24">
        <f>CEILING(C2*0.9,LOOKUP(C2*0.9,{0,10,50,100,500},{0.01,0.05,0.1,0.5,1}))</f>
        <v>37.300000000000004</v>
      </c>
      <c r="F2" s="25">
        <f>IF(D2&lt;10,D2-0.05,IF(D2&lt;50,D2-0.25,IF(D2&lt;100,D2-0.5,IF(D2&lt;500,D2-2.5,IF(D2&lt;1000,D2-5,0)))))</f>
        <v>45.25</v>
      </c>
      <c r="G2" s="23">
        <v>1</v>
      </c>
      <c r="H2" s="23">
        <f t="shared" ref="H2:H9" si="0">C2*G2</f>
        <v>41.4</v>
      </c>
      <c r="I2" s="23"/>
      <c r="J2" s="23" t="s">
        <v>1953</v>
      </c>
      <c r="K2" s="23" t="s">
        <v>1937</v>
      </c>
      <c r="L2" s="23" t="s">
        <v>1945</v>
      </c>
      <c r="M2" s="59"/>
      <c r="N2" s="5">
        <v>-3585</v>
      </c>
      <c r="R2" s="3">
        <f t="shared" ref="R2:R11" si="1">IF(E2&lt;10,E2+0.01,IF(E2&lt;50,E2+0.05,IF(E2&lt;100,E2+0.1,IF(E2&lt;500,E2+0.5,IF(E2&lt;1000,E2+1,0)))))</f>
        <v>37.35</v>
      </c>
      <c r="S2" s="6">
        <v>1</v>
      </c>
      <c r="T2" s="8">
        <f>H10*1000*0.01</f>
        <v>3604</v>
      </c>
    </row>
    <row r="3" spans="1:20" s="9" customFormat="1" x14ac:dyDescent="0.25">
      <c r="A3" s="23" t="s">
        <v>1902</v>
      </c>
      <c r="B3" s="23" t="s">
        <v>1903</v>
      </c>
      <c r="C3" s="23" t="s">
        <v>1959</v>
      </c>
      <c r="D3" s="23">
        <f>FLOOR(C3*1.1,LOOKUP(C3*1.1,{0,10,50,100,500},{0.01,0.05,0.1,0.5,1}))</f>
        <v>49.300000000000004</v>
      </c>
      <c r="E3" s="23">
        <f>CEILING(C3*0.9,LOOKUP(C3*0.9,{0,10,50,100,500},{0.01,0.05,0.1,0.5,1}))</f>
        <v>40.400000000000006</v>
      </c>
      <c r="F3" s="25">
        <f t="shared" ref="F3:F9" si="2">IF(D3&lt;10,D3-0.05,IF(D3&lt;50,D3-0.25,IF(D3&lt;100,D3-0.5,IF(D3&lt;500,D3-2.5,IF(D3&lt;1000,D3-5,0)))))</f>
        <v>49.050000000000004</v>
      </c>
      <c r="G3" s="23">
        <v>1</v>
      </c>
      <c r="H3" s="23">
        <f t="shared" si="0"/>
        <v>44.85</v>
      </c>
      <c r="I3" s="23"/>
      <c r="J3" s="23" t="s">
        <v>1954</v>
      </c>
      <c r="K3" s="23" t="s">
        <v>1938</v>
      </c>
      <c r="L3" s="23" t="s">
        <v>1946</v>
      </c>
      <c r="M3" s="59"/>
      <c r="N3" s="5">
        <v>-4166</v>
      </c>
      <c r="O3" s="6"/>
      <c r="P3" s="6"/>
      <c r="Q3" s="6"/>
      <c r="R3" s="3">
        <f t="shared" si="1"/>
        <v>40.450000000000003</v>
      </c>
      <c r="S3" s="6">
        <v>2</v>
      </c>
      <c r="T3" s="8">
        <f>T2*2</f>
        <v>7208</v>
      </c>
    </row>
    <row r="4" spans="1:20" x14ac:dyDescent="0.25">
      <c r="A4" s="23" t="s">
        <v>646</v>
      </c>
      <c r="B4" s="23" t="s">
        <v>647</v>
      </c>
      <c r="C4" s="23" t="s">
        <v>1960</v>
      </c>
      <c r="D4" s="24">
        <f>FLOOR(C4*1.1,LOOKUP(C4*1.1,{0,10,50,100,500},{0.01,0.05,0.1,0.5,1}))</f>
        <v>60.800000000000004</v>
      </c>
      <c r="E4" s="24">
        <f>CEILING(C4*0.9,LOOKUP(C4*0.9,{0,10,50,100,500},{0.01,0.05,0.1,0.5,1}))</f>
        <v>49.800000000000004</v>
      </c>
      <c r="F4" s="25">
        <f t="shared" si="2"/>
        <v>60.300000000000004</v>
      </c>
      <c r="G4" s="23">
        <v>1</v>
      </c>
      <c r="H4" s="23">
        <f t="shared" si="0"/>
        <v>55.3</v>
      </c>
      <c r="I4" s="23"/>
      <c r="J4" s="23" t="s">
        <v>1440</v>
      </c>
      <c r="K4" s="23" t="s">
        <v>1939</v>
      </c>
      <c r="L4" s="23" t="s">
        <v>1947</v>
      </c>
      <c r="M4" s="60"/>
      <c r="N4" s="5">
        <v>-4747</v>
      </c>
      <c r="R4" s="3">
        <f t="shared" si="1"/>
        <v>49.85</v>
      </c>
      <c r="S4" s="6">
        <v>3</v>
      </c>
      <c r="T4" s="8">
        <f>T2*3</f>
        <v>10812</v>
      </c>
    </row>
    <row r="5" spans="1:20" s="9" customFormat="1" ht="17.25" customHeight="1" x14ac:dyDescent="0.25">
      <c r="A5" s="23" t="s">
        <v>1282</v>
      </c>
      <c r="B5" s="23" t="s">
        <v>1283</v>
      </c>
      <c r="C5" s="23" t="s">
        <v>1961</v>
      </c>
      <c r="D5" s="24">
        <f>FLOOR(C5*1.1,LOOKUP(C5*1.1,{0,10,50,100,500},{0.01,0.05,0.1,0.5,1}))</f>
        <v>42.650000000000006</v>
      </c>
      <c r="E5" s="24">
        <f>CEILING(C5*0.9,LOOKUP(C5*0.9,{0,10,50,100,500},{0.01,0.05,0.1,0.5,1}))</f>
        <v>34.950000000000003</v>
      </c>
      <c r="F5" s="25">
        <f t="shared" si="2"/>
        <v>42.400000000000006</v>
      </c>
      <c r="G5" s="23">
        <v>1</v>
      </c>
      <c r="H5" s="23">
        <f t="shared" si="0"/>
        <v>38.799999999999997</v>
      </c>
      <c r="I5" s="23"/>
      <c r="J5" s="23" t="s">
        <v>1955</v>
      </c>
      <c r="K5" s="23" t="s">
        <v>1940</v>
      </c>
      <c r="L5" s="23" t="s">
        <v>1948</v>
      </c>
      <c r="M5" s="60"/>
      <c r="N5" s="5">
        <v>-218</v>
      </c>
      <c r="O5" s="6"/>
      <c r="P5" s="6"/>
      <c r="Q5" s="6"/>
      <c r="R5" s="3">
        <f t="shared" si="1"/>
        <v>35</v>
      </c>
      <c r="S5" s="6">
        <v>4</v>
      </c>
      <c r="T5" s="8">
        <f>T2*4</f>
        <v>14416</v>
      </c>
    </row>
    <row r="6" spans="1:20" x14ac:dyDescent="0.25">
      <c r="A6" s="23" t="s">
        <v>1933</v>
      </c>
      <c r="B6" s="23" t="s">
        <v>1934</v>
      </c>
      <c r="C6" s="23" t="s">
        <v>1962</v>
      </c>
      <c r="D6" s="24">
        <f>FLOOR(C6*1.1,LOOKUP(C6*1.1,{0,10,50,100,500},{0.01,0.05,0.1,0.5,1}))</f>
        <v>14.950000000000001</v>
      </c>
      <c r="E6" s="24">
        <f>CEILING(C6*0.9,LOOKUP(C6*0.9,{0,10,50,100,500},{0.01,0.05,0.1,0.5,1}))</f>
        <v>12.25</v>
      </c>
      <c r="F6" s="25">
        <f t="shared" si="2"/>
        <v>14.700000000000001</v>
      </c>
      <c r="G6" s="23">
        <v>3</v>
      </c>
      <c r="H6" s="23">
        <f t="shared" si="0"/>
        <v>40.799999999999997</v>
      </c>
      <c r="I6" s="23"/>
      <c r="J6" s="23" t="s">
        <v>390</v>
      </c>
      <c r="K6" s="23" t="s">
        <v>1941</v>
      </c>
      <c r="L6" s="23" t="s">
        <v>1949</v>
      </c>
      <c r="M6" s="60"/>
      <c r="N6" s="5">
        <v>124</v>
      </c>
      <c r="R6" s="3">
        <f t="shared" si="1"/>
        <v>12.3</v>
      </c>
      <c r="S6" s="6">
        <v>5</v>
      </c>
      <c r="T6" s="8">
        <f>T2*5</f>
        <v>18020</v>
      </c>
    </row>
    <row r="7" spans="1:20" s="9" customFormat="1" x14ac:dyDescent="0.25">
      <c r="A7" s="23" t="s">
        <v>345</v>
      </c>
      <c r="B7" s="23" t="s">
        <v>346</v>
      </c>
      <c r="C7" s="23" t="s">
        <v>1963</v>
      </c>
      <c r="D7" s="24">
        <f>FLOOR(C7*1.1,LOOKUP(C7*1.1,{0,10,50,100,500},{0.01,0.05,0.1,0.5,1}))</f>
        <v>32.550000000000004</v>
      </c>
      <c r="E7" s="24">
        <f>CEILING(C7*0.9,LOOKUP(C7*0.9,{0,10,50,100,500},{0.01,0.05,0.1,0.5,1}))</f>
        <v>26.650000000000002</v>
      </c>
      <c r="F7" s="25">
        <f t="shared" si="2"/>
        <v>32.300000000000004</v>
      </c>
      <c r="G7" s="23">
        <v>2</v>
      </c>
      <c r="H7" s="23">
        <f t="shared" si="0"/>
        <v>59.2</v>
      </c>
      <c r="I7" s="23"/>
      <c r="J7" s="23" t="s">
        <v>1956</v>
      </c>
      <c r="K7" s="23" t="s">
        <v>1942</v>
      </c>
      <c r="L7" s="23" t="s">
        <v>1950</v>
      </c>
      <c r="M7" s="60"/>
      <c r="N7" s="5" t="s">
        <v>1965</v>
      </c>
      <c r="O7" s="6"/>
      <c r="P7" s="6"/>
      <c r="Q7" s="6"/>
      <c r="R7" s="3">
        <f t="shared" si="1"/>
        <v>26.700000000000003</v>
      </c>
      <c r="S7" s="6">
        <v>6</v>
      </c>
      <c r="T7" s="8">
        <f>T2*6</f>
        <v>21624</v>
      </c>
    </row>
    <row r="8" spans="1:20" s="13" customFormat="1" x14ac:dyDescent="0.25">
      <c r="A8" s="23" t="s">
        <v>29</v>
      </c>
      <c r="B8" s="23" t="s">
        <v>30</v>
      </c>
      <c r="C8" s="23" t="s">
        <v>693</v>
      </c>
      <c r="D8" s="24">
        <f>FLOOR(C8*1.1,LOOKUP(C8*1.1,{0,10,50,100,500},{0.01,0.05,0.1,0.5,1}))</f>
        <v>43.300000000000004</v>
      </c>
      <c r="E8" s="24">
        <f>CEILING(C8*0.9,LOOKUP(C8*0.9,{0,10,50,100,500},{0.01,0.05,0.1,0.5,1}))</f>
        <v>35.5</v>
      </c>
      <c r="F8" s="25">
        <f t="shared" si="2"/>
        <v>43.050000000000004</v>
      </c>
      <c r="G8" s="25">
        <v>1</v>
      </c>
      <c r="H8" s="23">
        <f t="shared" si="0"/>
        <v>39.4</v>
      </c>
      <c r="I8" s="23"/>
      <c r="J8" s="23" t="s">
        <v>848</v>
      </c>
      <c r="K8" s="23" t="s">
        <v>1943</v>
      </c>
      <c r="L8" s="23" t="s">
        <v>1951</v>
      </c>
      <c r="M8" s="60"/>
      <c r="N8" s="5">
        <v>-71</v>
      </c>
      <c r="O8" s="6"/>
      <c r="P8" s="6"/>
      <c r="Q8" s="6"/>
      <c r="R8" s="3">
        <f t="shared" si="1"/>
        <v>35.549999999999997</v>
      </c>
      <c r="S8" s="6">
        <v>7</v>
      </c>
      <c r="T8" s="8">
        <f>T2*7</f>
        <v>25228</v>
      </c>
    </row>
    <row r="9" spans="1:20" s="13" customFormat="1" x14ac:dyDescent="0.25">
      <c r="A9" s="23" t="s">
        <v>1935</v>
      </c>
      <c r="B9" s="23" t="s">
        <v>1936</v>
      </c>
      <c r="C9" s="23" t="s">
        <v>1964</v>
      </c>
      <c r="D9" s="24">
        <f>FLOOR(C9*1.1,LOOKUP(C9*1.1,{0,10,50,100,500},{0.01,0.05,0.1,0.5,1}))</f>
        <v>14.9</v>
      </c>
      <c r="E9" s="24">
        <f>CEILING(C9*0.9,LOOKUP(C9*0.9,{0,10,50,100,500},{0.01,0.05,0.1,0.5,1}))</f>
        <v>12.200000000000001</v>
      </c>
      <c r="F9" s="25">
        <f t="shared" si="2"/>
        <v>14.65</v>
      </c>
      <c r="G9" s="25">
        <v>3</v>
      </c>
      <c r="H9" s="23">
        <f t="shared" si="0"/>
        <v>40.650000000000006</v>
      </c>
      <c r="I9" s="23"/>
      <c r="J9" s="23" t="s">
        <v>1957</v>
      </c>
      <c r="K9" s="23" t="s">
        <v>1944</v>
      </c>
      <c r="L9" s="23" t="s">
        <v>1952</v>
      </c>
      <c r="M9" s="60"/>
      <c r="N9" s="5">
        <v>577</v>
      </c>
      <c r="O9" s="6"/>
      <c r="P9" s="6"/>
      <c r="Q9" s="6"/>
      <c r="R9" s="3">
        <f t="shared" si="1"/>
        <v>12.250000000000002</v>
      </c>
      <c r="S9" s="6">
        <v>8</v>
      </c>
      <c r="T9" s="8">
        <f>T2*8</f>
        <v>28832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360.4</v>
      </c>
      <c r="I10" s="44"/>
      <c r="J10" s="42"/>
      <c r="K10" s="42"/>
      <c r="L10" s="42"/>
      <c r="M10" s="5"/>
      <c r="N10" s="30">
        <f>SUM(N2:N9)</f>
        <v>-12086</v>
      </c>
      <c r="R10" s="3">
        <f t="shared" si="1"/>
        <v>0.01</v>
      </c>
      <c r="S10" s="6">
        <v>9</v>
      </c>
      <c r="T10" s="8">
        <f>T2*9</f>
        <v>32436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36040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5317-CB51-4D32-A6A3-CD1EB25D940D}">
  <dimension ref="A1:T24"/>
  <sheetViews>
    <sheetView zoomScale="145" zoomScaleNormal="145" workbookViewId="0">
      <selection activeCell="Q11" sqref="Q11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6" t="s">
        <v>2285</v>
      </c>
      <c r="R1" s="11" t="s">
        <v>370</v>
      </c>
      <c r="S1" s="6" t="s">
        <v>49</v>
      </c>
      <c r="T1" s="8"/>
    </row>
    <row r="2" spans="1:20" x14ac:dyDescent="0.25">
      <c r="A2" s="23" t="s">
        <v>1966</v>
      </c>
      <c r="B2" s="23" t="s">
        <v>1967</v>
      </c>
      <c r="C2" s="23" t="s">
        <v>1991</v>
      </c>
      <c r="D2" s="24">
        <f>FLOOR(C2*1.1,LOOKUP(C2*1.1,{0,10,50,100,500},{0.01,0.05,0.1,0.5,1}))</f>
        <v>40.700000000000003</v>
      </c>
      <c r="E2" s="24">
        <f>CEILING(C2*0.9,LOOKUP(C2*0.9,{0,10,50,100,500},{0.01,0.05,0.1,0.5,1}))</f>
        <v>33.300000000000004</v>
      </c>
      <c r="F2" s="25">
        <f>IF(D2&lt;10,D2-0.05,IF(D2&lt;50,D2-0.25,IF(D2&lt;100,D2-0.5,IF(D2&lt;500,D2-2.5,IF(D2&lt;1000,D2-5,0)))))</f>
        <v>40.450000000000003</v>
      </c>
      <c r="G2" s="23">
        <v>1</v>
      </c>
      <c r="H2" s="23">
        <f t="shared" ref="H2:H9" si="0">C2*G2</f>
        <v>37</v>
      </c>
      <c r="I2" s="23"/>
      <c r="J2" s="23" t="s">
        <v>1978</v>
      </c>
      <c r="K2" s="23" t="s">
        <v>1972</v>
      </c>
      <c r="L2" s="23" t="s">
        <v>1983</v>
      </c>
      <c r="M2" s="60"/>
      <c r="N2" s="5">
        <v>1140</v>
      </c>
      <c r="O2" s="66">
        <f t="shared" ref="O2:O9" si="1">N2/(H2*1000)</f>
        <v>3.0810810810810812E-2</v>
      </c>
      <c r="R2" s="3">
        <f t="shared" ref="R2:R11" si="2">IF(E2&lt;10,E2+0.01,IF(E2&lt;50,E2+0.05,IF(E2&lt;100,E2+0.1,IF(E2&lt;500,E2+0.5,IF(E2&lt;1000,E2+1,0)))))</f>
        <v>33.35</v>
      </c>
      <c r="S2" s="6">
        <v>1</v>
      </c>
      <c r="T2" s="8">
        <f>H10*1000*0.01</f>
        <v>2944</v>
      </c>
    </row>
    <row r="3" spans="1:20" s="9" customFormat="1" x14ac:dyDescent="0.25">
      <c r="A3" s="15" t="s">
        <v>1746</v>
      </c>
      <c r="B3" s="15" t="s">
        <v>1747</v>
      </c>
      <c r="C3" s="15" t="s">
        <v>1992</v>
      </c>
      <c r="D3" s="15">
        <f>FLOOR(C3*1.1,LOOKUP(C3*1.1,{0,10,50,100,500},{0.01,0.05,0.1,0.5,1}))</f>
        <v>81.900000000000006</v>
      </c>
      <c r="E3" s="15">
        <f>CEILING(C3*0.9,LOOKUP(C3*0.9,{0,10,50,100,500},{0.01,0.05,0.1,0.5,1}))</f>
        <v>67.100000000000009</v>
      </c>
      <c r="F3" s="17">
        <f t="shared" ref="F3:F9" si="3">IF(D3&lt;10,D3-0.05,IF(D3&lt;50,D3-0.25,IF(D3&lt;100,D3-0.5,IF(D3&lt;500,D3-2.5,IF(D3&lt;1000,D3-5,0)))))</f>
        <v>81.400000000000006</v>
      </c>
      <c r="G3" s="15">
        <v>0</v>
      </c>
      <c r="H3" s="15">
        <f t="shared" si="0"/>
        <v>0</v>
      </c>
      <c r="I3" s="15"/>
      <c r="J3" s="15" t="s">
        <v>1979</v>
      </c>
      <c r="K3" s="15" t="s">
        <v>1363</v>
      </c>
      <c r="L3" s="15" t="s">
        <v>1984</v>
      </c>
      <c r="M3" s="60"/>
      <c r="N3" s="5"/>
      <c r="O3" s="66"/>
      <c r="P3" s="6"/>
      <c r="Q3" s="6"/>
      <c r="R3" s="3">
        <f t="shared" si="2"/>
        <v>67.2</v>
      </c>
      <c r="S3" s="6">
        <v>2</v>
      </c>
      <c r="T3" s="8">
        <f>T2*2</f>
        <v>5888</v>
      </c>
    </row>
    <row r="4" spans="1:20" x14ac:dyDescent="0.25">
      <c r="A4" s="23" t="s">
        <v>1968</v>
      </c>
      <c r="B4" s="23" t="s">
        <v>1969</v>
      </c>
      <c r="C4" s="23" t="s">
        <v>1993</v>
      </c>
      <c r="D4" s="24">
        <f>FLOOR(C4*1.1,LOOKUP(C4*1.1,{0,10,50,100,500},{0.01,0.05,0.1,0.5,1}))</f>
        <v>22.1</v>
      </c>
      <c r="E4" s="24">
        <f>CEILING(C4*0.9,LOOKUP(C4*0.9,{0,10,50,100,500},{0.01,0.05,0.1,0.5,1}))</f>
        <v>18.100000000000001</v>
      </c>
      <c r="F4" s="25">
        <f t="shared" si="3"/>
        <v>21.85</v>
      </c>
      <c r="G4" s="23">
        <v>2</v>
      </c>
      <c r="H4" s="23">
        <f t="shared" si="0"/>
        <v>40.200000000000003</v>
      </c>
      <c r="I4" s="23"/>
      <c r="J4" s="23" t="s">
        <v>1980</v>
      </c>
      <c r="K4" s="23" t="s">
        <v>1973</v>
      </c>
      <c r="L4" s="23" t="s">
        <v>1985</v>
      </c>
      <c r="M4" s="60"/>
      <c r="N4" s="5">
        <v>1328</v>
      </c>
      <c r="O4" s="66">
        <f t="shared" si="1"/>
        <v>3.3034825870646767E-2</v>
      </c>
      <c r="R4" s="3">
        <f t="shared" si="2"/>
        <v>18.150000000000002</v>
      </c>
      <c r="S4" s="6">
        <v>3</v>
      </c>
      <c r="T4" s="8">
        <f>T2*3</f>
        <v>8832</v>
      </c>
    </row>
    <row r="5" spans="1:20" s="9" customFormat="1" ht="17.25" customHeight="1" x14ac:dyDescent="0.25">
      <c r="A5" s="23" t="s">
        <v>1185</v>
      </c>
      <c r="B5" s="23" t="s">
        <v>1186</v>
      </c>
      <c r="C5" s="23" t="s">
        <v>1994</v>
      </c>
      <c r="D5" s="24">
        <f>FLOOR(C5*1.1,LOOKUP(C5*1.1,{0,10,50,100,500},{0.01,0.05,0.1,0.5,1}))</f>
        <v>24.400000000000002</v>
      </c>
      <c r="E5" s="24">
        <f>CEILING(C5*0.9,LOOKUP(C5*0.9,{0,10,50,100,500},{0.01,0.05,0.1,0.5,1}))</f>
        <v>20</v>
      </c>
      <c r="F5" s="25">
        <f t="shared" si="3"/>
        <v>24.150000000000002</v>
      </c>
      <c r="G5" s="23">
        <v>2</v>
      </c>
      <c r="H5" s="23">
        <f t="shared" si="0"/>
        <v>44.4</v>
      </c>
      <c r="I5" s="23"/>
      <c r="J5" s="23" t="s">
        <v>1314</v>
      </c>
      <c r="K5" s="23" t="s">
        <v>1974</v>
      </c>
      <c r="L5" s="23" t="s">
        <v>1986</v>
      </c>
      <c r="M5" s="59"/>
      <c r="N5" s="5">
        <v>1908</v>
      </c>
      <c r="O5" s="66">
        <f t="shared" si="1"/>
        <v>4.2972972972972971E-2</v>
      </c>
      <c r="P5" s="6"/>
      <c r="Q5" s="6"/>
      <c r="R5" s="3">
        <f t="shared" si="2"/>
        <v>20.05</v>
      </c>
      <c r="S5" s="6">
        <v>4</v>
      </c>
      <c r="T5" s="8">
        <f>T2*4</f>
        <v>11776</v>
      </c>
    </row>
    <row r="6" spans="1:20" x14ac:dyDescent="0.25">
      <c r="A6" s="23" t="s">
        <v>1902</v>
      </c>
      <c r="B6" s="23" t="s">
        <v>1903</v>
      </c>
      <c r="C6" s="23" t="s">
        <v>1995</v>
      </c>
      <c r="D6" s="24">
        <f>FLOOR(C6*1.1,LOOKUP(C6*1.1,{0,10,50,100,500},{0.01,0.05,0.1,0.5,1}))</f>
        <v>54.1</v>
      </c>
      <c r="E6" s="24">
        <f>CEILING(C6*0.9,LOOKUP(C6*0.9,{0,10,50,100,500},{0.01,0.05,0.1,0.5,1}))</f>
        <v>44.300000000000004</v>
      </c>
      <c r="F6" s="25">
        <f t="shared" si="3"/>
        <v>53.6</v>
      </c>
      <c r="G6" s="23">
        <v>1</v>
      </c>
      <c r="H6" s="23">
        <f t="shared" si="0"/>
        <v>49.2</v>
      </c>
      <c r="I6" s="23"/>
      <c r="J6" s="23" t="s">
        <v>1981</v>
      </c>
      <c r="K6" s="23" t="s">
        <v>1492</v>
      </c>
      <c r="L6" s="23" t="s">
        <v>1987</v>
      </c>
      <c r="M6" s="60"/>
      <c r="N6" s="5">
        <v>1690</v>
      </c>
      <c r="O6" s="66">
        <f t="shared" si="1"/>
        <v>3.4349593495934957E-2</v>
      </c>
      <c r="R6" s="3">
        <f t="shared" si="2"/>
        <v>44.35</v>
      </c>
      <c r="S6" s="6">
        <v>5</v>
      </c>
      <c r="T6" s="8">
        <f>T2*5</f>
        <v>14720</v>
      </c>
    </row>
    <row r="7" spans="1:20" s="9" customFormat="1" x14ac:dyDescent="0.25">
      <c r="A7" s="23" t="s">
        <v>1970</v>
      </c>
      <c r="B7" s="23" t="s">
        <v>1971</v>
      </c>
      <c r="C7" s="23" t="s">
        <v>1996</v>
      </c>
      <c r="D7" s="24">
        <f>FLOOR(C7*1.1,LOOKUP(C7*1.1,{0,10,50,100,500},{0.01,0.05,0.1,0.5,1}))</f>
        <v>55.7</v>
      </c>
      <c r="E7" s="24">
        <f>CEILING(C7*0.9,LOOKUP(C7*0.9,{0,10,50,100,500},{0.01,0.05,0.1,0.5,1}))</f>
        <v>45.650000000000006</v>
      </c>
      <c r="F7" s="25">
        <f t="shared" si="3"/>
        <v>55.2</v>
      </c>
      <c r="G7" s="23">
        <v>1</v>
      </c>
      <c r="H7" s="23">
        <f t="shared" si="0"/>
        <v>50.7</v>
      </c>
      <c r="I7" s="23"/>
      <c r="J7" s="23" t="s">
        <v>487</v>
      </c>
      <c r="K7" s="23" t="s">
        <v>1975</v>
      </c>
      <c r="L7" s="23" t="s">
        <v>1988</v>
      </c>
      <c r="M7" s="60"/>
      <c r="N7" s="5">
        <v>1883</v>
      </c>
      <c r="O7" s="66">
        <f t="shared" si="1"/>
        <v>3.7140039447731754E-2</v>
      </c>
      <c r="P7" s="6"/>
      <c r="Q7" s="6"/>
      <c r="R7" s="3">
        <f t="shared" si="2"/>
        <v>45.7</v>
      </c>
      <c r="S7" s="6">
        <v>6</v>
      </c>
      <c r="T7" s="8">
        <f>T2*6</f>
        <v>17664</v>
      </c>
    </row>
    <row r="8" spans="1:20" s="13" customFormat="1" x14ac:dyDescent="0.25">
      <c r="A8" s="23" t="s">
        <v>1203</v>
      </c>
      <c r="B8" s="23" t="s">
        <v>1204</v>
      </c>
      <c r="C8" s="23" t="s">
        <v>1997</v>
      </c>
      <c r="D8" s="24">
        <f>FLOOR(C8*1.1,LOOKUP(C8*1.1,{0,10,50,100,500},{0.01,0.05,0.1,0.5,1}))</f>
        <v>35.75</v>
      </c>
      <c r="E8" s="24">
        <f>CEILING(C8*0.9,LOOKUP(C8*0.9,{0,10,50,100,500},{0.01,0.05,0.1,0.5,1}))</f>
        <v>29.25</v>
      </c>
      <c r="F8" s="25">
        <f t="shared" si="3"/>
        <v>35.5</v>
      </c>
      <c r="G8" s="25">
        <v>1</v>
      </c>
      <c r="H8" s="23">
        <f t="shared" si="0"/>
        <v>32.5</v>
      </c>
      <c r="I8" s="23"/>
      <c r="J8" s="23" t="s">
        <v>1982</v>
      </c>
      <c r="K8" s="23" t="s">
        <v>1976</v>
      </c>
      <c r="L8" s="23" t="s">
        <v>1989</v>
      </c>
      <c r="M8" s="60"/>
      <c r="N8" s="5">
        <v>361</v>
      </c>
      <c r="O8" s="66">
        <f t="shared" si="1"/>
        <v>1.1107692307692308E-2</v>
      </c>
      <c r="P8" s="6"/>
      <c r="Q8" s="6"/>
      <c r="R8" s="3">
        <f t="shared" si="2"/>
        <v>29.3</v>
      </c>
      <c r="S8" s="6">
        <v>7</v>
      </c>
      <c r="T8" s="8">
        <f>T2*7</f>
        <v>20608</v>
      </c>
    </row>
    <row r="9" spans="1:20" s="13" customFormat="1" x14ac:dyDescent="0.25">
      <c r="A9" s="23" t="s">
        <v>29</v>
      </c>
      <c r="B9" s="23" t="s">
        <v>30</v>
      </c>
      <c r="C9" s="23" t="s">
        <v>1998</v>
      </c>
      <c r="D9" s="24">
        <f>FLOOR(C9*1.1,LOOKUP(C9*1.1,{0,10,50,100,500},{0.01,0.05,0.1,0.5,1}))</f>
        <v>44.400000000000006</v>
      </c>
      <c r="E9" s="24">
        <f>CEILING(C9*0.9,LOOKUP(C9*0.9,{0,10,50,100,500},{0.01,0.05,0.1,0.5,1}))</f>
        <v>36.4</v>
      </c>
      <c r="F9" s="25">
        <f t="shared" si="3"/>
        <v>44.150000000000006</v>
      </c>
      <c r="G9" s="25">
        <v>1</v>
      </c>
      <c r="H9" s="23">
        <f t="shared" si="0"/>
        <v>40.4</v>
      </c>
      <c r="I9" s="23"/>
      <c r="J9" s="23" t="s">
        <v>1234</v>
      </c>
      <c r="K9" s="23" t="s">
        <v>1977</v>
      </c>
      <c r="L9" s="23" t="s">
        <v>1990</v>
      </c>
      <c r="M9" s="60"/>
      <c r="N9" s="5">
        <v>1025</v>
      </c>
      <c r="O9" s="66">
        <f t="shared" si="1"/>
        <v>2.5371287128712873E-2</v>
      </c>
      <c r="P9" s="6"/>
      <c r="Q9" s="6"/>
      <c r="R9" s="3">
        <f t="shared" si="2"/>
        <v>36.449999999999996</v>
      </c>
      <c r="S9" s="6">
        <v>8</v>
      </c>
      <c r="T9" s="8">
        <f>T2*8</f>
        <v>23552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294.39999999999998</v>
      </c>
      <c r="I10" s="44"/>
      <c r="J10" s="42"/>
      <c r="K10" s="42"/>
      <c r="L10" s="42"/>
      <c r="M10" s="5"/>
      <c r="N10" s="30">
        <f>SUM(N2:N9)</f>
        <v>9335</v>
      </c>
      <c r="O10" s="68">
        <f>AVERAGE(O2:O9)</f>
        <v>3.0683888862071775E-2</v>
      </c>
      <c r="R10" s="3">
        <f t="shared" si="2"/>
        <v>0.01</v>
      </c>
      <c r="S10" s="6">
        <v>9</v>
      </c>
      <c r="T10" s="8">
        <f>T2*9</f>
        <v>26496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2"/>
        <v>0.01</v>
      </c>
      <c r="S11" s="6">
        <v>10</v>
      </c>
      <c r="T11" s="8">
        <f>T2*10</f>
        <v>29440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8F89-CBA2-4378-A990-51EDA926194C}">
  <dimension ref="A1:T24"/>
  <sheetViews>
    <sheetView zoomScale="160" zoomScaleNormal="160" workbookViewId="0">
      <selection activeCell="O1" sqref="O1:O10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6" t="s">
        <v>2285</v>
      </c>
      <c r="R1" s="11" t="s">
        <v>370</v>
      </c>
      <c r="S1" s="6" t="s">
        <v>49</v>
      </c>
      <c r="T1" s="8"/>
    </row>
    <row r="2" spans="1:20" x14ac:dyDescent="0.25">
      <c r="A2" s="23" t="s">
        <v>1604</v>
      </c>
      <c r="B2" s="23" t="s">
        <v>1605</v>
      </c>
      <c r="C2" s="23" t="s">
        <v>1777</v>
      </c>
      <c r="D2" s="24">
        <f>FLOOR(C2*1.1,LOOKUP(C2*1.1,{0,10,50,100,500},{0.01,0.05,0.1,0.5,1}))</f>
        <v>30.700000000000003</v>
      </c>
      <c r="E2" s="24">
        <f>CEILING(C2*0.9,LOOKUP(C2*0.9,{0,10,50,100,500},{0.01,0.05,0.1,0.5,1}))</f>
        <v>25.200000000000003</v>
      </c>
      <c r="F2" s="25">
        <f>IF(D2&lt;10,D2-0.05,IF(D2&lt;50,D2-0.25,IF(D2&lt;100,D2-0.5,IF(D2&lt;500,D2-2.5,IF(D2&lt;1000,D2-5,0)))))</f>
        <v>30.450000000000003</v>
      </c>
      <c r="G2" s="23">
        <v>2</v>
      </c>
      <c r="H2" s="23">
        <f t="shared" ref="H2:H9" si="0">C2*G2</f>
        <v>55.9</v>
      </c>
      <c r="I2" s="23"/>
      <c r="J2" s="23" t="s">
        <v>2018</v>
      </c>
      <c r="K2" s="23" t="s">
        <v>2005</v>
      </c>
      <c r="L2" s="23" t="s">
        <v>2023</v>
      </c>
      <c r="M2" s="60"/>
      <c r="N2" s="5">
        <v>-851</v>
      </c>
      <c r="O2" s="66">
        <f>N2/(H2*1000)</f>
        <v>-1.5223613595706618E-2</v>
      </c>
      <c r="R2" s="3">
        <f t="shared" ref="R2:R11" si="1">IF(E2&lt;10,E2+0.01,IF(E2&lt;50,E2+0.05,IF(E2&lt;100,E2+0.1,IF(E2&lt;500,E2+0.5,IF(E2&lt;1000,E2+1,0)))))</f>
        <v>25.250000000000004</v>
      </c>
      <c r="S2" s="6">
        <v>1</v>
      </c>
      <c r="T2" s="8">
        <f>H10*1000*0.01</f>
        <v>2967</v>
      </c>
    </row>
    <row r="3" spans="1:20" s="9" customFormat="1" x14ac:dyDescent="0.25">
      <c r="A3" s="28" t="s">
        <v>1999</v>
      </c>
      <c r="B3" s="28" t="s">
        <v>2000</v>
      </c>
      <c r="C3" s="28" t="s">
        <v>2012</v>
      </c>
      <c r="D3" s="28">
        <f>FLOOR(C3*1.1,LOOKUP(C3*1.1,{0,10,50,100,500},{0.01,0.05,0.1,0.5,1}))</f>
        <v>2.91</v>
      </c>
      <c r="E3" s="28">
        <f>CEILING(C3*0.9,LOOKUP(C3*0.9,{0,10,50,100,500},{0.01,0.05,0.1,0.5,1}))</f>
        <v>2.39</v>
      </c>
      <c r="F3" s="29">
        <f t="shared" ref="F3:F9" si="2">IF(D3&lt;10,D3-0.05,IF(D3&lt;50,D3-0.25,IF(D3&lt;100,D3-0.5,IF(D3&lt;500,D3-2.5,IF(D3&lt;1000,D3-5,0)))))</f>
        <v>2.8600000000000003</v>
      </c>
      <c r="G3" s="28">
        <v>0</v>
      </c>
      <c r="H3" s="28">
        <f t="shared" si="0"/>
        <v>0</v>
      </c>
      <c r="I3" s="28"/>
      <c r="J3" s="28" t="s">
        <v>945</v>
      </c>
      <c r="K3" s="28" t="s">
        <v>321</v>
      </c>
      <c r="L3" s="28" t="s">
        <v>2024</v>
      </c>
      <c r="M3" s="60" t="s">
        <v>89</v>
      </c>
      <c r="N3" s="5"/>
      <c r="O3" s="66"/>
      <c r="P3" s="6"/>
      <c r="Q3" s="6"/>
      <c r="R3" s="3">
        <f t="shared" si="1"/>
        <v>2.4</v>
      </c>
      <c r="S3" s="6">
        <v>2</v>
      </c>
      <c r="T3" s="8">
        <f>T2*2</f>
        <v>5934</v>
      </c>
    </row>
    <row r="4" spans="1:20" x14ac:dyDescent="0.25">
      <c r="A4" s="23" t="s">
        <v>553</v>
      </c>
      <c r="B4" s="23" t="s">
        <v>554</v>
      </c>
      <c r="C4" s="23" t="s">
        <v>2013</v>
      </c>
      <c r="D4" s="24">
        <f>FLOOR(C4*1.1,LOOKUP(C4*1.1,{0,10,50,100,500},{0.01,0.05,0.1,0.5,1}))</f>
        <v>52.400000000000006</v>
      </c>
      <c r="E4" s="24">
        <f>CEILING(C4*0.9,LOOKUP(C4*0.9,{0,10,50,100,500},{0.01,0.05,0.1,0.5,1}))</f>
        <v>42.95</v>
      </c>
      <c r="F4" s="25">
        <f t="shared" si="2"/>
        <v>51.900000000000006</v>
      </c>
      <c r="G4" s="23">
        <v>1</v>
      </c>
      <c r="H4" s="23">
        <f t="shared" si="0"/>
        <v>47.7</v>
      </c>
      <c r="I4" s="23"/>
      <c r="J4" s="23" t="s">
        <v>2019</v>
      </c>
      <c r="K4" s="23" t="s">
        <v>2006</v>
      </c>
      <c r="L4" s="23" t="s">
        <v>2025</v>
      </c>
      <c r="M4" s="60"/>
      <c r="N4" s="5">
        <v>894</v>
      </c>
      <c r="O4" s="66">
        <f>N4/(H4*1000)</f>
        <v>1.8742138364779875E-2</v>
      </c>
      <c r="R4" s="3">
        <f t="shared" si="1"/>
        <v>43</v>
      </c>
      <c r="S4" s="6">
        <v>3</v>
      </c>
      <c r="T4" s="8">
        <f>T2*3</f>
        <v>8901</v>
      </c>
    </row>
    <row r="5" spans="1:20" s="9" customFormat="1" ht="17.25" customHeight="1" x14ac:dyDescent="0.25">
      <c r="A5" s="23" t="s">
        <v>300</v>
      </c>
      <c r="B5" s="23" t="s">
        <v>301</v>
      </c>
      <c r="C5" s="23" t="s">
        <v>2014</v>
      </c>
      <c r="D5" s="24">
        <f>FLOOR(C5*1.1,LOOKUP(C5*1.1,{0,10,50,100,500},{0.01,0.05,0.1,0.5,1}))</f>
        <v>58.800000000000004</v>
      </c>
      <c r="E5" s="24">
        <f>CEILING(C5*0.9,LOOKUP(C5*0.9,{0,10,50,100,500},{0.01,0.05,0.1,0.5,1}))</f>
        <v>48.150000000000006</v>
      </c>
      <c r="F5" s="25">
        <f t="shared" si="2"/>
        <v>58.300000000000004</v>
      </c>
      <c r="G5" s="23">
        <v>1</v>
      </c>
      <c r="H5" s="23">
        <f t="shared" si="0"/>
        <v>53.5</v>
      </c>
      <c r="I5" s="23"/>
      <c r="J5" s="23" t="s">
        <v>1173</v>
      </c>
      <c r="K5" s="23" t="s">
        <v>2007</v>
      </c>
      <c r="L5" s="23" t="s">
        <v>2026</v>
      </c>
      <c r="M5" s="60"/>
      <c r="N5" s="5">
        <v>970</v>
      </c>
      <c r="O5" s="66">
        <f>N5/(H5*1000)</f>
        <v>1.8130841121495326E-2</v>
      </c>
      <c r="P5" s="6"/>
      <c r="Q5" s="6"/>
      <c r="R5" s="3">
        <f t="shared" si="1"/>
        <v>48.2</v>
      </c>
      <c r="S5" s="6">
        <v>4</v>
      </c>
      <c r="T5" s="8">
        <f>T2*4</f>
        <v>11868</v>
      </c>
    </row>
    <row r="6" spans="1:20" x14ac:dyDescent="0.25">
      <c r="A6" s="23" t="s">
        <v>1339</v>
      </c>
      <c r="B6" s="23" t="s">
        <v>1340</v>
      </c>
      <c r="C6" s="23" t="s">
        <v>56</v>
      </c>
      <c r="D6" s="24">
        <f>FLOOR(C6*1.1,LOOKUP(C6*1.1,{0,10,50,100,500},{0.01,0.05,0.1,0.5,1}))</f>
        <v>30</v>
      </c>
      <c r="E6" s="24">
        <f>CEILING(C6*0.9,LOOKUP(C6*0.9,{0,10,50,100,500},{0.01,0.05,0.1,0.5,1}))</f>
        <v>24.6</v>
      </c>
      <c r="F6" s="25">
        <f t="shared" si="2"/>
        <v>29.75</v>
      </c>
      <c r="G6" s="23">
        <v>2</v>
      </c>
      <c r="H6" s="23">
        <f t="shared" si="0"/>
        <v>54.6</v>
      </c>
      <c r="I6" s="23"/>
      <c r="J6" s="23" t="s">
        <v>2020</v>
      </c>
      <c r="K6" s="23" t="s">
        <v>2008</v>
      </c>
      <c r="L6" s="23" t="s">
        <v>2027</v>
      </c>
      <c r="M6" s="60" t="s">
        <v>2031</v>
      </c>
      <c r="N6" s="5"/>
      <c r="O6" s="66">
        <f>N6/(H6*1000)</f>
        <v>0</v>
      </c>
      <c r="R6" s="3">
        <f t="shared" si="1"/>
        <v>24.650000000000002</v>
      </c>
      <c r="S6" s="6">
        <v>5</v>
      </c>
      <c r="T6" s="8">
        <f>T2*5</f>
        <v>14835</v>
      </c>
    </row>
    <row r="7" spans="1:20" s="9" customFormat="1" x14ac:dyDescent="0.25">
      <c r="A7" s="23" t="s">
        <v>1193</v>
      </c>
      <c r="B7" s="23" t="s">
        <v>1194</v>
      </c>
      <c r="C7" s="23" t="s">
        <v>2015</v>
      </c>
      <c r="D7" s="24">
        <f>FLOOR(C7*1.1,LOOKUP(C7*1.1,{0,10,50,100,500},{0.01,0.05,0.1,0.5,1}))</f>
        <v>48.6</v>
      </c>
      <c r="E7" s="24">
        <f>CEILING(C7*0.9,LOOKUP(C7*0.9,{0,10,50,100,500},{0.01,0.05,0.1,0.5,1}))</f>
        <v>39.800000000000004</v>
      </c>
      <c r="F7" s="25">
        <f t="shared" si="2"/>
        <v>48.35</v>
      </c>
      <c r="G7" s="23">
        <v>1</v>
      </c>
      <c r="H7" s="23">
        <f t="shared" si="0"/>
        <v>44.2</v>
      </c>
      <c r="I7" s="23"/>
      <c r="J7" s="23" t="s">
        <v>2021</v>
      </c>
      <c r="K7" s="23" t="s">
        <v>2009</v>
      </c>
      <c r="L7" s="23" t="s">
        <v>2028</v>
      </c>
      <c r="M7" s="60"/>
      <c r="N7" s="5">
        <v>-2801</v>
      </c>
      <c r="O7" s="66">
        <f>N7/(H7*1000)</f>
        <v>-6.3371040723981906E-2</v>
      </c>
      <c r="P7" s="6"/>
      <c r="Q7" s="6"/>
      <c r="R7" s="3">
        <f t="shared" si="1"/>
        <v>39.85</v>
      </c>
      <c r="S7" s="6">
        <v>6</v>
      </c>
      <c r="T7" s="8">
        <f>T2*6</f>
        <v>17802</v>
      </c>
    </row>
    <row r="8" spans="1:20" s="13" customFormat="1" x14ac:dyDescent="0.25">
      <c r="A8" s="23" t="s">
        <v>2001</v>
      </c>
      <c r="B8" s="23" t="s">
        <v>2002</v>
      </c>
      <c r="C8" s="23" t="s">
        <v>2016</v>
      </c>
      <c r="D8" s="24">
        <f>FLOOR(C8*1.1,LOOKUP(C8*1.1,{0,10,50,100,500},{0.01,0.05,0.1,0.5,1}))</f>
        <v>22.400000000000002</v>
      </c>
      <c r="E8" s="24">
        <f>CEILING(C8*0.9,LOOKUP(C8*0.9,{0,10,50,100,500},{0.01,0.05,0.1,0.5,1}))</f>
        <v>18.400000000000002</v>
      </c>
      <c r="F8" s="25">
        <f t="shared" si="2"/>
        <v>22.150000000000002</v>
      </c>
      <c r="G8" s="25">
        <v>2</v>
      </c>
      <c r="H8" s="23">
        <f t="shared" si="0"/>
        <v>40.799999999999997</v>
      </c>
      <c r="I8" s="23"/>
      <c r="J8" s="23" t="s">
        <v>1511</v>
      </c>
      <c r="K8" s="23" t="s">
        <v>2010</v>
      </c>
      <c r="L8" s="23" t="s">
        <v>2029</v>
      </c>
      <c r="M8" s="60"/>
      <c r="N8" s="5">
        <v>-3930</v>
      </c>
      <c r="O8" s="66">
        <f>N8/(H8*1000)</f>
        <v>-9.6323529411764711E-2</v>
      </c>
      <c r="P8" s="6"/>
      <c r="Q8" s="6"/>
      <c r="R8" s="3">
        <f t="shared" si="1"/>
        <v>18.450000000000003</v>
      </c>
      <c r="S8" s="6">
        <v>7</v>
      </c>
      <c r="T8" s="8">
        <f>T2*7</f>
        <v>20769</v>
      </c>
    </row>
    <row r="9" spans="1:20" s="13" customFormat="1" x14ac:dyDescent="0.25">
      <c r="A9" s="15" t="s">
        <v>2003</v>
      </c>
      <c r="B9" s="15" t="s">
        <v>2004</v>
      </c>
      <c r="C9" s="15" t="s">
        <v>2017</v>
      </c>
      <c r="D9" s="16">
        <f>FLOOR(C9*1.1,LOOKUP(C9*1.1,{0,10,50,100,500},{0.01,0.05,0.1,0.5,1}))</f>
        <v>28.700000000000003</v>
      </c>
      <c r="E9" s="16">
        <f>CEILING(C9*0.9,LOOKUP(C9*0.9,{0,10,50,100,500},{0.01,0.05,0.1,0.5,1}))</f>
        <v>23.5</v>
      </c>
      <c r="F9" s="17">
        <f t="shared" si="2"/>
        <v>28.450000000000003</v>
      </c>
      <c r="G9" s="17">
        <v>0</v>
      </c>
      <c r="H9" s="15">
        <f t="shared" si="0"/>
        <v>0</v>
      </c>
      <c r="I9" s="15"/>
      <c r="J9" s="15" t="s">
        <v>2022</v>
      </c>
      <c r="K9" s="15" t="s">
        <v>2011</v>
      </c>
      <c r="L9" s="15" t="s">
        <v>2030</v>
      </c>
      <c r="M9" s="60"/>
      <c r="N9" s="5"/>
      <c r="O9" s="66"/>
      <c r="P9" s="6"/>
      <c r="Q9" s="6"/>
      <c r="R9" s="3">
        <f t="shared" si="1"/>
        <v>23.55</v>
      </c>
      <c r="S9" s="6">
        <v>8</v>
      </c>
      <c r="T9" s="8">
        <f>T2*8</f>
        <v>23736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296.7</v>
      </c>
      <c r="I10" s="44"/>
      <c r="J10" s="42"/>
      <c r="K10" s="42"/>
      <c r="L10" s="42"/>
      <c r="M10" s="5"/>
      <c r="N10" s="30">
        <f>SUM(N2:N9)</f>
        <v>-5718</v>
      </c>
      <c r="O10" s="68">
        <f>AVERAGE(O2:O9)</f>
        <v>-2.3007534040863004E-2</v>
      </c>
      <c r="R10" s="3">
        <f t="shared" si="1"/>
        <v>0.01</v>
      </c>
      <c r="S10" s="6">
        <v>9</v>
      </c>
      <c r="T10" s="8">
        <f>T2*9</f>
        <v>26703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29670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5B32-C76D-4A82-B8D6-7F16AC7CFD20}">
  <dimension ref="A1:T24"/>
  <sheetViews>
    <sheetView zoomScale="145" zoomScaleNormal="145" workbookViewId="0">
      <selection activeCell="O1" sqref="O1:O10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6" t="s">
        <v>2285</v>
      </c>
      <c r="R1" s="11" t="s">
        <v>370</v>
      </c>
      <c r="S1" s="6" t="s">
        <v>49</v>
      </c>
      <c r="T1" s="8"/>
    </row>
    <row r="2" spans="1:20" x14ac:dyDescent="0.25">
      <c r="A2" s="23" t="s">
        <v>1185</v>
      </c>
      <c r="B2" s="23" t="s">
        <v>1186</v>
      </c>
      <c r="C2" s="23" t="s">
        <v>2039</v>
      </c>
      <c r="D2" s="24">
        <f>FLOOR(C2*1.1,LOOKUP(C2*1.1,{0,10,50,100,500},{0.01,0.05,0.1,0.5,1}))</f>
        <v>25.6</v>
      </c>
      <c r="E2" s="24">
        <f>CEILING(C2*0.9,LOOKUP(C2*0.9,{0,10,50,100,500},{0.01,0.05,0.1,0.5,1}))</f>
        <v>21</v>
      </c>
      <c r="F2" s="25">
        <f>IF(D2&lt;10,D2-0.05,IF(D2&lt;50,D2-0.25,IF(D2&lt;100,D2-0.5,IF(D2&lt;500,D2-2.5,IF(D2&lt;1000,D2-5,0)))))</f>
        <v>25.35</v>
      </c>
      <c r="G2" s="23">
        <v>2</v>
      </c>
      <c r="H2" s="23">
        <f t="shared" ref="H2:H9" si="0">C2*G2</f>
        <v>46.6</v>
      </c>
      <c r="I2" s="23"/>
      <c r="J2" s="23" t="s">
        <v>2046</v>
      </c>
      <c r="K2" s="23" t="s">
        <v>2032</v>
      </c>
      <c r="L2" s="23" t="s">
        <v>2050</v>
      </c>
      <c r="M2" s="60"/>
      <c r="N2" s="5" t="s">
        <v>2060</v>
      </c>
      <c r="O2" s="66"/>
      <c r="R2" s="3">
        <f t="shared" ref="R2:R11" si="1">IF(E2&lt;10,E2+0.01,IF(E2&lt;50,E2+0.05,IF(E2&lt;100,E2+0.1,IF(E2&lt;500,E2+0.5,IF(E2&lt;1000,E2+1,0)))))</f>
        <v>21.05</v>
      </c>
      <c r="S2" s="6">
        <v>1</v>
      </c>
      <c r="T2" s="8">
        <f>H10*1000*0.01</f>
        <v>3138.5</v>
      </c>
    </row>
    <row r="3" spans="1:20" s="9" customFormat="1" x14ac:dyDescent="0.25">
      <c r="A3" s="15" t="s">
        <v>8</v>
      </c>
      <c r="B3" s="15" t="s">
        <v>7</v>
      </c>
      <c r="C3" s="15" t="s">
        <v>1563</v>
      </c>
      <c r="D3" s="15">
        <f>FLOOR(C3*1.1,LOOKUP(C3*1.1,{0,10,50,100,500},{0.01,0.05,0.1,0.5,1}))</f>
        <v>84.800000000000011</v>
      </c>
      <c r="E3" s="15">
        <f>CEILING(C3*0.9,LOOKUP(C3*0.9,{0,10,50,100,500},{0.01,0.05,0.1,0.5,1}))</f>
        <v>69.400000000000006</v>
      </c>
      <c r="F3" s="17">
        <f t="shared" ref="F3:F9" si="2">IF(D3&lt;10,D3-0.05,IF(D3&lt;50,D3-0.25,IF(D3&lt;100,D3-0.5,IF(D3&lt;500,D3-2.5,IF(D3&lt;1000,D3-5,0)))))</f>
        <v>84.300000000000011</v>
      </c>
      <c r="G3" s="15">
        <v>0</v>
      </c>
      <c r="H3" s="15">
        <f t="shared" si="0"/>
        <v>0</v>
      </c>
      <c r="I3" s="15"/>
      <c r="J3" s="15" t="s">
        <v>2047</v>
      </c>
      <c r="K3" s="15" t="s">
        <v>2033</v>
      </c>
      <c r="L3" s="15" t="s">
        <v>2051</v>
      </c>
      <c r="M3" s="60"/>
      <c r="N3" s="5"/>
      <c r="O3" s="66"/>
      <c r="P3" s="6"/>
      <c r="Q3" s="6"/>
      <c r="R3" s="3">
        <f t="shared" si="1"/>
        <v>69.5</v>
      </c>
      <c r="S3" s="6">
        <v>2</v>
      </c>
      <c r="T3" s="8">
        <f>T2*2</f>
        <v>6277</v>
      </c>
    </row>
    <row r="4" spans="1:20" x14ac:dyDescent="0.25">
      <c r="A4" s="15" t="s">
        <v>506</v>
      </c>
      <c r="B4" s="15" t="s">
        <v>507</v>
      </c>
      <c r="C4" s="15" t="s">
        <v>2040</v>
      </c>
      <c r="D4" s="16">
        <f>FLOOR(C4*1.1,LOOKUP(C4*1.1,{0,10,50,100,500},{0.01,0.05,0.1,0.5,1}))</f>
        <v>87.4</v>
      </c>
      <c r="E4" s="16">
        <f>CEILING(C4*0.9,LOOKUP(C4*0.9,{0,10,50,100,500},{0.01,0.05,0.1,0.5,1}))</f>
        <v>71.600000000000009</v>
      </c>
      <c r="F4" s="17">
        <f t="shared" si="2"/>
        <v>86.9</v>
      </c>
      <c r="G4" s="15">
        <v>0</v>
      </c>
      <c r="H4" s="15">
        <f t="shared" si="0"/>
        <v>0</v>
      </c>
      <c r="I4" s="15"/>
      <c r="J4" s="15" t="s">
        <v>273</v>
      </c>
      <c r="K4" s="15" t="s">
        <v>2034</v>
      </c>
      <c r="L4" s="15" t="s">
        <v>2052</v>
      </c>
      <c r="M4" s="59"/>
      <c r="N4" s="5"/>
      <c r="O4" s="66"/>
      <c r="R4" s="3">
        <f t="shared" si="1"/>
        <v>71.7</v>
      </c>
      <c r="S4" s="6">
        <v>3</v>
      </c>
      <c r="T4" s="8">
        <f>T2*3</f>
        <v>9415.5</v>
      </c>
    </row>
    <row r="5" spans="1:20" s="9" customFormat="1" ht="17.25" customHeight="1" x14ac:dyDescent="0.25">
      <c r="A5" s="23" t="s">
        <v>1900</v>
      </c>
      <c r="B5" s="23" t="s">
        <v>1901</v>
      </c>
      <c r="C5" s="23" t="s">
        <v>2041</v>
      </c>
      <c r="D5" s="24">
        <f>FLOOR(C5*1.1,LOOKUP(C5*1.1,{0,10,50,100,500},{0.01,0.05,0.1,0.5,1}))</f>
        <v>66.400000000000006</v>
      </c>
      <c r="E5" s="24">
        <f>CEILING(C5*0.9,LOOKUP(C5*0.9,{0,10,50,100,500},{0.01,0.05,0.1,0.5,1}))</f>
        <v>54.400000000000006</v>
      </c>
      <c r="F5" s="25">
        <f t="shared" si="2"/>
        <v>65.900000000000006</v>
      </c>
      <c r="G5" s="23">
        <v>1</v>
      </c>
      <c r="H5" s="23">
        <f t="shared" si="0"/>
        <v>60.4</v>
      </c>
      <c r="I5" s="23"/>
      <c r="J5" s="23" t="s">
        <v>2048</v>
      </c>
      <c r="K5" s="23" t="s">
        <v>2035</v>
      </c>
      <c r="L5" s="23" t="s">
        <v>2053</v>
      </c>
      <c r="M5" s="60"/>
      <c r="N5" s="5">
        <v>2040</v>
      </c>
      <c r="O5" s="66">
        <f>N5/(H5*1000)</f>
        <v>3.3774834437086093E-2</v>
      </c>
      <c r="P5" s="6"/>
      <c r="Q5" s="6"/>
      <c r="R5" s="3">
        <f t="shared" si="1"/>
        <v>54.500000000000007</v>
      </c>
      <c r="S5" s="6">
        <v>4</v>
      </c>
      <c r="T5" s="8">
        <f>T2*4</f>
        <v>12554</v>
      </c>
    </row>
    <row r="6" spans="1:20" x14ac:dyDescent="0.25">
      <c r="A6" s="23" t="s">
        <v>1106</v>
      </c>
      <c r="B6" s="23" t="s">
        <v>1107</v>
      </c>
      <c r="C6" s="23" t="s">
        <v>2042</v>
      </c>
      <c r="D6" s="24">
        <f>FLOOR(C6*1.1,LOOKUP(C6*1.1,{0,10,50,100,500},{0.01,0.05,0.1,0.5,1}))</f>
        <v>44.800000000000004</v>
      </c>
      <c r="E6" s="24">
        <f>CEILING(C6*0.9,LOOKUP(C6*0.9,{0,10,50,100,500},{0.01,0.05,0.1,0.5,1}))</f>
        <v>36.700000000000003</v>
      </c>
      <c r="F6" s="25">
        <f t="shared" si="2"/>
        <v>44.550000000000004</v>
      </c>
      <c r="G6" s="23">
        <v>1</v>
      </c>
      <c r="H6" s="23">
        <f t="shared" si="0"/>
        <v>40.75</v>
      </c>
      <c r="I6" s="23"/>
      <c r="J6" s="23" t="s">
        <v>2049</v>
      </c>
      <c r="K6" s="23" t="s">
        <v>2036</v>
      </c>
      <c r="L6" s="23" t="s">
        <v>2054</v>
      </c>
      <c r="M6" s="60"/>
      <c r="N6" s="5">
        <v>2528</v>
      </c>
      <c r="O6" s="66">
        <f>N6/(H6*1000)</f>
        <v>6.2036809815950923E-2</v>
      </c>
      <c r="R6" s="3">
        <f t="shared" si="1"/>
        <v>36.75</v>
      </c>
      <c r="S6" s="6">
        <v>5</v>
      </c>
      <c r="T6" s="8">
        <f>T2*5</f>
        <v>15692.5</v>
      </c>
    </row>
    <row r="7" spans="1:20" s="9" customFormat="1" x14ac:dyDescent="0.25">
      <c r="A7" s="23" t="s">
        <v>1604</v>
      </c>
      <c r="B7" s="23" t="s">
        <v>1605</v>
      </c>
      <c r="C7" s="23" t="s">
        <v>2043</v>
      </c>
      <c r="D7" s="24">
        <f>FLOOR(C7*1.1,LOOKUP(C7*1.1,{0,10,50,100,500},{0.01,0.05,0.1,0.5,1}))</f>
        <v>32.1</v>
      </c>
      <c r="E7" s="24">
        <f>CEILING(C7*0.9,LOOKUP(C7*0.9,{0,10,50,100,500},{0.01,0.05,0.1,0.5,1}))</f>
        <v>26.3</v>
      </c>
      <c r="F7" s="25">
        <f t="shared" si="2"/>
        <v>31.85</v>
      </c>
      <c r="G7" s="23">
        <v>2</v>
      </c>
      <c r="H7" s="23">
        <f t="shared" si="0"/>
        <v>58.4</v>
      </c>
      <c r="I7" s="23"/>
      <c r="J7" s="23" t="s">
        <v>939</v>
      </c>
      <c r="K7" s="23" t="s">
        <v>2037</v>
      </c>
      <c r="L7" s="23" t="s">
        <v>2055</v>
      </c>
      <c r="M7" s="60"/>
      <c r="N7" s="5">
        <v>-5660</v>
      </c>
      <c r="O7" s="66">
        <f>N7/(H7*1000)</f>
        <v>-9.6917808219178087E-2</v>
      </c>
      <c r="P7" s="6"/>
      <c r="Q7" s="6"/>
      <c r="R7" s="3">
        <f t="shared" si="1"/>
        <v>26.35</v>
      </c>
      <c r="S7" s="6">
        <v>6</v>
      </c>
      <c r="T7" s="8">
        <f>T2*6</f>
        <v>18831</v>
      </c>
    </row>
    <row r="8" spans="1:20" s="13" customFormat="1" x14ac:dyDescent="0.25">
      <c r="A8" s="23" t="s">
        <v>865</v>
      </c>
      <c r="B8" s="23" t="s">
        <v>866</v>
      </c>
      <c r="C8" s="23" t="s">
        <v>2044</v>
      </c>
      <c r="D8" s="24">
        <f>FLOOR(C8*1.1,LOOKUP(C8*1.1,{0,10,50,100,500},{0.01,0.05,0.1,0.5,1}))</f>
        <v>53.400000000000006</v>
      </c>
      <c r="E8" s="24">
        <f>CEILING(C8*0.9,LOOKUP(C8*0.9,{0,10,50,100,500},{0.01,0.05,0.1,0.5,1}))</f>
        <v>43.75</v>
      </c>
      <c r="F8" s="25">
        <f t="shared" si="2"/>
        <v>52.900000000000006</v>
      </c>
      <c r="G8" s="25">
        <v>1</v>
      </c>
      <c r="H8" s="23">
        <f t="shared" si="0"/>
        <v>48.6</v>
      </c>
      <c r="I8" s="23"/>
      <c r="J8" s="23" t="s">
        <v>1063</v>
      </c>
      <c r="K8" s="23" t="s">
        <v>2038</v>
      </c>
      <c r="L8" s="23" t="s">
        <v>2056</v>
      </c>
      <c r="M8" s="60"/>
      <c r="N8" s="5">
        <v>1089</v>
      </c>
      <c r="O8" s="66">
        <f>N8/(H8*1000)</f>
        <v>2.2407407407407407E-2</v>
      </c>
      <c r="P8" s="6"/>
      <c r="Q8" s="6"/>
      <c r="R8" s="3">
        <f t="shared" si="1"/>
        <v>43.8</v>
      </c>
      <c r="S8" s="6">
        <v>7</v>
      </c>
      <c r="T8" s="8">
        <f>T2*7</f>
        <v>21969.5</v>
      </c>
    </row>
    <row r="9" spans="1:20" s="13" customFormat="1" x14ac:dyDescent="0.25">
      <c r="A9" s="56">
        <v>5608</v>
      </c>
      <c r="B9" s="23" t="s">
        <v>2061</v>
      </c>
      <c r="C9" s="23" t="s">
        <v>2045</v>
      </c>
      <c r="D9" s="24">
        <f>FLOOR(C9*1.1,LOOKUP(C9*1.1,{0,10,50,100,500},{0.01,0.05,0.1,0.5,1}))</f>
        <v>21.650000000000002</v>
      </c>
      <c r="E9" s="24">
        <f>CEILING(C9*0.9,LOOKUP(C9*0.9,{0,10,50,100,500},{0.01,0.05,0.1,0.5,1}))</f>
        <v>17.75</v>
      </c>
      <c r="F9" s="25">
        <f t="shared" si="2"/>
        <v>21.400000000000002</v>
      </c>
      <c r="G9" s="25">
        <v>3</v>
      </c>
      <c r="H9" s="23">
        <f t="shared" si="0"/>
        <v>59.099999999999994</v>
      </c>
      <c r="I9" s="23"/>
      <c r="J9" s="23" t="s">
        <v>2058</v>
      </c>
      <c r="K9" s="23" t="s">
        <v>2057</v>
      </c>
      <c r="L9" s="23" t="s">
        <v>2059</v>
      </c>
      <c r="M9" s="60"/>
      <c r="N9" s="5">
        <v>-2970</v>
      </c>
      <c r="O9" s="66">
        <f>N9/(H9*1000)</f>
        <v>-5.0253807106598991E-2</v>
      </c>
      <c r="P9" s="6"/>
      <c r="Q9" s="6"/>
      <c r="R9" s="3">
        <f t="shared" si="1"/>
        <v>17.8</v>
      </c>
      <c r="S9" s="6">
        <v>8</v>
      </c>
      <c r="T9" s="8">
        <f>T2*8</f>
        <v>25108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313.85000000000002</v>
      </c>
      <c r="I10" s="44"/>
      <c r="J10" s="42"/>
      <c r="K10" s="42"/>
      <c r="L10" s="42"/>
      <c r="M10" s="5"/>
      <c r="N10" s="30">
        <f>SUM(N2:N9)</f>
        <v>-2973</v>
      </c>
      <c r="O10" s="68">
        <f>AVERAGE(O2:O9)</f>
        <v>-5.7905127330665322E-3</v>
      </c>
      <c r="R10" s="3">
        <f t="shared" si="1"/>
        <v>0.01</v>
      </c>
      <c r="S10" s="6">
        <v>9</v>
      </c>
      <c r="T10" s="8">
        <f>T2*9</f>
        <v>28246.5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31385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B181-3424-489A-AA56-C9F178FC5D28}">
  <dimension ref="A1:T24"/>
  <sheetViews>
    <sheetView zoomScale="160" zoomScaleNormal="160" workbookViewId="0">
      <selection activeCell="O1" sqref="O1:O10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6" t="s">
        <v>2285</v>
      </c>
      <c r="R1" s="11" t="s">
        <v>370</v>
      </c>
      <c r="S1" s="6" t="s">
        <v>49</v>
      </c>
      <c r="T1" s="8"/>
    </row>
    <row r="2" spans="1:20" x14ac:dyDescent="0.25">
      <c r="A2" s="23" t="s">
        <v>237</v>
      </c>
      <c r="B2" s="23" t="s">
        <v>238</v>
      </c>
      <c r="C2" s="23" t="s">
        <v>1751</v>
      </c>
      <c r="D2" s="24">
        <f>FLOOR(C2*1.1,LOOKUP(C2*1.1,{0,10,50,100,500},{0.01,0.05,0.1,0.5,1}))</f>
        <v>75.3</v>
      </c>
      <c r="E2" s="24">
        <f>CEILING(C2*0.9,LOOKUP(C2*0.9,{0,10,50,100,500},{0.01,0.05,0.1,0.5,1}))</f>
        <v>61.7</v>
      </c>
      <c r="F2" s="25">
        <f>IF(D2&lt;10,D2-0.05,IF(D2&lt;50,D2-0.25,IF(D2&lt;100,D2-0.5,IF(D2&lt;500,D2-2.5,IF(D2&lt;1000,D2-5,0)))))</f>
        <v>74.8</v>
      </c>
      <c r="G2" s="23">
        <v>1</v>
      </c>
      <c r="H2" s="23">
        <f t="shared" ref="H2:H9" si="0">C2*G2</f>
        <v>68.5</v>
      </c>
      <c r="I2" s="23"/>
      <c r="J2" s="23" t="s">
        <v>2073</v>
      </c>
      <c r="K2" s="23" t="s">
        <v>2066</v>
      </c>
      <c r="L2" s="23" t="s">
        <v>2083</v>
      </c>
      <c r="M2" s="60"/>
      <c r="N2" s="5">
        <v>3504</v>
      </c>
      <c r="O2" s="66">
        <f>N2/(H2*1000)</f>
        <v>5.1153284671532843E-2</v>
      </c>
      <c r="R2" s="3">
        <f t="shared" ref="R2:R11" si="1">IF(E2&lt;10,E2+0.01,IF(E2&lt;50,E2+0.05,IF(E2&lt;100,E2+0.1,IF(E2&lt;500,E2+0.5,IF(E2&lt;1000,E2+1,0)))))</f>
        <v>61.800000000000004</v>
      </c>
      <c r="S2" s="6">
        <v>1</v>
      </c>
      <c r="T2" s="8">
        <f>H10*1000*0.01</f>
        <v>3384.5</v>
      </c>
    </row>
    <row r="3" spans="1:20" s="9" customFormat="1" x14ac:dyDescent="0.25">
      <c r="A3" s="23" t="s">
        <v>559</v>
      </c>
      <c r="B3" s="23" t="s">
        <v>560</v>
      </c>
      <c r="C3" s="23" t="s">
        <v>1062</v>
      </c>
      <c r="D3" s="23">
        <f>FLOOR(C3*1.1,LOOKUP(C3*1.1,{0,10,50,100,500},{0.01,0.05,0.1,0.5,1}))</f>
        <v>15.8</v>
      </c>
      <c r="E3" s="23">
        <f>CEILING(C3*0.9,LOOKUP(C3*0.9,{0,10,50,100,500},{0.01,0.05,0.1,0.5,1}))</f>
        <v>13</v>
      </c>
      <c r="F3" s="25">
        <f t="shared" ref="F3:F9" si="2">IF(D3&lt;10,D3-0.05,IF(D3&lt;50,D3-0.25,IF(D3&lt;100,D3-0.5,IF(D3&lt;500,D3-2.5,IF(D3&lt;1000,D3-5,0)))))</f>
        <v>15.55</v>
      </c>
      <c r="G3" s="23">
        <v>5</v>
      </c>
      <c r="H3" s="23">
        <f t="shared" si="0"/>
        <v>72</v>
      </c>
      <c r="I3" s="23"/>
      <c r="J3" s="23" t="s">
        <v>219</v>
      </c>
      <c r="K3" s="23" t="s">
        <v>1973</v>
      </c>
      <c r="L3" s="23" t="s">
        <v>2084</v>
      </c>
      <c r="M3" s="60"/>
      <c r="N3" s="5">
        <v>182</v>
      </c>
      <c r="O3" s="66">
        <f>N3/(H3*1000)</f>
        <v>2.5277777777777777E-3</v>
      </c>
      <c r="P3" s="6"/>
      <c r="Q3" s="6"/>
      <c r="R3" s="3">
        <f t="shared" si="1"/>
        <v>13.05</v>
      </c>
      <c r="S3" s="6">
        <v>2</v>
      </c>
      <c r="T3" s="8">
        <f>T2*2</f>
        <v>6769</v>
      </c>
    </row>
    <row r="4" spans="1:20" x14ac:dyDescent="0.25">
      <c r="A4" s="23" t="s">
        <v>687</v>
      </c>
      <c r="B4" s="23" t="s">
        <v>688</v>
      </c>
      <c r="C4" s="23" t="s">
        <v>2078</v>
      </c>
      <c r="D4" s="24">
        <f>FLOOR(C4*1.1,LOOKUP(C4*1.1,{0,10,50,100,500},{0.01,0.05,0.1,0.5,1}))</f>
        <v>68</v>
      </c>
      <c r="E4" s="24">
        <f>CEILING(C4*0.9,LOOKUP(C4*0.9,{0,10,50,100,500},{0.01,0.05,0.1,0.5,1}))</f>
        <v>55.800000000000004</v>
      </c>
      <c r="F4" s="25">
        <f t="shared" si="2"/>
        <v>67.5</v>
      </c>
      <c r="G4" s="23">
        <v>1</v>
      </c>
      <c r="H4" s="23">
        <f t="shared" si="0"/>
        <v>61.9</v>
      </c>
      <c r="I4" s="23"/>
      <c r="J4" s="23" t="s">
        <v>2074</v>
      </c>
      <c r="K4" s="23" t="s">
        <v>2067</v>
      </c>
      <c r="L4" s="23" t="s">
        <v>2085</v>
      </c>
      <c r="M4" s="60"/>
      <c r="N4" s="5">
        <v>-69</v>
      </c>
      <c r="O4" s="66">
        <f>N4/(H4*1000)</f>
        <v>-1.1147011308562198E-3</v>
      </c>
      <c r="R4" s="3">
        <f t="shared" si="1"/>
        <v>55.900000000000006</v>
      </c>
      <c r="S4" s="6">
        <v>3</v>
      </c>
      <c r="T4" s="8">
        <f>T2*3</f>
        <v>10153.5</v>
      </c>
    </row>
    <row r="5" spans="1:20" s="9" customFormat="1" ht="17.25" customHeight="1" x14ac:dyDescent="0.25">
      <c r="A5" s="23" t="s">
        <v>511</v>
      </c>
      <c r="B5" s="23" t="s">
        <v>512</v>
      </c>
      <c r="C5" s="23" t="s">
        <v>2079</v>
      </c>
      <c r="D5" s="24">
        <f>FLOOR(C5*1.1,LOOKUP(C5*1.1,{0,10,50,100,500},{0.01,0.05,0.1,0.5,1}))</f>
        <v>13.65</v>
      </c>
      <c r="E5" s="24">
        <f>CEILING(C5*0.9,LOOKUP(C5*0.9,{0,10,50,100,500},{0.01,0.05,0.1,0.5,1}))</f>
        <v>11.25</v>
      </c>
      <c r="F5" s="25">
        <f t="shared" si="2"/>
        <v>13.4</v>
      </c>
      <c r="G5" s="23">
        <v>5</v>
      </c>
      <c r="H5" s="23">
        <f t="shared" si="0"/>
        <v>62.25</v>
      </c>
      <c r="I5" s="23"/>
      <c r="J5" s="23" t="s">
        <v>2075</v>
      </c>
      <c r="K5" s="23" t="s">
        <v>2068</v>
      </c>
      <c r="L5" s="23" t="s">
        <v>2086</v>
      </c>
      <c r="M5" s="60"/>
      <c r="N5" s="5">
        <v>2085</v>
      </c>
      <c r="O5" s="66">
        <f>N5/(H5*1000)</f>
        <v>3.3493975903614456E-2</v>
      </c>
      <c r="P5" s="6"/>
      <c r="Q5" s="6"/>
      <c r="R5" s="3">
        <f t="shared" si="1"/>
        <v>11.3</v>
      </c>
      <c r="S5" s="6">
        <v>4</v>
      </c>
      <c r="T5" s="8">
        <f>T2*4</f>
        <v>13538</v>
      </c>
    </row>
    <row r="6" spans="1:20" x14ac:dyDescent="0.25">
      <c r="A6" s="23" t="s">
        <v>1282</v>
      </c>
      <c r="B6" s="23" t="s">
        <v>1283</v>
      </c>
      <c r="C6" s="23" t="s">
        <v>2080</v>
      </c>
      <c r="D6" s="24">
        <f>FLOOR(C6*1.1,LOOKUP(C6*1.1,{0,10,50,100,500},{0.01,0.05,0.1,0.5,1}))</f>
        <v>40.550000000000004</v>
      </c>
      <c r="E6" s="24">
        <f>CEILING(C6*0.9,LOOKUP(C6*0.9,{0,10,50,100,500},{0.01,0.05,0.1,0.5,1}))</f>
        <v>33.25</v>
      </c>
      <c r="F6" s="25">
        <f t="shared" si="2"/>
        <v>40.300000000000004</v>
      </c>
      <c r="G6" s="23">
        <v>2</v>
      </c>
      <c r="H6" s="23">
        <f t="shared" si="0"/>
        <v>73.8</v>
      </c>
      <c r="I6" s="23"/>
      <c r="J6" s="23" t="s">
        <v>2076</v>
      </c>
      <c r="K6" s="23" t="s">
        <v>2069</v>
      </c>
      <c r="L6" s="23" t="s">
        <v>2087</v>
      </c>
      <c r="M6" s="60"/>
      <c r="N6" s="5">
        <v>1583</v>
      </c>
      <c r="O6" s="66">
        <f>N6/(H6*1000)</f>
        <v>2.1449864498644985E-2</v>
      </c>
      <c r="R6" s="3">
        <f t="shared" si="1"/>
        <v>33.299999999999997</v>
      </c>
      <c r="S6" s="6">
        <v>5</v>
      </c>
      <c r="T6" s="8">
        <f>T2*5</f>
        <v>16922.5</v>
      </c>
    </row>
    <row r="7" spans="1:20" s="9" customFormat="1" x14ac:dyDescent="0.25">
      <c r="A7" s="15" t="s">
        <v>2062</v>
      </c>
      <c r="B7" s="15" t="s">
        <v>2063</v>
      </c>
      <c r="C7" s="15" t="s">
        <v>2081</v>
      </c>
      <c r="D7" s="16">
        <f>FLOOR(C7*1.1,LOOKUP(C7*1.1,{0,10,50,100,500},{0.01,0.05,0.1,0.5,1}))</f>
        <v>26.5</v>
      </c>
      <c r="E7" s="16">
        <f>CEILING(C7*0.9,LOOKUP(C7*0.9,{0,10,50,100,500},{0.01,0.05,0.1,0.5,1}))</f>
        <v>21.700000000000003</v>
      </c>
      <c r="F7" s="17">
        <f t="shared" si="2"/>
        <v>26.25</v>
      </c>
      <c r="G7" s="15">
        <v>0</v>
      </c>
      <c r="H7" s="15">
        <f t="shared" si="0"/>
        <v>0</v>
      </c>
      <c r="I7" s="15"/>
      <c r="J7" s="15" t="s">
        <v>627</v>
      </c>
      <c r="K7" s="15" t="s">
        <v>2070</v>
      </c>
      <c r="L7" s="15" t="s">
        <v>2088</v>
      </c>
      <c r="M7" s="60"/>
      <c r="N7" s="5"/>
      <c r="O7" s="66"/>
      <c r="P7" s="6"/>
      <c r="Q7" s="6"/>
      <c r="R7" s="3">
        <f t="shared" si="1"/>
        <v>21.750000000000004</v>
      </c>
      <c r="S7" s="6">
        <v>6</v>
      </c>
      <c r="T7" s="8">
        <f>T2*6</f>
        <v>20307</v>
      </c>
    </row>
    <row r="8" spans="1:20" s="13" customFormat="1" x14ac:dyDescent="0.25">
      <c r="A8" s="15" t="s">
        <v>1835</v>
      </c>
      <c r="B8" s="15" t="s">
        <v>1836</v>
      </c>
      <c r="C8" s="15" t="s">
        <v>967</v>
      </c>
      <c r="D8" s="16">
        <f>FLOOR(C8*1.1,LOOKUP(C8*1.1,{0,10,50,100,500},{0.01,0.05,0.1,0.5,1}))</f>
        <v>22.450000000000003</v>
      </c>
      <c r="E8" s="16">
        <f>CEILING(C8*0.9,LOOKUP(C8*0.9,{0,10,50,100,500},{0.01,0.05,0.1,0.5,1}))</f>
        <v>18.45</v>
      </c>
      <c r="F8" s="17">
        <f t="shared" si="2"/>
        <v>22.200000000000003</v>
      </c>
      <c r="G8" s="17">
        <v>0</v>
      </c>
      <c r="H8" s="15">
        <f t="shared" si="0"/>
        <v>0</v>
      </c>
      <c r="I8" s="15"/>
      <c r="J8" s="15" t="s">
        <v>1154</v>
      </c>
      <c r="K8" s="15" t="s">
        <v>2071</v>
      </c>
      <c r="L8" s="15" t="s">
        <v>2089</v>
      </c>
      <c r="M8" s="59"/>
      <c r="N8" s="5"/>
      <c r="O8" s="66"/>
      <c r="P8" s="6"/>
      <c r="Q8" s="6"/>
      <c r="R8" s="3">
        <f t="shared" si="1"/>
        <v>18.5</v>
      </c>
      <c r="S8" s="6">
        <v>7</v>
      </c>
      <c r="T8" s="8">
        <f>T2*7</f>
        <v>23691.5</v>
      </c>
    </row>
    <row r="9" spans="1:20" s="13" customFormat="1" x14ac:dyDescent="0.25">
      <c r="A9" s="15" t="s">
        <v>2064</v>
      </c>
      <c r="B9" s="15" t="s">
        <v>2065</v>
      </c>
      <c r="C9" s="15" t="s">
        <v>2082</v>
      </c>
      <c r="D9" s="16">
        <f>FLOOR(C9*1.1,LOOKUP(C9*1.1,{0,10,50,100,500},{0.01,0.05,0.1,0.5,1}))</f>
        <v>63.6</v>
      </c>
      <c r="E9" s="16">
        <f>CEILING(C9*0.9,LOOKUP(C9*0.9,{0,10,50,100,500},{0.01,0.05,0.1,0.5,1}))</f>
        <v>52.2</v>
      </c>
      <c r="F9" s="17">
        <f t="shared" si="2"/>
        <v>63.1</v>
      </c>
      <c r="G9" s="17">
        <v>0</v>
      </c>
      <c r="H9" s="15">
        <f t="shared" si="0"/>
        <v>0</v>
      </c>
      <c r="I9" s="15"/>
      <c r="J9" s="15" t="s">
        <v>2077</v>
      </c>
      <c r="K9" s="15" t="s">
        <v>2072</v>
      </c>
      <c r="L9" s="15" t="s">
        <v>2090</v>
      </c>
      <c r="M9" s="60"/>
      <c r="N9" s="5"/>
      <c r="O9" s="66"/>
      <c r="P9" s="6"/>
      <c r="Q9" s="6"/>
      <c r="R9" s="3">
        <f t="shared" si="1"/>
        <v>52.300000000000004</v>
      </c>
      <c r="S9" s="6">
        <v>8</v>
      </c>
      <c r="T9" s="8">
        <f>T2*8</f>
        <v>27076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338.45</v>
      </c>
      <c r="I10" s="44"/>
      <c r="J10" s="42"/>
      <c r="K10" s="42"/>
      <c r="L10" s="42"/>
      <c r="M10" s="5"/>
      <c r="N10" s="30">
        <f>SUM(N2:N9)</f>
        <v>7285</v>
      </c>
      <c r="O10" s="67">
        <f>AVERAGE(O2:O9)</f>
        <v>2.1502040344142766E-2</v>
      </c>
      <c r="R10" s="3">
        <f t="shared" si="1"/>
        <v>0.01</v>
      </c>
      <c r="S10" s="6">
        <v>9</v>
      </c>
      <c r="T10" s="8">
        <f>T2*9</f>
        <v>30460.5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33845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8F79-D464-44BA-A7F1-D943797A8DEE}">
  <dimension ref="A1:T24"/>
  <sheetViews>
    <sheetView zoomScale="130" zoomScaleNormal="130" workbookViewId="0">
      <selection activeCell="B28" sqref="B28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2.140625" style="6" bestFit="1" customWidth="1"/>
    <col min="12" max="12" width="14" style="6" bestFit="1" customWidth="1"/>
    <col min="13" max="13" width="6" style="6" bestFit="1" customWidth="1"/>
    <col min="14" max="14" width="9" style="6"/>
    <col min="15" max="15" width="9.140625" style="6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N1" s="10" t="s">
        <v>50</v>
      </c>
      <c r="O1" s="6" t="s">
        <v>49</v>
      </c>
      <c r="P1" s="8"/>
      <c r="R1" s="11" t="s">
        <v>370</v>
      </c>
      <c r="T1" s="11"/>
    </row>
    <row r="2" spans="1:20" x14ac:dyDescent="0.25">
      <c r="A2" s="15" t="s">
        <v>71</v>
      </c>
      <c r="B2" s="15" t="s">
        <v>72</v>
      </c>
      <c r="C2" s="15" t="s">
        <v>211</v>
      </c>
      <c r="D2" s="16">
        <f>FLOOR(C2*1.1,LOOKUP(C2*1.1,{0,10,50,100,500},{0.01,0.05,0.1,0.5,1}))</f>
        <v>160.5</v>
      </c>
      <c r="E2" s="16">
        <f>CEILING(C2*0.9,LOOKUP(C2*0.9,{0,10,50,100,500},{0.01,0.05,0.1,0.5,1}))</f>
        <v>131.5</v>
      </c>
      <c r="F2" s="17">
        <f t="shared" ref="F2:F16" si="0">IF(D2&lt;10,D2-0.02,IF(D2&lt;50,D2-0.1,IF(D2&lt;100,D2-0.2,IF(D2&lt;500,D2-1,IF(D2&lt;1000,D2-2,0)))))</f>
        <v>159.5</v>
      </c>
      <c r="G2" s="15">
        <v>0</v>
      </c>
      <c r="H2" s="15">
        <f t="shared" ref="H2:H16" si="1">C2*G2</f>
        <v>0</v>
      </c>
      <c r="I2" s="15"/>
      <c r="J2" s="15" t="s">
        <v>212</v>
      </c>
      <c r="K2" s="15" t="s">
        <v>213</v>
      </c>
      <c r="L2" s="15" t="s">
        <v>214</v>
      </c>
      <c r="M2" s="22"/>
      <c r="N2" s="10"/>
      <c r="O2" s="6">
        <v>1</v>
      </c>
      <c r="P2" s="8">
        <f>H17*1000*0.01</f>
        <v>7449.0000000000009</v>
      </c>
      <c r="R2" s="3">
        <f t="shared" ref="R2:R14" si="2">IF(E2&lt;10,E2+0.01,IF(E2&lt;50,E2+0.05,IF(E2&lt;100,E2+0.1,IF(E2&lt;500,E2+0.5,IF(E2&lt;1000,E2+1,0)))))</f>
        <v>132</v>
      </c>
      <c r="T2" s="7"/>
    </row>
    <row r="3" spans="1:20" s="9" customFormat="1" x14ac:dyDescent="0.25">
      <c r="A3" s="23" t="s">
        <v>166</v>
      </c>
      <c r="B3" s="23" t="s">
        <v>167</v>
      </c>
      <c r="C3" s="23" t="s">
        <v>215</v>
      </c>
      <c r="D3" s="24">
        <f>FLOOR(C3*1.1,LOOKUP(C3*1.1,{0,10,50,100,500},{0.01,0.05,0.1,0.5,1}))</f>
        <v>79.2</v>
      </c>
      <c r="E3" s="24">
        <f>CEILING(C3*0.9,LOOKUP(C3*0.9,{0,10,50,100,500},{0.01,0.05,0.1,0.5,1}))</f>
        <v>64.8</v>
      </c>
      <c r="F3" s="25">
        <f t="shared" si="0"/>
        <v>79</v>
      </c>
      <c r="G3" s="23">
        <v>1</v>
      </c>
      <c r="H3" s="23">
        <f t="shared" si="1"/>
        <v>72</v>
      </c>
      <c r="I3" s="23"/>
      <c r="J3" s="23" t="s">
        <v>216</v>
      </c>
      <c r="K3" s="23" t="s">
        <v>217</v>
      </c>
      <c r="L3" s="23" t="s">
        <v>218</v>
      </c>
      <c r="M3" s="22"/>
      <c r="N3" s="6">
        <v>288</v>
      </c>
      <c r="O3" s="6">
        <v>2</v>
      </c>
      <c r="P3" s="8">
        <f>P2*2</f>
        <v>14898.000000000002</v>
      </c>
      <c r="Q3" s="6"/>
      <c r="R3" s="3">
        <f t="shared" si="2"/>
        <v>64.899999999999991</v>
      </c>
      <c r="S3" s="6"/>
      <c r="T3" s="7"/>
    </row>
    <row r="4" spans="1:20" x14ac:dyDescent="0.25">
      <c r="A4" s="23" t="s">
        <v>184</v>
      </c>
      <c r="B4" s="23" t="s">
        <v>185</v>
      </c>
      <c r="C4" s="23" t="s">
        <v>219</v>
      </c>
      <c r="D4" s="24">
        <f>FLOOR(C4*1.1,LOOKUP(C4*1.1,{0,10,50,100,500},{0.01,0.05,0.1,0.5,1}))</f>
        <v>23.75</v>
      </c>
      <c r="E4" s="24">
        <f>CEILING(C4*0.9,LOOKUP(C4*0.9,{0,10,50,100,500},{0.01,0.05,0.1,0.5,1}))</f>
        <v>19.450000000000003</v>
      </c>
      <c r="F4" s="25">
        <f t="shared" si="0"/>
        <v>23.65</v>
      </c>
      <c r="G4" s="23">
        <v>4</v>
      </c>
      <c r="H4" s="23">
        <f t="shared" si="1"/>
        <v>86.4</v>
      </c>
      <c r="I4" s="23"/>
      <c r="J4" s="23" t="s">
        <v>220</v>
      </c>
      <c r="K4" s="23" t="s">
        <v>221</v>
      </c>
      <c r="L4" s="23" t="s">
        <v>222</v>
      </c>
      <c r="M4" s="4"/>
      <c r="N4" s="6">
        <v>-2176</v>
      </c>
      <c r="O4" s="6">
        <v>3</v>
      </c>
      <c r="P4" s="8">
        <f>P2*3</f>
        <v>22347.000000000004</v>
      </c>
      <c r="R4" s="3">
        <f t="shared" si="2"/>
        <v>19.500000000000004</v>
      </c>
      <c r="T4" s="7"/>
    </row>
    <row r="5" spans="1:20" s="9" customFormat="1" ht="17.25" customHeight="1" x14ac:dyDescent="0.25">
      <c r="A5" s="23" t="s">
        <v>9</v>
      </c>
      <c r="B5" s="23" t="s">
        <v>10</v>
      </c>
      <c r="C5" s="23" t="s">
        <v>223</v>
      </c>
      <c r="D5" s="24">
        <f>FLOOR(C5*1.1,LOOKUP(C5*1.1,{0,10,50,100,500},{0.01,0.05,0.1,0.5,1}))</f>
        <v>92.800000000000011</v>
      </c>
      <c r="E5" s="24">
        <f>CEILING(C5*0.9,LOOKUP(C5*0.9,{0,10,50,100,500},{0.01,0.05,0.1,0.5,1}))</f>
        <v>76</v>
      </c>
      <c r="F5" s="25">
        <f t="shared" si="0"/>
        <v>92.600000000000009</v>
      </c>
      <c r="G5" s="23">
        <v>1</v>
      </c>
      <c r="H5" s="23">
        <f t="shared" si="1"/>
        <v>84.4</v>
      </c>
      <c r="I5" s="23"/>
      <c r="J5" s="23" t="s">
        <v>224</v>
      </c>
      <c r="K5" s="23" t="s">
        <v>225</v>
      </c>
      <c r="L5" s="23" t="s">
        <v>226</v>
      </c>
      <c r="M5" s="4"/>
      <c r="N5" s="6">
        <v>32</v>
      </c>
      <c r="O5" s="6">
        <v>4</v>
      </c>
      <c r="P5" s="8">
        <f>P2*4</f>
        <v>29796.000000000004</v>
      </c>
      <c r="Q5" s="6"/>
      <c r="R5" s="3">
        <f t="shared" si="2"/>
        <v>76.099999999999994</v>
      </c>
      <c r="S5" s="6"/>
      <c r="T5" s="7"/>
    </row>
    <row r="6" spans="1:20" x14ac:dyDescent="0.25">
      <c r="A6" s="23" t="s">
        <v>200</v>
      </c>
      <c r="B6" s="23" t="s">
        <v>201</v>
      </c>
      <c r="C6" s="23" t="s">
        <v>227</v>
      </c>
      <c r="D6" s="24">
        <f>FLOOR(C6*1.1,LOOKUP(C6*1.1,{0,10,50,100,500},{0.01,0.05,0.1,0.5,1}))</f>
        <v>69.8</v>
      </c>
      <c r="E6" s="24">
        <f>CEILING(C6*0.9,LOOKUP(C6*0.9,{0,10,50,100,500},{0.01,0.05,0.1,0.5,1}))</f>
        <v>57.2</v>
      </c>
      <c r="F6" s="25">
        <f t="shared" si="0"/>
        <v>69.599999999999994</v>
      </c>
      <c r="G6" s="23">
        <v>2</v>
      </c>
      <c r="H6" s="23">
        <f t="shared" si="1"/>
        <v>127</v>
      </c>
      <c r="I6" s="23"/>
      <c r="J6" s="23" t="s">
        <v>228</v>
      </c>
      <c r="K6" s="23" t="s">
        <v>229</v>
      </c>
      <c r="L6" s="23" t="s">
        <v>230</v>
      </c>
      <c r="M6" s="4"/>
      <c r="N6" s="6">
        <v>4257</v>
      </c>
      <c r="O6" s="6">
        <v>5</v>
      </c>
      <c r="P6" s="8">
        <f>P2*5</f>
        <v>37245.000000000007</v>
      </c>
      <c r="R6" s="3">
        <f t="shared" si="2"/>
        <v>57.300000000000004</v>
      </c>
      <c r="T6" s="7"/>
    </row>
    <row r="7" spans="1:20" s="9" customFormat="1" x14ac:dyDescent="0.25">
      <c r="A7" s="23" t="s">
        <v>231</v>
      </c>
      <c r="B7" s="23" t="s">
        <v>232</v>
      </c>
      <c r="C7" s="23" t="s">
        <v>233</v>
      </c>
      <c r="D7" s="24">
        <f>FLOOR(C7*1.1,LOOKUP(C7*1.1,{0,10,50,100,500},{0.01,0.05,0.1,0.5,1}))</f>
        <v>59.400000000000006</v>
      </c>
      <c r="E7" s="24">
        <f>CEILING(C7*0.9,LOOKUP(C7*0.9,{0,10,50,100,500},{0.01,0.05,0.1,0.5,1}))</f>
        <v>48.6</v>
      </c>
      <c r="F7" s="25">
        <f t="shared" si="0"/>
        <v>59.2</v>
      </c>
      <c r="G7" s="23">
        <v>2</v>
      </c>
      <c r="H7" s="23">
        <f t="shared" si="1"/>
        <v>108</v>
      </c>
      <c r="I7" s="23"/>
      <c r="J7" s="23" t="s">
        <v>234</v>
      </c>
      <c r="K7" s="23" t="s">
        <v>235</v>
      </c>
      <c r="L7" s="23" t="s">
        <v>236</v>
      </c>
      <c r="M7" s="4"/>
      <c r="N7" s="6">
        <v>-4673</v>
      </c>
      <c r="O7" s="6">
        <v>6</v>
      </c>
      <c r="P7" s="8">
        <f>P2*6</f>
        <v>44694.000000000007</v>
      </c>
      <c r="Q7" s="6"/>
      <c r="R7" s="3">
        <f t="shared" si="2"/>
        <v>48.65</v>
      </c>
      <c r="S7" s="6"/>
      <c r="T7" s="7"/>
    </row>
    <row r="8" spans="1:20" s="13" customFormat="1" x14ac:dyDescent="0.25">
      <c r="A8" s="23" t="s">
        <v>237</v>
      </c>
      <c r="B8" s="23" t="s">
        <v>238</v>
      </c>
      <c r="C8" s="23" t="s">
        <v>239</v>
      </c>
      <c r="D8" s="24">
        <f>FLOOR(C8*1.1,LOOKUP(C8*1.1,{0,10,50,100,500},{0.01,0.05,0.1,0.5,1}))</f>
        <v>62.900000000000006</v>
      </c>
      <c r="E8" s="24">
        <f>CEILING(C8*0.9,LOOKUP(C8*0.9,{0,10,50,100,500},{0.01,0.05,0.1,0.5,1}))</f>
        <v>51.5</v>
      </c>
      <c r="F8" s="25">
        <f t="shared" si="0"/>
        <v>62.7</v>
      </c>
      <c r="G8" s="25">
        <v>2</v>
      </c>
      <c r="H8" s="23">
        <f t="shared" si="1"/>
        <v>114.4</v>
      </c>
      <c r="I8" s="23"/>
      <c r="J8" s="23" t="s">
        <v>240</v>
      </c>
      <c r="K8" s="23" t="s">
        <v>241</v>
      </c>
      <c r="L8" s="23" t="s">
        <v>242</v>
      </c>
      <c r="M8" s="4"/>
      <c r="N8" s="6">
        <v>-1096</v>
      </c>
      <c r="O8" s="6">
        <v>7</v>
      </c>
      <c r="P8" s="8">
        <f>P2*7</f>
        <v>52143.000000000007</v>
      </c>
      <c r="Q8" s="6"/>
      <c r="R8" s="3">
        <f t="shared" si="2"/>
        <v>51.6</v>
      </c>
      <c r="S8" s="6"/>
      <c r="T8" s="7"/>
    </row>
    <row r="9" spans="1:20" s="13" customFormat="1" x14ac:dyDescent="0.25">
      <c r="A9" s="23" t="s">
        <v>243</v>
      </c>
      <c r="B9" s="23" t="s">
        <v>244</v>
      </c>
      <c r="C9" s="23" t="s">
        <v>245</v>
      </c>
      <c r="D9" s="24">
        <f>FLOOR(C9*1.1,LOOKUP(C9*1.1,{0,10,50,100,500},{0.01,0.05,0.1,0.5,1}))</f>
        <v>88.5</v>
      </c>
      <c r="E9" s="24">
        <f>CEILING(C9*0.9,LOOKUP(C9*0.9,{0,10,50,100,500},{0.01,0.05,0.1,0.5,1}))</f>
        <v>72.5</v>
      </c>
      <c r="F9" s="25">
        <f t="shared" si="0"/>
        <v>88.3</v>
      </c>
      <c r="G9" s="25">
        <v>1</v>
      </c>
      <c r="H9" s="23">
        <f t="shared" si="1"/>
        <v>80.5</v>
      </c>
      <c r="I9" s="23"/>
      <c r="J9" s="23" t="s">
        <v>246</v>
      </c>
      <c r="K9" s="23" t="s">
        <v>247</v>
      </c>
      <c r="L9" s="23" t="s">
        <v>248</v>
      </c>
      <c r="M9" s="4"/>
      <c r="N9" s="6">
        <v>-2151</v>
      </c>
      <c r="O9" s="6">
        <v>8</v>
      </c>
      <c r="P9" s="8">
        <f>P2*8</f>
        <v>59592.000000000007</v>
      </c>
      <c r="Q9" s="6"/>
      <c r="R9" s="3">
        <f t="shared" si="2"/>
        <v>72.599999999999994</v>
      </c>
      <c r="S9" s="6"/>
      <c r="T9" s="7"/>
    </row>
    <row r="10" spans="1:20" x14ac:dyDescent="0.25">
      <c r="A10" s="15" t="s">
        <v>249</v>
      </c>
      <c r="B10" s="15" t="s">
        <v>250</v>
      </c>
      <c r="C10" s="15" t="s">
        <v>251</v>
      </c>
      <c r="D10" s="16">
        <f>FLOOR(C10*1.1,LOOKUP(C10*1.1,{0,10,50,100,500},{0.01,0.05,0.1,0.5,1}))</f>
        <v>114</v>
      </c>
      <c r="E10" s="16">
        <f>CEILING(C10*0.9,LOOKUP(C10*0.9,{0,10,50,100,500},{0.01,0.05,0.1,0.5,1}))</f>
        <v>93.600000000000009</v>
      </c>
      <c r="F10" s="17">
        <f t="shared" si="0"/>
        <v>113</v>
      </c>
      <c r="G10" s="15">
        <v>0</v>
      </c>
      <c r="H10" s="15">
        <f t="shared" si="1"/>
        <v>0</v>
      </c>
      <c r="I10" s="15"/>
      <c r="J10" s="15" t="s">
        <v>252</v>
      </c>
      <c r="K10" s="15" t="s">
        <v>253</v>
      </c>
      <c r="L10" s="15" t="s">
        <v>254</v>
      </c>
      <c r="M10" s="4"/>
      <c r="O10" s="6">
        <v>9</v>
      </c>
      <c r="P10" s="8">
        <f>P2*9</f>
        <v>67041.000000000015</v>
      </c>
      <c r="R10" s="3">
        <f t="shared" si="2"/>
        <v>93.7</v>
      </c>
      <c r="T10" s="7"/>
    </row>
    <row r="11" spans="1:20" s="9" customFormat="1" x14ac:dyDescent="0.25">
      <c r="A11" s="15" t="s">
        <v>255</v>
      </c>
      <c r="B11" s="15" t="s">
        <v>256</v>
      </c>
      <c r="C11" s="15" t="s">
        <v>257</v>
      </c>
      <c r="D11" s="16">
        <f>FLOOR(C11*1.1,LOOKUP(C11*1.1,{0,10,50,100,500},{0.01,0.05,0.1,0.5,1}))</f>
        <v>553</v>
      </c>
      <c r="E11" s="16">
        <f>CEILING(C11*0.9,LOOKUP(C11*0.9,{0,10,50,100,500},{0.01,0.05,0.1,0.5,1}))</f>
        <v>453</v>
      </c>
      <c r="F11" s="17">
        <f t="shared" si="0"/>
        <v>551</v>
      </c>
      <c r="G11" s="15">
        <v>0</v>
      </c>
      <c r="H11" s="15">
        <f t="shared" si="1"/>
        <v>0</v>
      </c>
      <c r="I11" s="15"/>
      <c r="J11" s="15" t="s">
        <v>258</v>
      </c>
      <c r="K11" s="15" t="s">
        <v>259</v>
      </c>
      <c r="L11" s="15" t="s">
        <v>260</v>
      </c>
      <c r="M11" s="4"/>
      <c r="N11" s="6"/>
      <c r="O11" s="6">
        <v>10</v>
      </c>
      <c r="P11" s="8">
        <f>P2*10</f>
        <v>74490.000000000015</v>
      </c>
      <c r="Q11" s="6"/>
      <c r="R11" s="3">
        <f t="shared" si="2"/>
        <v>453.5</v>
      </c>
      <c r="S11" s="6"/>
      <c r="T11" s="7"/>
    </row>
    <row r="12" spans="1:20" x14ac:dyDescent="0.25">
      <c r="A12" s="23" t="s">
        <v>21</v>
      </c>
      <c r="B12" s="23" t="s">
        <v>22</v>
      </c>
      <c r="C12" s="23" t="s">
        <v>261</v>
      </c>
      <c r="D12" s="24">
        <f>FLOOR(C12*1.1,LOOKUP(C12*1.1,{0,10,50,100,500},{0.01,0.05,0.1,0.5,1}))</f>
        <v>39.700000000000003</v>
      </c>
      <c r="E12" s="24">
        <f>CEILING(C12*0.9,LOOKUP(C12*0.9,{0,10,50,100,500},{0.01,0.05,0.1,0.5,1}))</f>
        <v>32.5</v>
      </c>
      <c r="F12" s="25">
        <f t="shared" si="0"/>
        <v>39.6</v>
      </c>
      <c r="G12" s="23">
        <v>2</v>
      </c>
      <c r="H12" s="23">
        <f t="shared" si="1"/>
        <v>72.2</v>
      </c>
      <c r="I12" s="23"/>
      <c r="J12" s="23" t="s">
        <v>262</v>
      </c>
      <c r="K12" s="23" t="s">
        <v>263</v>
      </c>
      <c r="L12" s="23" t="s">
        <v>264</v>
      </c>
      <c r="M12" s="4"/>
      <c r="N12" s="6">
        <v>1290</v>
      </c>
      <c r="P12" s="14"/>
      <c r="Q12" s="14"/>
      <c r="R12" s="3">
        <f t="shared" si="2"/>
        <v>32.549999999999997</v>
      </c>
      <c r="T12" s="7"/>
    </row>
    <row r="13" spans="1:20" s="9" customFormat="1" x14ac:dyDescent="0.25">
      <c r="A13" s="28" t="s">
        <v>265</v>
      </c>
      <c r="B13" s="28" t="s">
        <v>266</v>
      </c>
      <c r="C13" s="28" t="s">
        <v>267</v>
      </c>
      <c r="D13" s="22">
        <f>FLOOR(C13*1.1,LOOKUP(C13*1.1,{0,10,50,100,500},{0.01,0.05,0.1,0.5,1}))</f>
        <v>10.600000000000001</v>
      </c>
      <c r="E13" s="22">
        <f>CEILING(C13*0.9,LOOKUP(C13*0.9,{0,10,50,100,500},{0.01,0.05,0.1,0.5,1}))</f>
        <v>8.7200000000000006</v>
      </c>
      <c r="F13" s="29">
        <f t="shared" si="0"/>
        <v>10.500000000000002</v>
      </c>
      <c r="G13" s="28">
        <v>0</v>
      </c>
      <c r="H13" s="28">
        <f t="shared" si="1"/>
        <v>0</v>
      </c>
      <c r="I13" s="28"/>
      <c r="J13" s="28" t="s">
        <v>268</v>
      </c>
      <c r="K13" s="28" t="s">
        <v>269</v>
      </c>
      <c r="L13" s="28" t="s">
        <v>270</v>
      </c>
      <c r="M13" s="22"/>
      <c r="N13" s="6" t="s">
        <v>89</v>
      </c>
      <c r="O13" s="6"/>
      <c r="P13" s="14"/>
      <c r="Q13" s="14"/>
      <c r="R13" s="3">
        <f t="shared" si="2"/>
        <v>8.73</v>
      </c>
      <c r="S13" s="6"/>
      <c r="T13" s="7"/>
    </row>
    <row r="14" spans="1:20" x14ac:dyDescent="0.25">
      <c r="A14" s="15" t="s">
        <v>271</v>
      </c>
      <c r="B14" s="15" t="s">
        <v>272</v>
      </c>
      <c r="C14" s="15" t="s">
        <v>273</v>
      </c>
      <c r="D14" s="16">
        <f>FLOOR(C14*1.1,LOOKUP(C14*1.1,{0,10,50,100,500},{0.01,0.05,0.1,0.5,1}))</f>
        <v>14.350000000000001</v>
      </c>
      <c r="E14" s="16">
        <f>CEILING(C14*0.9,LOOKUP(C14*0.9,{0,10,50,100,500},{0.01,0.05,0.1,0.5,1}))</f>
        <v>11.75</v>
      </c>
      <c r="F14" s="17">
        <f t="shared" si="0"/>
        <v>14.250000000000002</v>
      </c>
      <c r="G14" s="15">
        <v>0</v>
      </c>
      <c r="H14" s="15">
        <f t="shared" si="1"/>
        <v>0</v>
      </c>
      <c r="I14" s="15"/>
      <c r="J14" s="15" t="s">
        <v>274</v>
      </c>
      <c r="K14" s="15" t="s">
        <v>275</v>
      </c>
      <c r="L14" s="15" t="s">
        <v>276</v>
      </c>
      <c r="M14" s="7"/>
      <c r="P14" s="14"/>
      <c r="Q14" s="14"/>
      <c r="R14" s="3">
        <f t="shared" si="2"/>
        <v>11.8</v>
      </c>
      <c r="T14" s="7"/>
    </row>
    <row r="15" spans="1:20" s="9" customFormat="1" x14ac:dyDescent="0.25">
      <c r="A15" s="15" t="s">
        <v>277</v>
      </c>
      <c r="B15" s="15" t="s">
        <v>278</v>
      </c>
      <c r="C15" s="15" t="s">
        <v>279</v>
      </c>
      <c r="D15" s="16">
        <f>FLOOR(C15*1.1,LOOKUP(C15*1.1,{0,10,50,100,500},{0.01,0.05,0.1,0.5,1}))</f>
        <v>70.7</v>
      </c>
      <c r="E15" s="16">
        <f>CEILING(C15*0.9,LOOKUP(C15*0.9,{0,10,50,100,500},{0.01,0.05,0.1,0.5,1}))</f>
        <v>57.900000000000006</v>
      </c>
      <c r="F15" s="17">
        <f t="shared" si="0"/>
        <v>70.5</v>
      </c>
      <c r="G15" s="15">
        <v>0</v>
      </c>
      <c r="H15" s="15">
        <f t="shared" si="1"/>
        <v>0</v>
      </c>
      <c r="I15" s="15"/>
      <c r="J15" s="15" t="s">
        <v>280</v>
      </c>
      <c r="K15" s="15" t="s">
        <v>281</v>
      </c>
      <c r="L15" s="15" t="s">
        <v>282</v>
      </c>
      <c r="M15" s="7"/>
      <c r="N15" s="6"/>
      <c r="O15" s="6"/>
      <c r="P15" s="14"/>
      <c r="Q15" s="14"/>
      <c r="R15" s="14"/>
      <c r="S15" s="14"/>
      <c r="T15" s="7"/>
    </row>
    <row r="16" spans="1:20" x14ac:dyDescent="0.25">
      <c r="A16" s="15" t="s">
        <v>77</v>
      </c>
      <c r="B16" s="15" t="s">
        <v>78</v>
      </c>
      <c r="C16" s="15" t="s">
        <v>283</v>
      </c>
      <c r="D16" s="16">
        <f>FLOOR(C16*1.1,LOOKUP(C16*1.1,{0,10,50,100,500},{0.01,0.05,0.1,0.5,1}))</f>
        <v>48.400000000000006</v>
      </c>
      <c r="E16" s="16">
        <f>CEILING(C16*0.9,LOOKUP(C16*0.9,{0,10,50,100,500},{0.01,0.05,0.1,0.5,1}))</f>
        <v>39.6</v>
      </c>
      <c r="F16" s="17">
        <f t="shared" si="0"/>
        <v>48.300000000000004</v>
      </c>
      <c r="G16" s="15">
        <v>0</v>
      </c>
      <c r="H16" s="15">
        <f t="shared" si="1"/>
        <v>0</v>
      </c>
      <c r="I16" s="15"/>
      <c r="J16" s="15" t="s">
        <v>284</v>
      </c>
      <c r="K16" s="15" t="s">
        <v>285</v>
      </c>
      <c r="L16" s="15" t="s">
        <v>286</v>
      </c>
      <c r="N16" s="7"/>
      <c r="P16" s="14"/>
      <c r="Q16" s="14"/>
      <c r="R16" s="14"/>
      <c r="S16" s="14"/>
      <c r="T16" s="7"/>
    </row>
    <row r="17" spans="1:15" x14ac:dyDescent="0.25">
      <c r="C17" s="6"/>
      <c r="D17" s="4"/>
      <c r="E17" s="4"/>
      <c r="F17" s="3"/>
      <c r="G17" s="3"/>
      <c r="H17" s="9">
        <f>SUM(H2:H16)</f>
        <v>744.90000000000009</v>
      </c>
      <c r="I17" s="5"/>
      <c r="J17" s="5"/>
      <c r="L17" s="8"/>
      <c r="N17" s="32">
        <v>-4229</v>
      </c>
      <c r="O17" s="7"/>
    </row>
    <row r="18" spans="1:15" x14ac:dyDescent="0.25">
      <c r="A18" s="7"/>
      <c r="B18" s="7"/>
      <c r="C18" s="7"/>
      <c r="D18" s="4"/>
      <c r="E18" s="4"/>
      <c r="F18" s="3"/>
      <c r="G18" s="3"/>
      <c r="H18" s="5"/>
      <c r="I18" s="5"/>
      <c r="N18" s="7"/>
      <c r="O18" s="7"/>
    </row>
    <row r="19" spans="1:15" x14ac:dyDescent="0.25">
      <c r="A19" s="7"/>
      <c r="B19" s="7"/>
      <c r="C19" s="7"/>
      <c r="D19" s="4"/>
      <c r="E19" s="4"/>
      <c r="F19" s="3"/>
      <c r="G19" s="3"/>
      <c r="H19" s="5"/>
      <c r="I19" s="5"/>
      <c r="N19" s="7"/>
      <c r="O19" s="7"/>
    </row>
    <row r="20" spans="1:15" x14ac:dyDescent="0.25">
      <c r="A20" s="7"/>
      <c r="B20" s="7"/>
      <c r="C20" s="7"/>
      <c r="D20" s="4"/>
      <c r="E20" s="4"/>
      <c r="F20" s="3"/>
      <c r="G20" s="3"/>
      <c r="H20" s="5"/>
      <c r="I20" s="5"/>
      <c r="N20" s="7"/>
      <c r="O20" s="7"/>
    </row>
    <row r="21" spans="1:15" x14ac:dyDescent="0.25">
      <c r="A21" s="7"/>
      <c r="B21" s="7"/>
      <c r="C21" s="7"/>
      <c r="N21" s="7"/>
      <c r="O21" s="7"/>
    </row>
    <row r="22" spans="1:15" x14ac:dyDescent="0.25">
      <c r="A22" s="7"/>
      <c r="B22" s="7"/>
      <c r="C22" s="7"/>
      <c r="N22" s="7"/>
      <c r="O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9609-70E1-4606-88A5-09FA461B62A4}">
  <dimension ref="A1:T24"/>
  <sheetViews>
    <sheetView zoomScale="160" zoomScaleNormal="160" workbookViewId="0">
      <selection activeCell="O1" sqref="O1:O10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6" t="s">
        <v>2285</v>
      </c>
      <c r="R1" s="11" t="s">
        <v>370</v>
      </c>
      <c r="S1" s="6" t="s">
        <v>49</v>
      </c>
      <c r="T1" s="8"/>
    </row>
    <row r="2" spans="1:20" x14ac:dyDescent="0.25">
      <c r="A2" s="23" t="s">
        <v>8</v>
      </c>
      <c r="B2" s="23" t="s">
        <v>7</v>
      </c>
      <c r="C2" s="23" t="s">
        <v>2107</v>
      </c>
      <c r="D2" s="24">
        <f>FLOOR(C2*1.1,LOOKUP(C2*1.1,{0,10,50,100,500},{0.01,0.05,0.1,0.5,1}))</f>
        <v>81.2</v>
      </c>
      <c r="E2" s="24">
        <f>CEILING(C2*0.9,LOOKUP(C2*0.9,{0,10,50,100,500},{0.01,0.05,0.1,0.5,1}))</f>
        <v>66.600000000000009</v>
      </c>
      <c r="F2" s="25">
        <f>IF(D2&lt;10,D2-0.05,IF(D2&lt;50,D2-0.25,IF(D2&lt;100,D2-0.5,IF(D2&lt;500,D2-2.5,IF(D2&lt;1000,D2-5,0)))))</f>
        <v>80.7</v>
      </c>
      <c r="G2" s="23">
        <v>1</v>
      </c>
      <c r="H2" s="23">
        <f t="shared" ref="H2:H9" si="0">C2*G2</f>
        <v>73.900000000000006</v>
      </c>
      <c r="I2" s="23"/>
      <c r="J2" s="23" t="s">
        <v>2113</v>
      </c>
      <c r="K2" s="23" t="s">
        <v>357</v>
      </c>
      <c r="L2" s="23" t="s">
        <v>2119</v>
      </c>
      <c r="M2" s="60"/>
      <c r="N2" s="5">
        <v>180</v>
      </c>
      <c r="O2" s="66">
        <f>N2/(H2*1000)</f>
        <v>2.4357239512855212E-3</v>
      </c>
      <c r="R2" s="3">
        <f t="shared" ref="R2:R11" si="1">IF(E2&lt;10,E2+0.01,IF(E2&lt;50,E2+0.05,IF(E2&lt;100,E2+0.1,IF(E2&lt;500,E2+0.5,IF(E2&lt;1000,E2+1,0)))))</f>
        <v>66.7</v>
      </c>
      <c r="S2" s="6">
        <v>1</v>
      </c>
      <c r="T2" s="8">
        <f>H10*1000*0.01</f>
        <v>3108</v>
      </c>
    </row>
    <row r="3" spans="1:20" s="9" customFormat="1" x14ac:dyDescent="0.25">
      <c r="A3" s="23" t="s">
        <v>559</v>
      </c>
      <c r="B3" s="23" t="s">
        <v>560</v>
      </c>
      <c r="C3" s="23" t="s">
        <v>2108</v>
      </c>
      <c r="D3" s="23">
        <f>FLOOR(C3*1.1,LOOKUP(C3*1.1,{0,10,50,100,500},{0.01,0.05,0.1,0.5,1}))</f>
        <v>16.150000000000002</v>
      </c>
      <c r="E3" s="23">
        <f>CEILING(C3*0.9,LOOKUP(C3*0.9,{0,10,50,100,500},{0.01,0.05,0.1,0.5,1}))</f>
        <v>13.25</v>
      </c>
      <c r="F3" s="25">
        <f t="shared" ref="F3:F9" si="2">IF(D3&lt;10,D3-0.05,IF(D3&lt;50,D3-0.25,IF(D3&lt;100,D3-0.5,IF(D3&lt;500,D3-2.5,IF(D3&lt;1000,D3-5,0)))))</f>
        <v>15.900000000000002</v>
      </c>
      <c r="G3" s="23">
        <v>5</v>
      </c>
      <c r="H3" s="23">
        <f t="shared" si="0"/>
        <v>73.5</v>
      </c>
      <c r="I3" s="23"/>
      <c r="J3" s="23" t="s">
        <v>2114</v>
      </c>
      <c r="K3" s="23" t="s">
        <v>2101</v>
      </c>
      <c r="L3" s="23" t="s">
        <v>2120</v>
      </c>
      <c r="M3" s="60"/>
      <c r="N3" s="5">
        <v>935</v>
      </c>
      <c r="O3" s="66">
        <f>N3/(H3*1000)</f>
        <v>1.272108843537415E-2</v>
      </c>
      <c r="P3" s="6"/>
      <c r="Q3" s="6"/>
      <c r="R3" s="3">
        <f t="shared" si="1"/>
        <v>13.3</v>
      </c>
      <c r="S3" s="6">
        <v>2</v>
      </c>
      <c r="T3" s="8">
        <f>T2*2</f>
        <v>6216</v>
      </c>
    </row>
    <row r="4" spans="1:20" x14ac:dyDescent="0.25">
      <c r="A4" s="23" t="s">
        <v>2091</v>
      </c>
      <c r="B4" s="23" t="s">
        <v>2092</v>
      </c>
      <c r="C4" s="23" t="s">
        <v>2109</v>
      </c>
      <c r="D4" s="24">
        <f>FLOOR(C4*1.1,LOOKUP(C4*1.1,{0,10,50,100,500},{0.01,0.05,0.1,0.5,1}))</f>
        <v>83.600000000000009</v>
      </c>
      <c r="E4" s="24">
        <f>CEILING(C4*0.9,LOOKUP(C4*0.9,{0,10,50,100,500},{0.01,0.05,0.1,0.5,1}))</f>
        <v>68.400000000000006</v>
      </c>
      <c r="F4" s="25">
        <f t="shared" si="2"/>
        <v>83.100000000000009</v>
      </c>
      <c r="G4" s="23">
        <v>1</v>
      </c>
      <c r="H4" s="23">
        <f t="shared" si="0"/>
        <v>76</v>
      </c>
      <c r="I4" s="23"/>
      <c r="J4" s="23" t="s">
        <v>2115</v>
      </c>
      <c r="K4" s="23" t="s">
        <v>2102</v>
      </c>
      <c r="L4" s="23" t="s">
        <v>2121</v>
      </c>
      <c r="M4" s="60"/>
      <c r="N4" s="5">
        <v>1274</v>
      </c>
      <c r="O4" s="66">
        <f>N4/(H4*1000)</f>
        <v>1.6763157894736841E-2</v>
      </c>
      <c r="R4" s="3">
        <f t="shared" si="1"/>
        <v>68.5</v>
      </c>
      <c r="S4" s="6">
        <v>3</v>
      </c>
      <c r="T4" s="8">
        <f>T2*3</f>
        <v>9324</v>
      </c>
    </row>
    <row r="5" spans="1:20" s="9" customFormat="1" ht="17.25" customHeight="1" x14ac:dyDescent="0.25">
      <c r="A5" s="23" t="s">
        <v>2093</v>
      </c>
      <c r="B5" s="23" t="s">
        <v>2094</v>
      </c>
      <c r="C5" s="23" t="s">
        <v>2110</v>
      </c>
      <c r="D5" s="24">
        <f>FLOOR(C5*1.1,LOOKUP(C5*1.1,{0,10,50,100,500},{0.01,0.05,0.1,0.5,1}))</f>
        <v>48.050000000000004</v>
      </c>
      <c r="E5" s="24">
        <f>CEILING(C5*0.9,LOOKUP(C5*0.9,{0,10,50,100,500},{0.01,0.05,0.1,0.5,1}))</f>
        <v>39.35</v>
      </c>
      <c r="F5" s="25">
        <f t="shared" si="2"/>
        <v>47.800000000000004</v>
      </c>
      <c r="G5" s="23">
        <v>2</v>
      </c>
      <c r="H5" s="23">
        <f t="shared" si="0"/>
        <v>87.4</v>
      </c>
      <c r="I5" s="23"/>
      <c r="J5" s="23" t="s">
        <v>2116</v>
      </c>
      <c r="K5" s="23" t="s">
        <v>2103</v>
      </c>
      <c r="L5" s="23" t="s">
        <v>2122</v>
      </c>
      <c r="M5" s="60"/>
      <c r="N5" s="5">
        <v>474</v>
      </c>
      <c r="O5" s="66">
        <f>N5/(H5*1000)</f>
        <v>5.4233409610983984E-3</v>
      </c>
      <c r="P5" s="6"/>
      <c r="Q5" s="6"/>
      <c r="R5" s="3">
        <f t="shared" si="1"/>
        <v>39.4</v>
      </c>
      <c r="S5" s="6">
        <v>4</v>
      </c>
      <c r="T5" s="8">
        <f>T2*4</f>
        <v>12432</v>
      </c>
    </row>
    <row r="6" spans="1:20" x14ac:dyDescent="0.25">
      <c r="A6" s="15" t="s">
        <v>2095</v>
      </c>
      <c r="B6" s="15" t="s">
        <v>2096</v>
      </c>
      <c r="C6" s="15" t="s">
        <v>1629</v>
      </c>
      <c r="D6" s="16">
        <f>FLOOR(C6*1.1,LOOKUP(C6*1.1,{0,10,50,100,500},{0.01,0.05,0.1,0.5,1}))</f>
        <v>55.400000000000006</v>
      </c>
      <c r="E6" s="16">
        <f>CEILING(C6*0.9,LOOKUP(C6*0.9,{0,10,50,100,500},{0.01,0.05,0.1,0.5,1}))</f>
        <v>45.400000000000006</v>
      </c>
      <c r="F6" s="17">
        <f t="shared" si="2"/>
        <v>54.900000000000006</v>
      </c>
      <c r="G6" s="15">
        <v>0</v>
      </c>
      <c r="H6" s="15">
        <f t="shared" si="0"/>
        <v>0</v>
      </c>
      <c r="I6" s="15"/>
      <c r="J6" s="15" t="s">
        <v>2117</v>
      </c>
      <c r="K6" s="15" t="s">
        <v>225</v>
      </c>
      <c r="L6" s="15" t="s">
        <v>2123</v>
      </c>
      <c r="M6" s="60"/>
      <c r="N6" s="5"/>
      <c r="O6" s="66"/>
      <c r="R6" s="3">
        <f t="shared" si="1"/>
        <v>45.45</v>
      </c>
      <c r="S6" s="6">
        <v>5</v>
      </c>
      <c r="T6" s="8">
        <f>T2*5</f>
        <v>15540</v>
      </c>
    </row>
    <row r="7" spans="1:20" s="9" customFormat="1" x14ac:dyDescent="0.25">
      <c r="A7" s="15" t="s">
        <v>2097</v>
      </c>
      <c r="B7" s="15" t="s">
        <v>2098</v>
      </c>
      <c r="C7" s="15" t="s">
        <v>2111</v>
      </c>
      <c r="D7" s="16">
        <f>FLOOR(C7*1.1,LOOKUP(C7*1.1,{0,10,50,100,500},{0.01,0.05,0.1,0.5,1}))</f>
        <v>72.900000000000006</v>
      </c>
      <c r="E7" s="16">
        <f>CEILING(C7*0.9,LOOKUP(C7*0.9,{0,10,50,100,500},{0.01,0.05,0.1,0.5,1}))</f>
        <v>59.7</v>
      </c>
      <c r="F7" s="17">
        <f t="shared" si="2"/>
        <v>72.400000000000006</v>
      </c>
      <c r="G7" s="15">
        <v>0</v>
      </c>
      <c r="H7" s="15">
        <f t="shared" si="0"/>
        <v>0</v>
      </c>
      <c r="I7" s="15"/>
      <c r="J7" s="15" t="s">
        <v>1012</v>
      </c>
      <c r="K7" s="15" t="s">
        <v>2104</v>
      </c>
      <c r="L7" s="15" t="s">
        <v>2124</v>
      </c>
      <c r="M7" s="60"/>
      <c r="N7" s="5"/>
      <c r="O7" s="66"/>
      <c r="P7" s="6"/>
      <c r="Q7" s="6"/>
      <c r="R7" s="3">
        <f t="shared" si="1"/>
        <v>59.800000000000004</v>
      </c>
      <c r="S7" s="6">
        <v>6</v>
      </c>
      <c r="T7" s="8">
        <f>T2*6</f>
        <v>18648</v>
      </c>
    </row>
    <row r="8" spans="1:20" s="13" customFormat="1" x14ac:dyDescent="0.25">
      <c r="A8" s="15" t="s">
        <v>1400</v>
      </c>
      <c r="B8" s="15" t="s">
        <v>1401</v>
      </c>
      <c r="C8" s="15" t="s">
        <v>1344</v>
      </c>
      <c r="D8" s="16">
        <f>FLOOR(C8*1.1,LOOKUP(C8*1.1,{0,10,50,100,500},{0.01,0.05,0.1,0.5,1}))</f>
        <v>23.650000000000002</v>
      </c>
      <c r="E8" s="16">
        <f>CEILING(C8*0.9,LOOKUP(C8*0.9,{0,10,50,100,500},{0.01,0.05,0.1,0.5,1}))</f>
        <v>19.350000000000001</v>
      </c>
      <c r="F8" s="17">
        <f t="shared" si="2"/>
        <v>23.400000000000002</v>
      </c>
      <c r="G8" s="17">
        <v>0</v>
      </c>
      <c r="H8" s="15">
        <f t="shared" si="0"/>
        <v>0</v>
      </c>
      <c r="I8" s="15"/>
      <c r="J8" s="15" t="s">
        <v>1549</v>
      </c>
      <c r="K8" s="15" t="s">
        <v>2105</v>
      </c>
      <c r="L8" s="15" t="s">
        <v>2125</v>
      </c>
      <c r="M8" s="60"/>
      <c r="N8" s="5"/>
      <c r="O8" s="66"/>
      <c r="P8" s="6"/>
      <c r="Q8" s="6"/>
      <c r="R8" s="3">
        <f t="shared" si="1"/>
        <v>19.400000000000002</v>
      </c>
      <c r="S8" s="6">
        <v>7</v>
      </c>
      <c r="T8" s="8">
        <f>T2*7</f>
        <v>21756</v>
      </c>
    </row>
    <row r="9" spans="1:20" s="13" customFormat="1" x14ac:dyDescent="0.25">
      <c r="A9" s="15" t="s">
        <v>2099</v>
      </c>
      <c r="B9" s="15" t="s">
        <v>2100</v>
      </c>
      <c r="C9" s="15" t="s">
        <v>2112</v>
      </c>
      <c r="D9" s="16">
        <f>FLOOR(C9*1.1,LOOKUP(C9*1.1,{0,10,50,100,500},{0.01,0.05,0.1,0.5,1}))</f>
        <v>19.150000000000002</v>
      </c>
      <c r="E9" s="16">
        <f>CEILING(C9*0.9,LOOKUP(C9*0.9,{0,10,50,100,500},{0.01,0.05,0.1,0.5,1}))</f>
        <v>15.75</v>
      </c>
      <c r="F9" s="17">
        <f t="shared" si="2"/>
        <v>18.900000000000002</v>
      </c>
      <c r="G9" s="17">
        <v>0</v>
      </c>
      <c r="H9" s="15">
        <f t="shared" si="0"/>
        <v>0</v>
      </c>
      <c r="I9" s="15"/>
      <c r="J9" s="15" t="s">
        <v>2118</v>
      </c>
      <c r="K9" s="15" t="s">
        <v>2106</v>
      </c>
      <c r="L9" s="15" t="s">
        <v>2126</v>
      </c>
      <c r="M9" s="60"/>
      <c r="N9" s="5"/>
      <c r="O9" s="66"/>
      <c r="P9" s="6"/>
      <c r="Q9" s="6"/>
      <c r="R9" s="3">
        <f t="shared" si="1"/>
        <v>15.8</v>
      </c>
      <c r="S9" s="6">
        <v>8</v>
      </c>
      <c r="T9" s="8">
        <f>T2*8</f>
        <v>24864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310.8</v>
      </c>
      <c r="I10" s="44"/>
      <c r="J10" s="42"/>
      <c r="K10" s="42"/>
      <c r="L10" s="42"/>
      <c r="M10" s="5"/>
      <c r="N10" s="30">
        <f>SUM(N2:N9)</f>
        <v>2863</v>
      </c>
      <c r="O10" s="67">
        <f>AVERAGE(O2:O9)</f>
        <v>9.3358278106237275E-3</v>
      </c>
      <c r="R10" s="3">
        <f t="shared" si="1"/>
        <v>0.01</v>
      </c>
      <c r="S10" s="6">
        <v>9</v>
      </c>
      <c r="T10" s="8">
        <f>T2*9</f>
        <v>27972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31080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6DA9-8FA0-48F4-9B48-534B303E59B2}">
  <dimension ref="A1:T24"/>
  <sheetViews>
    <sheetView zoomScale="145" zoomScaleNormal="145" workbookViewId="0">
      <selection activeCell="Q8" sqref="Q8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6" t="s">
        <v>2285</v>
      </c>
      <c r="R1" s="11" t="s">
        <v>370</v>
      </c>
      <c r="S1" s="6" t="s">
        <v>49</v>
      </c>
      <c r="T1" s="8"/>
    </row>
    <row r="2" spans="1:20" x14ac:dyDescent="0.25">
      <c r="A2" s="23" t="s">
        <v>23</v>
      </c>
      <c r="B2" s="23" t="s">
        <v>24</v>
      </c>
      <c r="C2" s="23" t="s">
        <v>2154</v>
      </c>
      <c r="D2" s="24">
        <f>FLOOR(C2*1.1,LOOKUP(C2*1.1,{0,10,50,100,500},{0.01,0.05,0.1,0.5,1}))</f>
        <v>48.95</v>
      </c>
      <c r="E2" s="24">
        <f>CEILING(C2*0.9,LOOKUP(C2*0.9,{0,10,50,100,500},{0.01,0.05,0.1,0.5,1}))</f>
        <v>40.050000000000004</v>
      </c>
      <c r="F2" s="25">
        <f>IF(D2&lt;10,D2-0.05,IF(D2&lt;50,D2-0.25,IF(D2&lt;100,D2-0.5,IF(D2&lt;500,D2-2.5,IF(D2&lt;1000,D2-5,0)))))</f>
        <v>48.7</v>
      </c>
      <c r="G2" s="23">
        <v>1</v>
      </c>
      <c r="H2" s="23">
        <f t="shared" ref="H2:H9" si="0">C2*G2</f>
        <v>44.5</v>
      </c>
      <c r="I2" s="23"/>
      <c r="J2" s="23" t="s">
        <v>2139</v>
      </c>
      <c r="K2" s="23" t="s">
        <v>2133</v>
      </c>
      <c r="L2" s="23" t="s">
        <v>2146</v>
      </c>
      <c r="M2" s="60"/>
      <c r="N2" s="5">
        <v>3013</v>
      </c>
      <c r="O2" s="66">
        <f>N2/(H2*1000)</f>
        <v>6.7707865168539327E-2</v>
      </c>
      <c r="R2" s="3">
        <f t="shared" ref="R2:R11" si="1">IF(E2&lt;10,E2+0.01,IF(E2&lt;50,E2+0.05,IF(E2&lt;100,E2+0.1,IF(E2&lt;500,E2+0.5,IF(E2&lt;1000,E2+1,0)))))</f>
        <v>40.1</v>
      </c>
      <c r="S2" s="6">
        <v>1</v>
      </c>
      <c r="T2" s="8">
        <f>H10*1000*0.01</f>
        <v>2283.5</v>
      </c>
    </row>
    <row r="3" spans="1:20" s="9" customFormat="1" x14ac:dyDescent="0.25">
      <c r="A3" s="23" t="s">
        <v>687</v>
      </c>
      <c r="B3" s="23" t="s">
        <v>688</v>
      </c>
      <c r="C3" s="23" t="s">
        <v>2155</v>
      </c>
      <c r="D3" s="23">
        <f>FLOOR(C3*1.1,LOOKUP(C3*1.1,{0,10,50,100,500},{0.01,0.05,0.1,0.5,1}))</f>
        <v>69.600000000000009</v>
      </c>
      <c r="E3" s="23">
        <f>CEILING(C3*0.9,LOOKUP(C3*0.9,{0,10,50,100,500},{0.01,0.05,0.1,0.5,1}))</f>
        <v>57</v>
      </c>
      <c r="F3" s="25">
        <f t="shared" ref="F3:F9" si="2">IF(D3&lt;10,D3-0.05,IF(D3&lt;50,D3-0.25,IF(D3&lt;100,D3-0.5,IF(D3&lt;500,D3-2.5,IF(D3&lt;1000,D3-5,0)))))</f>
        <v>69.100000000000009</v>
      </c>
      <c r="G3" s="23">
        <v>1</v>
      </c>
      <c r="H3" s="23">
        <f t="shared" si="0"/>
        <v>63.3</v>
      </c>
      <c r="I3" s="23"/>
      <c r="J3" s="23" t="s">
        <v>1589</v>
      </c>
      <c r="K3" s="23" t="s">
        <v>1360</v>
      </c>
      <c r="L3" s="23" t="s">
        <v>2147</v>
      </c>
      <c r="M3" s="60"/>
      <c r="N3" s="5">
        <v>-3589</v>
      </c>
      <c r="O3" s="66">
        <f>N3/(H3*1000)</f>
        <v>-5.6698262243285939E-2</v>
      </c>
      <c r="P3" s="6"/>
      <c r="Q3" s="6"/>
      <c r="R3" s="3">
        <f t="shared" si="1"/>
        <v>57.1</v>
      </c>
      <c r="S3" s="6">
        <v>2</v>
      </c>
      <c r="T3" s="8">
        <f>T2*2</f>
        <v>4567</v>
      </c>
    </row>
    <row r="4" spans="1:20" x14ac:dyDescent="0.25">
      <c r="A4" s="23" t="s">
        <v>1968</v>
      </c>
      <c r="B4" s="23" t="s">
        <v>1969</v>
      </c>
      <c r="C4" s="23" t="s">
        <v>2156</v>
      </c>
      <c r="D4" s="24">
        <f>FLOOR(C4*1.1,LOOKUP(C4*1.1,{0,10,50,100,500},{0.01,0.05,0.1,0.5,1}))</f>
        <v>21.8</v>
      </c>
      <c r="E4" s="24">
        <f>CEILING(C4*0.9,LOOKUP(C4*0.9,{0,10,50,100,500},{0.01,0.05,0.1,0.5,1}))</f>
        <v>17.900000000000002</v>
      </c>
      <c r="F4" s="25">
        <f t="shared" si="2"/>
        <v>21.55</v>
      </c>
      <c r="G4" s="23">
        <v>3</v>
      </c>
      <c r="H4" s="23">
        <f t="shared" si="0"/>
        <v>59.550000000000004</v>
      </c>
      <c r="I4" s="23"/>
      <c r="J4" s="23" t="s">
        <v>2140</v>
      </c>
      <c r="K4" s="23" t="s">
        <v>2134</v>
      </c>
      <c r="L4" s="23" t="s">
        <v>2148</v>
      </c>
      <c r="M4" s="60"/>
      <c r="N4" s="5">
        <v>-410</v>
      </c>
      <c r="O4" s="66">
        <f>N4/(H4*1000)</f>
        <v>-6.8849706129303096E-3</v>
      </c>
      <c r="R4" s="3">
        <f t="shared" si="1"/>
        <v>17.950000000000003</v>
      </c>
      <c r="S4" s="6">
        <v>3</v>
      </c>
      <c r="T4" s="8">
        <f>T2*3</f>
        <v>6850.5</v>
      </c>
    </row>
    <row r="5" spans="1:20" s="9" customFormat="1" ht="17.25" customHeight="1" x14ac:dyDescent="0.25">
      <c r="A5" s="23" t="s">
        <v>1009</v>
      </c>
      <c r="B5" s="23" t="s">
        <v>1010</v>
      </c>
      <c r="C5" s="23" t="s">
        <v>2157</v>
      </c>
      <c r="D5" s="24">
        <f>FLOOR(C5*1.1,LOOKUP(C5*1.1,{0,10,50,100,500},{0.01,0.05,0.1,0.5,1}))</f>
        <v>33.550000000000004</v>
      </c>
      <c r="E5" s="24">
        <f>CEILING(C5*0.9,LOOKUP(C5*0.9,{0,10,50,100,500},{0.01,0.05,0.1,0.5,1}))</f>
        <v>27.450000000000003</v>
      </c>
      <c r="F5" s="25">
        <f t="shared" si="2"/>
        <v>33.300000000000004</v>
      </c>
      <c r="G5" s="23">
        <v>2</v>
      </c>
      <c r="H5" s="23">
        <f t="shared" si="0"/>
        <v>61</v>
      </c>
      <c r="I5" s="23"/>
      <c r="J5" s="23" t="s">
        <v>2141</v>
      </c>
      <c r="K5" s="23" t="s">
        <v>2135</v>
      </c>
      <c r="L5" s="23" t="s">
        <v>2149</v>
      </c>
      <c r="M5" s="60"/>
      <c r="N5" s="5">
        <v>1039</v>
      </c>
      <c r="O5" s="66">
        <f>N5/(H5*1000)</f>
        <v>1.7032786885245902E-2</v>
      </c>
      <c r="P5" s="6"/>
      <c r="Q5" s="6"/>
      <c r="R5" s="3">
        <f t="shared" si="1"/>
        <v>27.500000000000004</v>
      </c>
      <c r="S5" s="6">
        <v>4</v>
      </c>
      <c r="T5" s="8">
        <f>T2*4</f>
        <v>9134</v>
      </c>
    </row>
    <row r="6" spans="1:20" x14ac:dyDescent="0.25">
      <c r="A6" s="15" t="s">
        <v>138</v>
      </c>
      <c r="B6" s="15" t="s">
        <v>139</v>
      </c>
      <c r="C6" s="15" t="s">
        <v>2158</v>
      </c>
      <c r="D6" s="16">
        <f>FLOOR(C6*1.1,LOOKUP(C6*1.1,{0,10,50,100,500},{0.01,0.05,0.1,0.5,1}))</f>
        <v>41.550000000000004</v>
      </c>
      <c r="E6" s="16">
        <f>CEILING(C6*0.9,LOOKUP(C6*0.9,{0,10,50,100,500},{0.01,0.05,0.1,0.5,1}))</f>
        <v>34.050000000000004</v>
      </c>
      <c r="F6" s="17">
        <f t="shared" si="2"/>
        <v>41.300000000000004</v>
      </c>
      <c r="G6" s="15">
        <v>0</v>
      </c>
      <c r="H6" s="15">
        <f t="shared" si="0"/>
        <v>0</v>
      </c>
      <c r="I6" s="15"/>
      <c r="J6" s="15" t="s">
        <v>2142</v>
      </c>
      <c r="K6" s="15" t="s">
        <v>2136</v>
      </c>
      <c r="L6" s="15" t="s">
        <v>2150</v>
      </c>
      <c r="M6" s="59"/>
      <c r="N6" s="5"/>
      <c r="O6" s="66"/>
      <c r="R6" s="3">
        <f t="shared" si="1"/>
        <v>34.1</v>
      </c>
      <c r="S6" s="6">
        <v>5</v>
      </c>
      <c r="T6" s="8">
        <f>T2*5</f>
        <v>11417.5</v>
      </c>
    </row>
    <row r="7" spans="1:20" s="9" customFormat="1" x14ac:dyDescent="0.25">
      <c r="A7" s="15" t="s">
        <v>2127</v>
      </c>
      <c r="B7" s="15" t="s">
        <v>2128</v>
      </c>
      <c r="C7" s="15" t="s">
        <v>2159</v>
      </c>
      <c r="D7" s="16">
        <f>FLOOR(C7*1.1,LOOKUP(C7*1.1,{0,10,50,100,500},{0.01,0.05,0.1,0.5,1}))</f>
        <v>79</v>
      </c>
      <c r="E7" s="16">
        <f>CEILING(C7*0.9,LOOKUP(C7*0.9,{0,10,50,100,500},{0.01,0.05,0.1,0.5,1}))</f>
        <v>64.8</v>
      </c>
      <c r="F7" s="17">
        <f t="shared" si="2"/>
        <v>78.5</v>
      </c>
      <c r="G7" s="15">
        <v>0</v>
      </c>
      <c r="H7" s="15">
        <f t="shared" si="0"/>
        <v>0</v>
      </c>
      <c r="I7" s="15"/>
      <c r="J7" s="15" t="s">
        <v>2143</v>
      </c>
      <c r="K7" s="15" t="s">
        <v>2137</v>
      </c>
      <c r="L7" s="15" t="s">
        <v>2151</v>
      </c>
      <c r="M7" s="60"/>
      <c r="N7" s="5"/>
      <c r="O7" s="6"/>
      <c r="P7" s="6"/>
      <c r="Q7" s="6"/>
      <c r="R7" s="3">
        <f t="shared" si="1"/>
        <v>64.899999999999991</v>
      </c>
      <c r="S7" s="6">
        <v>6</v>
      </c>
      <c r="T7" s="8">
        <f>T2*6</f>
        <v>13701</v>
      </c>
    </row>
    <row r="8" spans="1:20" s="13" customFormat="1" x14ac:dyDescent="0.25">
      <c r="A8" s="28" t="s">
        <v>2129</v>
      </c>
      <c r="B8" s="28" t="s">
        <v>2130</v>
      </c>
      <c r="C8" s="28" t="s">
        <v>239</v>
      </c>
      <c r="D8" s="22">
        <f>FLOOR(C8*1.1,LOOKUP(C8*1.1,{0,10,50,100,500},{0.01,0.05,0.1,0.5,1}))</f>
        <v>62.900000000000006</v>
      </c>
      <c r="E8" s="22">
        <f>CEILING(C8*0.9,LOOKUP(C8*0.9,{0,10,50,100,500},{0.01,0.05,0.1,0.5,1}))</f>
        <v>51.5</v>
      </c>
      <c r="F8" s="29">
        <f t="shared" si="2"/>
        <v>62.400000000000006</v>
      </c>
      <c r="G8" s="29">
        <v>0</v>
      </c>
      <c r="H8" s="28">
        <f t="shared" si="0"/>
        <v>0</v>
      </c>
      <c r="I8" s="28"/>
      <c r="J8" s="28" t="s">
        <v>2144</v>
      </c>
      <c r="K8" s="28" t="s">
        <v>321</v>
      </c>
      <c r="L8" s="28" t="s">
        <v>2152</v>
      </c>
      <c r="M8" s="59" t="s">
        <v>89</v>
      </c>
      <c r="N8" s="5"/>
      <c r="O8" s="6"/>
      <c r="P8" s="6"/>
      <c r="Q8" s="6"/>
      <c r="R8" s="3">
        <f t="shared" si="1"/>
        <v>51.6</v>
      </c>
      <c r="S8" s="6">
        <v>7</v>
      </c>
      <c r="T8" s="8">
        <f>T2*7</f>
        <v>15984.5</v>
      </c>
    </row>
    <row r="9" spans="1:20" s="13" customFormat="1" x14ac:dyDescent="0.25">
      <c r="A9" s="15" t="s">
        <v>2131</v>
      </c>
      <c r="B9" s="15" t="s">
        <v>2132</v>
      </c>
      <c r="C9" s="15" t="s">
        <v>1500</v>
      </c>
      <c r="D9" s="16">
        <f>FLOOR(C9*1.1,LOOKUP(C9*1.1,{0,10,50,100,500},{0.01,0.05,0.1,0.5,1}))</f>
        <v>36.35</v>
      </c>
      <c r="E9" s="16">
        <f>CEILING(C9*0.9,LOOKUP(C9*0.9,{0,10,50,100,500},{0.01,0.05,0.1,0.5,1}))</f>
        <v>29.75</v>
      </c>
      <c r="F9" s="17">
        <f t="shared" si="2"/>
        <v>36.1</v>
      </c>
      <c r="G9" s="17">
        <v>0</v>
      </c>
      <c r="H9" s="15">
        <f t="shared" si="0"/>
        <v>0</v>
      </c>
      <c r="I9" s="15"/>
      <c r="J9" s="15" t="s">
        <v>2145</v>
      </c>
      <c r="K9" s="15" t="s">
        <v>2138</v>
      </c>
      <c r="L9" s="15" t="s">
        <v>2153</v>
      </c>
      <c r="M9" s="60"/>
      <c r="N9" s="5"/>
      <c r="O9" s="6"/>
      <c r="P9" s="6"/>
      <c r="Q9" s="6"/>
      <c r="R9" s="3">
        <f t="shared" si="1"/>
        <v>29.8</v>
      </c>
      <c r="S9" s="6">
        <v>8</v>
      </c>
      <c r="T9" s="8">
        <f>T2*8</f>
        <v>18268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228.35</v>
      </c>
      <c r="I10" s="44"/>
      <c r="J10" s="42"/>
      <c r="K10" s="42"/>
      <c r="L10" s="42"/>
      <c r="M10" s="5"/>
      <c r="N10" s="30">
        <f>SUM(N2:N9)</f>
        <v>53</v>
      </c>
      <c r="O10" s="67">
        <f>AVERAGE(O2:O9)</f>
        <v>5.2893547993922447E-3</v>
      </c>
      <c r="R10" s="3">
        <f t="shared" si="1"/>
        <v>0.01</v>
      </c>
      <c r="S10" s="6">
        <v>9</v>
      </c>
      <c r="T10" s="8">
        <f>T2*9</f>
        <v>20551.5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22835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1E33-6F5F-4E89-9949-44E4B19D450B}">
  <dimension ref="A1:T24"/>
  <sheetViews>
    <sheetView zoomScale="145" zoomScaleNormal="145" workbookViewId="0">
      <selection activeCell="P7" sqref="P7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6" t="s">
        <v>2285</v>
      </c>
      <c r="R1" s="11" t="s">
        <v>370</v>
      </c>
      <c r="S1" s="6" t="s">
        <v>49</v>
      </c>
      <c r="T1" s="8"/>
    </row>
    <row r="2" spans="1:20" x14ac:dyDescent="0.25">
      <c r="A2" s="23" t="s">
        <v>559</v>
      </c>
      <c r="B2" s="23" t="s">
        <v>560</v>
      </c>
      <c r="C2" s="23" t="s">
        <v>538</v>
      </c>
      <c r="D2" s="24">
        <f>FLOOR(C2*1.1,LOOKUP(C2*1.1,{0,10,50,100,500},{0.01,0.05,0.1,0.5,1}))</f>
        <v>17.3</v>
      </c>
      <c r="E2" s="24">
        <f>CEILING(C2*0.9,LOOKUP(C2*0.9,{0,10,50,100,500},{0.01,0.05,0.1,0.5,1}))</f>
        <v>14.200000000000001</v>
      </c>
      <c r="F2" s="25">
        <f>IF(D2&lt;10,D2-0.05,IF(D2&lt;50,D2-0.25,IF(D2&lt;100,D2-0.5,IF(D2&lt;500,D2-2.5,IF(D2&lt;1000,D2-5,0)))))</f>
        <v>17.05</v>
      </c>
      <c r="G2" s="23">
        <v>3</v>
      </c>
      <c r="H2" s="23">
        <f t="shared" ref="H2:H9" si="0">C2*G2</f>
        <v>47.25</v>
      </c>
      <c r="I2" s="23"/>
      <c r="J2" s="23" t="s">
        <v>547</v>
      </c>
      <c r="K2" s="23" t="s">
        <v>2166</v>
      </c>
      <c r="L2" s="23" t="s">
        <v>2179</v>
      </c>
      <c r="M2" s="60"/>
      <c r="N2" s="5">
        <v>-2464</v>
      </c>
      <c r="O2" s="66">
        <f>N2/(H2*1000)</f>
        <v>-5.2148148148148145E-2</v>
      </c>
      <c r="R2" s="3">
        <f t="shared" ref="R2:R11" si="1">IF(E2&lt;10,E2+0.01,IF(E2&lt;50,E2+0.05,IF(E2&lt;100,E2+0.1,IF(E2&lt;500,E2+0.5,IF(E2&lt;1000,E2+1,0)))))</f>
        <v>14.250000000000002</v>
      </c>
      <c r="S2" s="6">
        <v>1</v>
      </c>
      <c r="T2" s="8">
        <f>H10*1000*0.01</f>
        <v>2993</v>
      </c>
    </row>
    <row r="3" spans="1:20" s="9" customFormat="1" x14ac:dyDescent="0.25">
      <c r="A3" s="23" t="s">
        <v>1968</v>
      </c>
      <c r="B3" s="23" t="s">
        <v>1969</v>
      </c>
      <c r="C3" s="23" t="s">
        <v>2187</v>
      </c>
      <c r="D3" s="23">
        <f>FLOOR(C3*1.1,LOOKUP(C3*1.1,{0,10,50,100,500},{0.01,0.05,0.1,0.5,1}))</f>
        <v>21.900000000000002</v>
      </c>
      <c r="E3" s="23">
        <f>CEILING(C3*0.9,LOOKUP(C3*0.9,{0,10,50,100,500},{0.01,0.05,0.1,0.5,1}))</f>
        <v>18</v>
      </c>
      <c r="F3" s="25">
        <f t="shared" ref="F3:F9" si="2">IF(D3&lt;10,D3-0.05,IF(D3&lt;50,D3-0.25,IF(D3&lt;100,D3-0.5,IF(D3&lt;500,D3-2.5,IF(D3&lt;1000,D3-5,0)))))</f>
        <v>21.650000000000002</v>
      </c>
      <c r="G3" s="23">
        <v>3</v>
      </c>
      <c r="H3" s="23">
        <f t="shared" si="0"/>
        <v>59.849999999999994</v>
      </c>
      <c r="I3" s="23"/>
      <c r="J3" s="23" t="s">
        <v>2174</v>
      </c>
      <c r="K3" s="23" t="s">
        <v>2167</v>
      </c>
      <c r="L3" s="23" t="s">
        <v>2180</v>
      </c>
      <c r="M3" s="60" t="s">
        <v>2192</v>
      </c>
      <c r="N3" s="5"/>
      <c r="O3" s="66">
        <f t="shared" ref="O3:O9" si="3">N3/(H3*1000)</f>
        <v>0</v>
      </c>
      <c r="P3" s="6"/>
      <c r="Q3" s="6"/>
      <c r="R3" s="3">
        <f t="shared" si="1"/>
        <v>18.05</v>
      </c>
      <c r="S3" s="6">
        <v>2</v>
      </c>
      <c r="T3" s="8">
        <f>T2*2</f>
        <v>5986</v>
      </c>
    </row>
    <row r="4" spans="1:20" x14ac:dyDescent="0.25">
      <c r="A4" s="23" t="s">
        <v>1542</v>
      </c>
      <c r="B4" s="23" t="s">
        <v>1543</v>
      </c>
      <c r="C4" s="23" t="s">
        <v>283</v>
      </c>
      <c r="D4" s="24">
        <f>FLOOR(C4*1.1,LOOKUP(C4*1.1,{0,10,50,100,500},{0.01,0.05,0.1,0.5,1}))</f>
        <v>48.400000000000006</v>
      </c>
      <c r="E4" s="24">
        <f>CEILING(C4*0.9,LOOKUP(C4*0.9,{0,10,50,100,500},{0.01,0.05,0.1,0.5,1}))</f>
        <v>39.6</v>
      </c>
      <c r="F4" s="25">
        <f t="shared" si="2"/>
        <v>48.150000000000006</v>
      </c>
      <c r="G4" s="23">
        <v>1</v>
      </c>
      <c r="H4" s="23">
        <f t="shared" si="0"/>
        <v>44</v>
      </c>
      <c r="I4" s="23"/>
      <c r="J4" s="23" t="s">
        <v>1152</v>
      </c>
      <c r="K4" s="23" t="s">
        <v>2168</v>
      </c>
      <c r="L4" s="23" t="s">
        <v>2181</v>
      </c>
      <c r="M4" s="60"/>
      <c r="N4" s="5" t="s">
        <v>2193</v>
      </c>
      <c r="O4" s="66"/>
      <c r="R4" s="3">
        <f t="shared" si="1"/>
        <v>39.65</v>
      </c>
      <c r="S4" s="6">
        <v>3</v>
      </c>
      <c r="T4" s="8">
        <f>T2*3</f>
        <v>8979</v>
      </c>
    </row>
    <row r="5" spans="1:20" s="9" customFormat="1" ht="17.25" customHeight="1" x14ac:dyDescent="0.25">
      <c r="A5" s="23" t="s">
        <v>2160</v>
      </c>
      <c r="B5" s="23" t="s">
        <v>2161</v>
      </c>
      <c r="C5" s="23" t="s">
        <v>2188</v>
      </c>
      <c r="D5" s="24">
        <f>FLOOR(C5*1.1,LOOKUP(C5*1.1,{0,10,50,100,500},{0.01,0.05,0.1,0.5,1}))</f>
        <v>63.2</v>
      </c>
      <c r="E5" s="24">
        <f>CEILING(C5*0.9,LOOKUP(C5*0.9,{0,10,50,100,500},{0.01,0.05,0.1,0.5,1}))</f>
        <v>51.800000000000004</v>
      </c>
      <c r="F5" s="25">
        <f t="shared" si="2"/>
        <v>62.7</v>
      </c>
      <c r="G5" s="23">
        <v>1</v>
      </c>
      <c r="H5" s="23">
        <f t="shared" si="0"/>
        <v>57.5</v>
      </c>
      <c r="I5" s="23"/>
      <c r="J5" s="23" t="s">
        <v>2175</v>
      </c>
      <c r="K5" s="23" t="s">
        <v>2169</v>
      </c>
      <c r="L5" s="23" t="s">
        <v>2182</v>
      </c>
      <c r="M5" s="60"/>
      <c r="N5" s="5" t="s">
        <v>2193</v>
      </c>
      <c r="O5" s="66"/>
      <c r="P5" s="6"/>
      <c r="Q5" s="6"/>
      <c r="R5" s="3">
        <f t="shared" si="1"/>
        <v>51.900000000000006</v>
      </c>
      <c r="S5" s="6">
        <v>4</v>
      </c>
      <c r="T5" s="8">
        <f>T2*4</f>
        <v>11972</v>
      </c>
    </row>
    <row r="6" spans="1:20" x14ac:dyDescent="0.25">
      <c r="A6" s="28" t="s">
        <v>2162</v>
      </c>
      <c r="B6" s="28" t="s">
        <v>2163</v>
      </c>
      <c r="C6" s="28" t="s">
        <v>2189</v>
      </c>
      <c r="D6" s="22">
        <f>FLOOR(C6*1.1,LOOKUP(C6*1.1,{0,10,50,100,500},{0.01,0.05,0.1,0.5,1}))</f>
        <v>42</v>
      </c>
      <c r="E6" s="22">
        <f>CEILING(C6*0.9,LOOKUP(C6*0.9,{0,10,50,100,500},{0.01,0.05,0.1,0.5,1}))</f>
        <v>34.4</v>
      </c>
      <c r="F6" s="29">
        <f t="shared" si="2"/>
        <v>41.75</v>
      </c>
      <c r="G6" s="28">
        <v>0</v>
      </c>
      <c r="H6" s="28">
        <f t="shared" si="0"/>
        <v>0</v>
      </c>
      <c r="I6" s="28"/>
      <c r="J6" s="28" t="s">
        <v>2176</v>
      </c>
      <c r="K6" s="28" t="s">
        <v>2170</v>
      </c>
      <c r="L6" s="28" t="s">
        <v>2183</v>
      </c>
      <c r="M6" s="65" t="s">
        <v>89</v>
      </c>
      <c r="N6" s="5"/>
      <c r="O6" s="66"/>
      <c r="R6" s="3">
        <f t="shared" si="1"/>
        <v>34.449999999999996</v>
      </c>
      <c r="S6" s="6">
        <v>5</v>
      </c>
      <c r="T6" s="8">
        <f>T2*5</f>
        <v>14965</v>
      </c>
    </row>
    <row r="7" spans="1:20" s="9" customFormat="1" x14ac:dyDescent="0.25">
      <c r="A7" s="23" t="s">
        <v>1966</v>
      </c>
      <c r="B7" s="23" t="s">
        <v>1967</v>
      </c>
      <c r="C7" s="23" t="s">
        <v>2080</v>
      </c>
      <c r="D7" s="24">
        <f>FLOOR(C7*1.1,LOOKUP(C7*1.1,{0,10,50,100,500},{0.01,0.05,0.1,0.5,1}))</f>
        <v>40.550000000000004</v>
      </c>
      <c r="E7" s="24">
        <f>CEILING(C7*0.9,LOOKUP(C7*0.9,{0,10,50,100,500},{0.01,0.05,0.1,0.5,1}))</f>
        <v>33.25</v>
      </c>
      <c r="F7" s="25">
        <f t="shared" si="2"/>
        <v>40.300000000000004</v>
      </c>
      <c r="G7" s="23">
        <v>1</v>
      </c>
      <c r="H7" s="23">
        <f t="shared" si="0"/>
        <v>36.9</v>
      </c>
      <c r="I7" s="23"/>
      <c r="J7" s="23" t="s">
        <v>2177</v>
      </c>
      <c r="K7" s="23" t="s">
        <v>2171</v>
      </c>
      <c r="L7" s="23" t="s">
        <v>2184</v>
      </c>
      <c r="M7" s="60"/>
      <c r="N7" s="5">
        <v>-561</v>
      </c>
      <c r="O7" s="66">
        <f t="shared" si="3"/>
        <v>-1.5203252032520325E-2</v>
      </c>
      <c r="P7" s="6"/>
      <c r="Q7" s="6"/>
      <c r="R7" s="3">
        <f t="shared" si="1"/>
        <v>33.299999999999997</v>
      </c>
      <c r="S7" s="6">
        <v>6</v>
      </c>
      <c r="T7" s="8">
        <f>T2*6</f>
        <v>17958</v>
      </c>
    </row>
    <row r="8" spans="1:20" s="13" customFormat="1" x14ac:dyDescent="0.25">
      <c r="A8" s="28" t="s">
        <v>2164</v>
      </c>
      <c r="B8" s="28" t="s">
        <v>2165</v>
      </c>
      <c r="C8" s="28" t="s">
        <v>2190</v>
      </c>
      <c r="D8" s="22">
        <f>FLOOR(C8*1.1,LOOKUP(C8*1.1,{0,10,50,100,500},{0.01,0.05,0.1,0.5,1}))</f>
        <v>27.1</v>
      </c>
      <c r="E8" s="22">
        <f>CEILING(C8*0.9,LOOKUP(C8*0.9,{0,10,50,100,500},{0.01,0.05,0.1,0.5,1}))</f>
        <v>22.200000000000003</v>
      </c>
      <c r="F8" s="29">
        <f t="shared" si="2"/>
        <v>26.85</v>
      </c>
      <c r="G8" s="29">
        <v>0</v>
      </c>
      <c r="H8" s="28">
        <f t="shared" si="0"/>
        <v>0</v>
      </c>
      <c r="I8" s="28"/>
      <c r="J8" s="28" t="s">
        <v>2178</v>
      </c>
      <c r="K8" s="28" t="s">
        <v>2172</v>
      </c>
      <c r="L8" s="28" t="s">
        <v>2185</v>
      </c>
      <c r="M8" s="65" t="s">
        <v>89</v>
      </c>
      <c r="N8" s="5"/>
      <c r="O8" s="66"/>
      <c r="P8" s="6"/>
      <c r="Q8" s="6"/>
      <c r="R8" s="3">
        <f t="shared" si="1"/>
        <v>22.250000000000004</v>
      </c>
      <c r="S8" s="6">
        <v>7</v>
      </c>
      <c r="T8" s="8">
        <f>T2*7</f>
        <v>20951</v>
      </c>
    </row>
    <row r="9" spans="1:20" s="13" customFormat="1" x14ac:dyDescent="0.25">
      <c r="A9" s="23" t="s">
        <v>300</v>
      </c>
      <c r="B9" s="23" t="s">
        <v>301</v>
      </c>
      <c r="C9" s="23" t="s">
        <v>2191</v>
      </c>
      <c r="D9" s="24">
        <f>FLOOR(C9*1.1,LOOKUP(C9*1.1,{0,10,50,100,500},{0.01,0.05,0.1,0.5,1}))</f>
        <v>59.1</v>
      </c>
      <c r="E9" s="24">
        <f>CEILING(C9*0.9,LOOKUP(C9*0.9,{0,10,50,100,500},{0.01,0.05,0.1,0.5,1}))</f>
        <v>48.45</v>
      </c>
      <c r="F9" s="25">
        <f t="shared" si="2"/>
        <v>58.6</v>
      </c>
      <c r="G9" s="25">
        <v>1</v>
      </c>
      <c r="H9" s="23">
        <f t="shared" si="0"/>
        <v>53.8</v>
      </c>
      <c r="I9" s="23"/>
      <c r="J9" s="23" t="s">
        <v>431</v>
      </c>
      <c r="K9" s="23" t="s">
        <v>2173</v>
      </c>
      <c r="L9" s="23" t="s">
        <v>2186</v>
      </c>
      <c r="M9" s="60"/>
      <c r="N9" s="5">
        <v>563</v>
      </c>
      <c r="O9" s="66">
        <f t="shared" si="3"/>
        <v>1.0464684014869888E-2</v>
      </c>
      <c r="P9" s="6"/>
      <c r="Q9" s="6"/>
      <c r="R9" s="3">
        <f t="shared" si="1"/>
        <v>48.5</v>
      </c>
      <c r="S9" s="6">
        <v>8</v>
      </c>
      <c r="T9" s="8">
        <f>T2*8</f>
        <v>23944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299.3</v>
      </c>
      <c r="I10" s="44"/>
      <c r="J10" s="42"/>
      <c r="K10" s="42"/>
      <c r="L10" s="42"/>
      <c r="M10" s="5"/>
      <c r="N10" s="30">
        <f>SUM(N2:N9)</f>
        <v>-2462</v>
      </c>
      <c r="O10" s="67">
        <f>AVERAGE(O2:O9)</f>
        <v>-1.4221679041449647E-2</v>
      </c>
      <c r="R10" s="3">
        <f t="shared" si="1"/>
        <v>0.01</v>
      </c>
      <c r="S10" s="6">
        <v>9</v>
      </c>
      <c r="T10" s="8">
        <f>T2*9</f>
        <v>26937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29930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1BA9-8926-4ED7-973D-D6A7DDCD6E6C}">
  <dimension ref="A1:T24"/>
  <sheetViews>
    <sheetView zoomScale="160" zoomScaleNormal="160" workbookViewId="0">
      <selection activeCell="G5" sqref="G5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10.28515625" style="6" bestFit="1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6" t="s">
        <v>2285</v>
      </c>
      <c r="R1" s="11" t="s">
        <v>370</v>
      </c>
      <c r="S1" s="6" t="s">
        <v>49</v>
      </c>
      <c r="T1" s="8"/>
    </row>
    <row r="2" spans="1:20" x14ac:dyDescent="0.25">
      <c r="A2" s="23" t="s">
        <v>300</v>
      </c>
      <c r="B2" s="23" t="s">
        <v>301</v>
      </c>
      <c r="C2" s="23" t="s">
        <v>2200</v>
      </c>
      <c r="D2" s="24">
        <f>FLOOR(C2*1.1,LOOKUP(C2*1.1,{0,10,50,100,500},{0.01,0.05,0.1,0.5,1}))</f>
        <v>59.7</v>
      </c>
      <c r="E2" s="24">
        <f>CEILING(C2*0.9,LOOKUP(C2*0.9,{0,10,50,100,500},{0.01,0.05,0.1,0.5,1}))</f>
        <v>48.900000000000006</v>
      </c>
      <c r="F2" s="25">
        <f>IF(D2&lt;10,D2-0.05,IF(D2&lt;50,D2-0.25,IF(D2&lt;100,D2-0.5,IF(D2&lt;500,D2-2.5,IF(D2&lt;1000,D2-5,0)))))</f>
        <v>59.2</v>
      </c>
      <c r="G2" s="23">
        <v>1</v>
      </c>
      <c r="H2" s="23">
        <f t="shared" ref="H2:H9" si="0">C2*G2</f>
        <v>54.3</v>
      </c>
      <c r="I2" s="23"/>
      <c r="J2" s="23" t="s">
        <v>1623</v>
      </c>
      <c r="K2" s="23" t="s">
        <v>2217</v>
      </c>
      <c r="L2" s="23" t="s">
        <v>2209</v>
      </c>
      <c r="M2" s="60"/>
      <c r="N2" s="5">
        <v>-3646</v>
      </c>
      <c r="O2" s="66">
        <f>N2/(H2*1000)</f>
        <v>-6.7145488029465933E-2</v>
      </c>
      <c r="R2" s="3">
        <f t="shared" ref="R2:R11" si="1">IF(E2&lt;10,E2+0.01,IF(E2&lt;50,E2+0.05,IF(E2&lt;100,E2+0.1,IF(E2&lt;500,E2+0.5,IF(E2&lt;1000,E2+1,0)))))</f>
        <v>48.95</v>
      </c>
      <c r="S2" s="6">
        <v>1</v>
      </c>
      <c r="T2" s="8">
        <f>H10*1000*0.01</f>
        <v>3567.5</v>
      </c>
    </row>
    <row r="3" spans="1:20" s="9" customFormat="1" x14ac:dyDescent="0.25">
      <c r="A3" s="28" t="s">
        <v>2194</v>
      </c>
      <c r="B3" s="28" t="s">
        <v>2195</v>
      </c>
      <c r="C3" s="28" t="s">
        <v>2201</v>
      </c>
      <c r="D3" s="28">
        <f>FLOOR(C3*1.1,LOOKUP(C3*1.1,{0,10,50,100,500},{0.01,0.05,0.1,0.5,1}))</f>
        <v>27.05</v>
      </c>
      <c r="E3" s="28">
        <f>CEILING(C3*0.9,LOOKUP(C3*0.9,{0,10,50,100,500},{0.01,0.05,0.1,0.5,1}))</f>
        <v>22.150000000000002</v>
      </c>
      <c r="F3" s="29">
        <f t="shared" ref="F3:F9" si="2">IF(D3&lt;10,D3-0.05,IF(D3&lt;50,D3-0.25,IF(D3&lt;100,D3-0.5,IF(D3&lt;500,D3-2.5,IF(D3&lt;1000,D3-5,0)))))</f>
        <v>26.8</v>
      </c>
      <c r="G3" s="28">
        <v>0</v>
      </c>
      <c r="H3" s="28">
        <f t="shared" si="0"/>
        <v>0</v>
      </c>
      <c r="I3" s="28"/>
      <c r="J3" s="28" t="s">
        <v>37</v>
      </c>
      <c r="K3" s="28" t="s">
        <v>2218</v>
      </c>
      <c r="L3" s="28" t="s">
        <v>2210</v>
      </c>
      <c r="M3" s="60" t="s">
        <v>951</v>
      </c>
      <c r="N3" s="5"/>
      <c r="O3" s="66"/>
      <c r="P3" s="6"/>
      <c r="Q3" s="6"/>
      <c r="R3" s="3">
        <f t="shared" si="1"/>
        <v>22.200000000000003</v>
      </c>
      <c r="S3" s="6">
        <v>2</v>
      </c>
      <c r="T3" s="8">
        <f>T2*2</f>
        <v>7135</v>
      </c>
    </row>
    <row r="4" spans="1:20" x14ac:dyDescent="0.25">
      <c r="A4" s="28" t="s">
        <v>2196</v>
      </c>
      <c r="B4" s="28" t="s">
        <v>2197</v>
      </c>
      <c r="C4" s="28" t="s">
        <v>2202</v>
      </c>
      <c r="D4" s="22">
        <f>FLOOR(C4*1.1,LOOKUP(C4*1.1,{0,10,50,100,500},{0.01,0.05,0.1,0.5,1}))</f>
        <v>16.900000000000002</v>
      </c>
      <c r="E4" s="22">
        <f>CEILING(C4*0.9,LOOKUP(C4*0.9,{0,10,50,100,500},{0.01,0.05,0.1,0.5,1}))</f>
        <v>13.9</v>
      </c>
      <c r="F4" s="29">
        <f t="shared" si="2"/>
        <v>16.650000000000002</v>
      </c>
      <c r="G4" s="28">
        <v>0</v>
      </c>
      <c r="H4" s="28">
        <f t="shared" si="0"/>
        <v>0</v>
      </c>
      <c r="I4" s="28"/>
      <c r="J4" s="28" t="s">
        <v>1557</v>
      </c>
      <c r="K4" s="28" t="s">
        <v>2219</v>
      </c>
      <c r="L4" s="28" t="s">
        <v>2211</v>
      </c>
      <c r="M4" s="60" t="s">
        <v>2224</v>
      </c>
      <c r="N4" s="5"/>
      <c r="O4" s="66"/>
      <c r="R4" s="3">
        <f t="shared" si="1"/>
        <v>13.950000000000001</v>
      </c>
      <c r="S4" s="6">
        <v>3</v>
      </c>
      <c r="T4" s="8">
        <f>T2*3</f>
        <v>10702.5</v>
      </c>
    </row>
    <row r="5" spans="1:20" s="9" customFormat="1" ht="17.25" customHeight="1" x14ac:dyDescent="0.25">
      <c r="A5" s="23" t="s">
        <v>748</v>
      </c>
      <c r="B5" s="23" t="s">
        <v>749</v>
      </c>
      <c r="C5" s="23" t="s">
        <v>476</v>
      </c>
      <c r="D5" s="24">
        <f>FLOOR(C5*1.1,LOOKUP(C5*1.1,{0,10,50,100,500},{0.01,0.05,0.1,0.5,1}))</f>
        <v>83.9</v>
      </c>
      <c r="E5" s="24">
        <f>CEILING(C5*0.9,LOOKUP(C5*0.9,{0,10,50,100,500},{0.01,0.05,0.1,0.5,1}))</f>
        <v>68.7</v>
      </c>
      <c r="F5" s="25">
        <f t="shared" si="2"/>
        <v>83.4</v>
      </c>
      <c r="G5" s="23">
        <v>1</v>
      </c>
      <c r="H5" s="23">
        <f t="shared" si="0"/>
        <v>76.3</v>
      </c>
      <c r="I5" s="23"/>
      <c r="J5" s="23" t="s">
        <v>2206</v>
      </c>
      <c r="K5" s="23" t="s">
        <v>2220</v>
      </c>
      <c r="L5" s="23" t="s">
        <v>2212</v>
      </c>
      <c r="M5" s="60"/>
      <c r="N5" s="5">
        <v>271</v>
      </c>
      <c r="O5" s="66">
        <f>N5/(H5*1000)</f>
        <v>3.5517693315858453E-3</v>
      </c>
      <c r="P5" s="6"/>
      <c r="Q5" s="6"/>
      <c r="R5" s="3">
        <f t="shared" si="1"/>
        <v>68.8</v>
      </c>
      <c r="S5" s="6">
        <v>4</v>
      </c>
      <c r="T5" s="8">
        <f>T2*4</f>
        <v>14270</v>
      </c>
    </row>
    <row r="6" spans="1:20" x14ac:dyDescent="0.25">
      <c r="A6" s="23" t="s">
        <v>865</v>
      </c>
      <c r="B6" s="23" t="s">
        <v>866</v>
      </c>
      <c r="C6" s="23" t="s">
        <v>2203</v>
      </c>
      <c r="D6" s="24">
        <f>FLOOR(C6*1.1,LOOKUP(C6*1.1,{0,10,50,100,500},{0.01,0.05,0.1,0.5,1}))</f>
        <v>52.900000000000006</v>
      </c>
      <c r="E6" s="24">
        <f>CEILING(C6*0.9,LOOKUP(C6*0.9,{0,10,50,100,500},{0.01,0.05,0.1,0.5,1}))</f>
        <v>43.35</v>
      </c>
      <c r="F6" s="25">
        <f t="shared" si="2"/>
        <v>52.400000000000006</v>
      </c>
      <c r="G6" s="23">
        <v>1</v>
      </c>
      <c r="H6" s="23">
        <f t="shared" si="0"/>
        <v>48.15</v>
      </c>
      <c r="I6" s="23"/>
      <c r="J6" s="23" t="s">
        <v>2207</v>
      </c>
      <c r="K6" s="23" t="s">
        <v>2221</v>
      </c>
      <c r="L6" s="23" t="s">
        <v>2213</v>
      </c>
      <c r="M6" s="60"/>
      <c r="N6" s="5">
        <v>-2719</v>
      </c>
      <c r="O6" s="66">
        <f>N6/(H6*1000)</f>
        <v>-5.6469366562824509E-2</v>
      </c>
      <c r="R6" s="3">
        <f t="shared" si="1"/>
        <v>43.4</v>
      </c>
      <c r="S6" s="6">
        <v>5</v>
      </c>
      <c r="T6" s="8">
        <f>T2*5</f>
        <v>17837.5</v>
      </c>
    </row>
    <row r="7" spans="1:20" s="9" customFormat="1" x14ac:dyDescent="0.25">
      <c r="A7" s="23" t="s">
        <v>1604</v>
      </c>
      <c r="B7" s="23" t="s">
        <v>1605</v>
      </c>
      <c r="C7" s="23" t="s">
        <v>756</v>
      </c>
      <c r="D7" s="24">
        <f>FLOOR(C7*1.1,LOOKUP(C7*1.1,{0,10,50,100,500},{0.01,0.05,0.1,0.5,1}))</f>
        <v>31.200000000000003</v>
      </c>
      <c r="E7" s="24">
        <f>CEILING(C7*0.9,LOOKUP(C7*0.9,{0,10,50,100,500},{0.01,0.05,0.1,0.5,1}))</f>
        <v>25.6</v>
      </c>
      <c r="F7" s="25">
        <f t="shared" si="2"/>
        <v>30.950000000000003</v>
      </c>
      <c r="G7" s="23">
        <v>2</v>
      </c>
      <c r="H7" s="23">
        <f t="shared" si="0"/>
        <v>56.8</v>
      </c>
      <c r="I7" s="23"/>
      <c r="J7" s="23" t="s">
        <v>1092</v>
      </c>
      <c r="K7" s="23" t="s">
        <v>1070</v>
      </c>
      <c r="L7" s="23" t="s">
        <v>2214</v>
      </c>
      <c r="M7" s="60"/>
      <c r="N7" s="5">
        <v>-945</v>
      </c>
      <c r="O7" s="66">
        <f>N7/(H7*1000)</f>
        <v>-1.663732394366197E-2</v>
      </c>
      <c r="P7" s="6"/>
      <c r="Q7" s="6"/>
      <c r="R7" s="3">
        <f t="shared" si="1"/>
        <v>25.650000000000002</v>
      </c>
      <c r="S7" s="6">
        <v>6</v>
      </c>
      <c r="T7" s="8">
        <f>T2*6</f>
        <v>21405</v>
      </c>
    </row>
    <row r="8" spans="1:20" s="13" customFormat="1" x14ac:dyDescent="0.25">
      <c r="A8" s="23" t="s">
        <v>271</v>
      </c>
      <c r="B8" s="23" t="s">
        <v>272</v>
      </c>
      <c r="C8" s="23" t="s">
        <v>2204</v>
      </c>
      <c r="D8" s="24">
        <f>FLOOR(C8*1.1,LOOKUP(C8*1.1,{0,10,50,100,500},{0.01,0.05,0.1,0.5,1}))</f>
        <v>20.75</v>
      </c>
      <c r="E8" s="24">
        <f>CEILING(C8*0.9,LOOKUP(C8*0.9,{0,10,50,100,500},{0.01,0.05,0.1,0.5,1}))</f>
        <v>17.05</v>
      </c>
      <c r="F8" s="25">
        <f t="shared" si="2"/>
        <v>20.5</v>
      </c>
      <c r="G8" s="25">
        <v>3</v>
      </c>
      <c r="H8" s="23">
        <f t="shared" si="0"/>
        <v>56.699999999999996</v>
      </c>
      <c r="I8" s="23"/>
      <c r="J8" s="23" t="s">
        <v>1274</v>
      </c>
      <c r="K8" s="23" t="s">
        <v>2222</v>
      </c>
      <c r="L8" s="23" t="s">
        <v>2215</v>
      </c>
      <c r="M8" s="60"/>
      <c r="N8" s="5">
        <v>-998</v>
      </c>
      <c r="O8" s="66">
        <f>N8/(H8*1000)</f>
        <v>-1.7601410934744269E-2</v>
      </c>
      <c r="P8" s="6"/>
      <c r="Q8" s="6"/>
      <c r="R8" s="3">
        <f t="shared" si="1"/>
        <v>17.100000000000001</v>
      </c>
      <c r="S8" s="6">
        <v>7</v>
      </c>
      <c r="T8" s="8">
        <f>T2*7</f>
        <v>24972.5</v>
      </c>
    </row>
    <row r="9" spans="1:20" s="13" customFormat="1" x14ac:dyDescent="0.25">
      <c r="A9" s="23" t="s">
        <v>2198</v>
      </c>
      <c r="B9" s="23" t="s">
        <v>2199</v>
      </c>
      <c r="C9" s="23" t="s">
        <v>2205</v>
      </c>
      <c r="D9" s="24">
        <f>FLOOR(C9*1.1,LOOKUP(C9*1.1,{0,10,50,100,500},{0.01,0.05,0.1,0.5,1}))</f>
        <v>35.450000000000003</v>
      </c>
      <c r="E9" s="24">
        <f>CEILING(C9*0.9,LOOKUP(C9*0.9,{0,10,50,100,500},{0.01,0.05,0.1,0.5,1}))</f>
        <v>29.05</v>
      </c>
      <c r="F9" s="25">
        <f t="shared" si="2"/>
        <v>35.200000000000003</v>
      </c>
      <c r="G9" s="25">
        <v>2</v>
      </c>
      <c r="H9" s="23">
        <f t="shared" si="0"/>
        <v>64.5</v>
      </c>
      <c r="I9" s="23"/>
      <c r="J9" s="23" t="s">
        <v>2208</v>
      </c>
      <c r="K9" s="23" t="s">
        <v>2223</v>
      </c>
      <c r="L9" s="23" t="s">
        <v>2216</v>
      </c>
      <c r="M9" s="60"/>
      <c r="N9" s="5">
        <v>-1835</v>
      </c>
      <c r="O9" s="66">
        <f>N9/(H9*1000)</f>
        <v>-2.8449612403100774E-2</v>
      </c>
      <c r="P9" s="6"/>
      <c r="Q9" s="6"/>
      <c r="R9" s="3">
        <f t="shared" si="1"/>
        <v>29.1</v>
      </c>
      <c r="S9" s="6">
        <v>8</v>
      </c>
      <c r="T9" s="8">
        <f>T2*8</f>
        <v>28540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356.75</v>
      </c>
      <c r="I10" s="44"/>
      <c r="J10" s="42"/>
      <c r="K10" s="42"/>
      <c r="L10" s="42"/>
      <c r="M10" s="5"/>
      <c r="N10" s="30">
        <f>SUM(N2:N9)</f>
        <v>-9872</v>
      </c>
      <c r="O10" s="67">
        <f>AVERAGE(O2:O9)</f>
        <v>-3.0458572090368601E-2</v>
      </c>
      <c r="R10" s="3">
        <f t="shared" si="1"/>
        <v>0.01</v>
      </c>
      <c r="S10" s="6">
        <v>9</v>
      </c>
      <c r="T10" s="8">
        <f>T2*9</f>
        <v>32107.5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>
        <f t="shared" si="1"/>
        <v>0.01</v>
      </c>
      <c r="S11" s="6">
        <v>10</v>
      </c>
      <c r="T11" s="8">
        <f>T2*10</f>
        <v>35675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9ABC-28AF-4A2F-9D0C-D0188ADB3E0D}">
  <dimension ref="A1:T24"/>
  <sheetViews>
    <sheetView zoomScale="145" zoomScaleNormal="145" workbookViewId="0">
      <selection activeCell="R13" sqref="R13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8.28515625" style="6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6" t="s">
        <v>2285</v>
      </c>
      <c r="R1" s="11"/>
      <c r="S1" s="6" t="s">
        <v>49</v>
      </c>
      <c r="T1" s="8"/>
    </row>
    <row r="2" spans="1:20" x14ac:dyDescent="0.25">
      <c r="A2" s="23" t="s">
        <v>300</v>
      </c>
      <c r="B2" s="23" t="s">
        <v>301</v>
      </c>
      <c r="C2" s="23" t="s">
        <v>2250</v>
      </c>
      <c r="D2" s="24">
        <f>FLOOR(C2*1.1,LOOKUP(C2*1.1,{0,10,50,100,500},{0.01,0.05,0.1,0.5,1}))</f>
        <v>62.7</v>
      </c>
      <c r="E2" s="24">
        <f>CEILING(C2*0.9,LOOKUP(C2*0.9,{0,10,50,100,500},{0.01,0.05,0.1,0.5,1}))</f>
        <v>51.300000000000004</v>
      </c>
      <c r="F2" s="25">
        <f>IF(D2&lt;10,D2-0.05,IF(D2&lt;50,D2-0.25,IF(D2&lt;100,D2-0.5,IF(D2&lt;500,D2-2.5,IF(D2&lt;1000,D2-5,0)))))</f>
        <v>62.2</v>
      </c>
      <c r="G2" s="23">
        <v>1</v>
      </c>
      <c r="H2" s="23">
        <f t="shared" ref="H2:H9" si="0">C2*G2</f>
        <v>57</v>
      </c>
      <c r="I2" s="23"/>
      <c r="J2" s="23" t="s">
        <v>2237</v>
      </c>
      <c r="K2" s="23" t="s">
        <v>2231</v>
      </c>
      <c r="L2" s="23" t="s">
        <v>2242</v>
      </c>
      <c r="M2" s="60"/>
      <c r="N2" s="5">
        <v>-3652</v>
      </c>
      <c r="O2" s="66">
        <f>N2/(H2*1000)</f>
        <v>-6.4070175438596486E-2</v>
      </c>
      <c r="R2" s="3"/>
      <c r="S2" s="6">
        <v>1</v>
      </c>
      <c r="T2" s="8">
        <f>H10*1000*0.01</f>
        <v>2881.5</v>
      </c>
    </row>
    <row r="3" spans="1:20" s="9" customFormat="1" x14ac:dyDescent="0.25">
      <c r="A3" s="23" t="s">
        <v>2225</v>
      </c>
      <c r="B3" s="23" t="s">
        <v>2226</v>
      </c>
      <c r="C3" s="23" t="s">
        <v>1584</v>
      </c>
      <c r="D3" s="23">
        <f>FLOOR(C3*1.1,LOOKUP(C3*1.1,{0,10,50,100,500},{0.01,0.05,0.1,0.5,1}))</f>
        <v>26.700000000000003</v>
      </c>
      <c r="E3" s="23">
        <f>CEILING(C3*0.9,LOOKUP(C3*0.9,{0,10,50,100,500},{0.01,0.05,0.1,0.5,1}))</f>
        <v>21.900000000000002</v>
      </c>
      <c r="F3" s="25">
        <f t="shared" ref="F3:F9" si="1">IF(D3&lt;10,D3-0.05,IF(D3&lt;50,D3-0.25,IF(D3&lt;100,D3-0.5,IF(D3&lt;500,D3-2.5,IF(D3&lt;1000,D3-5,0)))))</f>
        <v>26.450000000000003</v>
      </c>
      <c r="G3" s="23">
        <v>2</v>
      </c>
      <c r="H3" s="23">
        <f t="shared" si="0"/>
        <v>48.6</v>
      </c>
      <c r="I3" s="23"/>
      <c r="J3" s="23" t="s">
        <v>2238</v>
      </c>
      <c r="K3" s="23" t="s">
        <v>2068</v>
      </c>
      <c r="L3" s="23" t="s">
        <v>2243</v>
      </c>
      <c r="M3" s="60"/>
      <c r="N3" s="5">
        <v>192</v>
      </c>
      <c r="O3" s="66">
        <f>N3/(H3*1000)</f>
        <v>3.9506172839506174E-3</v>
      </c>
      <c r="P3" s="6"/>
      <c r="Q3" s="6"/>
      <c r="R3" s="3"/>
      <c r="S3" s="6">
        <v>2</v>
      </c>
      <c r="T3" s="8">
        <f>T2*2</f>
        <v>5763</v>
      </c>
    </row>
    <row r="4" spans="1:20" x14ac:dyDescent="0.25">
      <c r="A4" s="23" t="s">
        <v>2198</v>
      </c>
      <c r="B4" s="23" t="s">
        <v>2199</v>
      </c>
      <c r="C4" s="23" t="s">
        <v>2251</v>
      </c>
      <c r="D4" s="24">
        <f>FLOOR(C4*1.1,LOOKUP(C4*1.1,{0,10,50,100,500},{0.01,0.05,0.1,0.5,1}))</f>
        <v>37.1</v>
      </c>
      <c r="E4" s="24">
        <f>CEILING(C4*0.9,LOOKUP(C4*0.9,{0,10,50,100,500},{0.01,0.05,0.1,0.5,1}))</f>
        <v>30.400000000000002</v>
      </c>
      <c r="F4" s="25">
        <f t="shared" si="1"/>
        <v>36.85</v>
      </c>
      <c r="G4" s="23">
        <v>2</v>
      </c>
      <c r="H4" s="23">
        <f t="shared" si="0"/>
        <v>67.5</v>
      </c>
      <c r="I4" s="23"/>
      <c r="J4" s="23" t="s">
        <v>2239</v>
      </c>
      <c r="K4" s="23" t="s">
        <v>2232</v>
      </c>
      <c r="L4" s="23" t="s">
        <v>2244</v>
      </c>
      <c r="M4" s="60"/>
      <c r="N4" s="5">
        <v>911</v>
      </c>
      <c r="O4" s="66">
        <f>N4/(H4*1000)</f>
        <v>1.3496296296296296E-2</v>
      </c>
      <c r="R4" s="3"/>
      <c r="S4" s="6">
        <v>3</v>
      </c>
      <c r="T4" s="8">
        <f>T2*3</f>
        <v>8644.5</v>
      </c>
    </row>
    <row r="5" spans="1:20" s="9" customFormat="1" ht="17.25" customHeight="1" x14ac:dyDescent="0.25">
      <c r="A5" s="23" t="s">
        <v>1612</v>
      </c>
      <c r="B5" s="23" t="s">
        <v>1613</v>
      </c>
      <c r="C5" s="23" t="s">
        <v>750</v>
      </c>
      <c r="D5" s="24">
        <f>FLOOR(C5*1.1,LOOKUP(C5*1.1,{0,10,50,100,500},{0.01,0.05,0.1,0.5,1}))</f>
        <v>82.300000000000011</v>
      </c>
      <c r="E5" s="24">
        <f>CEILING(C5*0.9,LOOKUP(C5*0.9,{0,10,50,100,500},{0.01,0.05,0.1,0.5,1}))</f>
        <v>67.5</v>
      </c>
      <c r="F5" s="25">
        <f t="shared" si="1"/>
        <v>81.800000000000011</v>
      </c>
      <c r="G5" s="23">
        <v>1</v>
      </c>
      <c r="H5" s="23">
        <f t="shared" si="0"/>
        <v>74.900000000000006</v>
      </c>
      <c r="I5" s="23"/>
      <c r="J5" s="23" t="s">
        <v>1693</v>
      </c>
      <c r="K5" s="23" t="s">
        <v>2233</v>
      </c>
      <c r="L5" s="23" t="s">
        <v>2245</v>
      </c>
      <c r="M5" s="60"/>
      <c r="N5" s="5">
        <v>-324</v>
      </c>
      <c r="O5" s="66">
        <f>N5/(H5*1000)</f>
        <v>-4.3257676902536714E-3</v>
      </c>
      <c r="P5" s="6"/>
      <c r="Q5" s="6"/>
      <c r="R5" s="3"/>
      <c r="S5" s="6">
        <v>4</v>
      </c>
      <c r="T5" s="8">
        <f>T2*4</f>
        <v>11526</v>
      </c>
    </row>
    <row r="6" spans="1:20" x14ac:dyDescent="0.25">
      <c r="A6" s="23" t="s">
        <v>23</v>
      </c>
      <c r="B6" s="23" t="s">
        <v>24</v>
      </c>
      <c r="C6" s="23" t="s">
        <v>2252</v>
      </c>
      <c r="D6" s="24">
        <f>FLOOR(C6*1.1,LOOKUP(C6*1.1,{0,10,50,100,500},{0.01,0.05,0.1,0.5,1}))</f>
        <v>44.150000000000006</v>
      </c>
      <c r="E6" s="24">
        <f>CEILING(C6*0.9,LOOKUP(C6*0.9,{0,10,50,100,500},{0.01,0.05,0.1,0.5,1}))</f>
        <v>36.15</v>
      </c>
      <c r="F6" s="25">
        <f t="shared" si="1"/>
        <v>43.900000000000006</v>
      </c>
      <c r="G6" s="23">
        <v>1</v>
      </c>
      <c r="H6" s="23">
        <f t="shared" si="0"/>
        <v>40.15</v>
      </c>
      <c r="I6" s="23"/>
      <c r="J6" s="23" t="s">
        <v>606</v>
      </c>
      <c r="K6" s="23" t="s">
        <v>2234</v>
      </c>
      <c r="L6" s="23" t="s">
        <v>2246</v>
      </c>
      <c r="M6" s="59"/>
      <c r="N6" s="5">
        <v>1720</v>
      </c>
      <c r="O6" s="66">
        <f>N6/(H6*1000)</f>
        <v>4.2839352428393526E-2</v>
      </c>
      <c r="R6" s="3"/>
      <c r="S6" s="6">
        <v>5</v>
      </c>
      <c r="T6" s="8">
        <f>T2*5</f>
        <v>14407.5</v>
      </c>
    </row>
    <row r="7" spans="1:20" s="9" customFormat="1" x14ac:dyDescent="0.25">
      <c r="A7" s="15" t="s">
        <v>2227</v>
      </c>
      <c r="B7" s="15" t="s">
        <v>2228</v>
      </c>
      <c r="C7" s="15" t="s">
        <v>2253</v>
      </c>
      <c r="D7" s="16">
        <f>FLOOR(C7*1.1,LOOKUP(C7*1.1,{0,10,50,100,500},{0.01,0.05,0.1,0.5,1}))</f>
        <v>62.300000000000004</v>
      </c>
      <c r="E7" s="16">
        <f>CEILING(C7*0.9,LOOKUP(C7*0.9,{0,10,50,100,500},{0.01,0.05,0.1,0.5,1}))</f>
        <v>51.1</v>
      </c>
      <c r="F7" s="17">
        <f t="shared" si="1"/>
        <v>61.800000000000004</v>
      </c>
      <c r="G7" s="15">
        <v>0</v>
      </c>
      <c r="H7" s="15">
        <f t="shared" si="0"/>
        <v>0</v>
      </c>
      <c r="I7" s="15"/>
      <c r="J7" s="15" t="s">
        <v>1006</v>
      </c>
      <c r="K7" s="15" t="s">
        <v>2235</v>
      </c>
      <c r="L7" s="15" t="s">
        <v>2247</v>
      </c>
      <c r="M7" s="60"/>
      <c r="N7" s="5"/>
      <c r="O7" s="6"/>
      <c r="P7" s="6"/>
      <c r="Q7" s="6"/>
      <c r="R7" s="3"/>
      <c r="S7" s="6">
        <v>6</v>
      </c>
      <c r="T7" s="8">
        <f>T2*6</f>
        <v>17289</v>
      </c>
    </row>
    <row r="8" spans="1:20" s="13" customFormat="1" x14ac:dyDescent="0.25">
      <c r="A8" s="15" t="s">
        <v>2229</v>
      </c>
      <c r="B8" s="15" t="s">
        <v>2230</v>
      </c>
      <c r="C8" s="15" t="s">
        <v>2254</v>
      </c>
      <c r="D8" s="16">
        <f>FLOOR(C8*1.1,LOOKUP(C8*1.1,{0,10,50,100,500},{0.01,0.05,0.1,0.5,1}))</f>
        <v>15.4</v>
      </c>
      <c r="E8" s="16">
        <f>CEILING(C8*0.9,LOOKUP(C8*0.9,{0,10,50,100,500},{0.01,0.05,0.1,0.5,1}))</f>
        <v>12.600000000000001</v>
      </c>
      <c r="F8" s="17">
        <f t="shared" si="1"/>
        <v>15.15</v>
      </c>
      <c r="G8" s="17">
        <v>0</v>
      </c>
      <c r="H8" s="15">
        <f t="shared" si="0"/>
        <v>0</v>
      </c>
      <c r="I8" s="15"/>
      <c r="J8" s="15" t="s">
        <v>2240</v>
      </c>
      <c r="K8" s="15" t="s">
        <v>1559</v>
      </c>
      <c r="L8" s="15" t="s">
        <v>2248</v>
      </c>
      <c r="M8" s="60"/>
      <c r="N8" s="5"/>
      <c r="O8" s="6"/>
      <c r="P8" s="6"/>
      <c r="Q8" s="6"/>
      <c r="R8" s="3"/>
      <c r="S8" s="6">
        <v>7</v>
      </c>
      <c r="T8" s="8">
        <f>T2*7</f>
        <v>20170.5</v>
      </c>
    </row>
    <row r="9" spans="1:20" s="13" customFormat="1" x14ac:dyDescent="0.25">
      <c r="A9" s="15" t="s">
        <v>194</v>
      </c>
      <c r="B9" s="15" t="s">
        <v>195</v>
      </c>
      <c r="C9" s="15" t="s">
        <v>2255</v>
      </c>
      <c r="D9" s="16">
        <f>FLOOR(C9*1.1,LOOKUP(C9*1.1,{0,10,50,100,500},{0.01,0.05,0.1,0.5,1}))</f>
        <v>75.900000000000006</v>
      </c>
      <c r="E9" s="16">
        <f>CEILING(C9*0.9,LOOKUP(C9*0.9,{0,10,50,100,500},{0.01,0.05,0.1,0.5,1}))</f>
        <v>62.1</v>
      </c>
      <c r="F9" s="17">
        <f t="shared" si="1"/>
        <v>75.400000000000006</v>
      </c>
      <c r="G9" s="17">
        <v>0</v>
      </c>
      <c r="H9" s="15">
        <f t="shared" si="0"/>
        <v>0</v>
      </c>
      <c r="I9" s="15"/>
      <c r="J9" s="15" t="s">
        <v>2241</v>
      </c>
      <c r="K9" s="15" t="s">
        <v>2236</v>
      </c>
      <c r="L9" s="15" t="s">
        <v>2249</v>
      </c>
      <c r="M9" s="60"/>
      <c r="N9" s="5"/>
      <c r="O9" s="6"/>
      <c r="P9" s="6"/>
      <c r="Q9" s="6"/>
      <c r="R9" s="3"/>
      <c r="S9" s="6">
        <v>8</v>
      </c>
      <c r="T9" s="8">
        <f>T2*8</f>
        <v>23052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288.14999999999998</v>
      </c>
      <c r="I10" s="44"/>
      <c r="J10" s="42"/>
      <c r="K10" s="42"/>
      <c r="L10" s="42"/>
      <c r="M10" s="5"/>
      <c r="N10" s="30">
        <f>SUM(N2:N9)</f>
        <v>-1153</v>
      </c>
      <c r="O10" s="67">
        <f>AVERAGE(O2:O9)</f>
        <v>-1.6219354240419425E-3</v>
      </c>
      <c r="R10" s="3"/>
      <c r="S10" s="6">
        <v>9</v>
      </c>
      <c r="T10" s="8">
        <f>T2*9</f>
        <v>25933.5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28815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30D6-19AE-4EF1-8898-6294376BDA49}">
  <dimension ref="A1:T24"/>
  <sheetViews>
    <sheetView zoomScale="160" zoomScaleNormal="160" workbookViewId="0">
      <selection activeCell="L21" sqref="L21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6" t="s">
        <v>2285</v>
      </c>
      <c r="R1" s="11"/>
      <c r="S1" s="6" t="s">
        <v>49</v>
      </c>
      <c r="T1" s="8"/>
    </row>
    <row r="2" spans="1:20" x14ac:dyDescent="0.25">
      <c r="A2" s="23" t="s">
        <v>23</v>
      </c>
      <c r="B2" s="23" t="s">
        <v>24</v>
      </c>
      <c r="C2" s="23" t="s">
        <v>2258</v>
      </c>
      <c r="D2" s="24">
        <f>FLOOR(C2*1.1,LOOKUP(C2*1.1,{0,10,50,100,500},{0.01,0.05,0.1,0.5,1}))</f>
        <v>44.2</v>
      </c>
      <c r="E2" s="24">
        <f>CEILING(C2*0.9,LOOKUP(C2*0.9,{0,10,50,100,500},{0.01,0.05,0.1,0.5,1}))</f>
        <v>36.200000000000003</v>
      </c>
      <c r="F2" s="25">
        <f>IF(D2&lt;10,D2-0.05,IF(D2&lt;50,D2-0.25,IF(D2&lt;100,D2-0.5,IF(D2&lt;500,D2-2.5,IF(D2&lt;1000,D2-5,0)))))</f>
        <v>43.95</v>
      </c>
      <c r="G2" s="23">
        <v>2</v>
      </c>
      <c r="H2" s="23">
        <f t="shared" ref="H2:H9" si="0">C2*G2</f>
        <v>80.400000000000006</v>
      </c>
      <c r="I2" s="23"/>
      <c r="J2" s="23" t="s">
        <v>2264</v>
      </c>
      <c r="K2" s="23" t="s">
        <v>2278</v>
      </c>
      <c r="L2" s="23" t="s">
        <v>2270</v>
      </c>
      <c r="M2" s="60"/>
      <c r="N2" s="5">
        <v>4659</v>
      </c>
      <c r="O2" s="66">
        <f>N2/(H2*1000)</f>
        <v>5.7947761194029848E-2</v>
      </c>
      <c r="R2" s="3"/>
      <c r="S2" s="6">
        <v>1</v>
      </c>
      <c r="T2" s="8">
        <f>H10*1000*0.01</f>
        <v>3369.0000000000005</v>
      </c>
    </row>
    <row r="3" spans="1:20" s="9" customFormat="1" x14ac:dyDescent="0.25">
      <c r="A3" s="23" t="s">
        <v>687</v>
      </c>
      <c r="B3" s="23" t="s">
        <v>688</v>
      </c>
      <c r="C3" s="23" t="s">
        <v>2259</v>
      </c>
      <c r="D3" s="23">
        <f>FLOOR(C3*1.1,LOOKUP(C3*1.1,{0,10,50,100,500},{0.01,0.05,0.1,0.5,1}))</f>
        <v>87.800000000000011</v>
      </c>
      <c r="E3" s="23">
        <f>CEILING(C3*0.9,LOOKUP(C3*0.9,{0,10,50,100,500},{0.01,0.05,0.1,0.5,1}))</f>
        <v>72</v>
      </c>
      <c r="F3" s="25">
        <f t="shared" ref="F3:F9" si="1">IF(D3&lt;10,D3-0.05,IF(D3&lt;50,D3-0.25,IF(D3&lt;100,D3-0.5,IF(D3&lt;500,D3-2.5,IF(D3&lt;1000,D3-5,0)))))</f>
        <v>87.300000000000011</v>
      </c>
      <c r="G3" s="23">
        <v>1</v>
      </c>
      <c r="H3" s="23">
        <f t="shared" si="0"/>
        <v>79.900000000000006</v>
      </c>
      <c r="I3" s="23"/>
      <c r="J3" s="23" t="s">
        <v>2265</v>
      </c>
      <c r="K3" s="23" t="s">
        <v>2279</v>
      </c>
      <c r="L3" s="23" t="s">
        <v>2271</v>
      </c>
      <c r="M3" s="60"/>
      <c r="N3" s="5">
        <v>1145</v>
      </c>
      <c r="O3" s="66">
        <f>N3/(H3*1000)</f>
        <v>1.4330413016270338E-2</v>
      </c>
      <c r="P3" s="6"/>
      <c r="Q3" s="6"/>
      <c r="R3" s="3"/>
      <c r="S3" s="6">
        <v>2</v>
      </c>
      <c r="T3" s="8">
        <f>T2*2</f>
        <v>6738.0000000000009</v>
      </c>
    </row>
    <row r="4" spans="1:20" x14ac:dyDescent="0.25">
      <c r="A4" s="23" t="s">
        <v>1604</v>
      </c>
      <c r="B4" s="23" t="s">
        <v>1605</v>
      </c>
      <c r="C4" s="23" t="s">
        <v>2260</v>
      </c>
      <c r="D4" s="24">
        <f>FLOOR(C4*1.1,LOOKUP(C4*1.1,{0,10,50,100,500},{0.01,0.05,0.1,0.5,1}))</f>
        <v>33.950000000000003</v>
      </c>
      <c r="E4" s="24">
        <f>CEILING(C4*0.9,LOOKUP(C4*0.9,{0,10,50,100,500},{0.01,0.05,0.1,0.5,1}))</f>
        <v>27.85</v>
      </c>
      <c r="F4" s="25">
        <f t="shared" si="1"/>
        <v>33.700000000000003</v>
      </c>
      <c r="G4" s="23">
        <v>2</v>
      </c>
      <c r="H4" s="23">
        <f t="shared" si="0"/>
        <v>61.8</v>
      </c>
      <c r="I4" s="23"/>
      <c r="J4" s="23" t="s">
        <v>2266</v>
      </c>
      <c r="K4" s="23" t="s">
        <v>2280</v>
      </c>
      <c r="L4" s="23" t="s">
        <v>2272</v>
      </c>
      <c r="M4" s="60"/>
      <c r="N4" s="5">
        <v>4234</v>
      </c>
      <c r="O4" s="66">
        <f>N4/(H4*1000)</f>
        <v>6.8511326860841423E-2</v>
      </c>
      <c r="R4" s="3"/>
      <c r="S4" s="6">
        <v>3</v>
      </c>
      <c r="T4" s="8">
        <f>T2*3</f>
        <v>10107.000000000002</v>
      </c>
    </row>
    <row r="5" spans="1:20" s="9" customFormat="1" ht="17.25" customHeight="1" x14ac:dyDescent="0.25">
      <c r="A5" s="23" t="s">
        <v>1935</v>
      </c>
      <c r="B5" s="23" t="s">
        <v>1936</v>
      </c>
      <c r="C5" s="23" t="s">
        <v>2261</v>
      </c>
      <c r="D5" s="24">
        <f>FLOOR(C5*1.1,LOOKUP(C5*1.1,{0,10,50,100,500},{0.01,0.05,0.1,0.5,1}))</f>
        <v>16.55</v>
      </c>
      <c r="E5" s="24">
        <f>CEILING(C5*0.9,LOOKUP(C5*0.9,{0,10,50,100,500},{0.01,0.05,0.1,0.5,1}))</f>
        <v>13.55</v>
      </c>
      <c r="F5" s="25">
        <f t="shared" si="1"/>
        <v>16.3</v>
      </c>
      <c r="G5" s="23">
        <v>4</v>
      </c>
      <c r="H5" s="23">
        <f t="shared" si="0"/>
        <v>60.2</v>
      </c>
      <c r="I5" s="23"/>
      <c r="J5" s="23" t="s">
        <v>491</v>
      </c>
      <c r="K5" s="23" t="s">
        <v>2281</v>
      </c>
      <c r="L5" s="23" t="s">
        <v>2273</v>
      </c>
      <c r="M5" s="60"/>
      <c r="N5" s="5">
        <v>3740</v>
      </c>
      <c r="O5" s="66">
        <f>N5/(H5*1000)</f>
        <v>6.2126245847176083E-2</v>
      </c>
      <c r="P5" s="6"/>
      <c r="Q5" s="6"/>
      <c r="R5" s="3"/>
      <c r="S5" s="6">
        <v>4</v>
      </c>
      <c r="T5" s="8">
        <f>T2*4</f>
        <v>13476.000000000002</v>
      </c>
    </row>
    <row r="6" spans="1:20" x14ac:dyDescent="0.25">
      <c r="A6" s="23" t="s">
        <v>53</v>
      </c>
      <c r="B6" s="23" t="s">
        <v>54</v>
      </c>
      <c r="C6" s="23" t="s">
        <v>56</v>
      </c>
      <c r="D6" s="24">
        <f>FLOOR(C6*1.1,LOOKUP(C6*1.1,{0,10,50,100,500},{0.01,0.05,0.1,0.5,1}))</f>
        <v>30</v>
      </c>
      <c r="E6" s="24">
        <f>CEILING(C6*0.9,LOOKUP(C6*0.9,{0,10,50,100,500},{0.01,0.05,0.1,0.5,1}))</f>
        <v>24.6</v>
      </c>
      <c r="F6" s="25">
        <f t="shared" si="1"/>
        <v>29.75</v>
      </c>
      <c r="G6" s="23">
        <v>2</v>
      </c>
      <c r="H6" s="23">
        <f t="shared" si="0"/>
        <v>54.6</v>
      </c>
      <c r="I6" s="23"/>
      <c r="J6" s="23" t="s">
        <v>2267</v>
      </c>
      <c r="K6" s="23" t="s">
        <v>2282</v>
      </c>
      <c r="L6" s="23" t="s">
        <v>2274</v>
      </c>
      <c r="M6" s="65"/>
      <c r="N6" s="5">
        <v>466</v>
      </c>
      <c r="O6" s="66">
        <f>N6/(H6*1000)</f>
        <v>8.534798534798535E-3</v>
      </c>
      <c r="R6" s="3"/>
      <c r="S6" s="6">
        <v>5</v>
      </c>
      <c r="T6" s="8">
        <f>T2*5</f>
        <v>16845.000000000004</v>
      </c>
    </row>
    <row r="7" spans="1:20" s="9" customFormat="1" x14ac:dyDescent="0.25">
      <c r="A7" s="15" t="s">
        <v>2256</v>
      </c>
      <c r="B7" s="15" t="s">
        <v>2257</v>
      </c>
      <c r="C7" s="15" t="s">
        <v>2262</v>
      </c>
      <c r="D7" s="16">
        <f>FLOOR(C7*1.1,LOOKUP(C7*1.1,{0,10,50,100,500},{0.01,0.05,0.1,0.5,1}))</f>
        <v>33</v>
      </c>
      <c r="E7" s="16">
        <f>CEILING(C7*0.9,LOOKUP(C7*0.9,{0,10,50,100,500},{0.01,0.05,0.1,0.5,1}))</f>
        <v>27</v>
      </c>
      <c r="F7" s="17">
        <f t="shared" si="1"/>
        <v>32.75</v>
      </c>
      <c r="G7" s="15">
        <v>0</v>
      </c>
      <c r="H7" s="15">
        <f t="shared" si="0"/>
        <v>0</v>
      </c>
      <c r="I7" s="15"/>
      <c r="J7" s="15" t="s">
        <v>2268</v>
      </c>
      <c r="K7" s="15" t="s">
        <v>2283</v>
      </c>
      <c r="L7" s="15" t="s">
        <v>2275</v>
      </c>
      <c r="M7" s="60"/>
      <c r="N7" s="5"/>
      <c r="O7" s="6"/>
      <c r="P7" s="6"/>
      <c r="Q7" s="6"/>
      <c r="R7" s="3"/>
      <c r="S7" s="6">
        <v>6</v>
      </c>
      <c r="T7" s="8">
        <f>T2*6</f>
        <v>20214.000000000004</v>
      </c>
    </row>
    <row r="8" spans="1:20" s="13" customFormat="1" x14ac:dyDescent="0.25">
      <c r="A8" s="15" t="s">
        <v>778</v>
      </c>
      <c r="B8" s="15" t="s">
        <v>779</v>
      </c>
      <c r="C8" s="15" t="s">
        <v>1428</v>
      </c>
      <c r="D8" s="16">
        <f>FLOOR(C8*1.1,LOOKUP(C8*1.1,{0,10,50,100,500},{0.01,0.05,0.1,0.5,1}))</f>
        <v>35.200000000000003</v>
      </c>
      <c r="E8" s="16">
        <f>CEILING(C8*0.9,LOOKUP(C8*0.9,{0,10,50,100,500},{0.01,0.05,0.1,0.5,1}))</f>
        <v>28.8</v>
      </c>
      <c r="F8" s="17">
        <f t="shared" si="1"/>
        <v>34.950000000000003</v>
      </c>
      <c r="G8" s="17">
        <v>0</v>
      </c>
      <c r="H8" s="15">
        <f t="shared" si="0"/>
        <v>0</v>
      </c>
      <c r="I8" s="15"/>
      <c r="J8" s="15" t="s">
        <v>2019</v>
      </c>
      <c r="K8" s="15" t="s">
        <v>2279</v>
      </c>
      <c r="L8" s="15" t="s">
        <v>2276</v>
      </c>
      <c r="M8" s="60"/>
      <c r="N8" s="5"/>
      <c r="O8" s="6"/>
      <c r="P8" s="6"/>
      <c r="Q8" s="6"/>
      <c r="R8" s="3"/>
      <c r="S8" s="6">
        <v>7</v>
      </c>
      <c r="T8" s="8">
        <f>T2*7</f>
        <v>23583.000000000004</v>
      </c>
    </row>
    <row r="9" spans="1:20" s="13" customFormat="1" x14ac:dyDescent="0.25">
      <c r="A9" s="15" t="s">
        <v>1902</v>
      </c>
      <c r="B9" s="15" t="s">
        <v>1903</v>
      </c>
      <c r="C9" s="15" t="s">
        <v>2263</v>
      </c>
      <c r="D9" s="16">
        <f>FLOOR(C9*1.1,LOOKUP(C9*1.1,{0,10,50,100,500},{0.01,0.05,0.1,0.5,1}))</f>
        <v>48.25</v>
      </c>
      <c r="E9" s="16">
        <f>CEILING(C9*0.9,LOOKUP(C9*0.9,{0,10,50,100,500},{0.01,0.05,0.1,0.5,1}))</f>
        <v>39.550000000000004</v>
      </c>
      <c r="F9" s="17">
        <f t="shared" si="1"/>
        <v>48</v>
      </c>
      <c r="G9" s="17">
        <v>0</v>
      </c>
      <c r="H9" s="15">
        <f t="shared" si="0"/>
        <v>0</v>
      </c>
      <c r="I9" s="15"/>
      <c r="J9" s="15" t="s">
        <v>2269</v>
      </c>
      <c r="K9" s="15" t="s">
        <v>2284</v>
      </c>
      <c r="L9" s="15" t="s">
        <v>2277</v>
      </c>
      <c r="M9" s="60"/>
      <c r="N9" s="5"/>
      <c r="O9" s="6"/>
      <c r="P9" s="6"/>
      <c r="Q9" s="6"/>
      <c r="R9" s="3"/>
      <c r="S9" s="6">
        <v>8</v>
      </c>
      <c r="T9" s="8">
        <f>T2*8</f>
        <v>26952.000000000004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336.90000000000003</v>
      </c>
      <c r="I10" s="44"/>
      <c r="J10" s="42"/>
      <c r="K10" s="42"/>
      <c r="L10" s="42"/>
      <c r="M10" s="5"/>
      <c r="N10" s="30">
        <f>SUM(N2:N9)</f>
        <v>14244</v>
      </c>
      <c r="O10" s="67">
        <f>AVERAGE(O2:O9)</f>
        <v>4.2290109090623237E-2</v>
      </c>
      <c r="R10" s="3"/>
      <c r="S10" s="6">
        <v>9</v>
      </c>
      <c r="T10" s="8">
        <f>T2*9</f>
        <v>30321.000000000004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33690.000000000007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07A2-8EEB-445C-B1C1-55492A535677}">
  <dimension ref="A1:T24"/>
  <sheetViews>
    <sheetView zoomScale="145" zoomScaleNormal="145" workbookViewId="0">
      <selection activeCell="M15" sqref="M15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15" t="s">
        <v>2286</v>
      </c>
      <c r="B2" s="15" t="s">
        <v>2287</v>
      </c>
      <c r="C2" s="15" t="s">
        <v>2301</v>
      </c>
      <c r="D2" s="16">
        <f>FLOOR(C2*1.1,LOOKUP(C2*1.1,{0,10,50,100,500},{0.01,0.05,0.1,0.5,1}))</f>
        <v>17.5</v>
      </c>
      <c r="E2" s="16">
        <f>CEILING(C2*0.9,LOOKUP(C2*0.9,{0,10,50,100,500},{0.01,0.05,0.1,0.5,1}))</f>
        <v>14.4</v>
      </c>
      <c r="F2" s="17">
        <f>IF(D2&lt;10,D2-0.05,IF(D2&lt;50,D2-0.25,IF(D2&lt;100,D2-0.5,IF(D2&lt;500,D2-2.5,IF(D2&lt;1000,D2-5,0)))))</f>
        <v>17.25</v>
      </c>
      <c r="G2" s="15">
        <v>0</v>
      </c>
      <c r="H2" s="15">
        <f t="shared" ref="H2:H9" si="0">C2*G2</f>
        <v>0</v>
      </c>
      <c r="I2" s="15"/>
      <c r="J2" s="15" t="s">
        <v>1669</v>
      </c>
      <c r="K2" s="15" t="s">
        <v>2294</v>
      </c>
      <c r="L2" s="15" t="s">
        <v>2308</v>
      </c>
      <c r="M2" s="60"/>
      <c r="N2" s="5"/>
      <c r="O2" s="66"/>
      <c r="R2" s="3"/>
      <c r="S2" s="6">
        <v>1</v>
      </c>
      <c r="T2" s="8">
        <f>H10*1000*0.01</f>
        <v>2898</v>
      </c>
    </row>
    <row r="3" spans="1:20" s="9" customFormat="1" x14ac:dyDescent="0.25">
      <c r="A3" s="15" t="s">
        <v>2288</v>
      </c>
      <c r="B3" s="15" t="s">
        <v>2289</v>
      </c>
      <c r="C3" s="15" t="s">
        <v>2302</v>
      </c>
      <c r="D3" s="15">
        <f>FLOOR(C3*1.1,LOOKUP(C3*1.1,{0,10,50,100,500},{0.01,0.05,0.1,0.5,1}))</f>
        <v>107</v>
      </c>
      <c r="E3" s="15">
        <f>CEILING(C3*0.9,LOOKUP(C3*0.9,{0,10,50,100,500},{0.01,0.05,0.1,0.5,1}))</f>
        <v>87.7</v>
      </c>
      <c r="F3" s="17">
        <f t="shared" ref="F3:F9" si="1">IF(D3&lt;10,D3-0.05,IF(D3&lt;50,D3-0.25,IF(D3&lt;100,D3-0.5,IF(D3&lt;500,D3-2.5,IF(D3&lt;1000,D3-5,0)))))</f>
        <v>104.5</v>
      </c>
      <c r="G3" s="15">
        <v>0</v>
      </c>
      <c r="H3" s="15">
        <f t="shared" si="0"/>
        <v>0</v>
      </c>
      <c r="I3" s="15"/>
      <c r="J3" s="15" t="s">
        <v>2316</v>
      </c>
      <c r="K3" s="15" t="s">
        <v>2295</v>
      </c>
      <c r="L3" s="15" t="s">
        <v>2309</v>
      </c>
      <c r="M3" s="60"/>
      <c r="N3" s="5"/>
      <c r="O3" s="66"/>
      <c r="P3" s="6"/>
      <c r="Q3" s="6"/>
      <c r="R3" s="3"/>
      <c r="S3" s="6">
        <v>2</v>
      </c>
      <c r="T3" s="8">
        <f>T2*2</f>
        <v>5796</v>
      </c>
    </row>
    <row r="4" spans="1:20" x14ac:dyDescent="0.25">
      <c r="A4" s="28" t="s">
        <v>1999</v>
      </c>
      <c r="B4" s="28" t="s">
        <v>2000</v>
      </c>
      <c r="C4" s="28" t="s">
        <v>2303</v>
      </c>
      <c r="D4" s="22">
        <f>FLOOR(C4*1.1,LOOKUP(C4*1.1,{0,10,50,100,500},{0.01,0.05,0.1,0.5,1}))</f>
        <v>3.72</v>
      </c>
      <c r="E4" s="22">
        <f>CEILING(C4*0.9,LOOKUP(C4*0.9,{0,10,50,100,500},{0.01,0.05,0.1,0.5,1}))</f>
        <v>3.06</v>
      </c>
      <c r="F4" s="29">
        <f t="shared" si="1"/>
        <v>3.6700000000000004</v>
      </c>
      <c r="G4" s="28">
        <v>0</v>
      </c>
      <c r="H4" s="28">
        <f t="shared" si="0"/>
        <v>0</v>
      </c>
      <c r="I4" s="28"/>
      <c r="J4" s="28" t="s">
        <v>2317</v>
      </c>
      <c r="K4" s="28" t="s">
        <v>2296</v>
      </c>
      <c r="L4" s="28" t="s">
        <v>2310</v>
      </c>
      <c r="M4" s="60"/>
      <c r="N4" s="5"/>
      <c r="O4" s="66"/>
      <c r="R4" s="3"/>
      <c r="S4" s="6">
        <v>3</v>
      </c>
      <c r="T4" s="8">
        <f>T2*3</f>
        <v>8694</v>
      </c>
    </row>
    <row r="5" spans="1:20" s="9" customFormat="1" ht="17.25" customHeight="1" x14ac:dyDescent="0.25">
      <c r="A5" s="23" t="s">
        <v>796</v>
      </c>
      <c r="B5" s="23" t="s">
        <v>797</v>
      </c>
      <c r="C5" s="23" t="s">
        <v>2304</v>
      </c>
      <c r="D5" s="24">
        <f>FLOOR(C5*1.1,LOOKUP(C5*1.1,{0,10,50,100,500},{0.01,0.05,0.1,0.5,1}))</f>
        <v>43.900000000000006</v>
      </c>
      <c r="E5" s="24">
        <f>CEILING(C5*0.9,LOOKUP(C5*0.9,{0,10,50,100,500},{0.01,0.05,0.1,0.5,1}))</f>
        <v>36</v>
      </c>
      <c r="F5" s="25">
        <f t="shared" si="1"/>
        <v>43.650000000000006</v>
      </c>
      <c r="G5" s="23">
        <v>2</v>
      </c>
      <c r="H5" s="23">
        <f t="shared" si="0"/>
        <v>79.900000000000006</v>
      </c>
      <c r="I5" s="23"/>
      <c r="J5" s="23" t="s">
        <v>2318</v>
      </c>
      <c r="K5" s="23" t="s">
        <v>2297</v>
      </c>
      <c r="L5" s="23" t="s">
        <v>2311</v>
      </c>
      <c r="M5" s="60"/>
      <c r="N5" s="5">
        <v>246</v>
      </c>
      <c r="O5" s="66"/>
      <c r="P5" s="6"/>
      <c r="Q5" s="6"/>
      <c r="R5" s="3"/>
      <c r="S5" s="6">
        <v>4</v>
      </c>
      <c r="T5" s="8">
        <f>T2*4</f>
        <v>11592</v>
      </c>
    </row>
    <row r="6" spans="1:20" x14ac:dyDescent="0.25">
      <c r="A6" s="15" t="s">
        <v>2091</v>
      </c>
      <c r="B6" s="15" t="s">
        <v>2092</v>
      </c>
      <c r="C6" s="15" t="s">
        <v>2305</v>
      </c>
      <c r="D6" s="16">
        <f>FLOOR(C6*1.1,LOOKUP(C6*1.1,{0,10,50,100,500},{0.01,0.05,0.1,0.5,1}))</f>
        <v>78.100000000000009</v>
      </c>
      <c r="E6" s="16">
        <f>CEILING(C6*0.9,LOOKUP(C6*0.9,{0,10,50,100,500},{0.01,0.05,0.1,0.5,1}))</f>
        <v>63.900000000000006</v>
      </c>
      <c r="F6" s="17">
        <f t="shared" si="1"/>
        <v>77.600000000000009</v>
      </c>
      <c r="G6" s="15">
        <v>0</v>
      </c>
      <c r="H6" s="15">
        <f t="shared" si="0"/>
        <v>0</v>
      </c>
      <c r="I6" s="15"/>
      <c r="J6" s="15" t="s">
        <v>2319</v>
      </c>
      <c r="K6" s="15" t="s">
        <v>2298</v>
      </c>
      <c r="L6" s="15" t="s">
        <v>2312</v>
      </c>
      <c r="M6" s="65"/>
      <c r="N6" s="5"/>
      <c r="O6" s="66"/>
      <c r="R6" s="3"/>
      <c r="S6" s="6">
        <v>5</v>
      </c>
      <c r="T6" s="8">
        <f>T2*5</f>
        <v>14490</v>
      </c>
    </row>
    <row r="7" spans="1:20" s="9" customFormat="1" x14ac:dyDescent="0.25">
      <c r="A7" s="23" t="s">
        <v>1404</v>
      </c>
      <c r="B7" s="23" t="s">
        <v>1405</v>
      </c>
      <c r="C7" s="23" t="s">
        <v>2306</v>
      </c>
      <c r="D7" s="24">
        <f>FLOOR(C7*1.1,LOOKUP(C7*1.1,{0,10,50,100,500},{0.01,0.05,0.1,0.5,1}))</f>
        <v>38.400000000000006</v>
      </c>
      <c r="E7" s="24">
        <f>CEILING(C7*0.9,LOOKUP(C7*0.9,{0,10,50,100,500},{0.01,0.05,0.1,0.5,1}))</f>
        <v>31.5</v>
      </c>
      <c r="F7" s="25">
        <f t="shared" si="1"/>
        <v>38.150000000000006</v>
      </c>
      <c r="G7" s="23">
        <v>2</v>
      </c>
      <c r="H7" s="23">
        <f t="shared" si="0"/>
        <v>69.900000000000006</v>
      </c>
      <c r="I7" s="23"/>
      <c r="J7" s="23" t="s">
        <v>2320</v>
      </c>
      <c r="K7" s="23" t="s">
        <v>2299</v>
      </c>
      <c r="L7" s="23" t="s">
        <v>2313</v>
      </c>
      <c r="M7" s="60"/>
      <c r="N7" s="5">
        <v>1047</v>
      </c>
      <c r="O7" s="6"/>
      <c r="P7" s="6"/>
      <c r="Q7" s="6"/>
      <c r="R7" s="3"/>
      <c r="S7" s="6">
        <v>6</v>
      </c>
      <c r="T7" s="8">
        <f>T2*6</f>
        <v>17388</v>
      </c>
    </row>
    <row r="8" spans="1:20" s="13" customFormat="1" x14ac:dyDescent="0.25">
      <c r="A8" s="23" t="s">
        <v>2290</v>
      </c>
      <c r="B8" s="23" t="s">
        <v>2291</v>
      </c>
      <c r="C8" s="23" t="s">
        <v>2307</v>
      </c>
      <c r="D8" s="24">
        <f>FLOOR(C8*1.1,LOOKUP(C8*1.1,{0,10,50,100,500},{0.01,0.05,0.1,0.5,1}))</f>
        <v>17.8</v>
      </c>
      <c r="E8" s="24">
        <f>CEILING(C8*0.9,LOOKUP(C8*0.9,{0,10,50,100,500},{0.01,0.05,0.1,0.5,1}))</f>
        <v>14.600000000000001</v>
      </c>
      <c r="F8" s="25">
        <f t="shared" si="1"/>
        <v>17.55</v>
      </c>
      <c r="G8" s="25">
        <v>4</v>
      </c>
      <c r="H8" s="23">
        <f t="shared" si="0"/>
        <v>64.8</v>
      </c>
      <c r="I8" s="23"/>
      <c r="J8" s="23" t="s">
        <v>2321</v>
      </c>
      <c r="K8" s="23" t="s">
        <v>676</v>
      </c>
      <c r="L8" s="23" t="s">
        <v>2314</v>
      </c>
      <c r="M8" s="60"/>
      <c r="N8" s="5">
        <v>-1079</v>
      </c>
      <c r="O8" s="6"/>
      <c r="P8" s="6"/>
      <c r="Q8" s="6"/>
      <c r="R8" s="3"/>
      <c r="S8" s="6">
        <v>7</v>
      </c>
      <c r="T8" s="8">
        <f>T2*7</f>
        <v>20286</v>
      </c>
    </row>
    <row r="9" spans="1:20" s="13" customFormat="1" x14ac:dyDescent="0.25">
      <c r="A9" s="23" t="s">
        <v>2292</v>
      </c>
      <c r="B9" s="23" t="s">
        <v>2293</v>
      </c>
      <c r="C9" s="23" t="s">
        <v>929</v>
      </c>
      <c r="D9" s="24">
        <f>FLOOR(C9*1.1,LOOKUP(C9*1.1,{0,10,50,100,500},{0.01,0.05,0.1,0.5,1}))</f>
        <v>20.650000000000002</v>
      </c>
      <c r="E9" s="24">
        <f>CEILING(C9*0.9,LOOKUP(C9*0.9,{0,10,50,100,500},{0.01,0.05,0.1,0.5,1}))</f>
        <v>16.95</v>
      </c>
      <c r="F9" s="25">
        <f t="shared" si="1"/>
        <v>20.400000000000002</v>
      </c>
      <c r="G9" s="25">
        <v>4</v>
      </c>
      <c r="H9" s="23">
        <f t="shared" si="0"/>
        <v>75.2</v>
      </c>
      <c r="I9" s="23"/>
      <c r="J9" s="23" t="s">
        <v>2322</v>
      </c>
      <c r="K9" s="23" t="s">
        <v>2300</v>
      </c>
      <c r="L9" s="23" t="s">
        <v>2315</v>
      </c>
      <c r="M9" s="60"/>
      <c r="N9" s="5">
        <v>471</v>
      </c>
      <c r="O9" s="6"/>
      <c r="P9" s="6"/>
      <c r="Q9" s="6"/>
      <c r="R9" s="3"/>
      <c r="S9" s="6">
        <v>8</v>
      </c>
      <c r="T9" s="8">
        <f>T2*8</f>
        <v>23184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289.8</v>
      </c>
      <c r="I10" s="44"/>
      <c r="J10" s="42"/>
      <c r="K10" s="42"/>
      <c r="L10" s="42"/>
      <c r="M10" s="5"/>
      <c r="N10" s="30">
        <f>SUM(N2:N9)</f>
        <v>685</v>
      </c>
      <c r="O10" s="67"/>
      <c r="R10" s="3"/>
      <c r="S10" s="6">
        <v>9</v>
      </c>
      <c r="T10" s="8">
        <f>T2*9</f>
        <v>26082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28980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B627-CE42-48FE-AD6F-7BE5ED6A49F4}">
  <dimension ref="A1:T24"/>
  <sheetViews>
    <sheetView topLeftCell="B1" zoomScale="145" zoomScaleNormal="145" workbookViewId="0">
      <selection activeCell="K9" sqref="K9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5" width="10.570312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2323</v>
      </c>
      <c r="B2" s="23" t="s">
        <v>2324</v>
      </c>
      <c r="C2" s="23" t="s">
        <v>1927</v>
      </c>
      <c r="D2" s="24">
        <f>FLOOR(C2*1.1,LOOKUP(C2*1.1,{0,10,50,100,500},{0.01,0.05,0.1,0.5,1}))</f>
        <v>16.5</v>
      </c>
      <c r="E2" s="24">
        <f>CEILING(C2*0.9,LOOKUP(C2*0.9,{0,10,50,100,500},{0.01,0.05,0.1,0.5,1}))</f>
        <v>13.5</v>
      </c>
      <c r="F2" s="25">
        <f>IF(D2&lt;10,D2-0.05,IF(D2&lt;50,D2-0.25,IF(D2&lt;100,D2-0.5,IF(D2&lt;500,D2-2.5,IF(D2&lt;1000,D2-5,0)))))</f>
        <v>16.25</v>
      </c>
      <c r="G2" s="23">
        <v>3</v>
      </c>
      <c r="H2" s="23">
        <f t="shared" ref="H2:H9" si="0">C2*G2</f>
        <v>45</v>
      </c>
      <c r="I2" s="23"/>
      <c r="J2" s="23" t="s">
        <v>2331</v>
      </c>
      <c r="K2" s="23" t="s">
        <v>2344</v>
      </c>
      <c r="L2" s="23" t="s">
        <v>2336</v>
      </c>
      <c r="M2" s="59"/>
      <c r="N2" s="5">
        <v>-1109</v>
      </c>
      <c r="O2" s="66"/>
      <c r="R2" s="3"/>
      <c r="S2" s="6">
        <v>1</v>
      </c>
      <c r="T2" s="8">
        <f>H10*1000*0.01</f>
        <v>3695.5</v>
      </c>
    </row>
    <row r="3" spans="1:20" s="9" customFormat="1" x14ac:dyDescent="0.25">
      <c r="A3" s="23" t="s">
        <v>184</v>
      </c>
      <c r="B3" s="23" t="s">
        <v>185</v>
      </c>
      <c r="C3" s="23" t="s">
        <v>2041</v>
      </c>
      <c r="D3" s="23">
        <f>FLOOR(C3*1.1,LOOKUP(C3*1.1,{0,10,50,100,500},{0.01,0.05,0.1,0.5,1}))</f>
        <v>66.400000000000006</v>
      </c>
      <c r="E3" s="23">
        <f>CEILING(C3*0.9,LOOKUP(C3*0.9,{0,10,50,100,500},{0.01,0.05,0.1,0.5,1}))</f>
        <v>54.400000000000006</v>
      </c>
      <c r="F3" s="25">
        <f t="shared" ref="F3:F9" si="1">IF(D3&lt;10,D3-0.05,IF(D3&lt;50,D3-0.25,IF(D3&lt;100,D3-0.5,IF(D3&lt;500,D3-2.5,IF(D3&lt;1000,D3-5,0)))))</f>
        <v>65.900000000000006</v>
      </c>
      <c r="G3" s="23">
        <v>1</v>
      </c>
      <c r="H3" s="23">
        <f t="shared" si="0"/>
        <v>60.4</v>
      </c>
      <c r="I3" s="23"/>
      <c r="J3" s="23" t="s">
        <v>2332</v>
      </c>
      <c r="K3" s="23" t="s">
        <v>2345</v>
      </c>
      <c r="L3" s="23" t="s">
        <v>2337</v>
      </c>
      <c r="M3" s="60"/>
      <c r="N3" s="5">
        <v>-3176</v>
      </c>
      <c r="O3" s="66"/>
      <c r="P3" s="6"/>
      <c r="Q3" s="6"/>
      <c r="R3" s="3"/>
      <c r="S3" s="6">
        <v>2</v>
      </c>
      <c r="T3" s="8">
        <f>T2*2</f>
        <v>7391</v>
      </c>
    </row>
    <row r="4" spans="1:20" x14ac:dyDescent="0.25">
      <c r="A4" s="23" t="s">
        <v>23</v>
      </c>
      <c r="B4" s="23" t="s">
        <v>24</v>
      </c>
      <c r="C4" s="23" t="s">
        <v>626</v>
      </c>
      <c r="D4" s="24">
        <f>FLOOR(C4*1.1,LOOKUP(C4*1.1,{0,10,50,100,500},{0.01,0.05,0.1,0.5,1}))</f>
        <v>45.650000000000006</v>
      </c>
      <c r="E4" s="24">
        <f>CEILING(C4*0.9,LOOKUP(C4*0.9,{0,10,50,100,500},{0.01,0.05,0.1,0.5,1}))</f>
        <v>37.35</v>
      </c>
      <c r="F4" s="25">
        <f t="shared" si="1"/>
        <v>45.400000000000006</v>
      </c>
      <c r="G4" s="23">
        <v>1</v>
      </c>
      <c r="H4" s="23">
        <f t="shared" si="0"/>
        <v>41.5</v>
      </c>
      <c r="I4" s="23"/>
      <c r="J4" s="23" t="s">
        <v>45</v>
      </c>
      <c r="K4" s="23" t="s">
        <v>2346</v>
      </c>
      <c r="L4" s="23" t="s">
        <v>2338</v>
      </c>
      <c r="M4" s="59"/>
      <c r="N4" s="5">
        <v>914</v>
      </c>
      <c r="O4" s="66"/>
      <c r="R4" s="3"/>
      <c r="S4" s="6">
        <v>3</v>
      </c>
      <c r="T4" s="8">
        <f>T2*3</f>
        <v>11086.5</v>
      </c>
    </row>
    <row r="5" spans="1:20" s="9" customFormat="1" ht="17.25" customHeight="1" x14ac:dyDescent="0.25">
      <c r="A5" s="23" t="s">
        <v>2325</v>
      </c>
      <c r="B5" s="23" t="s">
        <v>2326</v>
      </c>
      <c r="C5" s="23" t="s">
        <v>2329</v>
      </c>
      <c r="D5" s="24">
        <f>FLOOR(C5*1.1,LOOKUP(C5*1.1,{0,10,50,100,500},{0.01,0.05,0.1,0.5,1}))</f>
        <v>46.1</v>
      </c>
      <c r="E5" s="24">
        <f>CEILING(C5*0.9,LOOKUP(C5*0.9,{0,10,50,100,500},{0.01,0.05,0.1,0.5,1}))</f>
        <v>37.800000000000004</v>
      </c>
      <c r="F5" s="25">
        <f t="shared" si="1"/>
        <v>45.85</v>
      </c>
      <c r="G5" s="23">
        <v>1</v>
      </c>
      <c r="H5" s="23">
        <f t="shared" si="0"/>
        <v>41.95</v>
      </c>
      <c r="I5" s="23"/>
      <c r="J5" s="23" t="s">
        <v>2333</v>
      </c>
      <c r="K5" s="23" t="s">
        <v>2347</v>
      </c>
      <c r="L5" s="23" t="s">
        <v>2339</v>
      </c>
      <c r="M5" s="60"/>
      <c r="N5" s="5">
        <v>1067</v>
      </c>
      <c r="O5" s="66"/>
      <c r="P5" s="6"/>
      <c r="Q5" s="6"/>
      <c r="R5" s="3"/>
      <c r="S5" s="6">
        <v>4</v>
      </c>
      <c r="T5" s="8">
        <f>T2*4</f>
        <v>14782</v>
      </c>
    </row>
    <row r="6" spans="1:20" x14ac:dyDescent="0.25">
      <c r="A6" s="23" t="s">
        <v>8</v>
      </c>
      <c r="B6" s="23" t="s">
        <v>7</v>
      </c>
      <c r="C6" s="23" t="s">
        <v>2111</v>
      </c>
      <c r="D6" s="24">
        <f>FLOOR(C6*1.1,LOOKUP(C6*1.1,{0,10,50,100,500},{0.01,0.05,0.1,0.5,1}))</f>
        <v>72.900000000000006</v>
      </c>
      <c r="E6" s="24">
        <f>CEILING(C6*0.9,LOOKUP(C6*0.9,{0,10,50,100,500},{0.01,0.05,0.1,0.5,1}))</f>
        <v>59.7</v>
      </c>
      <c r="F6" s="25">
        <f t="shared" si="1"/>
        <v>72.400000000000006</v>
      </c>
      <c r="G6" s="23">
        <v>1</v>
      </c>
      <c r="H6" s="23">
        <f t="shared" si="0"/>
        <v>66.3</v>
      </c>
      <c r="I6" s="23"/>
      <c r="J6" s="23" t="s">
        <v>2334</v>
      </c>
      <c r="K6" s="23" t="s">
        <v>1676</v>
      </c>
      <c r="L6" s="23" t="s">
        <v>2340</v>
      </c>
      <c r="M6" s="65"/>
      <c r="N6" s="5">
        <v>-287</v>
      </c>
      <c r="O6" s="66"/>
      <c r="R6" s="3"/>
      <c r="S6" s="6">
        <v>5</v>
      </c>
      <c r="T6" s="8">
        <f>T2*5</f>
        <v>18477.5</v>
      </c>
    </row>
    <row r="7" spans="1:20" s="9" customFormat="1" x14ac:dyDescent="0.25">
      <c r="A7" s="23" t="s">
        <v>634</v>
      </c>
      <c r="B7" s="23" t="s">
        <v>635</v>
      </c>
      <c r="C7" s="23" t="s">
        <v>1122</v>
      </c>
      <c r="D7" s="24">
        <f>FLOOR(C7*1.1,LOOKUP(C7*1.1,{0,10,50,100,500},{0.01,0.05,0.1,0.5,1}))</f>
        <v>59.2</v>
      </c>
      <c r="E7" s="24">
        <f>CEILING(C7*0.9,LOOKUP(C7*0.9,{0,10,50,100,500},{0.01,0.05,0.1,0.5,1}))</f>
        <v>48.550000000000004</v>
      </c>
      <c r="F7" s="25">
        <f t="shared" si="1"/>
        <v>58.7</v>
      </c>
      <c r="G7" s="23">
        <v>1</v>
      </c>
      <c r="H7" s="23">
        <f t="shared" si="0"/>
        <v>53.9</v>
      </c>
      <c r="I7" s="23"/>
      <c r="J7" s="23" t="s">
        <v>2335</v>
      </c>
      <c r="K7" s="23" t="s">
        <v>2348</v>
      </c>
      <c r="L7" s="23" t="s">
        <v>2341</v>
      </c>
      <c r="M7" s="59"/>
      <c r="N7" s="5">
        <v>1064</v>
      </c>
      <c r="O7" s="6"/>
      <c r="P7" s="6"/>
      <c r="Q7" s="6"/>
      <c r="R7" s="3"/>
      <c r="S7" s="6">
        <v>6</v>
      </c>
      <c r="T7" s="8">
        <f>T2*6</f>
        <v>22173</v>
      </c>
    </row>
    <row r="8" spans="1:20" s="13" customFormat="1" x14ac:dyDescent="0.25">
      <c r="A8" s="15" t="s">
        <v>2327</v>
      </c>
      <c r="B8" s="15" t="s">
        <v>2328</v>
      </c>
      <c r="C8" s="15" t="s">
        <v>1307</v>
      </c>
      <c r="D8" s="16">
        <f>FLOOR(C8*1.1,LOOKUP(C8*1.1,{0,10,50,100,500},{0.01,0.05,0.1,0.5,1}))</f>
        <v>64.400000000000006</v>
      </c>
      <c r="E8" s="16">
        <f>CEILING(C8*0.9,LOOKUP(C8*0.9,{0,10,50,100,500},{0.01,0.05,0.1,0.5,1}))</f>
        <v>52.800000000000004</v>
      </c>
      <c r="F8" s="17">
        <f t="shared" si="1"/>
        <v>63.900000000000006</v>
      </c>
      <c r="G8" s="17">
        <v>0</v>
      </c>
      <c r="H8" s="15">
        <f t="shared" si="0"/>
        <v>0</v>
      </c>
      <c r="I8" s="15"/>
      <c r="J8" s="15" t="s">
        <v>566</v>
      </c>
      <c r="K8" s="15" t="s">
        <v>2349</v>
      </c>
      <c r="L8" s="15" t="s">
        <v>2342</v>
      </c>
      <c r="M8" s="60"/>
      <c r="N8" s="5"/>
      <c r="O8" s="6"/>
      <c r="P8" s="6"/>
      <c r="Q8" s="6"/>
      <c r="R8" s="3"/>
      <c r="S8" s="6">
        <v>7</v>
      </c>
      <c r="T8" s="8">
        <f>T2*7</f>
        <v>25868.5</v>
      </c>
    </row>
    <row r="9" spans="1:20" s="13" customFormat="1" x14ac:dyDescent="0.25">
      <c r="A9" s="23" t="s">
        <v>2227</v>
      </c>
      <c r="B9" s="23" t="s">
        <v>2228</v>
      </c>
      <c r="C9" s="23" t="s">
        <v>2330</v>
      </c>
      <c r="D9" s="24">
        <f>FLOOR(C9*1.1,LOOKUP(C9*1.1,{0,10,50,100,500},{0.01,0.05,0.1,0.5,1}))</f>
        <v>66.5</v>
      </c>
      <c r="E9" s="24">
        <f>CEILING(C9*0.9,LOOKUP(C9*0.9,{0,10,50,100,500},{0.01,0.05,0.1,0.5,1}))</f>
        <v>54.5</v>
      </c>
      <c r="F9" s="25">
        <f t="shared" si="1"/>
        <v>66</v>
      </c>
      <c r="G9" s="25">
        <v>1</v>
      </c>
      <c r="H9" s="23">
        <f t="shared" si="0"/>
        <v>60.5</v>
      </c>
      <c r="I9" s="23"/>
      <c r="J9" s="23" t="s">
        <v>1152</v>
      </c>
      <c r="K9" s="23" t="s">
        <v>2350</v>
      </c>
      <c r="L9" s="23" t="s">
        <v>2343</v>
      </c>
      <c r="M9" s="60"/>
      <c r="N9" s="5">
        <v>-5658</v>
      </c>
      <c r="O9" s="6"/>
      <c r="P9" s="6"/>
      <c r="Q9" s="6"/>
      <c r="R9" s="3"/>
      <c r="S9" s="6">
        <v>8</v>
      </c>
      <c r="T9" s="8">
        <f>T2*8</f>
        <v>29564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369.55</v>
      </c>
      <c r="I10" s="44"/>
      <c r="J10" s="42"/>
      <c r="K10" s="42"/>
      <c r="L10" s="42"/>
      <c r="M10" s="5"/>
      <c r="N10" s="30">
        <f>SUM(N2:N9)</f>
        <v>-7185</v>
      </c>
      <c r="O10" s="67"/>
      <c r="R10" s="3"/>
      <c r="S10" s="6">
        <v>9</v>
      </c>
      <c r="T10" s="8">
        <f>T2*9</f>
        <v>33259.5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36955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17CB-9083-4B60-90DE-616EF1987F09}">
  <dimension ref="A1:T24"/>
  <sheetViews>
    <sheetView zoomScale="145" zoomScaleNormal="145" workbookViewId="0">
      <selection activeCell="J3" sqref="J3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5703125" style="6" bestFit="1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511</v>
      </c>
      <c r="B2" s="23" t="s">
        <v>512</v>
      </c>
      <c r="C2" s="23" t="s">
        <v>2363</v>
      </c>
      <c r="D2" s="24">
        <f>FLOOR(C2*1.1,LOOKUP(C2*1.1,{0,10,50,100,500},{0.01,0.05,0.1,0.5,1}))</f>
        <v>14.05</v>
      </c>
      <c r="E2" s="24">
        <f>CEILING(C2*0.9,LOOKUP(C2*0.9,{0,10,50,100,500},{0.01,0.05,0.1,0.5,1}))</f>
        <v>11.55</v>
      </c>
      <c r="F2" s="25">
        <f>IF(D2&lt;10,D2-0.05,IF(D2&lt;50,D2-0.25,IF(D2&lt;100,D2-0.5,IF(D2&lt;500,D2-2.5,IF(D2&lt;1000,D2-5,0)))))</f>
        <v>13.8</v>
      </c>
      <c r="G2" s="23">
        <v>4</v>
      </c>
      <c r="H2" s="23">
        <f t="shared" ref="H2:H9" si="0">C2*G2</f>
        <v>51.2</v>
      </c>
      <c r="I2" s="23"/>
      <c r="J2" s="23" t="s">
        <v>2368</v>
      </c>
      <c r="K2" s="23" t="s">
        <v>2355</v>
      </c>
      <c r="L2" s="23" t="s">
        <v>2373</v>
      </c>
      <c r="M2" s="60"/>
      <c r="N2" s="5">
        <v>581</v>
      </c>
      <c r="O2" s="66"/>
      <c r="R2" s="3"/>
      <c r="S2" s="6">
        <v>1</v>
      </c>
      <c r="T2" s="8">
        <f>H10*1000*0.01</f>
        <v>3612.5</v>
      </c>
    </row>
    <row r="3" spans="1:20" s="9" customFormat="1" x14ac:dyDescent="0.25">
      <c r="A3" s="23" t="s">
        <v>138</v>
      </c>
      <c r="B3" s="23" t="s">
        <v>139</v>
      </c>
      <c r="C3" s="23" t="s">
        <v>2364</v>
      </c>
      <c r="D3" s="23">
        <f>FLOOR(C3*1.1,LOOKUP(C3*1.1,{0,10,50,100,500},{0.01,0.05,0.1,0.5,1}))</f>
        <v>56.300000000000004</v>
      </c>
      <c r="E3" s="23">
        <f>CEILING(C3*0.9,LOOKUP(C3*0.9,{0,10,50,100,500},{0.01,0.05,0.1,0.5,1}))</f>
        <v>46.1</v>
      </c>
      <c r="F3" s="25">
        <f t="shared" ref="F3:F9" si="1">IF(D3&lt;10,D3-0.05,IF(D3&lt;50,D3-0.25,IF(D3&lt;100,D3-0.5,IF(D3&lt;500,D3-2.5,IF(D3&lt;1000,D3-5,0)))))</f>
        <v>55.800000000000004</v>
      </c>
      <c r="G3" s="23">
        <v>2</v>
      </c>
      <c r="H3" s="23">
        <f t="shared" si="0"/>
        <v>102.4</v>
      </c>
      <c r="I3" s="23"/>
      <c r="J3" s="23" t="s">
        <v>649</v>
      </c>
      <c r="K3" s="23" t="s">
        <v>2356</v>
      </c>
      <c r="L3" s="23" t="s">
        <v>2374</v>
      </c>
      <c r="M3" s="59"/>
      <c r="N3" s="5">
        <v>-3574</v>
      </c>
      <c r="O3" s="66"/>
      <c r="P3" s="6"/>
      <c r="Q3" s="6"/>
      <c r="R3" s="3"/>
      <c r="S3" s="6">
        <v>2</v>
      </c>
      <c r="T3" s="8">
        <f>T2*2</f>
        <v>7225</v>
      </c>
    </row>
    <row r="4" spans="1:20" x14ac:dyDescent="0.25">
      <c r="A4" s="23" t="s">
        <v>1185</v>
      </c>
      <c r="B4" s="23" t="s">
        <v>1186</v>
      </c>
      <c r="C4" s="23" t="s">
        <v>1030</v>
      </c>
      <c r="D4" s="24">
        <f>FLOOR(C4*1.1,LOOKUP(C4*1.1,{0,10,50,100,500},{0.01,0.05,0.1,0.5,1}))</f>
        <v>38</v>
      </c>
      <c r="E4" s="24">
        <f>CEILING(C4*0.9,LOOKUP(C4*0.9,{0,10,50,100,500},{0.01,0.05,0.1,0.5,1}))</f>
        <v>31.1</v>
      </c>
      <c r="F4" s="25">
        <f t="shared" si="1"/>
        <v>37.75</v>
      </c>
      <c r="G4" s="23">
        <v>1</v>
      </c>
      <c r="H4" s="23">
        <f t="shared" si="0"/>
        <v>34.549999999999997</v>
      </c>
      <c r="I4" s="23"/>
      <c r="J4" s="23" t="s">
        <v>2369</v>
      </c>
      <c r="K4" s="23" t="s">
        <v>2357</v>
      </c>
      <c r="L4" s="23" t="s">
        <v>2375</v>
      </c>
      <c r="M4" s="59"/>
      <c r="N4" s="5">
        <v>302</v>
      </c>
      <c r="O4" s="66"/>
      <c r="R4" s="3"/>
      <c r="S4" s="6">
        <v>3</v>
      </c>
      <c r="T4" s="8">
        <f>T2*3</f>
        <v>10837.5</v>
      </c>
    </row>
    <row r="5" spans="1:20" s="9" customFormat="1" ht="17.25" customHeight="1" x14ac:dyDescent="0.25">
      <c r="A5" s="23" t="s">
        <v>11</v>
      </c>
      <c r="B5" s="23" t="s">
        <v>12</v>
      </c>
      <c r="C5" s="23" t="s">
        <v>2365</v>
      </c>
      <c r="D5" s="24">
        <f>FLOOR(C5*1.1,LOOKUP(C5*1.1,{0,10,50,100,500},{0.01,0.05,0.1,0.5,1}))</f>
        <v>35.85</v>
      </c>
      <c r="E5" s="24">
        <f>CEILING(C5*0.9,LOOKUP(C5*0.9,{0,10,50,100,500},{0.01,0.05,0.1,0.5,1}))</f>
        <v>29.35</v>
      </c>
      <c r="F5" s="25">
        <f t="shared" si="1"/>
        <v>35.6</v>
      </c>
      <c r="G5" s="23">
        <v>2</v>
      </c>
      <c r="H5" s="23">
        <f t="shared" si="0"/>
        <v>65.2</v>
      </c>
      <c r="I5" s="23"/>
      <c r="J5" s="23" t="s">
        <v>2370</v>
      </c>
      <c r="K5" s="23" t="s">
        <v>2358</v>
      </c>
      <c r="L5" s="23" t="s">
        <v>2376</v>
      </c>
      <c r="M5" s="60"/>
      <c r="N5" s="5">
        <v>571</v>
      </c>
      <c r="O5" s="66"/>
      <c r="P5" s="6"/>
      <c r="Q5" s="6"/>
      <c r="R5" s="3"/>
      <c r="S5" s="6">
        <v>4</v>
      </c>
      <c r="T5" s="8">
        <f>T2*4</f>
        <v>14450</v>
      </c>
    </row>
    <row r="6" spans="1:20" x14ac:dyDescent="0.25">
      <c r="A6" s="55" t="s">
        <v>23</v>
      </c>
      <c r="B6" s="55" t="s">
        <v>24</v>
      </c>
      <c r="C6" s="55" t="s">
        <v>2366</v>
      </c>
      <c r="D6" s="69">
        <f>FLOOR(C6*1.1,LOOKUP(C6*1.1,{0,10,50,100,500},{0.01,0.05,0.1,0.5,1}))</f>
        <v>45.7</v>
      </c>
      <c r="E6" s="69">
        <f>CEILING(C6*0.9,LOOKUP(C6*0.9,{0,10,50,100,500},{0.01,0.05,0.1,0.5,1}))</f>
        <v>37.4</v>
      </c>
      <c r="F6" s="70">
        <f t="shared" si="1"/>
        <v>45.45</v>
      </c>
      <c r="G6" s="55">
        <v>0</v>
      </c>
      <c r="H6" s="55">
        <f t="shared" si="0"/>
        <v>0</v>
      </c>
      <c r="I6" s="55"/>
      <c r="J6" s="55" t="s">
        <v>2371</v>
      </c>
      <c r="K6" s="55" t="s">
        <v>2359</v>
      </c>
      <c r="L6" s="55" t="s">
        <v>2377</v>
      </c>
      <c r="M6" s="65"/>
      <c r="N6" s="5" t="s">
        <v>2382</v>
      </c>
      <c r="O6" s="66"/>
      <c r="R6" s="3"/>
      <c r="S6" s="6">
        <v>5</v>
      </c>
      <c r="T6" s="8">
        <f>T2*5</f>
        <v>18062.5</v>
      </c>
    </row>
    <row r="7" spans="1:20" s="9" customFormat="1" x14ac:dyDescent="0.25">
      <c r="A7" s="28" t="s">
        <v>2351</v>
      </c>
      <c r="B7" s="28" t="s">
        <v>2352</v>
      </c>
      <c r="C7" s="28" t="s">
        <v>1037</v>
      </c>
      <c r="D7" s="22">
        <f>FLOOR(C7*1.1,LOOKUP(C7*1.1,{0,10,50,100,500},{0.01,0.05,0.1,0.5,1}))</f>
        <v>18.2</v>
      </c>
      <c r="E7" s="22">
        <f>CEILING(C7*0.9,LOOKUP(C7*0.9,{0,10,50,100,500},{0.01,0.05,0.1,0.5,1}))</f>
        <v>14.9</v>
      </c>
      <c r="F7" s="29">
        <f t="shared" si="1"/>
        <v>17.95</v>
      </c>
      <c r="G7" s="28">
        <v>0</v>
      </c>
      <c r="H7" s="28">
        <f t="shared" si="0"/>
        <v>0</v>
      </c>
      <c r="I7" s="28"/>
      <c r="J7" s="28" t="s">
        <v>2372</v>
      </c>
      <c r="K7" s="28" t="s">
        <v>2360</v>
      </c>
      <c r="L7" s="28" t="s">
        <v>2378</v>
      </c>
      <c r="M7" s="59" t="s">
        <v>2381</v>
      </c>
      <c r="N7" s="5"/>
      <c r="O7" s="6"/>
      <c r="P7" s="6"/>
      <c r="Q7" s="6"/>
      <c r="R7" s="3"/>
      <c r="S7" s="6">
        <v>6</v>
      </c>
      <c r="T7" s="8">
        <f>T2*6</f>
        <v>21675</v>
      </c>
    </row>
    <row r="8" spans="1:20" s="13" customFormat="1" x14ac:dyDescent="0.25">
      <c r="A8" s="23" t="s">
        <v>2353</v>
      </c>
      <c r="B8" s="23" t="s">
        <v>2354</v>
      </c>
      <c r="C8" s="23" t="s">
        <v>2082</v>
      </c>
      <c r="D8" s="24">
        <f>FLOOR(C8*1.1,LOOKUP(C8*1.1,{0,10,50,100,500},{0.01,0.05,0.1,0.5,1}))</f>
        <v>63.6</v>
      </c>
      <c r="E8" s="24">
        <f>CEILING(C8*0.9,LOOKUP(C8*0.9,{0,10,50,100,500},{0.01,0.05,0.1,0.5,1}))</f>
        <v>52.2</v>
      </c>
      <c r="F8" s="25">
        <f t="shared" si="1"/>
        <v>63.1</v>
      </c>
      <c r="G8" s="25">
        <v>1</v>
      </c>
      <c r="H8" s="23">
        <f t="shared" si="0"/>
        <v>57.9</v>
      </c>
      <c r="I8" s="23"/>
      <c r="J8" s="23" t="s">
        <v>1054</v>
      </c>
      <c r="K8" s="23" t="s">
        <v>2361</v>
      </c>
      <c r="L8" s="23" t="s">
        <v>2379</v>
      </c>
      <c r="M8" s="60"/>
      <c r="N8" s="5">
        <v>1248</v>
      </c>
      <c r="O8" s="6"/>
      <c r="P8" s="6"/>
      <c r="Q8" s="6"/>
      <c r="R8" s="3"/>
      <c r="S8" s="6">
        <v>7</v>
      </c>
      <c r="T8" s="8">
        <f>T2*7</f>
        <v>25287.5</v>
      </c>
    </row>
    <row r="9" spans="1:20" s="13" customFormat="1" x14ac:dyDescent="0.25">
      <c r="A9" s="23" t="s">
        <v>329</v>
      </c>
      <c r="B9" s="23" t="s">
        <v>330</v>
      </c>
      <c r="C9" s="23" t="s">
        <v>2367</v>
      </c>
      <c r="D9" s="24">
        <f>FLOOR(C9*1.1,LOOKUP(C9*1.1,{0,10,50,100,500},{0.01,0.05,0.1,0.5,1}))</f>
        <v>55</v>
      </c>
      <c r="E9" s="24">
        <f>CEILING(C9*0.9,LOOKUP(C9*0.9,{0,10,50,100,500},{0.01,0.05,0.1,0.5,1}))</f>
        <v>45</v>
      </c>
      <c r="F9" s="25">
        <f t="shared" si="1"/>
        <v>54.5</v>
      </c>
      <c r="G9" s="25">
        <v>1</v>
      </c>
      <c r="H9" s="23">
        <f t="shared" si="0"/>
        <v>50</v>
      </c>
      <c r="I9" s="23"/>
      <c r="J9" s="23" t="s">
        <v>1858</v>
      </c>
      <c r="K9" s="23" t="s">
        <v>2362</v>
      </c>
      <c r="L9" s="23" t="s">
        <v>2380</v>
      </c>
      <c r="M9" s="60"/>
      <c r="N9" s="5">
        <v>-517</v>
      </c>
      <c r="O9" s="6"/>
      <c r="P9" s="6"/>
      <c r="Q9" s="6"/>
      <c r="R9" s="3"/>
      <c r="S9" s="6">
        <v>8</v>
      </c>
      <c r="T9" s="8">
        <f>T2*8</f>
        <v>28900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361.25</v>
      </c>
      <c r="I10" s="44"/>
      <c r="J10" s="42"/>
      <c r="K10" s="42"/>
      <c r="L10" s="42"/>
      <c r="M10" s="5"/>
      <c r="N10" s="30">
        <f>SUM(N2:N9)</f>
        <v>-1389</v>
      </c>
      <c r="O10" s="71"/>
      <c r="R10" s="3"/>
      <c r="S10" s="6">
        <v>9</v>
      </c>
      <c r="T10" s="8">
        <f>T2*9</f>
        <v>32512.5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36125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79C1-5F16-4FC9-A15A-CD542E594113}">
  <dimension ref="A1:T24"/>
  <sheetViews>
    <sheetView zoomScale="145" zoomScaleNormal="145" workbookViewId="0">
      <selection activeCell="K23" sqref="K23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5703125" style="6" bestFit="1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27</v>
      </c>
      <c r="B2" s="23" t="s">
        <v>28</v>
      </c>
      <c r="C2" s="23" t="s">
        <v>2401</v>
      </c>
      <c r="D2" s="24">
        <f>FLOOR(C2*1.1,LOOKUP(C2*1.1,{0,10,50,100,500},{0.01,0.05,0.1,0.5,1}))</f>
        <v>45.95</v>
      </c>
      <c r="E2" s="24">
        <f>CEILING(C2*0.9,LOOKUP(C2*0.9,{0,10,50,100,500},{0.01,0.05,0.1,0.5,1}))</f>
        <v>37.65</v>
      </c>
      <c r="F2" s="25">
        <f>IF(D2&lt;10,D2-0.05,IF(D2&lt;50,D2-0.25,IF(D2&lt;100,D2-0.5,IF(D2&lt;500,D2-2.5,IF(D2&lt;1000,D2-5,0)))))</f>
        <v>45.7</v>
      </c>
      <c r="G2" s="23">
        <v>1</v>
      </c>
      <c r="H2" s="23">
        <f t="shared" ref="H2:H9" si="0">C2*G2</f>
        <v>41.8</v>
      </c>
      <c r="I2" s="23"/>
      <c r="J2" s="23" t="s">
        <v>1812</v>
      </c>
      <c r="K2" s="23" t="s">
        <v>2393</v>
      </c>
      <c r="L2" s="23" t="s">
        <v>2411</v>
      </c>
      <c r="M2" s="60"/>
      <c r="N2" s="5">
        <v>1472</v>
      </c>
      <c r="O2" s="66"/>
      <c r="R2" s="3"/>
      <c r="S2" s="6">
        <v>1</v>
      </c>
      <c r="T2" s="8">
        <f>H10*1000*0.01</f>
        <v>3474</v>
      </c>
    </row>
    <row r="3" spans="1:20" s="9" customFormat="1" x14ac:dyDescent="0.25">
      <c r="A3" s="23" t="s">
        <v>194</v>
      </c>
      <c r="B3" s="23" t="s">
        <v>195</v>
      </c>
      <c r="C3" s="23" t="s">
        <v>2402</v>
      </c>
      <c r="D3" s="23">
        <f>FLOOR(C3*1.1,LOOKUP(C3*1.1,{0,10,50,100,500},{0.01,0.05,0.1,0.5,1}))</f>
        <v>85.2</v>
      </c>
      <c r="E3" s="23">
        <f>CEILING(C3*0.9,LOOKUP(C3*0.9,{0,10,50,100,500},{0.01,0.05,0.1,0.5,1}))</f>
        <v>69.8</v>
      </c>
      <c r="F3" s="25">
        <f t="shared" ref="F3:F9" si="1">IF(D3&lt;10,D3-0.05,IF(D3&lt;50,D3-0.25,IF(D3&lt;100,D3-0.5,IF(D3&lt;500,D3-2.5,IF(D3&lt;1000,D3-5,0)))))</f>
        <v>84.7</v>
      </c>
      <c r="G3" s="23">
        <v>1</v>
      </c>
      <c r="H3" s="23">
        <f t="shared" si="0"/>
        <v>77.5</v>
      </c>
      <c r="I3" s="23"/>
      <c r="J3" s="23" t="s">
        <v>2407</v>
      </c>
      <c r="K3" s="23" t="s">
        <v>2394</v>
      </c>
      <c r="L3" s="23" t="s">
        <v>2412</v>
      </c>
      <c r="M3" s="60"/>
      <c r="N3" s="5">
        <v>2061</v>
      </c>
      <c r="O3" s="66"/>
      <c r="P3" s="6"/>
      <c r="Q3" s="6"/>
      <c r="R3" s="3"/>
      <c r="S3" s="6">
        <v>2</v>
      </c>
      <c r="T3" s="8">
        <f>T2*2</f>
        <v>6948</v>
      </c>
    </row>
    <row r="4" spans="1:20" x14ac:dyDescent="0.25">
      <c r="A4" s="23" t="s">
        <v>2383</v>
      </c>
      <c r="B4" s="23" t="s">
        <v>2384</v>
      </c>
      <c r="C4" s="23" t="s">
        <v>2403</v>
      </c>
      <c r="D4" s="24">
        <f>FLOOR(C4*1.1,LOOKUP(C4*1.1,{0,10,50,100,500},{0.01,0.05,0.1,0.5,1}))</f>
        <v>59.800000000000004</v>
      </c>
      <c r="E4" s="24">
        <f>CEILING(C4*0.9,LOOKUP(C4*0.9,{0,10,50,100,500},{0.01,0.05,0.1,0.5,1}))</f>
        <v>49</v>
      </c>
      <c r="F4" s="25">
        <f t="shared" si="1"/>
        <v>59.300000000000004</v>
      </c>
      <c r="G4" s="23">
        <v>1</v>
      </c>
      <c r="H4" s="23">
        <f t="shared" si="0"/>
        <v>54.4</v>
      </c>
      <c r="I4" s="23"/>
      <c r="J4" s="23" t="s">
        <v>941</v>
      </c>
      <c r="K4" s="23" t="s">
        <v>2395</v>
      </c>
      <c r="L4" s="23" t="s">
        <v>2413</v>
      </c>
      <c r="M4" s="60"/>
      <c r="N4" s="5">
        <v>463</v>
      </c>
      <c r="O4" s="66"/>
      <c r="R4" s="3"/>
      <c r="S4" s="6">
        <v>3</v>
      </c>
      <c r="T4" s="8">
        <f>T2*3</f>
        <v>10422</v>
      </c>
    </row>
    <row r="5" spans="1:20" s="9" customFormat="1" ht="17.25" customHeight="1" x14ac:dyDescent="0.25">
      <c r="A5" s="15" t="s">
        <v>2385</v>
      </c>
      <c r="B5" s="15" t="s">
        <v>2386</v>
      </c>
      <c r="C5" s="15" t="s">
        <v>2404</v>
      </c>
      <c r="D5" s="16">
        <f>FLOOR(C5*1.1,LOOKUP(C5*1.1,{0,10,50,100,500},{0.01,0.05,0.1,0.5,1}))</f>
        <v>83.100000000000009</v>
      </c>
      <c r="E5" s="16">
        <f>CEILING(C5*0.9,LOOKUP(C5*0.9,{0,10,50,100,500},{0.01,0.05,0.1,0.5,1}))</f>
        <v>68.100000000000009</v>
      </c>
      <c r="F5" s="17">
        <f t="shared" si="1"/>
        <v>82.600000000000009</v>
      </c>
      <c r="G5" s="15">
        <v>0</v>
      </c>
      <c r="H5" s="15">
        <f t="shared" si="0"/>
        <v>0</v>
      </c>
      <c r="I5" s="15"/>
      <c r="J5" s="15" t="s">
        <v>1644</v>
      </c>
      <c r="K5" s="15" t="s">
        <v>2396</v>
      </c>
      <c r="L5" s="15" t="s">
        <v>2414</v>
      </c>
      <c r="M5" s="60"/>
      <c r="N5" s="5"/>
      <c r="O5" s="66"/>
      <c r="P5" s="6"/>
      <c r="Q5" s="6"/>
      <c r="R5" s="3"/>
      <c r="S5" s="6">
        <v>4</v>
      </c>
      <c r="T5" s="8">
        <f>T2*4</f>
        <v>13896</v>
      </c>
    </row>
    <row r="6" spans="1:20" x14ac:dyDescent="0.25">
      <c r="A6" s="28" t="s">
        <v>593</v>
      </c>
      <c r="B6" s="28" t="s">
        <v>594</v>
      </c>
      <c r="C6" s="28" t="s">
        <v>2405</v>
      </c>
      <c r="D6" s="22">
        <f>FLOOR(C6*1.1,LOOKUP(C6*1.1,{0,10,50,100,500},{0.01,0.05,0.1,0.5,1}))</f>
        <v>55.1</v>
      </c>
      <c r="E6" s="22">
        <f>CEILING(C6*0.9,LOOKUP(C6*0.9,{0,10,50,100,500},{0.01,0.05,0.1,0.5,1}))</f>
        <v>45.1</v>
      </c>
      <c r="F6" s="29">
        <f t="shared" si="1"/>
        <v>54.6</v>
      </c>
      <c r="G6" s="28">
        <v>0</v>
      </c>
      <c r="H6" s="28">
        <f t="shared" si="0"/>
        <v>0</v>
      </c>
      <c r="I6" s="28"/>
      <c r="J6" s="28" t="s">
        <v>706</v>
      </c>
      <c r="K6" s="28" t="s">
        <v>2397</v>
      </c>
      <c r="L6" s="28" t="s">
        <v>2415</v>
      </c>
      <c r="M6" s="60" t="s">
        <v>89</v>
      </c>
      <c r="N6" s="5"/>
      <c r="O6" s="66"/>
      <c r="R6" s="3"/>
      <c r="S6" s="6">
        <v>5</v>
      </c>
      <c r="T6" s="8">
        <f>T2*5</f>
        <v>17370</v>
      </c>
    </row>
    <row r="7" spans="1:20" s="9" customFormat="1" x14ac:dyDescent="0.25">
      <c r="A7" s="23" t="s">
        <v>2387</v>
      </c>
      <c r="B7" s="23" t="s">
        <v>2388</v>
      </c>
      <c r="C7" s="23" t="s">
        <v>1993</v>
      </c>
      <c r="D7" s="24">
        <f>FLOOR(C7*1.1,LOOKUP(C7*1.1,{0,10,50,100,500},{0.01,0.05,0.1,0.5,1}))</f>
        <v>22.1</v>
      </c>
      <c r="E7" s="24">
        <f>CEILING(C7*0.9,LOOKUP(C7*0.9,{0,10,50,100,500},{0.01,0.05,0.1,0.5,1}))</f>
        <v>18.100000000000001</v>
      </c>
      <c r="F7" s="25">
        <f t="shared" si="1"/>
        <v>21.85</v>
      </c>
      <c r="G7" s="23">
        <v>3</v>
      </c>
      <c r="H7" s="23">
        <f t="shared" si="0"/>
        <v>60.300000000000004</v>
      </c>
      <c r="I7" s="23"/>
      <c r="J7" s="23" t="s">
        <v>2408</v>
      </c>
      <c r="K7" s="23" t="s">
        <v>2398</v>
      </c>
      <c r="L7" s="23" t="s">
        <v>2416</v>
      </c>
      <c r="N7" s="5"/>
      <c r="O7" s="6"/>
      <c r="P7" s="6"/>
      <c r="Q7" s="6"/>
      <c r="R7" s="3"/>
      <c r="S7" s="6">
        <v>6</v>
      </c>
      <c r="T7" s="8">
        <f>T2*6</f>
        <v>20844</v>
      </c>
    </row>
    <row r="8" spans="1:20" s="13" customFormat="1" x14ac:dyDescent="0.25">
      <c r="A8" s="23" t="s">
        <v>2389</v>
      </c>
      <c r="B8" s="23" t="s">
        <v>2390</v>
      </c>
      <c r="C8" s="23" t="s">
        <v>1997</v>
      </c>
      <c r="D8" s="24">
        <f>FLOOR(C8*1.1,LOOKUP(C8*1.1,{0,10,50,100,500},{0.01,0.05,0.1,0.5,1}))</f>
        <v>35.75</v>
      </c>
      <c r="E8" s="24">
        <f>CEILING(C8*0.9,LOOKUP(C8*0.9,{0,10,50,100,500},{0.01,0.05,0.1,0.5,1}))</f>
        <v>29.25</v>
      </c>
      <c r="F8" s="25">
        <f t="shared" si="1"/>
        <v>35.5</v>
      </c>
      <c r="G8" s="25">
        <v>2</v>
      </c>
      <c r="H8" s="23">
        <f t="shared" si="0"/>
        <v>65</v>
      </c>
      <c r="I8" s="23"/>
      <c r="J8" s="23" t="s">
        <v>2409</v>
      </c>
      <c r="K8" s="23" t="s">
        <v>2399</v>
      </c>
      <c r="L8" s="23" t="s">
        <v>2417</v>
      </c>
      <c r="M8" s="60"/>
      <c r="N8" s="5">
        <v>-1194</v>
      </c>
      <c r="O8" s="6"/>
      <c r="P8" s="6"/>
      <c r="Q8" s="6"/>
      <c r="R8" s="3"/>
      <c r="S8" s="6">
        <v>7</v>
      </c>
      <c r="T8" s="8">
        <f>T2*7</f>
        <v>24318</v>
      </c>
    </row>
    <row r="9" spans="1:20" s="13" customFormat="1" x14ac:dyDescent="0.25">
      <c r="A9" s="23" t="s">
        <v>2391</v>
      </c>
      <c r="B9" s="23" t="s">
        <v>2392</v>
      </c>
      <c r="C9" s="23" t="s">
        <v>2406</v>
      </c>
      <c r="D9" s="24">
        <f>FLOOR(C9*1.1,LOOKUP(C9*1.1,{0,10,50,100,500},{0.01,0.05,0.1,0.5,1}))</f>
        <v>26.6</v>
      </c>
      <c r="E9" s="24">
        <f>CEILING(C9*0.9,LOOKUP(C9*0.9,{0,10,50,100,500},{0.01,0.05,0.1,0.5,1}))</f>
        <v>21.8</v>
      </c>
      <c r="F9" s="25">
        <f t="shared" si="1"/>
        <v>26.35</v>
      </c>
      <c r="G9" s="25">
        <v>2</v>
      </c>
      <c r="H9" s="23">
        <f t="shared" si="0"/>
        <v>48.4</v>
      </c>
      <c r="I9" s="23"/>
      <c r="J9" s="23" t="s">
        <v>2410</v>
      </c>
      <c r="K9" s="23" t="s">
        <v>2400</v>
      </c>
      <c r="L9" s="23" t="s">
        <v>2418</v>
      </c>
      <c r="M9" s="60"/>
      <c r="N9" s="5">
        <v>1194</v>
      </c>
      <c r="O9" s="6"/>
      <c r="P9" s="6"/>
      <c r="Q9" s="6"/>
      <c r="R9" s="3"/>
      <c r="S9" s="6">
        <v>8</v>
      </c>
      <c r="T9" s="8">
        <f>T2*8</f>
        <v>27792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347.4</v>
      </c>
      <c r="I10" s="44"/>
      <c r="J10" s="42"/>
      <c r="K10" s="42"/>
      <c r="L10" s="42"/>
      <c r="M10" s="5"/>
      <c r="N10" s="30">
        <f>SUM(N2:N9)</f>
        <v>3996</v>
      </c>
      <c r="O10" s="71"/>
      <c r="R10" s="3"/>
      <c r="S10" s="6">
        <v>9</v>
      </c>
      <c r="T10" s="8">
        <f>T2*9</f>
        <v>31266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34740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7D548-ABA0-417B-A9CB-6AB97B83E4B2}">
  <dimension ref="A1:T24"/>
  <sheetViews>
    <sheetView zoomScale="130" zoomScaleNormal="130" workbookViewId="0">
      <selection activeCell="C8" sqref="C8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0.7109375" style="6" bestFit="1" customWidth="1"/>
    <col min="12" max="12" width="14" style="6" bestFit="1" customWidth="1"/>
    <col min="13" max="13" width="6" style="6" bestFit="1" customWidth="1"/>
    <col min="14" max="14" width="9" style="6"/>
    <col min="15" max="15" width="9.140625" style="6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15" t="s">
        <v>71</v>
      </c>
      <c r="B2" s="15" t="s">
        <v>72</v>
      </c>
      <c r="C2" s="15" t="s">
        <v>287</v>
      </c>
      <c r="D2" s="16">
        <f>FLOOR(C2*1.1,LOOKUP(C2*1.1,{0,10,50,100,500},{0.01,0.05,0.1,0.5,1}))</f>
        <v>172.5</v>
      </c>
      <c r="E2" s="16">
        <f>CEILING(C2*0.9,LOOKUP(C2*0.9,{0,10,50,100,500},{0.01,0.05,0.1,0.5,1}))</f>
        <v>141.5</v>
      </c>
      <c r="F2" s="17">
        <f t="shared" ref="F2:F16" si="0">IF(D2&lt;10,D2-0.02,IF(D2&lt;50,D2-0.1,IF(D2&lt;100,D2-0.2,IF(D2&lt;500,D2-1,IF(D2&lt;1000,D2-2,0)))))</f>
        <v>171.5</v>
      </c>
      <c r="G2" s="15">
        <v>0</v>
      </c>
      <c r="H2" s="15">
        <f t="shared" ref="H2:H16" si="1">C2*G2</f>
        <v>0</v>
      </c>
      <c r="I2" s="15" t="s">
        <v>288</v>
      </c>
      <c r="J2" s="15" t="s">
        <v>289</v>
      </c>
      <c r="K2" s="15" t="s">
        <v>290</v>
      </c>
      <c r="L2" s="15" t="s">
        <v>291</v>
      </c>
      <c r="M2" s="4"/>
      <c r="O2" s="6" t="s">
        <v>292</v>
      </c>
      <c r="R2" s="3">
        <f t="shared" ref="R2:R14" si="2">IF(E2&lt;10,E2+0.01,IF(E2&lt;50,E2+0.05,IF(E2&lt;100,E2+0.1,IF(E2&lt;500,E2+0.5,IF(E2&lt;1000,E2+1,0)))))</f>
        <v>142</v>
      </c>
      <c r="S2" s="6">
        <v>1</v>
      </c>
      <c r="T2" s="8">
        <f>H17*1000*0.01</f>
        <v>6608.0000000000009</v>
      </c>
    </row>
    <row r="3" spans="1:20" s="9" customFormat="1" x14ac:dyDescent="0.25">
      <c r="A3" s="23" t="s">
        <v>293</v>
      </c>
      <c r="B3" s="23" t="s">
        <v>294</v>
      </c>
      <c r="C3" s="23" t="s">
        <v>295</v>
      </c>
      <c r="D3" s="24">
        <f>FLOOR(C3*1.1,LOOKUP(C3*1.1,{0,10,50,100,500},{0.01,0.05,0.1,0.5,1}))</f>
        <v>27.150000000000002</v>
      </c>
      <c r="E3" s="24">
        <f>CEILING(C3*0.9,LOOKUP(C3*0.9,{0,10,50,100,500},{0.01,0.05,0.1,0.5,1}))</f>
        <v>22.25</v>
      </c>
      <c r="F3" s="25">
        <f t="shared" si="0"/>
        <v>27.05</v>
      </c>
      <c r="G3" s="23">
        <v>6</v>
      </c>
      <c r="H3" s="23">
        <f t="shared" si="1"/>
        <v>148.19999999999999</v>
      </c>
      <c r="I3" s="23" t="s">
        <v>296</v>
      </c>
      <c r="J3" s="23" t="s">
        <v>297</v>
      </c>
      <c r="K3" s="23" t="s">
        <v>298</v>
      </c>
      <c r="L3" s="23" t="s">
        <v>299</v>
      </c>
      <c r="M3" s="4"/>
      <c r="N3" s="6">
        <v>2313</v>
      </c>
      <c r="O3" s="6" t="s">
        <v>292</v>
      </c>
      <c r="P3" s="6"/>
      <c r="Q3" s="6"/>
      <c r="R3" s="3">
        <f t="shared" si="2"/>
        <v>22.3</v>
      </c>
      <c r="S3" s="6">
        <v>2</v>
      </c>
      <c r="T3" s="8">
        <f>T2*2</f>
        <v>13216.000000000002</v>
      </c>
    </row>
    <row r="4" spans="1:20" x14ac:dyDescent="0.25">
      <c r="A4" s="15" t="s">
        <v>300</v>
      </c>
      <c r="B4" s="15" t="s">
        <v>301</v>
      </c>
      <c r="C4" s="15" t="s">
        <v>302</v>
      </c>
      <c r="D4" s="16">
        <f>FLOOR(C4*1.1,LOOKUP(C4*1.1,{0,10,50,100,500},{0.01,0.05,0.1,0.5,1}))</f>
        <v>53.900000000000006</v>
      </c>
      <c r="E4" s="16">
        <f>CEILING(C4*0.9,LOOKUP(C4*0.9,{0,10,50,100,500},{0.01,0.05,0.1,0.5,1}))</f>
        <v>44.1</v>
      </c>
      <c r="F4" s="17">
        <f t="shared" si="0"/>
        <v>53.7</v>
      </c>
      <c r="G4" s="15">
        <v>0</v>
      </c>
      <c r="H4" s="15">
        <f t="shared" si="1"/>
        <v>0</v>
      </c>
      <c r="I4" s="15" t="s">
        <v>288</v>
      </c>
      <c r="J4" s="15" t="s">
        <v>303</v>
      </c>
      <c r="K4" s="15" t="s">
        <v>304</v>
      </c>
      <c r="L4" s="15" t="s">
        <v>305</v>
      </c>
      <c r="M4" s="7"/>
      <c r="O4" s="6" t="s">
        <v>306</v>
      </c>
      <c r="R4" s="3">
        <f t="shared" si="2"/>
        <v>44.15</v>
      </c>
      <c r="S4" s="6">
        <v>3</v>
      </c>
      <c r="T4" s="8">
        <f>T2*3</f>
        <v>19824.000000000004</v>
      </c>
    </row>
    <row r="5" spans="1:20" s="9" customFormat="1" ht="17.25" customHeight="1" x14ac:dyDescent="0.25">
      <c r="A5" s="23" t="s">
        <v>307</v>
      </c>
      <c r="B5" s="23" t="s">
        <v>308</v>
      </c>
      <c r="C5" s="23" t="s">
        <v>309</v>
      </c>
      <c r="D5" s="24">
        <f>FLOOR(C5*1.1,LOOKUP(C5*1.1,{0,10,50,100,500},{0.01,0.05,0.1,0.5,1}))</f>
        <v>37.4</v>
      </c>
      <c r="E5" s="24">
        <f>CEILING(C5*0.9,LOOKUP(C5*0.9,{0,10,50,100,500},{0.01,0.05,0.1,0.5,1}))</f>
        <v>30.6</v>
      </c>
      <c r="F5" s="25">
        <f t="shared" si="0"/>
        <v>37.299999999999997</v>
      </c>
      <c r="G5" s="23">
        <v>2</v>
      </c>
      <c r="H5" s="23">
        <f t="shared" si="1"/>
        <v>68</v>
      </c>
      <c r="I5" s="23" t="s">
        <v>310</v>
      </c>
      <c r="J5" s="23" t="s">
        <v>311</v>
      </c>
      <c r="K5" s="23" t="s">
        <v>312</v>
      </c>
      <c r="L5" s="23" t="s">
        <v>313</v>
      </c>
      <c r="M5" s="7"/>
      <c r="N5" s="6">
        <v>2205</v>
      </c>
      <c r="O5" s="6" t="s">
        <v>306</v>
      </c>
      <c r="P5" s="6"/>
      <c r="Q5" s="6"/>
      <c r="R5" s="3">
        <f t="shared" si="2"/>
        <v>30.650000000000002</v>
      </c>
      <c r="S5" s="6">
        <v>4</v>
      </c>
      <c r="T5" s="8">
        <f>T2*4</f>
        <v>26432.000000000004</v>
      </c>
    </row>
    <row r="6" spans="1:20" x14ac:dyDescent="0.25">
      <c r="A6" s="23" t="s">
        <v>150</v>
      </c>
      <c r="B6" s="23" t="s">
        <v>151</v>
      </c>
      <c r="C6" s="23" t="s">
        <v>314</v>
      </c>
      <c r="D6" s="24">
        <f>FLOOR(C6*1.1,LOOKUP(C6*1.1,{0,10,50,100,500},{0.01,0.05,0.1,0.5,1}))</f>
        <v>45.150000000000006</v>
      </c>
      <c r="E6" s="24">
        <f>CEILING(C6*0.9,LOOKUP(C6*0.9,{0,10,50,100,500},{0.01,0.05,0.1,0.5,1}))</f>
        <v>36.950000000000003</v>
      </c>
      <c r="F6" s="25">
        <f t="shared" si="0"/>
        <v>45.050000000000004</v>
      </c>
      <c r="G6" s="23">
        <v>2</v>
      </c>
      <c r="H6" s="23">
        <f t="shared" si="1"/>
        <v>82.1</v>
      </c>
      <c r="I6" s="23" t="s">
        <v>315</v>
      </c>
      <c r="J6" s="23" t="s">
        <v>316</v>
      </c>
      <c r="K6" s="23" t="s">
        <v>317</v>
      </c>
      <c r="L6" s="23" t="s">
        <v>318</v>
      </c>
      <c r="M6" s="4"/>
      <c r="N6" s="6">
        <v>846</v>
      </c>
      <c r="O6" s="6" t="s">
        <v>292</v>
      </c>
      <c r="R6" s="3">
        <f t="shared" si="2"/>
        <v>37</v>
      </c>
      <c r="S6" s="6">
        <v>5</v>
      </c>
      <c r="T6" s="8">
        <f>T2*5</f>
        <v>33040.000000000007</v>
      </c>
    </row>
    <row r="7" spans="1:20" s="9" customFormat="1" x14ac:dyDescent="0.25">
      <c r="A7" s="23" t="s">
        <v>9</v>
      </c>
      <c r="B7" s="23" t="s">
        <v>10</v>
      </c>
      <c r="C7" s="23" t="s">
        <v>319</v>
      </c>
      <c r="D7" s="24">
        <f>FLOOR(C7*1.1,LOOKUP(C7*1.1,{0,10,50,100,500},{0.01,0.05,0.1,0.5,1}))</f>
        <v>94.100000000000009</v>
      </c>
      <c r="E7" s="24">
        <f>CEILING(C7*0.9,LOOKUP(C7*0.9,{0,10,50,100,500},{0.01,0.05,0.1,0.5,1}))</f>
        <v>77.100000000000009</v>
      </c>
      <c r="F7" s="25">
        <f t="shared" si="0"/>
        <v>93.9</v>
      </c>
      <c r="G7" s="23">
        <v>1</v>
      </c>
      <c r="H7" s="23">
        <f t="shared" si="1"/>
        <v>85.6</v>
      </c>
      <c r="I7" s="23" t="s">
        <v>310</v>
      </c>
      <c r="J7" s="23" t="s">
        <v>320</v>
      </c>
      <c r="K7" s="23" t="s">
        <v>321</v>
      </c>
      <c r="L7" s="23" t="s">
        <v>322</v>
      </c>
      <c r="M7" s="7"/>
      <c r="N7" s="6">
        <v>-470</v>
      </c>
      <c r="O7" s="6" t="s">
        <v>292</v>
      </c>
      <c r="P7" s="6"/>
      <c r="Q7" s="6"/>
      <c r="R7" s="3">
        <f t="shared" si="2"/>
        <v>77.2</v>
      </c>
      <c r="S7" s="6">
        <v>6</v>
      </c>
      <c r="T7" s="8">
        <f>T2*6</f>
        <v>39648.000000000007</v>
      </c>
    </row>
    <row r="8" spans="1:20" s="13" customFormat="1" x14ac:dyDescent="0.25">
      <c r="A8" s="23" t="s">
        <v>323</v>
      </c>
      <c r="B8" s="23" t="s">
        <v>324</v>
      </c>
      <c r="C8" s="23" t="s">
        <v>325</v>
      </c>
      <c r="D8" s="24">
        <f>FLOOR(C8*1.1,LOOKUP(C8*1.1,{0,10,50,100,500},{0.01,0.05,0.1,0.5,1}))</f>
        <v>88.800000000000011</v>
      </c>
      <c r="E8" s="24">
        <f>CEILING(C8*0.9,LOOKUP(C8*0.9,{0,10,50,100,500},{0.01,0.05,0.1,0.5,1}))</f>
        <v>72.8</v>
      </c>
      <c r="F8" s="25">
        <f t="shared" si="0"/>
        <v>88.600000000000009</v>
      </c>
      <c r="G8" s="25">
        <v>1</v>
      </c>
      <c r="H8" s="23">
        <f t="shared" si="1"/>
        <v>80.8</v>
      </c>
      <c r="I8" s="23" t="s">
        <v>310</v>
      </c>
      <c r="J8" s="23" t="s">
        <v>326</v>
      </c>
      <c r="K8" s="23" t="s">
        <v>327</v>
      </c>
      <c r="L8" s="23" t="s">
        <v>328</v>
      </c>
      <c r="M8" s="7"/>
      <c r="N8" s="6">
        <v>-3974</v>
      </c>
      <c r="O8" s="6" t="s">
        <v>292</v>
      </c>
      <c r="P8" s="6"/>
      <c r="Q8" s="6"/>
      <c r="R8" s="3">
        <f t="shared" si="2"/>
        <v>72.899999999999991</v>
      </c>
      <c r="S8" s="6">
        <v>7</v>
      </c>
      <c r="T8" s="8">
        <f>T2*7</f>
        <v>46256.000000000007</v>
      </c>
    </row>
    <row r="9" spans="1:20" s="13" customFormat="1" x14ac:dyDescent="0.25">
      <c r="A9" s="15" t="s">
        <v>329</v>
      </c>
      <c r="B9" s="15" t="s">
        <v>330</v>
      </c>
      <c r="C9" s="15" t="s">
        <v>331</v>
      </c>
      <c r="D9" s="16">
        <f>FLOOR(C9*1.1,LOOKUP(C9*1.1,{0,10,50,100,500},{0.01,0.05,0.1,0.5,1}))</f>
        <v>27.700000000000003</v>
      </c>
      <c r="E9" s="16">
        <f>CEILING(C9*0.9,LOOKUP(C9*0.9,{0,10,50,100,500},{0.01,0.05,0.1,0.5,1}))</f>
        <v>22.700000000000003</v>
      </c>
      <c r="F9" s="17">
        <f t="shared" si="0"/>
        <v>27.6</v>
      </c>
      <c r="G9" s="17">
        <v>0</v>
      </c>
      <c r="H9" s="15">
        <f t="shared" si="1"/>
        <v>0</v>
      </c>
      <c r="I9" s="15" t="s">
        <v>288</v>
      </c>
      <c r="J9" s="15" t="s">
        <v>332</v>
      </c>
      <c r="K9" s="15" t="s">
        <v>333</v>
      </c>
      <c r="L9" s="15" t="s">
        <v>334</v>
      </c>
      <c r="M9" s="7"/>
      <c r="N9" s="6"/>
      <c r="O9" s="6" t="s">
        <v>292</v>
      </c>
      <c r="P9" s="6"/>
      <c r="Q9" s="6"/>
      <c r="R9" s="3">
        <f t="shared" si="2"/>
        <v>22.750000000000004</v>
      </c>
      <c r="S9" s="6">
        <v>8</v>
      </c>
      <c r="T9" s="8">
        <f>T2*8</f>
        <v>52864.000000000007</v>
      </c>
    </row>
    <row r="10" spans="1:20" x14ac:dyDescent="0.25">
      <c r="A10" s="23" t="s">
        <v>335</v>
      </c>
      <c r="B10" s="23" t="s">
        <v>336</v>
      </c>
      <c r="C10" s="23" t="s">
        <v>337</v>
      </c>
      <c r="D10" s="24">
        <f>FLOOR(C10*1.1,LOOKUP(C10*1.1,{0,10,50,100,500},{0.01,0.05,0.1,0.5,1}))</f>
        <v>16.400000000000002</v>
      </c>
      <c r="E10" s="24">
        <f>CEILING(C10*0.9,LOOKUP(C10*0.9,{0,10,50,100,500},{0.01,0.05,0.1,0.5,1}))</f>
        <v>13.5</v>
      </c>
      <c r="F10" s="25">
        <f t="shared" si="0"/>
        <v>16.3</v>
      </c>
      <c r="G10" s="23">
        <v>5</v>
      </c>
      <c r="H10" s="23">
        <f t="shared" si="1"/>
        <v>74.75</v>
      </c>
      <c r="I10" s="23" t="s">
        <v>315</v>
      </c>
      <c r="J10" s="23" t="s">
        <v>338</v>
      </c>
      <c r="K10" s="23" t="s">
        <v>339</v>
      </c>
      <c r="L10" s="23" t="s">
        <v>340</v>
      </c>
      <c r="M10" s="7"/>
      <c r="N10" s="6">
        <v>-2080</v>
      </c>
      <c r="O10" s="6" t="s">
        <v>306</v>
      </c>
      <c r="R10" s="3">
        <f t="shared" si="2"/>
        <v>13.55</v>
      </c>
      <c r="S10" s="6">
        <v>9</v>
      </c>
      <c r="T10" s="8">
        <f>T2*9</f>
        <v>59472.000000000007</v>
      </c>
    </row>
    <row r="11" spans="1:20" s="9" customFormat="1" x14ac:dyDescent="0.25">
      <c r="A11" s="15" t="s">
        <v>184</v>
      </c>
      <c r="B11" s="15" t="s">
        <v>185</v>
      </c>
      <c r="C11" s="15" t="s">
        <v>341</v>
      </c>
      <c r="D11" s="16">
        <f>FLOOR(C11*1.1,LOOKUP(C11*1.1,{0,10,50,100,500},{0.01,0.05,0.1,0.5,1}))</f>
        <v>24.1</v>
      </c>
      <c r="E11" s="16">
        <f>CEILING(C11*0.9,LOOKUP(C11*0.9,{0,10,50,100,500},{0.01,0.05,0.1,0.5,1}))</f>
        <v>19.8</v>
      </c>
      <c r="F11" s="17">
        <f t="shared" si="0"/>
        <v>24</v>
      </c>
      <c r="G11" s="15">
        <v>0</v>
      </c>
      <c r="H11" s="15">
        <f t="shared" si="1"/>
        <v>0</v>
      </c>
      <c r="I11" s="15" t="s">
        <v>288</v>
      </c>
      <c r="J11" s="15" t="s">
        <v>342</v>
      </c>
      <c r="K11" s="15" t="s">
        <v>343</v>
      </c>
      <c r="L11" s="15" t="s">
        <v>344</v>
      </c>
      <c r="M11" s="7"/>
      <c r="N11" s="6"/>
      <c r="O11" s="6" t="s">
        <v>306</v>
      </c>
      <c r="P11" s="6"/>
      <c r="Q11" s="6"/>
      <c r="R11" s="3">
        <f t="shared" si="2"/>
        <v>19.850000000000001</v>
      </c>
      <c r="S11" s="6">
        <v>10</v>
      </c>
      <c r="T11" s="8">
        <f>T2*10</f>
        <v>66080.000000000015</v>
      </c>
    </row>
    <row r="12" spans="1:20" x14ac:dyDescent="0.25">
      <c r="A12" s="15" t="s">
        <v>345</v>
      </c>
      <c r="B12" s="15" t="s">
        <v>346</v>
      </c>
      <c r="C12" s="15" t="s">
        <v>347</v>
      </c>
      <c r="D12" s="16">
        <f>FLOOR(C12*1.1,LOOKUP(C12*1.1,{0,10,50,100,500},{0.01,0.05,0.1,0.5,1}))</f>
        <v>21.25</v>
      </c>
      <c r="E12" s="16">
        <f>CEILING(C12*0.9,LOOKUP(C12*0.9,{0,10,50,100,500},{0.01,0.05,0.1,0.5,1}))</f>
        <v>17.45</v>
      </c>
      <c r="F12" s="17">
        <f t="shared" si="0"/>
        <v>21.15</v>
      </c>
      <c r="G12" s="15">
        <v>0</v>
      </c>
      <c r="H12" s="15">
        <f t="shared" si="1"/>
        <v>0</v>
      </c>
      <c r="I12" s="15" t="s">
        <v>288</v>
      </c>
      <c r="J12" s="15" t="s">
        <v>348</v>
      </c>
      <c r="K12" s="15" t="s">
        <v>349</v>
      </c>
      <c r="L12" s="15" t="s">
        <v>350</v>
      </c>
      <c r="M12" s="7"/>
      <c r="O12" s="6" t="s">
        <v>306</v>
      </c>
      <c r="P12" s="14"/>
      <c r="R12" s="3">
        <f t="shared" si="2"/>
        <v>17.5</v>
      </c>
      <c r="T12" s="7"/>
    </row>
    <row r="13" spans="1:20" s="9" customFormat="1" x14ac:dyDescent="0.25">
      <c r="A13" s="23" t="s">
        <v>19</v>
      </c>
      <c r="B13" s="23" t="s">
        <v>20</v>
      </c>
      <c r="C13" s="23" t="s">
        <v>351</v>
      </c>
      <c r="D13" s="24">
        <f>FLOOR(C13*1.1,LOOKUP(C13*1.1,{0,10,50,100,500},{0.01,0.05,0.1,0.5,1}))</f>
        <v>44.45</v>
      </c>
      <c r="E13" s="24">
        <f>CEILING(C13*0.9,LOOKUP(C13*0.9,{0,10,50,100,500},{0.01,0.05,0.1,0.5,1}))</f>
        <v>36.450000000000003</v>
      </c>
      <c r="F13" s="25">
        <f t="shared" si="0"/>
        <v>44.35</v>
      </c>
      <c r="G13" s="23">
        <v>3</v>
      </c>
      <c r="H13" s="23">
        <f t="shared" si="1"/>
        <v>121.35000000000001</v>
      </c>
      <c r="I13" s="23" t="s">
        <v>296</v>
      </c>
      <c r="J13" s="23" t="s">
        <v>352</v>
      </c>
      <c r="K13" s="23" t="s">
        <v>353</v>
      </c>
      <c r="L13" s="23" t="s">
        <v>354</v>
      </c>
      <c r="M13" s="7"/>
      <c r="N13" s="6">
        <v>-2328</v>
      </c>
      <c r="O13" s="6" t="s">
        <v>306</v>
      </c>
      <c r="P13" s="14"/>
      <c r="Q13" s="6"/>
      <c r="R13" s="3">
        <f t="shared" si="2"/>
        <v>36.5</v>
      </c>
      <c r="S13" s="6"/>
      <c r="T13" s="7"/>
    </row>
    <row r="14" spans="1:20" x14ac:dyDescent="0.25">
      <c r="A14" s="15" t="s">
        <v>8</v>
      </c>
      <c r="B14" s="15" t="s">
        <v>7</v>
      </c>
      <c r="C14" s="15" t="s">
        <v>355</v>
      </c>
      <c r="D14" s="16">
        <f>FLOOR(C14*1.1,LOOKUP(C14*1.1,{0,10,50,100,500},{0.01,0.05,0.1,0.5,1}))</f>
        <v>61</v>
      </c>
      <c r="E14" s="16">
        <f>CEILING(C14*0.9,LOOKUP(C14*0.9,{0,10,50,100,500},{0.01,0.05,0.1,0.5,1}))</f>
        <v>49.95</v>
      </c>
      <c r="F14" s="17">
        <f t="shared" si="0"/>
        <v>60.8</v>
      </c>
      <c r="G14" s="15">
        <v>0</v>
      </c>
      <c r="H14" s="15">
        <f t="shared" si="1"/>
        <v>0</v>
      </c>
      <c r="I14" s="15" t="s">
        <v>315</v>
      </c>
      <c r="J14" s="15" t="s">
        <v>356</v>
      </c>
      <c r="K14" s="15" t="s">
        <v>357</v>
      </c>
      <c r="L14" s="28" t="s">
        <v>358</v>
      </c>
      <c r="M14" s="7"/>
      <c r="O14" s="6" t="s">
        <v>292</v>
      </c>
      <c r="P14" s="14"/>
      <c r="R14" s="3">
        <f t="shared" si="2"/>
        <v>50</v>
      </c>
      <c r="T14" s="7"/>
    </row>
    <row r="15" spans="1:20" s="9" customFormat="1" x14ac:dyDescent="0.25">
      <c r="A15" s="15" t="s">
        <v>359</v>
      </c>
      <c r="B15" s="15" t="s">
        <v>360</v>
      </c>
      <c r="C15" s="15" t="s">
        <v>361</v>
      </c>
      <c r="D15" s="16">
        <f>FLOOR(C15*1.1,LOOKUP(C15*1.1,{0,10,50,100,500},{0.01,0.05,0.1,0.5,1}))</f>
        <v>21.450000000000003</v>
      </c>
      <c r="E15" s="16">
        <f>CEILING(C15*0.9,LOOKUP(C15*0.9,{0,10,50,100,500},{0.01,0.05,0.1,0.5,1}))</f>
        <v>17.55</v>
      </c>
      <c r="F15" s="17">
        <f t="shared" si="0"/>
        <v>21.35</v>
      </c>
      <c r="G15" s="15">
        <v>0</v>
      </c>
      <c r="H15" s="15">
        <f t="shared" si="1"/>
        <v>0</v>
      </c>
      <c r="I15" s="15" t="s">
        <v>288</v>
      </c>
      <c r="J15" s="15" t="s">
        <v>362</v>
      </c>
      <c r="K15" s="15" t="s">
        <v>363</v>
      </c>
      <c r="L15" s="28" t="s">
        <v>364</v>
      </c>
      <c r="M15" s="7"/>
      <c r="N15" s="6"/>
      <c r="O15" s="6" t="s">
        <v>292</v>
      </c>
      <c r="P15" s="14"/>
      <c r="Q15" s="6"/>
      <c r="R15" s="14"/>
      <c r="S15" s="14"/>
      <c r="T15" s="7"/>
    </row>
    <row r="16" spans="1:20" x14ac:dyDescent="0.25">
      <c r="A16" s="15" t="s">
        <v>243</v>
      </c>
      <c r="B16" s="15" t="s">
        <v>244</v>
      </c>
      <c r="C16" s="15" t="s">
        <v>365</v>
      </c>
      <c r="D16" s="16">
        <f>FLOOR(C16*1.1,LOOKUP(C16*1.1,{0,10,50,100,500},{0.01,0.05,0.1,0.5,1}))</f>
        <v>90.4</v>
      </c>
      <c r="E16" s="16">
        <f>CEILING(C16*0.9,LOOKUP(C16*0.9,{0,10,50,100,500},{0.01,0.05,0.1,0.5,1}))</f>
        <v>74</v>
      </c>
      <c r="F16" s="17">
        <f t="shared" si="0"/>
        <v>90.2</v>
      </c>
      <c r="G16" s="15">
        <v>0</v>
      </c>
      <c r="H16" s="15">
        <f t="shared" si="1"/>
        <v>0</v>
      </c>
      <c r="I16" s="15" t="s">
        <v>288</v>
      </c>
      <c r="J16" s="15" t="s">
        <v>362</v>
      </c>
      <c r="K16" s="15" t="s">
        <v>366</v>
      </c>
      <c r="L16" s="15" t="s">
        <v>367</v>
      </c>
      <c r="O16" s="6" t="s">
        <v>292</v>
      </c>
      <c r="P16" s="14"/>
      <c r="R16" s="14"/>
      <c r="S16" s="14"/>
      <c r="T16" s="7"/>
    </row>
    <row r="17" spans="1:15" x14ac:dyDescent="0.25">
      <c r="C17" s="6"/>
      <c r="D17" s="4"/>
      <c r="E17" s="4"/>
      <c r="F17" s="3"/>
      <c r="G17" s="3"/>
      <c r="H17" s="9">
        <f>SUM(H2:H16)</f>
        <v>660.80000000000007</v>
      </c>
      <c r="I17" s="5"/>
      <c r="J17" s="5"/>
      <c r="L17" s="8"/>
      <c r="N17" s="7"/>
      <c r="O17" s="7"/>
    </row>
    <row r="18" spans="1:15" x14ac:dyDescent="0.25">
      <c r="A18" s="7"/>
      <c r="B18" s="7"/>
      <c r="C18" s="7"/>
      <c r="D18" s="4"/>
      <c r="E18" s="4"/>
      <c r="F18" s="3"/>
      <c r="G18" s="3"/>
      <c r="H18" s="5"/>
      <c r="I18" s="5"/>
      <c r="N18" s="7"/>
      <c r="O18" s="7"/>
    </row>
    <row r="19" spans="1:15" x14ac:dyDescent="0.25">
      <c r="A19" s="7" t="s">
        <v>368</v>
      </c>
      <c r="B19" s="7"/>
      <c r="C19" s="7"/>
      <c r="D19" s="4"/>
      <c r="E19" s="4"/>
      <c r="F19" s="3"/>
      <c r="G19" s="3"/>
      <c r="H19" s="5"/>
      <c r="I19" s="5"/>
      <c r="N19" s="7"/>
      <c r="O19" s="7"/>
    </row>
    <row r="20" spans="1:15" x14ac:dyDescent="0.25">
      <c r="A20" s="23">
        <v>2409</v>
      </c>
      <c r="B20" s="23" t="s">
        <v>369</v>
      </c>
      <c r="C20" s="23">
        <v>16.45</v>
      </c>
      <c r="D20" s="24">
        <f>FLOOR(C20*1.1,LOOKUP(C20*1.1,{0,10,50,100,500},{0.01,0.05,0.1,0.5,1}))</f>
        <v>18.05</v>
      </c>
      <c r="E20" s="24">
        <f>CEILING(C20*0.9,LOOKUP(C20*0.9,{0,10,50,100,500},{0.01,0.05,0.1,0.5,1}))</f>
        <v>14.850000000000001</v>
      </c>
      <c r="F20" s="25">
        <f>IF(D20&lt;10,D20-0.02,IF(D20&lt;50,D20-0.1,IF(D20&lt;100,D20-0.2,IF(D20&lt;500,D20-1,IF(D20&lt;1000,D20-2,0)))))</f>
        <v>17.95</v>
      </c>
      <c r="G20" s="23">
        <v>3</v>
      </c>
      <c r="H20" s="23">
        <f>C20*G20</f>
        <v>49.349999999999994</v>
      </c>
      <c r="I20" s="23" t="s">
        <v>296</v>
      </c>
      <c r="N20" s="7">
        <v>1137</v>
      </c>
      <c r="O20" s="7" t="s">
        <v>292</v>
      </c>
    </row>
    <row r="21" spans="1:15" x14ac:dyDescent="0.25">
      <c r="A21" s="7"/>
      <c r="B21" s="7"/>
      <c r="C21" s="7"/>
      <c r="N21" s="32">
        <v>-2351</v>
      </c>
      <c r="O21" s="7"/>
    </row>
    <row r="22" spans="1:15" x14ac:dyDescent="0.25">
      <c r="A22" s="7"/>
      <c r="B22" s="7"/>
      <c r="C22" s="7"/>
      <c r="N22" s="7"/>
      <c r="O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9C21-1A31-4A5F-BAD7-7D6BF79D14C2}">
  <dimension ref="A1:T24"/>
  <sheetViews>
    <sheetView zoomScale="145" zoomScaleNormal="145" workbookViewId="0">
      <selection activeCell="K22" sqref="K22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5703125" style="6" bestFit="1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2419</v>
      </c>
      <c r="B2" s="23" t="s">
        <v>2420</v>
      </c>
      <c r="C2" s="23" t="s">
        <v>2436</v>
      </c>
      <c r="D2" s="24">
        <f>FLOOR(C2*1.1,LOOKUP(C2*1.1,{0,10,50,100,500},{0.01,0.05,0.1,0.5,1}))</f>
        <v>51.400000000000006</v>
      </c>
      <c r="E2" s="24">
        <f>CEILING(C2*0.9,LOOKUP(C2*0.9,{0,10,50,100,500},{0.01,0.05,0.1,0.5,1}))</f>
        <v>42.150000000000006</v>
      </c>
      <c r="F2" s="25">
        <f>IF(D2&lt;10,D2-0.05,IF(D2&lt;50,D2-0.25,IF(D2&lt;100,D2-0.5,IF(D2&lt;500,D2-2.5,IF(D2&lt;1000,D2-5,0)))))</f>
        <v>50.900000000000006</v>
      </c>
      <c r="G2" s="23">
        <v>0</v>
      </c>
      <c r="H2" s="23">
        <f t="shared" ref="H2:H9" si="0">C2*G2</f>
        <v>0</v>
      </c>
      <c r="I2" s="23"/>
      <c r="J2" s="23" t="s">
        <v>2450</v>
      </c>
      <c r="K2" s="23" t="s">
        <v>2431</v>
      </c>
      <c r="L2" s="23" t="s">
        <v>2442</v>
      </c>
      <c r="M2" s="59"/>
      <c r="N2" s="5" t="s">
        <v>2455</v>
      </c>
      <c r="O2" s="66"/>
      <c r="R2" s="3"/>
      <c r="S2" s="6">
        <v>1</v>
      </c>
      <c r="T2" s="8">
        <f>H10*1000*0.01</f>
        <v>3020</v>
      </c>
    </row>
    <row r="3" spans="1:20" s="9" customFormat="1" x14ac:dyDescent="0.25">
      <c r="A3" s="23" t="s">
        <v>646</v>
      </c>
      <c r="B3" s="23" t="s">
        <v>647</v>
      </c>
      <c r="C3" s="23" t="s">
        <v>2437</v>
      </c>
      <c r="D3" s="23">
        <f>FLOOR(C3*1.1,LOOKUP(C3*1.1,{0,10,50,100,500},{0.01,0.05,0.1,0.5,1}))</f>
        <v>77.300000000000011</v>
      </c>
      <c r="E3" s="23">
        <f>CEILING(C3*0.9,LOOKUP(C3*0.9,{0,10,50,100,500},{0.01,0.05,0.1,0.5,1}))</f>
        <v>63.300000000000004</v>
      </c>
      <c r="F3" s="25">
        <f t="shared" ref="F3:F9" si="1">IF(D3&lt;10,D3-0.05,IF(D3&lt;50,D3-0.25,IF(D3&lt;100,D3-0.5,IF(D3&lt;500,D3-2.5,IF(D3&lt;1000,D3-5,0)))))</f>
        <v>76.800000000000011</v>
      </c>
      <c r="G3" s="23">
        <v>1</v>
      </c>
      <c r="H3" s="23">
        <f t="shared" si="0"/>
        <v>70.3</v>
      </c>
      <c r="I3" s="23"/>
      <c r="J3" s="23" t="s">
        <v>2451</v>
      </c>
      <c r="K3" s="23" t="s">
        <v>1017</v>
      </c>
      <c r="L3" s="23" t="s">
        <v>2443</v>
      </c>
      <c r="M3" s="60"/>
      <c r="N3" s="5">
        <v>1696</v>
      </c>
      <c r="O3" s="66"/>
      <c r="P3" s="6"/>
      <c r="Q3" s="6"/>
      <c r="R3" s="3"/>
      <c r="S3" s="6">
        <v>2</v>
      </c>
      <c r="T3" s="8">
        <f>T2*2</f>
        <v>6040</v>
      </c>
    </row>
    <row r="4" spans="1:20" x14ac:dyDescent="0.25">
      <c r="A4" s="23" t="s">
        <v>1201</v>
      </c>
      <c r="B4" s="23" t="s">
        <v>1202</v>
      </c>
      <c r="C4" s="23" t="s">
        <v>2438</v>
      </c>
      <c r="D4" s="24">
        <f>FLOOR(C4*1.1,LOOKUP(C4*1.1,{0,10,50,100,500},{0.01,0.05,0.1,0.5,1}))</f>
        <v>17.7</v>
      </c>
      <c r="E4" s="24">
        <f>CEILING(C4*0.9,LOOKUP(C4*0.9,{0,10,50,100,500},{0.01,0.05,0.1,0.5,1}))</f>
        <v>14.5</v>
      </c>
      <c r="F4" s="25">
        <f t="shared" si="1"/>
        <v>17.45</v>
      </c>
      <c r="G4" s="23">
        <v>3</v>
      </c>
      <c r="H4" s="23">
        <f t="shared" si="0"/>
        <v>48.300000000000004</v>
      </c>
      <c r="I4" s="23"/>
      <c r="J4" s="23" t="s">
        <v>1861</v>
      </c>
      <c r="K4" s="23" t="s">
        <v>2432</v>
      </c>
      <c r="L4" s="23" t="s">
        <v>2444</v>
      </c>
      <c r="M4" s="60"/>
      <c r="N4" s="5">
        <v>1738</v>
      </c>
      <c r="O4" s="66"/>
      <c r="R4" s="3"/>
      <c r="S4" s="6">
        <v>3</v>
      </c>
      <c r="T4" s="8">
        <f>T2*3</f>
        <v>9060</v>
      </c>
    </row>
    <row r="5" spans="1:20" s="9" customFormat="1" ht="17.25" customHeight="1" x14ac:dyDescent="0.25">
      <c r="A5" s="15" t="s">
        <v>2421</v>
      </c>
      <c r="B5" s="15" t="s">
        <v>2422</v>
      </c>
      <c r="C5" s="15" t="s">
        <v>2439</v>
      </c>
      <c r="D5" s="16">
        <f>FLOOR(C5*1.1,LOOKUP(C5*1.1,{0,10,50,100,500},{0.01,0.05,0.1,0.5,1}))</f>
        <v>81.600000000000009</v>
      </c>
      <c r="E5" s="16">
        <f>CEILING(C5*0.9,LOOKUP(C5*0.9,{0,10,50,100,500},{0.01,0.05,0.1,0.5,1}))</f>
        <v>66.8</v>
      </c>
      <c r="F5" s="17">
        <f t="shared" si="1"/>
        <v>81.100000000000009</v>
      </c>
      <c r="G5" s="15">
        <v>0</v>
      </c>
      <c r="H5" s="15">
        <f t="shared" si="0"/>
        <v>0</v>
      </c>
      <c r="I5" s="15"/>
      <c r="J5" s="15" t="s">
        <v>2452</v>
      </c>
      <c r="K5" s="15" t="s">
        <v>2433</v>
      </c>
      <c r="L5" s="15" t="s">
        <v>2445</v>
      </c>
      <c r="M5" s="60"/>
      <c r="N5" s="5"/>
      <c r="O5" s="66"/>
      <c r="P5" s="6"/>
      <c r="Q5" s="6"/>
      <c r="R5" s="3"/>
      <c r="S5" s="6">
        <v>4</v>
      </c>
      <c r="T5" s="8">
        <f>T2*4</f>
        <v>12080</v>
      </c>
    </row>
    <row r="6" spans="1:20" x14ac:dyDescent="0.25">
      <c r="A6" s="23" t="s">
        <v>2423</v>
      </c>
      <c r="B6" s="23" t="s">
        <v>2424</v>
      </c>
      <c r="C6" s="23" t="s">
        <v>1654</v>
      </c>
      <c r="D6" s="24">
        <f>FLOOR(C6*1.1,LOOKUP(C6*1.1,{0,10,50,100,500},{0.01,0.05,0.1,0.5,1}))</f>
        <v>61.6</v>
      </c>
      <c r="E6" s="24">
        <f>CEILING(C6*0.9,LOOKUP(C6*0.9,{0,10,50,100,500},{0.01,0.05,0.1,0.5,1}))</f>
        <v>50.400000000000006</v>
      </c>
      <c r="F6" s="25">
        <f t="shared" si="1"/>
        <v>61.1</v>
      </c>
      <c r="G6" s="23">
        <v>1</v>
      </c>
      <c r="H6" s="23">
        <f t="shared" si="0"/>
        <v>56</v>
      </c>
      <c r="I6" s="23"/>
      <c r="J6" s="23" t="s">
        <v>2144</v>
      </c>
      <c r="K6" s="23" t="s">
        <v>2434</v>
      </c>
      <c r="L6" s="23" t="s">
        <v>2446</v>
      </c>
      <c r="M6" s="60"/>
      <c r="N6" s="5">
        <v>-444</v>
      </c>
      <c r="O6" s="66"/>
      <c r="R6" s="3"/>
      <c r="S6" s="6">
        <v>5</v>
      </c>
      <c r="T6" s="8">
        <f>T2*5</f>
        <v>15100</v>
      </c>
    </row>
    <row r="7" spans="1:20" s="9" customFormat="1" x14ac:dyDescent="0.25">
      <c r="A7" s="23" t="s">
        <v>2425</v>
      </c>
      <c r="B7" s="23" t="s">
        <v>2426</v>
      </c>
      <c r="C7" s="23" t="s">
        <v>2440</v>
      </c>
      <c r="D7" s="24">
        <f>FLOOR(C7*1.1,LOOKUP(C7*1.1,{0,10,50,100,500},{0.01,0.05,0.1,0.5,1}))</f>
        <v>41.650000000000006</v>
      </c>
      <c r="E7" s="24">
        <f>CEILING(C7*0.9,LOOKUP(C7*0.9,{0,10,50,100,500},{0.01,0.05,0.1,0.5,1}))</f>
        <v>34.15</v>
      </c>
      <c r="F7" s="25">
        <f t="shared" si="1"/>
        <v>41.400000000000006</v>
      </c>
      <c r="G7" s="23">
        <v>1</v>
      </c>
      <c r="H7" s="23">
        <f t="shared" si="0"/>
        <v>37.9</v>
      </c>
      <c r="I7" s="23"/>
      <c r="J7" s="23" t="s">
        <v>2453</v>
      </c>
      <c r="K7" s="23" t="s">
        <v>1406</v>
      </c>
      <c r="L7" s="23" t="s">
        <v>2447</v>
      </c>
      <c r="M7" s="60"/>
      <c r="N7" s="5">
        <v>1287</v>
      </c>
      <c r="O7" s="6"/>
      <c r="P7" s="6"/>
      <c r="Q7" s="6"/>
      <c r="R7" s="3"/>
      <c r="S7" s="6">
        <v>6</v>
      </c>
      <c r="T7" s="8">
        <f>T2*6</f>
        <v>18120</v>
      </c>
    </row>
    <row r="8" spans="1:20" s="13" customFormat="1" x14ac:dyDescent="0.25">
      <c r="A8" s="23" t="s">
        <v>2427</v>
      </c>
      <c r="B8" s="23" t="s">
        <v>2428</v>
      </c>
      <c r="C8" s="23" t="s">
        <v>2441</v>
      </c>
      <c r="D8" s="24">
        <f>FLOOR(C8*1.1,LOOKUP(C8*1.1,{0,10,50,100,500},{0.01,0.05,0.1,0.5,1}))</f>
        <v>15.700000000000001</v>
      </c>
      <c r="E8" s="24">
        <f>CEILING(C8*0.9,LOOKUP(C8*0.9,{0,10,50,100,500},{0.01,0.05,0.1,0.5,1}))</f>
        <v>12.9</v>
      </c>
      <c r="F8" s="25">
        <f t="shared" si="1"/>
        <v>15.450000000000001</v>
      </c>
      <c r="G8" s="25">
        <v>3</v>
      </c>
      <c r="H8" s="23">
        <f t="shared" si="0"/>
        <v>42.900000000000006</v>
      </c>
      <c r="I8" s="23"/>
      <c r="J8" s="23" t="s">
        <v>2454</v>
      </c>
      <c r="K8" s="23" t="s">
        <v>2435</v>
      </c>
      <c r="L8" s="23" t="s">
        <v>2448</v>
      </c>
      <c r="M8" s="59"/>
      <c r="N8" s="5">
        <v>2510</v>
      </c>
      <c r="O8" s="6"/>
      <c r="P8" s="6"/>
      <c r="Q8" s="6"/>
      <c r="R8" s="3"/>
      <c r="S8" s="6">
        <v>7</v>
      </c>
      <c r="T8" s="8">
        <f>T2*7</f>
        <v>21140</v>
      </c>
    </row>
    <row r="9" spans="1:20" s="13" customFormat="1" x14ac:dyDescent="0.25">
      <c r="A9" s="23" t="s">
        <v>2429</v>
      </c>
      <c r="B9" s="23" t="s">
        <v>2430</v>
      </c>
      <c r="C9" s="23" t="s">
        <v>2039</v>
      </c>
      <c r="D9" s="24">
        <f>FLOOR(C9*1.1,LOOKUP(C9*1.1,{0,10,50,100,500},{0.01,0.05,0.1,0.5,1}))</f>
        <v>25.6</v>
      </c>
      <c r="E9" s="24">
        <f>CEILING(C9*0.9,LOOKUP(C9*0.9,{0,10,50,100,500},{0.01,0.05,0.1,0.5,1}))</f>
        <v>21</v>
      </c>
      <c r="F9" s="25">
        <f t="shared" si="1"/>
        <v>25.35</v>
      </c>
      <c r="G9" s="25">
        <v>2</v>
      </c>
      <c r="H9" s="23">
        <f t="shared" si="0"/>
        <v>46.6</v>
      </c>
      <c r="I9" s="23"/>
      <c r="J9" s="23" t="s">
        <v>1510</v>
      </c>
      <c r="K9" s="23" t="s">
        <v>432</v>
      </c>
      <c r="L9" s="23" t="s">
        <v>2449</v>
      </c>
      <c r="M9" s="60"/>
      <c r="N9" s="5">
        <v>-320</v>
      </c>
      <c r="O9" s="6"/>
      <c r="P9" s="6"/>
      <c r="Q9" s="6"/>
      <c r="R9" s="3"/>
      <c r="S9" s="6">
        <v>8</v>
      </c>
      <c r="T9" s="8">
        <f>T2*8</f>
        <v>24160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302</v>
      </c>
      <c r="I10" s="44"/>
      <c r="J10" s="42"/>
      <c r="K10" s="42"/>
      <c r="L10" s="42"/>
      <c r="M10" s="5"/>
      <c r="N10" s="30">
        <f>SUM(N2:N9)</f>
        <v>6467</v>
      </c>
      <c r="O10" s="71"/>
      <c r="R10" s="3"/>
      <c r="S10" s="6">
        <v>9</v>
      </c>
      <c r="T10" s="8">
        <f>T2*9</f>
        <v>27180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30200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D347-9427-4694-B123-C47B59ED70C5}">
  <dimension ref="A1:T24"/>
  <sheetViews>
    <sheetView zoomScale="145" zoomScaleNormal="145" workbookViewId="0">
      <selection activeCell="N7" sqref="N7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5703125" style="6" bestFit="1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1185</v>
      </c>
      <c r="B2" s="23" t="s">
        <v>1186</v>
      </c>
      <c r="C2" s="23" t="s">
        <v>2466</v>
      </c>
      <c r="D2" s="24">
        <f>FLOOR(C2*1.1,LOOKUP(C2*1.1,{0,10,50,100,500},{0.01,0.05,0.1,0.5,1}))</f>
        <v>39.400000000000006</v>
      </c>
      <c r="E2" s="24">
        <f>CEILING(C2*0.9,LOOKUP(C2*0.9,{0,10,50,100,500},{0.01,0.05,0.1,0.5,1}))</f>
        <v>32.300000000000004</v>
      </c>
      <c r="F2" s="25">
        <f>IF(D2&lt;10,D2-0.05,IF(D2&lt;50,D2-0.25,IF(D2&lt;100,D2-0.5,IF(D2&lt;500,D2-2.5,IF(D2&lt;1000,D2-5,0)))))</f>
        <v>39.150000000000006</v>
      </c>
      <c r="G2" s="23">
        <v>3</v>
      </c>
      <c r="H2" s="23">
        <f t="shared" ref="H2:H9" si="0">C2*G2</f>
        <v>107.55000000000001</v>
      </c>
      <c r="I2" s="23"/>
      <c r="J2" s="23" t="s">
        <v>2472</v>
      </c>
      <c r="K2" s="23" t="s">
        <v>2458</v>
      </c>
      <c r="L2" s="23" t="s">
        <v>2476</v>
      </c>
      <c r="M2" s="59"/>
      <c r="N2" s="5">
        <v>2026</v>
      </c>
      <c r="O2" s="66"/>
      <c r="R2" s="3"/>
      <c r="S2" s="6">
        <v>1</v>
      </c>
      <c r="T2" s="8">
        <f>H10*1000*0.01</f>
        <v>3364.5000000000005</v>
      </c>
    </row>
    <row r="3" spans="1:20" s="9" customFormat="1" x14ac:dyDescent="0.25">
      <c r="A3" s="23" t="s">
        <v>2198</v>
      </c>
      <c r="B3" s="23" t="s">
        <v>2199</v>
      </c>
      <c r="C3" s="23" t="s">
        <v>2467</v>
      </c>
      <c r="D3" s="23">
        <f>FLOOR(C3*1.1,LOOKUP(C3*1.1,{0,10,50,100,500},{0.01,0.05,0.1,0.5,1}))</f>
        <v>38.550000000000004</v>
      </c>
      <c r="E3" s="23">
        <f>CEILING(C3*0.9,LOOKUP(C3*0.9,{0,10,50,100,500},{0.01,0.05,0.1,0.5,1}))</f>
        <v>31.55</v>
      </c>
      <c r="F3" s="25">
        <f t="shared" ref="F3:F9" si="1">IF(D3&lt;10,D3-0.05,IF(D3&lt;50,D3-0.25,IF(D3&lt;100,D3-0.5,IF(D3&lt;500,D3-2.5,IF(D3&lt;1000,D3-5,0)))))</f>
        <v>38.300000000000004</v>
      </c>
      <c r="G3" s="23">
        <v>2</v>
      </c>
      <c r="H3" s="23">
        <f t="shared" si="0"/>
        <v>70.099999999999994</v>
      </c>
      <c r="I3" s="23"/>
      <c r="J3" s="23" t="s">
        <v>2473</v>
      </c>
      <c r="K3" s="23" t="s">
        <v>2459</v>
      </c>
      <c r="L3" s="23" t="s">
        <v>2477</v>
      </c>
      <c r="M3" s="59"/>
      <c r="N3" s="5">
        <v>4653</v>
      </c>
      <c r="O3" s="66"/>
      <c r="P3" s="6"/>
      <c r="Q3" s="6"/>
      <c r="R3" s="3"/>
      <c r="S3" s="6">
        <v>2</v>
      </c>
      <c r="T3" s="8">
        <f>T2*2</f>
        <v>6729.0000000000009</v>
      </c>
    </row>
    <row r="4" spans="1:20" x14ac:dyDescent="0.25">
      <c r="A4" s="23" t="s">
        <v>53</v>
      </c>
      <c r="B4" s="23" t="s">
        <v>54</v>
      </c>
      <c r="C4" s="23" t="s">
        <v>2468</v>
      </c>
      <c r="D4" s="24">
        <f>FLOOR(C4*1.1,LOOKUP(C4*1.1,{0,10,50,100,500},{0.01,0.05,0.1,0.5,1}))</f>
        <v>32.450000000000003</v>
      </c>
      <c r="E4" s="24">
        <f>CEILING(C4*0.9,LOOKUP(C4*0.9,{0,10,50,100,500},{0.01,0.05,0.1,0.5,1}))</f>
        <v>26.55</v>
      </c>
      <c r="F4" s="25">
        <f t="shared" si="1"/>
        <v>32.200000000000003</v>
      </c>
      <c r="G4" s="23">
        <v>0</v>
      </c>
      <c r="H4" s="23">
        <f t="shared" si="0"/>
        <v>0</v>
      </c>
      <c r="I4" s="23"/>
      <c r="J4" s="23" t="s">
        <v>2369</v>
      </c>
      <c r="K4" s="23" t="s">
        <v>2460</v>
      </c>
      <c r="L4" s="23" t="s">
        <v>2478</v>
      </c>
      <c r="M4" s="59"/>
      <c r="N4" s="5" t="s">
        <v>2485</v>
      </c>
      <c r="O4" s="66"/>
      <c r="R4" s="3"/>
      <c r="S4" s="6">
        <v>3</v>
      </c>
      <c r="T4" s="8">
        <f>T2*3</f>
        <v>10093.500000000002</v>
      </c>
    </row>
    <row r="5" spans="1:20" s="9" customFormat="1" ht="17.25" customHeight="1" x14ac:dyDescent="0.25">
      <c r="A5" s="23" t="s">
        <v>1968</v>
      </c>
      <c r="B5" s="23" t="s">
        <v>1969</v>
      </c>
      <c r="C5" s="23" t="s">
        <v>2469</v>
      </c>
      <c r="D5" s="24">
        <f>FLOOR(C5*1.1,LOOKUP(C5*1.1,{0,10,50,100,500},{0.01,0.05,0.1,0.5,1}))</f>
        <v>22.55</v>
      </c>
      <c r="E5" s="24">
        <f>CEILING(C5*0.9,LOOKUP(C5*0.9,{0,10,50,100,500},{0.01,0.05,0.1,0.5,1}))</f>
        <v>18.45</v>
      </c>
      <c r="F5" s="25">
        <f t="shared" si="1"/>
        <v>22.3</v>
      </c>
      <c r="G5" s="23">
        <v>2</v>
      </c>
      <c r="H5" s="23">
        <f t="shared" si="0"/>
        <v>41</v>
      </c>
      <c r="I5" s="23"/>
      <c r="J5" s="23" t="s">
        <v>2474</v>
      </c>
      <c r="K5" s="23" t="s">
        <v>2461</v>
      </c>
      <c r="L5" s="23" t="s">
        <v>2479</v>
      </c>
      <c r="M5" s="59"/>
      <c r="N5" s="5">
        <v>-791</v>
      </c>
      <c r="O5" s="66"/>
      <c r="P5" s="6"/>
      <c r="Q5" s="6"/>
      <c r="R5" s="3"/>
      <c r="S5" s="6">
        <v>4</v>
      </c>
      <c r="T5" s="8">
        <f>T2*4</f>
        <v>13458.000000000002</v>
      </c>
    </row>
    <row r="6" spans="1:20" x14ac:dyDescent="0.25">
      <c r="A6" s="23" t="s">
        <v>484</v>
      </c>
      <c r="B6" s="23" t="s">
        <v>485</v>
      </c>
      <c r="C6" s="23" t="s">
        <v>261</v>
      </c>
      <c r="D6" s="24">
        <f>FLOOR(C6*1.1,LOOKUP(C6*1.1,{0,10,50,100,500},{0.01,0.05,0.1,0.5,1}))</f>
        <v>39.700000000000003</v>
      </c>
      <c r="E6" s="24">
        <f>CEILING(C6*0.9,LOOKUP(C6*0.9,{0,10,50,100,500},{0.01,0.05,0.1,0.5,1}))</f>
        <v>32.5</v>
      </c>
      <c r="F6" s="25">
        <f t="shared" si="1"/>
        <v>39.450000000000003</v>
      </c>
      <c r="G6" s="23">
        <v>1</v>
      </c>
      <c r="H6" s="23">
        <f t="shared" si="0"/>
        <v>36.1</v>
      </c>
      <c r="I6" s="23"/>
      <c r="J6" s="23" t="s">
        <v>2475</v>
      </c>
      <c r="K6" s="23" t="s">
        <v>2462</v>
      </c>
      <c r="L6" s="23" t="s">
        <v>2480</v>
      </c>
      <c r="M6" s="60"/>
      <c r="N6" s="5">
        <v>2998</v>
      </c>
      <c r="O6" s="66"/>
      <c r="R6" s="3"/>
      <c r="S6" s="6">
        <v>5</v>
      </c>
      <c r="T6" s="8">
        <f>T2*5</f>
        <v>16822.500000000004</v>
      </c>
    </row>
    <row r="7" spans="1:20" s="9" customFormat="1" x14ac:dyDescent="0.25">
      <c r="A7" s="23" t="s">
        <v>1463</v>
      </c>
      <c r="B7" s="23" t="s">
        <v>1464</v>
      </c>
      <c r="C7" s="23" t="s">
        <v>2470</v>
      </c>
      <c r="D7" s="24">
        <f>FLOOR(C7*1.1,LOOKUP(C7*1.1,{0,10,50,100,500},{0.01,0.05,0.1,0.5,1}))</f>
        <v>25.1</v>
      </c>
      <c r="E7" s="24">
        <f>CEILING(C7*0.9,LOOKUP(C7*0.9,{0,10,50,100,500},{0.01,0.05,0.1,0.5,1}))</f>
        <v>20.6</v>
      </c>
      <c r="F7" s="25">
        <f t="shared" si="1"/>
        <v>24.85</v>
      </c>
      <c r="G7" s="23">
        <v>0</v>
      </c>
      <c r="H7" s="23">
        <f t="shared" si="0"/>
        <v>0</v>
      </c>
      <c r="I7" s="23"/>
      <c r="J7" s="23" t="s">
        <v>2140</v>
      </c>
      <c r="K7" s="23" t="s">
        <v>2463</v>
      </c>
      <c r="L7" s="23" t="s">
        <v>2481</v>
      </c>
      <c r="M7" s="60"/>
      <c r="N7" s="5" t="s">
        <v>2484</v>
      </c>
      <c r="O7" s="6"/>
      <c r="P7" s="6"/>
      <c r="Q7" s="6"/>
      <c r="R7" s="3"/>
      <c r="S7" s="6">
        <v>6</v>
      </c>
      <c r="T7" s="8">
        <f>T2*6</f>
        <v>20187.000000000004</v>
      </c>
    </row>
    <row r="8" spans="1:20" s="13" customFormat="1" x14ac:dyDescent="0.25">
      <c r="A8" s="23" t="s">
        <v>790</v>
      </c>
      <c r="B8" s="23" t="s">
        <v>791</v>
      </c>
      <c r="C8" s="23" t="s">
        <v>2471</v>
      </c>
      <c r="D8" s="24">
        <f>FLOOR(C8*1.1,LOOKUP(C8*1.1,{0,10,50,100,500},{0.01,0.05,0.1,0.5,1}))</f>
        <v>24.25</v>
      </c>
      <c r="E8" s="24">
        <f>CEILING(C8*0.9,LOOKUP(C8*0.9,{0,10,50,100,500},{0.01,0.05,0.1,0.5,1}))</f>
        <v>19.850000000000001</v>
      </c>
      <c r="F8" s="25">
        <f t="shared" si="1"/>
        <v>24</v>
      </c>
      <c r="G8" s="25">
        <v>2</v>
      </c>
      <c r="H8" s="23">
        <f t="shared" si="0"/>
        <v>44.1</v>
      </c>
      <c r="I8" s="23"/>
      <c r="J8" s="23" t="s">
        <v>1880</v>
      </c>
      <c r="K8" s="23" t="s">
        <v>2464</v>
      </c>
      <c r="L8" s="23" t="s">
        <v>2482</v>
      </c>
      <c r="M8" s="60"/>
      <c r="N8" s="5">
        <v>1110</v>
      </c>
      <c r="O8" s="6"/>
      <c r="P8" s="6"/>
      <c r="Q8" s="6"/>
      <c r="R8" s="3"/>
      <c r="S8" s="6">
        <v>7</v>
      </c>
      <c r="T8" s="8">
        <f>T2*7</f>
        <v>23551.500000000004</v>
      </c>
    </row>
    <row r="9" spans="1:20" s="13" customFormat="1" x14ac:dyDescent="0.25">
      <c r="A9" s="23" t="s">
        <v>2456</v>
      </c>
      <c r="B9" s="23" t="s">
        <v>2457</v>
      </c>
      <c r="C9" s="23" t="s">
        <v>929</v>
      </c>
      <c r="D9" s="24">
        <f>FLOOR(C9*1.1,LOOKUP(C9*1.1,{0,10,50,100,500},{0.01,0.05,0.1,0.5,1}))</f>
        <v>20.650000000000002</v>
      </c>
      <c r="E9" s="24">
        <f>CEILING(C9*0.9,LOOKUP(C9*0.9,{0,10,50,100,500},{0.01,0.05,0.1,0.5,1}))</f>
        <v>16.95</v>
      </c>
      <c r="F9" s="25">
        <f t="shared" si="1"/>
        <v>20.400000000000002</v>
      </c>
      <c r="G9" s="25">
        <v>2</v>
      </c>
      <c r="H9" s="23">
        <f t="shared" si="0"/>
        <v>37.6</v>
      </c>
      <c r="I9" s="23"/>
      <c r="J9" s="23" t="s">
        <v>946</v>
      </c>
      <c r="K9" s="23" t="s">
        <v>2465</v>
      </c>
      <c r="L9" s="23" t="s">
        <v>2483</v>
      </c>
      <c r="M9" s="60"/>
      <c r="N9" s="5">
        <v>-1473</v>
      </c>
      <c r="O9" s="6"/>
      <c r="P9" s="6"/>
      <c r="Q9" s="6"/>
      <c r="R9" s="3"/>
      <c r="S9" s="6">
        <v>8</v>
      </c>
      <c r="T9" s="8">
        <f>T2*8</f>
        <v>26916.000000000004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336.45000000000005</v>
      </c>
      <c r="I10" s="44"/>
      <c r="J10" s="42"/>
      <c r="K10" s="42"/>
      <c r="L10" s="42"/>
      <c r="M10" s="5"/>
      <c r="N10" s="30">
        <f>SUM(N2:N9)</f>
        <v>8523</v>
      </c>
      <c r="O10" s="71"/>
      <c r="R10" s="3"/>
      <c r="S10" s="6">
        <v>9</v>
      </c>
      <c r="T10" s="8">
        <f>T2*9</f>
        <v>30280.500000000004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33645.000000000007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283F-CBB7-448F-B358-B4684522F538}">
  <dimension ref="A1:T24"/>
  <sheetViews>
    <sheetView zoomScale="145" zoomScaleNormal="145" workbookViewId="0">
      <selection activeCell="J3" sqref="J3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6.7109375" style="14" customWidth="1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5703125" style="6" bestFit="1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1542</v>
      </c>
      <c r="B2" s="23" t="s">
        <v>1543</v>
      </c>
      <c r="C2" s="23" t="s">
        <v>2498</v>
      </c>
      <c r="D2" s="24">
        <f>FLOOR(C2*1.1,LOOKUP(C2*1.1,{0,10,50,100,500},{0.01,0.05,0.1,0.5,1}))</f>
        <v>45.800000000000004</v>
      </c>
      <c r="E2" s="24">
        <f>CEILING(C2*0.9,LOOKUP(C2*0.9,{0,10,50,100,500},{0.01,0.05,0.1,0.5,1}))</f>
        <v>37.5</v>
      </c>
      <c r="F2" s="25">
        <f>IF(D2&lt;10,D2-0.05,IF(D2&lt;50,D2-0.25,IF(D2&lt;100,D2-0.5,IF(D2&lt;500,D2-2.5,IF(D2&lt;1000,D2-5,0)))))</f>
        <v>45.550000000000004</v>
      </c>
      <c r="G2" s="23">
        <v>2</v>
      </c>
      <c r="H2" s="23">
        <f t="shared" ref="H2:H9" si="0">C2*G2</f>
        <v>83.3</v>
      </c>
      <c r="I2" s="23"/>
      <c r="J2" s="23" t="s">
        <v>2503</v>
      </c>
      <c r="K2" s="23" t="s">
        <v>2490</v>
      </c>
      <c r="L2" s="23" t="s">
        <v>2508</v>
      </c>
      <c r="M2" s="60"/>
      <c r="N2" s="5">
        <v>7747</v>
      </c>
      <c r="O2" s="66"/>
      <c r="R2" s="3"/>
      <c r="S2" s="6">
        <v>1</v>
      </c>
      <c r="T2" s="8">
        <f>H10*1000*0.01</f>
        <v>4131</v>
      </c>
    </row>
    <row r="3" spans="1:20" s="9" customFormat="1" x14ac:dyDescent="0.25">
      <c r="A3" s="23" t="s">
        <v>335</v>
      </c>
      <c r="B3" s="23" t="s">
        <v>336</v>
      </c>
      <c r="C3" s="23" t="s">
        <v>2156</v>
      </c>
      <c r="D3" s="23">
        <f>FLOOR(C3*1.1,LOOKUP(C3*1.1,{0,10,50,100,500},{0.01,0.05,0.1,0.5,1}))</f>
        <v>21.8</v>
      </c>
      <c r="E3" s="23">
        <f>CEILING(C3*0.9,LOOKUP(C3*0.9,{0,10,50,100,500},{0.01,0.05,0.1,0.5,1}))</f>
        <v>17.900000000000002</v>
      </c>
      <c r="F3" s="25">
        <f t="shared" ref="F3:F9" si="1">IF(D3&lt;10,D3-0.05,IF(D3&lt;50,D3-0.25,IF(D3&lt;100,D3-0.5,IF(D3&lt;500,D3-2.5,IF(D3&lt;1000,D3-5,0)))))</f>
        <v>21.55</v>
      </c>
      <c r="G3" s="23">
        <v>0</v>
      </c>
      <c r="H3" s="23">
        <f t="shared" si="0"/>
        <v>0</v>
      </c>
      <c r="I3" s="23"/>
      <c r="J3" s="23" t="s">
        <v>2504</v>
      </c>
      <c r="K3" s="23" t="s">
        <v>2491</v>
      </c>
      <c r="L3" s="23" t="s">
        <v>2509</v>
      </c>
      <c r="M3" s="60"/>
      <c r="N3" s="5" t="s">
        <v>2516</v>
      </c>
      <c r="O3" s="66"/>
      <c r="P3" s="6"/>
      <c r="Q3" s="6"/>
      <c r="R3" s="3"/>
      <c r="S3" s="6">
        <v>2</v>
      </c>
      <c r="T3" s="8">
        <f>T2*2</f>
        <v>8262</v>
      </c>
    </row>
    <row r="4" spans="1:20" x14ac:dyDescent="0.25">
      <c r="A4" s="23" t="s">
        <v>2486</v>
      </c>
      <c r="B4" s="23" t="s">
        <v>2487</v>
      </c>
      <c r="C4" s="23" t="s">
        <v>2499</v>
      </c>
      <c r="D4" s="24">
        <f>FLOOR(C4*1.1,LOOKUP(C4*1.1,{0,10,50,100,500},{0.01,0.05,0.1,0.5,1}))</f>
        <v>28.05</v>
      </c>
      <c r="E4" s="24">
        <f>CEILING(C4*0.9,LOOKUP(C4*0.9,{0,10,50,100,500},{0.01,0.05,0.1,0.5,1}))</f>
        <v>22.950000000000003</v>
      </c>
      <c r="F4" s="25">
        <f t="shared" si="1"/>
        <v>27.8</v>
      </c>
      <c r="G4" s="23">
        <v>2</v>
      </c>
      <c r="H4" s="23">
        <f t="shared" si="0"/>
        <v>51</v>
      </c>
      <c r="I4" s="23"/>
      <c r="J4" s="23" t="s">
        <v>2505</v>
      </c>
      <c r="K4" s="23" t="s">
        <v>2492</v>
      </c>
      <c r="L4" s="23" t="s">
        <v>2510</v>
      </c>
      <c r="M4" s="60"/>
      <c r="N4" s="5">
        <v>4887</v>
      </c>
      <c r="O4" s="66"/>
      <c r="R4" s="3"/>
      <c r="S4" s="6">
        <v>3</v>
      </c>
      <c r="T4" s="8">
        <f>T2*3</f>
        <v>12393</v>
      </c>
    </row>
    <row r="5" spans="1:20" s="9" customFormat="1" ht="17.25" customHeight="1" x14ac:dyDescent="0.25">
      <c r="A5" s="23" t="s">
        <v>2488</v>
      </c>
      <c r="B5" s="23" t="s">
        <v>2489</v>
      </c>
      <c r="C5" s="23" t="s">
        <v>671</v>
      </c>
      <c r="D5" s="24">
        <f>FLOOR(C5*1.1,LOOKUP(C5*1.1,{0,10,50,100,500},{0.01,0.05,0.1,0.5,1}))</f>
        <v>12.4</v>
      </c>
      <c r="E5" s="24">
        <f>CEILING(C5*0.9,LOOKUP(C5*0.9,{0,10,50,100,500},{0.01,0.05,0.1,0.5,1}))</f>
        <v>10.200000000000001</v>
      </c>
      <c r="F5" s="25">
        <f t="shared" si="1"/>
        <v>12.15</v>
      </c>
      <c r="G5" s="23">
        <v>4</v>
      </c>
      <c r="H5" s="23">
        <f t="shared" si="0"/>
        <v>45.2</v>
      </c>
      <c r="I5" s="23"/>
      <c r="J5" s="23" t="s">
        <v>2506</v>
      </c>
      <c r="K5" s="23" t="s">
        <v>2493</v>
      </c>
      <c r="L5" s="23" t="s">
        <v>2511</v>
      </c>
      <c r="M5" s="60"/>
      <c r="N5" s="5">
        <v>3606</v>
      </c>
      <c r="O5" s="66"/>
      <c r="P5" s="6"/>
      <c r="Q5" s="6"/>
      <c r="R5" s="3"/>
      <c r="S5" s="6">
        <v>4</v>
      </c>
      <c r="T5" s="8">
        <f>T2*4</f>
        <v>16524</v>
      </c>
    </row>
    <row r="6" spans="1:20" x14ac:dyDescent="0.25">
      <c r="A6" s="23" t="s">
        <v>2001</v>
      </c>
      <c r="B6" s="23" t="s">
        <v>2002</v>
      </c>
      <c r="C6" s="23" t="s">
        <v>1423</v>
      </c>
      <c r="D6" s="24">
        <f>FLOOR(C6*1.1,LOOKUP(C6*1.1,{0,10,50,100,500},{0.01,0.05,0.1,0.5,1}))</f>
        <v>24.35</v>
      </c>
      <c r="E6" s="24">
        <f>CEILING(C6*0.9,LOOKUP(C6*0.9,{0,10,50,100,500},{0.01,0.05,0.1,0.5,1}))</f>
        <v>19.950000000000003</v>
      </c>
      <c r="F6" s="25">
        <f t="shared" si="1"/>
        <v>24.1</v>
      </c>
      <c r="G6" s="23">
        <v>2</v>
      </c>
      <c r="H6" s="23">
        <f t="shared" si="0"/>
        <v>44.3</v>
      </c>
      <c r="I6" s="23"/>
      <c r="J6" s="23" t="s">
        <v>2507</v>
      </c>
      <c r="K6" s="23" t="s">
        <v>2494</v>
      </c>
      <c r="L6" s="23" t="s">
        <v>2512</v>
      </c>
      <c r="M6" s="60"/>
      <c r="N6" s="5">
        <v>4113</v>
      </c>
      <c r="O6" s="66"/>
      <c r="R6" s="3"/>
      <c r="S6" s="6">
        <v>5</v>
      </c>
      <c r="T6" s="8">
        <f>T2*5</f>
        <v>20655</v>
      </c>
    </row>
    <row r="7" spans="1:20" s="9" customFormat="1" x14ac:dyDescent="0.25">
      <c r="A7" s="23" t="s">
        <v>2427</v>
      </c>
      <c r="B7" s="23" t="s">
        <v>2428</v>
      </c>
      <c r="C7" s="23" t="s">
        <v>2500</v>
      </c>
      <c r="D7" s="24">
        <f>FLOOR(C7*1.1,LOOKUP(C7*1.1,{0,10,50,100,500},{0.01,0.05,0.1,0.5,1}))</f>
        <v>16.25</v>
      </c>
      <c r="E7" s="24">
        <f>CEILING(C7*0.9,LOOKUP(C7*0.9,{0,10,50,100,500},{0.01,0.05,0.1,0.5,1}))</f>
        <v>13.350000000000001</v>
      </c>
      <c r="F7" s="25">
        <f t="shared" si="1"/>
        <v>16</v>
      </c>
      <c r="G7" s="23">
        <v>6</v>
      </c>
      <c r="H7" s="23">
        <f t="shared" si="0"/>
        <v>88.800000000000011</v>
      </c>
      <c r="I7" s="23"/>
      <c r="J7" s="23" t="s">
        <v>1925</v>
      </c>
      <c r="K7" s="23" t="s">
        <v>2495</v>
      </c>
      <c r="L7" s="23" t="s">
        <v>2513</v>
      </c>
      <c r="M7" s="60"/>
      <c r="N7" s="5">
        <v>2310</v>
      </c>
      <c r="O7" s="6"/>
      <c r="P7" s="6"/>
      <c r="Q7" s="6"/>
      <c r="R7" s="3"/>
      <c r="S7" s="6">
        <v>6</v>
      </c>
      <c r="T7" s="8">
        <f>T2*6</f>
        <v>24786</v>
      </c>
    </row>
    <row r="8" spans="1:20" s="13" customFormat="1" x14ac:dyDescent="0.25">
      <c r="A8" s="23" t="s">
        <v>1189</v>
      </c>
      <c r="B8" s="23" t="s">
        <v>1190</v>
      </c>
      <c r="C8" s="23" t="s">
        <v>2501</v>
      </c>
      <c r="D8" s="24">
        <f>FLOOR(C8*1.1,LOOKUP(C8*1.1,{0,10,50,100,500},{0.01,0.05,0.1,0.5,1}))</f>
        <v>53.2</v>
      </c>
      <c r="E8" s="24">
        <f>CEILING(C8*0.9,LOOKUP(C8*0.9,{0,10,50,100,500},{0.01,0.05,0.1,0.5,1}))</f>
        <v>43.650000000000006</v>
      </c>
      <c r="F8" s="25">
        <f t="shared" si="1"/>
        <v>52.7</v>
      </c>
      <c r="G8" s="25">
        <v>1</v>
      </c>
      <c r="H8" s="23">
        <f t="shared" si="0"/>
        <v>48.45</v>
      </c>
      <c r="I8" s="23"/>
      <c r="J8" s="23" t="s">
        <v>508</v>
      </c>
      <c r="K8" s="23" t="s">
        <v>2496</v>
      </c>
      <c r="L8" s="23" t="s">
        <v>2514</v>
      </c>
      <c r="M8" s="60"/>
      <c r="N8" s="5">
        <v>5593</v>
      </c>
      <c r="O8" s="6"/>
      <c r="P8" s="6"/>
      <c r="Q8" s="6"/>
      <c r="R8" s="3"/>
      <c r="S8" s="6">
        <v>7</v>
      </c>
      <c r="T8" s="8">
        <f>T2*7</f>
        <v>28917</v>
      </c>
    </row>
    <row r="9" spans="1:20" s="13" customFormat="1" x14ac:dyDescent="0.25">
      <c r="A9" s="23" t="s">
        <v>1482</v>
      </c>
      <c r="B9" s="23" t="s">
        <v>1483</v>
      </c>
      <c r="C9" s="23" t="s">
        <v>2502</v>
      </c>
      <c r="D9" s="24">
        <f>FLOOR(C9*1.1,LOOKUP(C9*1.1,{0,10,50,100,500},{0.01,0.05,0.1,0.5,1}))</f>
        <v>19.05</v>
      </c>
      <c r="E9" s="24">
        <f>CEILING(C9*0.9,LOOKUP(C9*0.9,{0,10,50,100,500},{0.01,0.05,0.1,0.5,1}))</f>
        <v>15.65</v>
      </c>
      <c r="F9" s="25">
        <f t="shared" si="1"/>
        <v>18.8</v>
      </c>
      <c r="G9" s="25">
        <v>3</v>
      </c>
      <c r="H9" s="23">
        <f t="shared" si="0"/>
        <v>52.050000000000004</v>
      </c>
      <c r="I9" s="23"/>
      <c r="J9" s="23" t="s">
        <v>1272</v>
      </c>
      <c r="K9" s="23" t="s">
        <v>2497</v>
      </c>
      <c r="L9" s="23" t="s">
        <v>2515</v>
      </c>
      <c r="M9" s="60"/>
      <c r="N9" s="5">
        <v>6526</v>
      </c>
      <c r="O9" s="6"/>
      <c r="P9" s="6"/>
      <c r="Q9" s="6"/>
      <c r="R9" s="3"/>
      <c r="S9" s="6">
        <v>8</v>
      </c>
      <c r="T9" s="8">
        <f>T2*8</f>
        <v>33048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413.1</v>
      </c>
      <c r="I10" s="44"/>
      <c r="J10" s="42"/>
      <c r="K10" s="42"/>
      <c r="L10" s="42"/>
      <c r="M10" s="5"/>
      <c r="N10" s="30">
        <f>SUM(N2:N9)</f>
        <v>34782</v>
      </c>
      <c r="O10" s="71"/>
      <c r="R10" s="3"/>
      <c r="S10" s="6">
        <v>9</v>
      </c>
      <c r="T10" s="8">
        <f>T2*9</f>
        <v>37179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41310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B97D-38C8-46CA-B68C-89BE76CC7A61}">
  <dimension ref="A1:T24"/>
  <sheetViews>
    <sheetView zoomScale="145" zoomScaleNormal="145" workbookViewId="0">
      <selection activeCell="J5" sqref="J5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5703125" style="6" bestFit="1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2064</v>
      </c>
      <c r="B2" s="23" t="s">
        <v>2065</v>
      </c>
      <c r="C2" s="23" t="s">
        <v>1475</v>
      </c>
      <c r="D2" s="24">
        <f>FLOOR(C2*1.1,LOOKUP(C2*1.1,{0,10,50,100,500},{0.01,0.05,0.1,0.5,1}))</f>
        <v>81.100000000000009</v>
      </c>
      <c r="E2" s="24">
        <f>CEILING(C2*0.9,LOOKUP(C2*0.9,{0,10,50,100,500},{0.01,0.05,0.1,0.5,1}))</f>
        <v>66.5</v>
      </c>
      <c r="F2" s="25">
        <f>IF(D2&lt;10,D2-0.05,IF(D2&lt;50,D2-0.25,IF(D2&lt;100,D2-0.5,IF(D2&lt;500,D2-2.5,IF(D2&lt;1000,D2-5,0)))))</f>
        <v>80.600000000000009</v>
      </c>
      <c r="G2" s="23">
        <v>0</v>
      </c>
      <c r="H2" s="23">
        <f t="shared" ref="H2:H9" si="0">C2*G2</f>
        <v>0</v>
      </c>
      <c r="I2" s="23"/>
      <c r="J2" s="23" t="s">
        <v>518</v>
      </c>
      <c r="K2" s="23" t="s">
        <v>2517</v>
      </c>
      <c r="L2" s="23" t="s">
        <v>2518</v>
      </c>
      <c r="M2" s="60"/>
      <c r="N2" s="5" t="s">
        <v>2548</v>
      </c>
      <c r="O2" s="66"/>
      <c r="R2" s="3"/>
      <c r="S2" s="6">
        <v>1</v>
      </c>
      <c r="T2" s="8">
        <f>H10*1000*0.01</f>
        <v>3327.9999999999995</v>
      </c>
    </row>
    <row r="3" spans="1:20" s="9" customFormat="1" x14ac:dyDescent="0.25">
      <c r="A3" s="23" t="s">
        <v>2519</v>
      </c>
      <c r="B3" s="23" t="s">
        <v>2520</v>
      </c>
      <c r="C3" s="23" t="s">
        <v>186</v>
      </c>
      <c r="D3" s="23">
        <f>FLOOR(C3*1.1,LOOKUP(C3*1.1,{0,10,50,100,500},{0.01,0.05,0.1,0.5,1}))</f>
        <v>23</v>
      </c>
      <c r="E3" s="23">
        <f>CEILING(C3*0.9,LOOKUP(C3*0.9,{0,10,50,100,500},{0.01,0.05,0.1,0.5,1}))</f>
        <v>18.900000000000002</v>
      </c>
      <c r="F3" s="25">
        <f t="shared" ref="F3:F9" si="1">IF(D3&lt;10,D3-0.05,IF(D3&lt;50,D3-0.25,IF(D3&lt;100,D3-0.5,IF(D3&lt;500,D3-2.5,IF(D3&lt;1000,D3-5,0)))))</f>
        <v>22.75</v>
      </c>
      <c r="G3" s="23">
        <v>3</v>
      </c>
      <c r="H3" s="23">
        <f t="shared" si="0"/>
        <v>62.849999999999994</v>
      </c>
      <c r="I3" s="23"/>
      <c r="J3" s="23" t="s">
        <v>2521</v>
      </c>
      <c r="K3" s="23" t="s">
        <v>2522</v>
      </c>
      <c r="L3" s="23" t="s">
        <v>2523</v>
      </c>
      <c r="M3" s="59"/>
      <c r="N3" s="5">
        <v>3633</v>
      </c>
      <c r="O3" s="66"/>
      <c r="P3" s="6"/>
      <c r="Q3" s="6"/>
      <c r="R3" s="3"/>
      <c r="S3" s="6">
        <v>2</v>
      </c>
      <c r="T3" s="8">
        <f>T2*2</f>
        <v>6655.9999999999991</v>
      </c>
    </row>
    <row r="4" spans="1:20" x14ac:dyDescent="0.25">
      <c r="A4" s="23" t="s">
        <v>865</v>
      </c>
      <c r="B4" s="23" t="s">
        <v>866</v>
      </c>
      <c r="C4" s="23" t="s">
        <v>156</v>
      </c>
      <c r="D4" s="24">
        <f>FLOOR(C4*1.1,LOOKUP(C4*1.1,{0,10,50,100,500},{0.01,0.05,0.1,0.5,1}))</f>
        <v>60.7</v>
      </c>
      <c r="E4" s="24">
        <f>CEILING(C4*0.9,LOOKUP(C4*0.9,{0,10,50,100,500},{0.01,0.05,0.1,0.5,1}))</f>
        <v>49.7</v>
      </c>
      <c r="F4" s="25">
        <f t="shared" si="1"/>
        <v>60.2</v>
      </c>
      <c r="G4" s="23">
        <v>1</v>
      </c>
      <c r="H4" s="23">
        <f t="shared" si="0"/>
        <v>55.2</v>
      </c>
      <c r="I4" s="23"/>
      <c r="J4" s="23" t="s">
        <v>2524</v>
      </c>
      <c r="K4" s="23" t="s">
        <v>2525</v>
      </c>
      <c r="L4" s="23" t="s">
        <v>2526</v>
      </c>
      <c r="M4" s="60"/>
      <c r="N4" s="5">
        <v>2867</v>
      </c>
      <c r="O4" s="66"/>
      <c r="R4" s="3"/>
      <c r="S4" s="6">
        <v>3</v>
      </c>
      <c r="T4" s="8">
        <f>T2*3</f>
        <v>9983.9999999999982</v>
      </c>
    </row>
    <row r="5" spans="1:20" s="9" customFormat="1" ht="17.25" customHeight="1" x14ac:dyDescent="0.25">
      <c r="A5" s="23" t="s">
        <v>144</v>
      </c>
      <c r="B5" s="23" t="s">
        <v>145</v>
      </c>
      <c r="C5" s="23" t="s">
        <v>2527</v>
      </c>
      <c r="D5" s="24">
        <f>FLOOR(C5*1.1,LOOKUP(C5*1.1,{0,10,50,100,500},{0.01,0.05,0.1,0.5,1}))</f>
        <v>86.600000000000009</v>
      </c>
      <c r="E5" s="24">
        <f>CEILING(C5*0.9,LOOKUP(C5*0.9,{0,10,50,100,500},{0.01,0.05,0.1,0.5,1}))</f>
        <v>71</v>
      </c>
      <c r="F5" s="25">
        <f t="shared" si="1"/>
        <v>86.100000000000009</v>
      </c>
      <c r="G5" s="23">
        <v>1</v>
      </c>
      <c r="H5" s="23">
        <f t="shared" si="0"/>
        <v>78.8</v>
      </c>
      <c r="I5" s="23"/>
      <c r="J5" s="23" t="s">
        <v>487</v>
      </c>
      <c r="K5" s="23" t="s">
        <v>2528</v>
      </c>
      <c r="L5" s="23" t="s">
        <v>2529</v>
      </c>
      <c r="M5" s="60"/>
      <c r="N5" s="5">
        <v>4064</v>
      </c>
      <c r="O5" s="66"/>
      <c r="P5" s="6"/>
      <c r="Q5" s="6"/>
      <c r="R5" s="3"/>
      <c r="S5" s="6">
        <v>4</v>
      </c>
      <c r="T5" s="8">
        <f>T2*4</f>
        <v>13311.999999999998</v>
      </c>
    </row>
    <row r="6" spans="1:20" x14ac:dyDescent="0.25">
      <c r="A6" s="23" t="s">
        <v>1057</v>
      </c>
      <c r="B6" s="23" t="s">
        <v>1058</v>
      </c>
      <c r="C6" s="23" t="s">
        <v>2530</v>
      </c>
      <c r="D6" s="24">
        <f>FLOOR(C6*1.1,LOOKUP(C6*1.1,{0,10,50,100,500},{0.01,0.05,0.1,0.5,1}))</f>
        <v>20.200000000000003</v>
      </c>
      <c r="E6" s="24">
        <f>CEILING(C6*0.9,LOOKUP(C6*0.9,{0,10,50,100,500},{0.01,0.05,0.1,0.5,1}))</f>
        <v>16.600000000000001</v>
      </c>
      <c r="F6" s="25">
        <f t="shared" si="1"/>
        <v>19.950000000000003</v>
      </c>
      <c r="G6" s="23">
        <v>2</v>
      </c>
      <c r="H6" s="23">
        <f t="shared" si="0"/>
        <v>36.799999999999997</v>
      </c>
      <c r="I6" s="23"/>
      <c r="J6" s="23" t="s">
        <v>1512</v>
      </c>
      <c r="K6" s="23" t="s">
        <v>2531</v>
      </c>
      <c r="L6" s="23" t="s">
        <v>2532</v>
      </c>
      <c r="N6" s="5">
        <v>1144</v>
      </c>
      <c r="O6" s="66"/>
      <c r="R6" s="3"/>
      <c r="S6" s="6">
        <v>5</v>
      </c>
      <c r="T6" s="8">
        <f>T2*5</f>
        <v>16639.999999999996</v>
      </c>
    </row>
    <row r="7" spans="1:20" s="9" customFormat="1" x14ac:dyDescent="0.25">
      <c r="A7" s="15" t="s">
        <v>982</v>
      </c>
      <c r="B7" s="15" t="s">
        <v>983</v>
      </c>
      <c r="C7" s="15" t="s">
        <v>2533</v>
      </c>
      <c r="D7" s="16">
        <f>FLOOR(C7*1.1,LOOKUP(C7*1.1,{0,10,50,100,500},{0.01,0.05,0.1,0.5,1}))</f>
        <v>37.6</v>
      </c>
      <c r="E7" s="16">
        <f>CEILING(C7*0.9,LOOKUP(C7*0.9,{0,10,50,100,500},{0.01,0.05,0.1,0.5,1}))</f>
        <v>30.8</v>
      </c>
      <c r="F7" s="17">
        <f t="shared" si="1"/>
        <v>37.35</v>
      </c>
      <c r="G7" s="15">
        <v>0</v>
      </c>
      <c r="H7" s="15">
        <f t="shared" si="0"/>
        <v>0</v>
      </c>
      <c r="I7" s="15"/>
      <c r="J7" s="15" t="s">
        <v>2534</v>
      </c>
      <c r="K7" s="15" t="s">
        <v>2535</v>
      </c>
      <c r="L7" s="15" t="s">
        <v>2536</v>
      </c>
      <c r="M7" s="60" t="s">
        <v>89</v>
      </c>
      <c r="N7" s="5"/>
      <c r="O7" s="6"/>
      <c r="P7" s="6"/>
      <c r="Q7" s="6"/>
      <c r="R7" s="3"/>
      <c r="S7" s="6">
        <v>6</v>
      </c>
      <c r="T7" s="8">
        <f>T2*6</f>
        <v>19967.999999999996</v>
      </c>
    </row>
    <row r="8" spans="1:20" s="13" customFormat="1" x14ac:dyDescent="0.25">
      <c r="A8" s="23" t="s">
        <v>2537</v>
      </c>
      <c r="B8" s="23" t="s">
        <v>2538</v>
      </c>
      <c r="C8" s="23" t="s">
        <v>2539</v>
      </c>
      <c r="D8" s="24">
        <f>FLOOR(C8*1.1,LOOKUP(C8*1.1,{0,10,50,100,500},{0.01,0.05,0.1,0.5,1}))</f>
        <v>32.15</v>
      </c>
      <c r="E8" s="24">
        <f>CEILING(C8*0.9,LOOKUP(C8*0.9,{0,10,50,100,500},{0.01,0.05,0.1,0.5,1}))</f>
        <v>26.35</v>
      </c>
      <c r="F8" s="25">
        <f t="shared" si="1"/>
        <v>31.9</v>
      </c>
      <c r="G8" s="25">
        <v>1</v>
      </c>
      <c r="H8" s="23">
        <f t="shared" si="0"/>
        <v>29.25</v>
      </c>
      <c r="I8" s="23"/>
      <c r="J8" s="23" t="s">
        <v>2540</v>
      </c>
      <c r="K8" s="23" t="s">
        <v>2541</v>
      </c>
      <c r="L8" s="23" t="s">
        <v>2542</v>
      </c>
      <c r="M8" s="60"/>
      <c r="N8" s="5">
        <v>376</v>
      </c>
      <c r="O8" s="6"/>
      <c r="P8" s="6"/>
      <c r="Q8" s="6"/>
      <c r="R8" s="3"/>
      <c r="S8" s="6">
        <v>7</v>
      </c>
      <c r="T8" s="8">
        <f>T2*7</f>
        <v>23295.999999999996</v>
      </c>
    </row>
    <row r="9" spans="1:20" s="13" customFormat="1" x14ac:dyDescent="0.25">
      <c r="A9" s="23" t="s">
        <v>2543</v>
      </c>
      <c r="B9" s="23" t="s">
        <v>2544</v>
      </c>
      <c r="C9" s="23" t="s">
        <v>931</v>
      </c>
      <c r="D9" s="24">
        <f>FLOOR(C9*1.1,LOOKUP(C9*1.1,{0,10,50,100,500},{0.01,0.05,0.1,0.5,1}))</f>
        <v>12.8</v>
      </c>
      <c r="E9" s="24">
        <f>CEILING(C9*0.9,LOOKUP(C9*0.9,{0,10,50,100,500},{0.01,0.05,0.1,0.5,1}))</f>
        <v>10.5</v>
      </c>
      <c r="F9" s="25">
        <f t="shared" si="1"/>
        <v>12.55</v>
      </c>
      <c r="G9" s="25">
        <v>6</v>
      </c>
      <c r="H9" s="23">
        <f t="shared" si="0"/>
        <v>69.900000000000006</v>
      </c>
      <c r="I9" s="23"/>
      <c r="J9" s="23" t="s">
        <v>2545</v>
      </c>
      <c r="K9" s="23" t="s">
        <v>2546</v>
      </c>
      <c r="L9" s="23" t="s">
        <v>2547</v>
      </c>
      <c r="M9" s="59"/>
      <c r="N9" s="5">
        <v>188</v>
      </c>
      <c r="O9" s="6"/>
      <c r="P9" s="6"/>
      <c r="Q9" s="6"/>
      <c r="R9" s="3"/>
      <c r="S9" s="6">
        <v>8</v>
      </c>
      <c r="T9" s="8">
        <f>T2*8</f>
        <v>26623.999999999996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332.79999999999995</v>
      </c>
      <c r="I10" s="44"/>
      <c r="J10" s="42"/>
      <c r="K10" s="42"/>
      <c r="L10" s="42"/>
      <c r="M10" s="5"/>
      <c r="N10" s="30">
        <f>SUM(N2:N9)</f>
        <v>12272</v>
      </c>
      <c r="O10" s="71"/>
      <c r="R10" s="3"/>
      <c r="S10" s="6">
        <v>9</v>
      </c>
      <c r="T10" s="8">
        <f>T2*9</f>
        <v>29951.999999999996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33279.999999999993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BE09-F3A8-49B1-BA8A-CA1F14FBA1AA}">
  <dimension ref="A1:T24"/>
  <sheetViews>
    <sheetView zoomScale="145" zoomScaleNormal="145" workbookViewId="0">
      <selection activeCell="N10" sqref="N10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5703125" style="6" bestFit="1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1968</v>
      </c>
      <c r="B2" s="23" t="s">
        <v>1969</v>
      </c>
      <c r="C2" s="23" t="s">
        <v>2469</v>
      </c>
      <c r="D2" s="24">
        <f>FLOOR(C2*1.1,LOOKUP(C2*1.1,{0,10,50,100,500},{0.01,0.05,0.1,0.5,1}))</f>
        <v>22.55</v>
      </c>
      <c r="E2" s="24">
        <f>CEILING(C2*0.9,LOOKUP(C2*0.9,{0,10,50,100,500},{0.01,0.05,0.1,0.5,1}))</f>
        <v>18.45</v>
      </c>
      <c r="F2" s="25">
        <f>IF(D2&lt;10,D2-0.05,IF(D2&lt;50,D2-0.25,IF(D2&lt;100,D2-0.5,IF(D2&lt;500,D2-2.5,IF(D2&lt;1000,D2-5,0)))))</f>
        <v>22.3</v>
      </c>
      <c r="G2" s="23">
        <v>3</v>
      </c>
      <c r="H2" s="23">
        <f t="shared" ref="H2:H9" si="0">C2*G2</f>
        <v>61.5</v>
      </c>
      <c r="I2" s="23"/>
      <c r="J2" s="23" t="s">
        <v>2559</v>
      </c>
      <c r="K2" s="23" t="s">
        <v>2574</v>
      </c>
      <c r="L2" s="23" t="s">
        <v>2566</v>
      </c>
      <c r="M2" s="60"/>
      <c r="N2" s="5">
        <v>1536</v>
      </c>
      <c r="O2" s="66"/>
      <c r="R2" s="3"/>
      <c r="S2" s="6">
        <v>1</v>
      </c>
      <c r="T2" s="8">
        <f>H10*1000*0.01</f>
        <v>5531.5</v>
      </c>
    </row>
    <row r="3" spans="1:20" s="9" customFormat="1" x14ac:dyDescent="0.25">
      <c r="A3" s="23" t="s">
        <v>300</v>
      </c>
      <c r="B3" s="23" t="s">
        <v>301</v>
      </c>
      <c r="C3" s="23" t="s">
        <v>1307</v>
      </c>
      <c r="D3" s="23">
        <f>FLOOR(C3*1.1,LOOKUP(C3*1.1,{0,10,50,100,500},{0.01,0.05,0.1,0.5,1}))</f>
        <v>64.400000000000006</v>
      </c>
      <c r="E3" s="23">
        <f>CEILING(C3*0.9,LOOKUP(C3*0.9,{0,10,50,100,500},{0.01,0.05,0.1,0.5,1}))</f>
        <v>52.800000000000004</v>
      </c>
      <c r="F3" s="25">
        <f t="shared" ref="F3:F9" si="1">IF(D3&lt;10,D3-0.05,IF(D3&lt;50,D3-0.25,IF(D3&lt;100,D3-0.5,IF(D3&lt;500,D3-2.5,IF(D3&lt;1000,D3-5,0)))))</f>
        <v>63.900000000000006</v>
      </c>
      <c r="G3" s="23">
        <v>1</v>
      </c>
      <c r="H3" s="23">
        <f t="shared" si="0"/>
        <v>58.6</v>
      </c>
      <c r="I3" s="23"/>
      <c r="J3" s="23" t="s">
        <v>2560</v>
      </c>
      <c r="K3" s="23" t="s">
        <v>2575</v>
      </c>
      <c r="L3" s="23" t="s">
        <v>2567</v>
      </c>
      <c r="M3" s="60"/>
      <c r="N3" s="5">
        <v>744</v>
      </c>
      <c r="O3" s="66"/>
      <c r="P3" s="6"/>
      <c r="Q3" s="6"/>
      <c r="R3" s="3"/>
      <c r="S3" s="6">
        <v>2</v>
      </c>
      <c r="T3" s="8">
        <f>T2*2</f>
        <v>11063</v>
      </c>
    </row>
    <row r="4" spans="1:20" x14ac:dyDescent="0.25">
      <c r="A4" s="23" t="s">
        <v>1185</v>
      </c>
      <c r="B4" s="23" t="s">
        <v>1186</v>
      </c>
      <c r="C4" s="23" t="s">
        <v>1532</v>
      </c>
      <c r="D4" s="24">
        <f>FLOOR(C4*1.1,LOOKUP(C4*1.1,{0,10,50,100,500},{0.01,0.05,0.1,0.5,1}))</f>
        <v>36.15</v>
      </c>
      <c r="E4" s="24">
        <f>CEILING(C4*0.9,LOOKUP(C4*0.9,{0,10,50,100,500},{0.01,0.05,0.1,0.5,1}))</f>
        <v>29.650000000000002</v>
      </c>
      <c r="F4" s="25">
        <f t="shared" si="1"/>
        <v>35.9</v>
      </c>
      <c r="G4" s="23">
        <v>6</v>
      </c>
      <c r="H4" s="23">
        <f t="shared" si="0"/>
        <v>197.39999999999998</v>
      </c>
      <c r="I4" s="23"/>
      <c r="J4" s="23" t="s">
        <v>2561</v>
      </c>
      <c r="K4" s="23" t="s">
        <v>2576</v>
      </c>
      <c r="L4" s="23" t="s">
        <v>2568</v>
      </c>
      <c r="M4" s="60"/>
      <c r="N4" s="5">
        <v>-4788</v>
      </c>
      <c r="O4" s="66"/>
      <c r="R4" s="3"/>
      <c r="S4" s="6">
        <v>3</v>
      </c>
      <c r="T4" s="8">
        <f>T2*3</f>
        <v>16594.5</v>
      </c>
    </row>
    <row r="5" spans="1:20" s="9" customFormat="1" ht="17.25" customHeight="1" x14ac:dyDescent="0.25">
      <c r="A5" s="23" t="s">
        <v>2549</v>
      </c>
      <c r="B5" s="23" t="s">
        <v>2550</v>
      </c>
      <c r="C5" s="23" t="s">
        <v>196</v>
      </c>
      <c r="D5" s="24">
        <f>FLOOR(C5*1.1,LOOKUP(C5*1.1,{0,10,50,100,500},{0.01,0.05,0.1,0.5,1}))</f>
        <v>37.5</v>
      </c>
      <c r="E5" s="24">
        <f>CEILING(C5*0.9,LOOKUP(C5*0.9,{0,10,50,100,500},{0.01,0.05,0.1,0.5,1}))</f>
        <v>30.700000000000003</v>
      </c>
      <c r="F5" s="25">
        <f t="shared" si="1"/>
        <v>37.25</v>
      </c>
      <c r="G5" s="23">
        <v>2</v>
      </c>
      <c r="H5" s="23">
        <f t="shared" si="0"/>
        <v>68.2</v>
      </c>
      <c r="I5" s="23"/>
      <c r="J5" s="23" t="s">
        <v>2562</v>
      </c>
      <c r="K5" s="23" t="s">
        <v>2577</v>
      </c>
      <c r="L5" s="23" t="s">
        <v>2569</v>
      </c>
      <c r="M5" s="59"/>
      <c r="N5" s="5">
        <v>-396</v>
      </c>
      <c r="O5" s="66"/>
      <c r="P5" s="6"/>
      <c r="Q5" s="6"/>
      <c r="R5" s="3"/>
      <c r="S5" s="6">
        <v>4</v>
      </c>
      <c r="T5" s="8">
        <f>T2*4</f>
        <v>22126</v>
      </c>
    </row>
    <row r="6" spans="1:20" x14ac:dyDescent="0.25">
      <c r="A6" s="23" t="s">
        <v>2227</v>
      </c>
      <c r="B6" s="23" t="s">
        <v>2228</v>
      </c>
      <c r="C6" s="23" t="s">
        <v>2555</v>
      </c>
      <c r="D6" s="24">
        <f>FLOOR(C6*1.1,LOOKUP(C6*1.1,{0,10,50,100,500},{0.01,0.05,0.1,0.5,1}))</f>
        <v>82</v>
      </c>
      <c r="E6" s="24">
        <f>CEILING(C6*0.9,LOOKUP(C6*0.9,{0,10,50,100,500},{0.01,0.05,0.1,0.5,1}))</f>
        <v>67.2</v>
      </c>
      <c r="F6" s="25">
        <f t="shared" si="1"/>
        <v>81.5</v>
      </c>
      <c r="G6" s="23">
        <v>1</v>
      </c>
      <c r="H6" s="23">
        <f t="shared" si="0"/>
        <v>74.599999999999994</v>
      </c>
      <c r="I6" s="23"/>
      <c r="J6" s="23" t="s">
        <v>2563</v>
      </c>
      <c r="K6" s="23" t="s">
        <v>2578</v>
      </c>
      <c r="L6" s="23" t="s">
        <v>2570</v>
      </c>
      <c r="M6" s="72"/>
      <c r="N6" s="5">
        <v>677</v>
      </c>
      <c r="O6" s="66"/>
      <c r="R6" s="3"/>
      <c r="S6" s="6">
        <v>5</v>
      </c>
      <c r="T6" s="8">
        <f>T2*5</f>
        <v>27657.5</v>
      </c>
    </row>
    <row r="7" spans="1:20" s="9" customFormat="1" x14ac:dyDescent="0.25">
      <c r="A7" s="23" t="s">
        <v>2551</v>
      </c>
      <c r="B7" s="23" t="s">
        <v>2552</v>
      </c>
      <c r="C7" s="23" t="s">
        <v>2556</v>
      </c>
      <c r="D7" s="24">
        <f>FLOOR(C7*1.1,LOOKUP(C7*1.1,{0,10,50,100,500},{0.01,0.05,0.1,0.5,1}))</f>
        <v>51.5</v>
      </c>
      <c r="E7" s="24">
        <f>CEILING(C7*0.9,LOOKUP(C7*0.9,{0,10,50,100,500},{0.01,0.05,0.1,0.5,1}))</f>
        <v>42.2</v>
      </c>
      <c r="F7" s="25">
        <f t="shared" si="1"/>
        <v>51</v>
      </c>
      <c r="G7" s="23">
        <v>1</v>
      </c>
      <c r="H7" s="23">
        <f t="shared" si="0"/>
        <v>46.85</v>
      </c>
      <c r="I7" s="23"/>
      <c r="J7" s="23" t="s">
        <v>2047</v>
      </c>
      <c r="K7" s="23" t="s">
        <v>2579</v>
      </c>
      <c r="L7" s="23" t="s">
        <v>2571</v>
      </c>
      <c r="M7" s="59"/>
      <c r="N7" s="5">
        <v>1091</v>
      </c>
      <c r="O7" s="6"/>
      <c r="P7" s="6"/>
      <c r="Q7" s="6"/>
      <c r="R7" s="3"/>
      <c r="S7" s="6">
        <v>6</v>
      </c>
      <c r="T7" s="8">
        <f>T2*6</f>
        <v>33189</v>
      </c>
    </row>
    <row r="8" spans="1:20" s="13" customFormat="1" x14ac:dyDescent="0.25">
      <c r="A8" s="23" t="s">
        <v>2553</v>
      </c>
      <c r="B8" s="23" t="s">
        <v>2554</v>
      </c>
      <c r="C8" s="23" t="s">
        <v>2557</v>
      </c>
      <c r="D8" s="24">
        <f>FLOOR(C8*1.1,LOOKUP(C8*1.1,{0,10,50,100,500},{0.01,0.05,0.1,0.5,1}))</f>
        <v>32.9</v>
      </c>
      <c r="E8" s="24">
        <f>CEILING(C8*0.9,LOOKUP(C8*0.9,{0,10,50,100,500},{0.01,0.05,0.1,0.5,1}))</f>
        <v>27</v>
      </c>
      <c r="F8" s="25">
        <f t="shared" si="1"/>
        <v>32.65</v>
      </c>
      <c r="G8" s="25">
        <v>0</v>
      </c>
      <c r="H8" s="23">
        <f t="shared" si="0"/>
        <v>0</v>
      </c>
      <c r="I8" s="23"/>
      <c r="J8" s="23" t="s">
        <v>2564</v>
      </c>
      <c r="K8" s="23" t="s">
        <v>2580</v>
      </c>
      <c r="L8" s="23" t="s">
        <v>2572</v>
      </c>
      <c r="M8" s="60"/>
      <c r="N8" s="5"/>
      <c r="O8" s="6"/>
      <c r="P8" s="6"/>
      <c r="Q8" s="6"/>
      <c r="R8" s="3"/>
      <c r="S8" s="6">
        <v>7</v>
      </c>
      <c r="T8" s="8">
        <f>T2*7</f>
        <v>38720.5</v>
      </c>
    </row>
    <row r="9" spans="1:20" s="13" customFormat="1" x14ac:dyDescent="0.25">
      <c r="A9" s="23" t="s">
        <v>1966</v>
      </c>
      <c r="B9" s="23" t="s">
        <v>1967</v>
      </c>
      <c r="C9" s="23" t="s">
        <v>2558</v>
      </c>
      <c r="D9" s="24">
        <f>FLOOR(C9*1.1,LOOKUP(C9*1.1,{0,10,50,100,500},{0.01,0.05,0.1,0.5,1}))</f>
        <v>50.6</v>
      </c>
      <c r="E9" s="24">
        <f>CEILING(C9*0.9,LOOKUP(C9*0.9,{0,10,50,100,500},{0.01,0.05,0.1,0.5,1}))</f>
        <v>41.400000000000006</v>
      </c>
      <c r="F9" s="25">
        <f t="shared" si="1"/>
        <v>50.1</v>
      </c>
      <c r="G9" s="25">
        <v>1</v>
      </c>
      <c r="H9" s="23">
        <f t="shared" si="0"/>
        <v>46</v>
      </c>
      <c r="I9" s="23"/>
      <c r="J9" s="23" t="s">
        <v>2565</v>
      </c>
      <c r="K9" s="23" t="s">
        <v>2581</v>
      </c>
      <c r="L9" s="23" t="s">
        <v>2573</v>
      </c>
      <c r="M9" s="59"/>
      <c r="N9" s="5">
        <v>-1700</v>
      </c>
      <c r="O9" s="6"/>
      <c r="P9" s="6"/>
      <c r="Q9" s="6"/>
      <c r="R9" s="3"/>
      <c r="S9" s="6">
        <v>8</v>
      </c>
      <c r="T9" s="8">
        <f>T2*8</f>
        <v>44252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553.15</v>
      </c>
      <c r="I10" s="44"/>
      <c r="J10" s="42"/>
      <c r="K10" s="42"/>
      <c r="L10" s="42"/>
      <c r="M10" s="5"/>
      <c r="N10" s="30">
        <f>SUM(N2:N9)</f>
        <v>-2836</v>
      </c>
      <c r="O10" s="71"/>
      <c r="R10" s="3"/>
      <c r="S10" s="6">
        <v>9</v>
      </c>
      <c r="T10" s="8">
        <f>T2*9</f>
        <v>49783.5</v>
      </c>
    </row>
    <row r="11" spans="1:20" s="9" customFormat="1" x14ac:dyDescent="0.25">
      <c r="A11" s="5" t="s">
        <v>2582</v>
      </c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55315</v>
      </c>
    </row>
    <row r="12" spans="1:20" x14ac:dyDescent="0.25">
      <c r="A12" s="5">
        <v>2014</v>
      </c>
      <c r="B12" s="5" t="s">
        <v>2583</v>
      </c>
      <c r="C12" s="5"/>
      <c r="D12" s="4"/>
      <c r="E12" s="4"/>
      <c r="F12" s="3"/>
      <c r="G12" s="3">
        <v>3</v>
      </c>
      <c r="H12" s="5"/>
      <c r="I12" s="3"/>
      <c r="J12" s="5"/>
      <c r="K12" s="5"/>
      <c r="L12" s="5"/>
      <c r="M12" s="5"/>
      <c r="N12" s="5">
        <v>-3706</v>
      </c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30">
        <f>N10+N12</f>
        <v>-6542</v>
      </c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D6DF-5CA9-4FD3-9B8B-D734349C5160}">
  <dimension ref="A1:T24"/>
  <sheetViews>
    <sheetView zoomScale="130" zoomScaleNormal="130" workbookViewId="0">
      <selection activeCell="G14" sqref="G14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8.5703125" style="6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138</v>
      </c>
      <c r="B2" s="23" t="s">
        <v>139</v>
      </c>
      <c r="C2" s="23" t="s">
        <v>1695</v>
      </c>
      <c r="D2" s="24">
        <f>FLOOR(C2*1.1,LOOKUP(C2*1.1,{0,10,50,100,500},{0.01,0.05,0.1,0.5,1}))</f>
        <v>70.5</v>
      </c>
      <c r="E2" s="24">
        <f>CEILING(C2*0.9,LOOKUP(C2*0.9,{0,10,50,100,500},{0.01,0.05,0.1,0.5,1}))</f>
        <v>57.7</v>
      </c>
      <c r="F2" s="25">
        <f>IF(D2&lt;10,D2-0.05,IF(D2&lt;50,D2-0.25,IF(D2&lt;100,D2-0.5,IF(D2&lt;500,D2-2.5,IF(D2&lt;1000,D2-5,0)))))</f>
        <v>70</v>
      </c>
      <c r="G2" s="23">
        <v>2</v>
      </c>
      <c r="H2" s="23">
        <f t="shared" ref="H2:H9" si="0">C2*G2</f>
        <v>128.19999999999999</v>
      </c>
      <c r="I2" s="23"/>
      <c r="J2" s="23" t="s">
        <v>2656</v>
      </c>
      <c r="K2" s="23" t="s">
        <v>2648</v>
      </c>
      <c r="L2" s="23" t="s">
        <v>2661</v>
      </c>
      <c r="M2" s="60"/>
      <c r="N2" s="5">
        <v>2030</v>
      </c>
      <c r="O2" s="66"/>
      <c r="R2" s="3"/>
      <c r="S2" s="6">
        <v>1</v>
      </c>
      <c r="T2" s="8">
        <f>H10*1000*0.01</f>
        <v>4279.4999999999991</v>
      </c>
    </row>
    <row r="3" spans="1:20" s="9" customFormat="1" x14ac:dyDescent="0.25">
      <c r="A3" s="23" t="s">
        <v>1185</v>
      </c>
      <c r="B3" s="23" t="s">
        <v>1186</v>
      </c>
      <c r="C3" s="23" t="s">
        <v>2669</v>
      </c>
      <c r="D3" s="23">
        <f>FLOOR(C3*1.1,LOOKUP(C3*1.1,{0,10,50,100,500},{0.01,0.05,0.1,0.5,1}))</f>
        <v>37.75</v>
      </c>
      <c r="E3" s="23">
        <f>CEILING(C3*0.9,LOOKUP(C3*0.9,{0,10,50,100,500},{0.01,0.05,0.1,0.5,1}))</f>
        <v>30.950000000000003</v>
      </c>
      <c r="F3" s="25">
        <f t="shared" ref="F3:F9" si="1">IF(D3&lt;10,D3-0.05,IF(D3&lt;50,D3-0.25,IF(D3&lt;100,D3-0.5,IF(D3&lt;500,D3-2.5,IF(D3&lt;1000,D3-5,0)))))</f>
        <v>37.5</v>
      </c>
      <c r="G3" s="23">
        <v>2</v>
      </c>
      <c r="H3" s="23">
        <f t="shared" si="0"/>
        <v>68.7</v>
      </c>
      <c r="I3" s="23"/>
      <c r="J3" s="23" t="s">
        <v>2657</v>
      </c>
      <c r="K3" s="23" t="s">
        <v>2649</v>
      </c>
      <c r="L3" s="23" t="s">
        <v>2662</v>
      </c>
      <c r="M3" s="60"/>
      <c r="N3" s="5">
        <v>98</v>
      </c>
      <c r="O3" s="66"/>
      <c r="P3" s="6"/>
      <c r="Q3" s="6"/>
      <c r="R3" s="3"/>
      <c r="S3" s="6">
        <v>2</v>
      </c>
      <c r="T3" s="8">
        <f>T2*2</f>
        <v>8558.9999999999982</v>
      </c>
    </row>
    <row r="4" spans="1:20" x14ac:dyDescent="0.25">
      <c r="A4" s="23" t="s">
        <v>1966</v>
      </c>
      <c r="B4" s="23" t="s">
        <v>1967</v>
      </c>
      <c r="C4" s="23" t="s">
        <v>2670</v>
      </c>
      <c r="D4" s="24">
        <f>FLOOR(C4*1.1,LOOKUP(C4*1.1,{0,10,50,100,500},{0.01,0.05,0.1,0.5,1}))</f>
        <v>51.7</v>
      </c>
      <c r="E4" s="24">
        <f>CEILING(C4*0.9,LOOKUP(C4*0.9,{0,10,50,100,500},{0.01,0.05,0.1,0.5,1}))</f>
        <v>42.300000000000004</v>
      </c>
      <c r="F4" s="25">
        <f t="shared" si="1"/>
        <v>51.2</v>
      </c>
      <c r="G4" s="23">
        <v>1</v>
      </c>
      <c r="H4" s="23">
        <f t="shared" si="0"/>
        <v>47</v>
      </c>
      <c r="I4" s="23"/>
      <c r="J4" s="23" t="s">
        <v>2658</v>
      </c>
      <c r="K4" s="23" t="s">
        <v>2650</v>
      </c>
      <c r="L4" s="23" t="s">
        <v>2663</v>
      </c>
      <c r="M4" s="60"/>
      <c r="N4" s="5">
        <v>543</v>
      </c>
      <c r="O4" s="66"/>
      <c r="R4" s="3"/>
      <c r="S4" s="6">
        <v>3</v>
      </c>
      <c r="T4" s="8">
        <f>T2*3</f>
        <v>12838.499999999996</v>
      </c>
    </row>
    <row r="5" spans="1:20" s="9" customFormat="1" ht="17.25" customHeight="1" x14ac:dyDescent="0.25">
      <c r="A5" s="23" t="s">
        <v>300</v>
      </c>
      <c r="B5" s="23" t="s">
        <v>301</v>
      </c>
      <c r="C5" s="23" t="s">
        <v>1721</v>
      </c>
      <c r="D5" s="24">
        <f>FLOOR(C5*1.1,LOOKUP(C5*1.1,{0,10,50,100,500},{0.01,0.05,0.1,0.5,1}))</f>
        <v>64.7</v>
      </c>
      <c r="E5" s="24">
        <f>CEILING(C5*0.9,LOOKUP(C5*0.9,{0,10,50,100,500},{0.01,0.05,0.1,0.5,1}))</f>
        <v>53.1</v>
      </c>
      <c r="F5" s="25">
        <f t="shared" si="1"/>
        <v>64.2</v>
      </c>
      <c r="G5" s="23">
        <v>1</v>
      </c>
      <c r="H5" s="23">
        <f t="shared" si="0"/>
        <v>58.9</v>
      </c>
      <c r="I5" s="23"/>
      <c r="J5" s="23" t="s">
        <v>2659</v>
      </c>
      <c r="K5" s="23" t="s">
        <v>2651</v>
      </c>
      <c r="L5" s="23" t="s">
        <v>2664</v>
      </c>
      <c r="M5" s="60"/>
      <c r="N5" s="5">
        <v>-2964</v>
      </c>
      <c r="O5" s="66"/>
      <c r="P5" s="6"/>
      <c r="Q5" s="6"/>
      <c r="R5" s="3"/>
      <c r="S5" s="6">
        <v>4</v>
      </c>
      <c r="T5" s="8">
        <f>T2*4</f>
        <v>17117.999999999996</v>
      </c>
    </row>
    <row r="6" spans="1:20" x14ac:dyDescent="0.25">
      <c r="A6" s="23" t="s">
        <v>2456</v>
      </c>
      <c r="B6" s="23" t="s">
        <v>2457</v>
      </c>
      <c r="C6" s="23" t="s">
        <v>2671</v>
      </c>
      <c r="D6" s="24">
        <f>FLOOR(C6*1.1,LOOKUP(C6*1.1,{0,10,50,100,500},{0.01,0.05,0.1,0.5,1}))</f>
        <v>21.85</v>
      </c>
      <c r="E6" s="24">
        <f>CEILING(C6*0.9,LOOKUP(C6*0.9,{0,10,50,100,500},{0.01,0.05,0.1,0.5,1}))</f>
        <v>17.95</v>
      </c>
      <c r="F6" s="25">
        <f t="shared" si="1"/>
        <v>21.6</v>
      </c>
      <c r="G6" s="23">
        <v>3</v>
      </c>
      <c r="H6" s="23">
        <f t="shared" si="0"/>
        <v>59.699999999999996</v>
      </c>
      <c r="I6" s="23"/>
      <c r="J6" s="23" t="s">
        <v>2660</v>
      </c>
      <c r="K6" s="23" t="s">
        <v>2652</v>
      </c>
      <c r="L6" s="23" t="s">
        <v>2665</v>
      </c>
      <c r="M6" s="60"/>
      <c r="N6" s="5">
        <v>785</v>
      </c>
      <c r="O6" s="66"/>
      <c r="R6" s="3"/>
      <c r="S6" s="6">
        <v>5</v>
      </c>
      <c r="T6" s="8">
        <f>T2*5</f>
        <v>21397.499999999996</v>
      </c>
    </row>
    <row r="7" spans="1:20" s="9" customFormat="1" x14ac:dyDescent="0.25">
      <c r="A7" s="23" t="s">
        <v>2636</v>
      </c>
      <c r="B7" s="23" t="s">
        <v>2637</v>
      </c>
      <c r="C7" s="23" t="s">
        <v>582</v>
      </c>
      <c r="D7" s="24">
        <f>FLOOR(C7*1.1,LOOKUP(C7*1.1,{0,10,50,100,500},{0.01,0.05,0.1,0.5,1}))</f>
        <v>19.400000000000002</v>
      </c>
      <c r="E7" s="24">
        <f>CEILING(C7*0.9,LOOKUP(C7*0.9,{0,10,50,100,500},{0.01,0.05,0.1,0.5,1}))</f>
        <v>15.9</v>
      </c>
      <c r="F7" s="25">
        <f t="shared" si="1"/>
        <v>19.150000000000002</v>
      </c>
      <c r="G7" s="23">
        <v>1</v>
      </c>
      <c r="H7" s="23">
        <f t="shared" si="0"/>
        <v>17.649999999999999</v>
      </c>
      <c r="I7" s="23"/>
      <c r="J7" s="23" t="s">
        <v>1705</v>
      </c>
      <c r="K7" s="23" t="s">
        <v>2653</v>
      </c>
      <c r="L7" s="23" t="s">
        <v>2666</v>
      </c>
      <c r="M7" s="60"/>
      <c r="N7" s="5">
        <v>-528</v>
      </c>
      <c r="O7" s="6"/>
      <c r="P7" s="6"/>
      <c r="Q7" s="6"/>
      <c r="R7" s="3"/>
      <c r="S7" s="6">
        <v>6</v>
      </c>
      <c r="T7" s="8">
        <f>T2*6</f>
        <v>25676.999999999993</v>
      </c>
    </row>
    <row r="8" spans="1:20" s="13" customFormat="1" x14ac:dyDescent="0.25">
      <c r="A8" s="23" t="s">
        <v>2225</v>
      </c>
      <c r="B8" s="23" t="s">
        <v>2226</v>
      </c>
      <c r="C8" s="23" t="s">
        <v>1580</v>
      </c>
      <c r="D8" s="24">
        <f>FLOOR(C8*1.1,LOOKUP(C8*1.1,{0,10,50,100,500},{0.01,0.05,0.1,0.5,1}))</f>
        <v>26.25</v>
      </c>
      <c r="E8" s="24">
        <f>CEILING(C8*0.9,LOOKUP(C8*0.9,{0,10,50,100,500},{0.01,0.05,0.1,0.5,1}))</f>
        <v>21.55</v>
      </c>
      <c r="F8" s="25">
        <f t="shared" si="1"/>
        <v>26</v>
      </c>
      <c r="G8" s="25">
        <v>2</v>
      </c>
      <c r="H8" s="23">
        <f t="shared" si="0"/>
        <v>47.8</v>
      </c>
      <c r="I8" s="23"/>
      <c r="J8" s="23" t="s">
        <v>570</v>
      </c>
      <c r="K8" s="23" t="s">
        <v>2654</v>
      </c>
      <c r="L8" s="23" t="s">
        <v>2667</v>
      </c>
      <c r="M8" s="60"/>
      <c r="N8" s="5">
        <v>-4413</v>
      </c>
      <c r="O8" s="6"/>
      <c r="P8" s="6"/>
      <c r="Q8" s="6"/>
      <c r="R8" s="3"/>
      <c r="S8" s="6">
        <v>7</v>
      </c>
      <c r="T8" s="8">
        <f>T2*7</f>
        <v>29956.499999999993</v>
      </c>
    </row>
    <row r="9" spans="1:20" s="13" customFormat="1" x14ac:dyDescent="0.25">
      <c r="A9" s="28" t="s">
        <v>2646</v>
      </c>
      <c r="B9" s="28" t="s">
        <v>2647</v>
      </c>
      <c r="C9" s="28" t="s">
        <v>2202</v>
      </c>
      <c r="D9" s="22">
        <f>FLOOR(C9*1.1,LOOKUP(C9*1.1,{0,10,50,100,500},{0.01,0.05,0.1,0.5,1}))</f>
        <v>16.900000000000002</v>
      </c>
      <c r="E9" s="22">
        <f>CEILING(C9*0.9,LOOKUP(C9*0.9,{0,10,50,100,500},{0.01,0.05,0.1,0.5,1}))</f>
        <v>13.9</v>
      </c>
      <c r="F9" s="29">
        <f t="shared" si="1"/>
        <v>16.650000000000002</v>
      </c>
      <c r="G9" s="29">
        <v>0</v>
      </c>
      <c r="H9" s="28">
        <f t="shared" si="0"/>
        <v>0</v>
      </c>
      <c r="I9" s="28"/>
      <c r="J9" s="28" t="s">
        <v>1268</v>
      </c>
      <c r="K9" s="28" t="s">
        <v>2655</v>
      </c>
      <c r="L9" s="28" t="s">
        <v>2668</v>
      </c>
      <c r="M9" s="60"/>
      <c r="N9" s="5"/>
      <c r="O9" s="6"/>
      <c r="P9" s="6"/>
      <c r="Q9" s="6"/>
      <c r="R9" s="3"/>
      <c r="S9" s="6">
        <v>8</v>
      </c>
      <c r="T9" s="8">
        <f>T2*8</f>
        <v>34235.999999999993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427.94999999999993</v>
      </c>
      <c r="I10" s="44"/>
      <c r="J10" s="42"/>
      <c r="K10" s="42"/>
      <c r="L10" s="42"/>
      <c r="M10" s="5"/>
      <c r="N10" s="30">
        <f>SUM(N2:N9)</f>
        <v>-4449</v>
      </c>
      <c r="O10" s="71"/>
      <c r="R10" s="3"/>
      <c r="S10" s="6">
        <v>9</v>
      </c>
      <c r="T10" s="8">
        <f>T2*9</f>
        <v>38515.499999999993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42794.999999999993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271A-0C95-47FF-B09C-8F4DCED18D1F}">
  <dimension ref="A1:T24"/>
  <sheetViews>
    <sheetView zoomScale="145" zoomScaleNormal="145" workbookViewId="0">
      <selection activeCell="L17" sqref="L17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8.5703125" style="6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1608</v>
      </c>
      <c r="B2" s="23" t="s">
        <v>1609</v>
      </c>
      <c r="C2" s="23" t="s">
        <v>2586</v>
      </c>
      <c r="D2" s="24">
        <f>FLOOR(C2*1.1,LOOKUP(C2*1.1,{0,10,50,100,500},{0.01,0.05,0.1,0.5,1}))</f>
        <v>35.550000000000004</v>
      </c>
      <c r="E2" s="24">
        <f>CEILING(C2*0.9,LOOKUP(C2*0.9,{0,10,50,100,500},{0.01,0.05,0.1,0.5,1}))</f>
        <v>29.150000000000002</v>
      </c>
      <c r="F2" s="25">
        <f>IF(D2&lt;10,D2-0.05,IF(D2&lt;50,D2-0.25,IF(D2&lt;100,D2-0.5,IF(D2&lt;500,D2-2.5,IF(D2&lt;1000,D2-5,0)))))</f>
        <v>35.300000000000004</v>
      </c>
      <c r="G2" s="23">
        <v>6</v>
      </c>
      <c r="H2" s="23">
        <f t="shared" ref="H2:H9" si="0">C2*G2</f>
        <v>194.10000000000002</v>
      </c>
      <c r="I2" s="23"/>
      <c r="J2" s="23" t="s">
        <v>2607</v>
      </c>
      <c r="K2" s="23" t="s">
        <v>2600</v>
      </c>
      <c r="L2" s="23" t="s">
        <v>2592</v>
      </c>
      <c r="M2" s="59"/>
      <c r="N2" s="5">
        <v>-8696</v>
      </c>
      <c r="O2" s="66"/>
      <c r="R2" s="3"/>
      <c r="S2" s="6">
        <v>1</v>
      </c>
      <c r="T2" s="8">
        <f>H10*1000*0.01</f>
        <v>6048.0000000000009</v>
      </c>
    </row>
    <row r="3" spans="1:20" s="9" customFormat="1" x14ac:dyDescent="0.25">
      <c r="A3" s="23" t="s">
        <v>300</v>
      </c>
      <c r="B3" s="23" t="s">
        <v>301</v>
      </c>
      <c r="C3" s="23" t="s">
        <v>2587</v>
      </c>
      <c r="D3" s="23">
        <f>FLOOR(C3*1.1,LOOKUP(C3*1.1,{0,10,50,100,500},{0.01,0.05,0.1,0.5,1}))</f>
        <v>68.900000000000006</v>
      </c>
      <c r="E3" s="23">
        <f>CEILING(C3*0.9,LOOKUP(C3*0.9,{0,10,50,100,500},{0.01,0.05,0.1,0.5,1}))</f>
        <v>56.5</v>
      </c>
      <c r="F3" s="25">
        <f t="shared" ref="F3:F9" si="1">IF(D3&lt;10,D3-0.05,IF(D3&lt;50,D3-0.25,IF(D3&lt;100,D3-0.5,IF(D3&lt;500,D3-2.5,IF(D3&lt;1000,D3-5,0)))))</f>
        <v>68.400000000000006</v>
      </c>
      <c r="G3" s="23">
        <v>1</v>
      </c>
      <c r="H3" s="23">
        <f t="shared" si="0"/>
        <v>62.7</v>
      </c>
      <c r="I3" s="23"/>
      <c r="J3" s="23" t="s">
        <v>2608</v>
      </c>
      <c r="K3" s="23" t="s">
        <v>2601</v>
      </c>
      <c r="L3" s="23" t="s">
        <v>2593</v>
      </c>
      <c r="M3" s="60"/>
      <c r="N3" s="5">
        <v>-673</v>
      </c>
      <c r="O3" s="66"/>
      <c r="P3" s="6"/>
      <c r="Q3" s="6"/>
      <c r="R3" s="3"/>
      <c r="S3" s="6">
        <v>2</v>
      </c>
      <c r="T3" s="8">
        <f>T2*2</f>
        <v>12096.000000000002</v>
      </c>
    </row>
    <row r="4" spans="1:20" x14ac:dyDescent="0.25">
      <c r="A4" s="23" t="s">
        <v>1185</v>
      </c>
      <c r="B4" s="23" t="s">
        <v>1186</v>
      </c>
      <c r="C4" s="23" t="s">
        <v>2588</v>
      </c>
      <c r="D4" s="24">
        <f>FLOOR(C4*1.1,LOOKUP(C4*1.1,{0,10,50,100,500},{0.01,0.05,0.1,0.5,1}))</f>
        <v>38.75</v>
      </c>
      <c r="E4" s="24">
        <f>CEILING(C4*0.9,LOOKUP(C4*0.9,{0,10,50,100,500},{0.01,0.05,0.1,0.5,1}))</f>
        <v>31.75</v>
      </c>
      <c r="F4" s="25">
        <f t="shared" si="1"/>
        <v>38.5</v>
      </c>
      <c r="G4" s="23">
        <v>2</v>
      </c>
      <c r="H4" s="23">
        <f t="shared" si="0"/>
        <v>70.5</v>
      </c>
      <c r="I4" s="23"/>
      <c r="J4" s="23" t="s">
        <v>2609</v>
      </c>
      <c r="K4" s="23" t="s">
        <v>2602</v>
      </c>
      <c r="L4" s="23" t="s">
        <v>2594</v>
      </c>
      <c r="M4" s="60"/>
      <c r="N4" s="5">
        <v>-5319</v>
      </c>
      <c r="O4" s="66"/>
      <c r="R4" s="3"/>
      <c r="S4" s="6">
        <v>3</v>
      </c>
      <c r="T4" s="8">
        <f>T2*3</f>
        <v>18144.000000000004</v>
      </c>
    </row>
    <row r="5" spans="1:20" s="9" customFormat="1" ht="17.25" customHeight="1" x14ac:dyDescent="0.25">
      <c r="A5" s="23" t="s">
        <v>1041</v>
      </c>
      <c r="B5" s="23" t="s">
        <v>1042</v>
      </c>
      <c r="C5" s="23" t="s">
        <v>2589</v>
      </c>
      <c r="D5" s="24">
        <f>FLOOR(C5*1.1,LOOKUP(C5*1.1,{0,10,50,100,500},{0.01,0.05,0.1,0.5,1}))</f>
        <v>85.4</v>
      </c>
      <c r="E5" s="24">
        <f>CEILING(C5*0.9,LOOKUP(C5*0.9,{0,10,50,100,500},{0.01,0.05,0.1,0.5,1}))</f>
        <v>70</v>
      </c>
      <c r="F5" s="25">
        <f t="shared" si="1"/>
        <v>84.9</v>
      </c>
      <c r="G5" s="23">
        <v>2</v>
      </c>
      <c r="H5" s="23">
        <f t="shared" si="0"/>
        <v>155.4</v>
      </c>
      <c r="I5" s="23"/>
      <c r="J5" s="23" t="s">
        <v>2610</v>
      </c>
      <c r="K5" s="23" t="s">
        <v>2603</v>
      </c>
      <c r="L5" s="23" t="s">
        <v>2595</v>
      </c>
      <c r="M5" s="59"/>
      <c r="N5" s="5">
        <v>-6020</v>
      </c>
      <c r="O5" s="66"/>
      <c r="P5" s="6"/>
      <c r="Q5" s="6"/>
      <c r="R5" s="3"/>
      <c r="S5" s="6">
        <v>4</v>
      </c>
      <c r="T5" s="8">
        <f>T2*4</f>
        <v>24192.000000000004</v>
      </c>
    </row>
    <row r="6" spans="1:20" x14ac:dyDescent="0.25">
      <c r="A6" s="23" t="s">
        <v>2584</v>
      </c>
      <c r="B6" s="23" t="s">
        <v>2585</v>
      </c>
      <c r="C6" s="23" t="s">
        <v>331</v>
      </c>
      <c r="D6" s="24">
        <f>FLOOR(C6*1.1,LOOKUP(C6*1.1,{0,10,50,100,500},{0.01,0.05,0.1,0.5,1}))</f>
        <v>27.700000000000003</v>
      </c>
      <c r="E6" s="24">
        <f>CEILING(C6*0.9,LOOKUP(C6*0.9,{0,10,50,100,500},{0.01,0.05,0.1,0.5,1}))</f>
        <v>22.700000000000003</v>
      </c>
      <c r="F6" s="25">
        <f t="shared" si="1"/>
        <v>27.450000000000003</v>
      </c>
      <c r="G6" s="23">
        <v>2</v>
      </c>
      <c r="H6" s="23">
        <f t="shared" si="0"/>
        <v>50.4</v>
      </c>
      <c r="I6" s="23"/>
      <c r="J6" s="23" t="s">
        <v>2611</v>
      </c>
      <c r="K6" s="23" t="s">
        <v>591</v>
      </c>
      <c r="L6" s="23" t="s">
        <v>2596</v>
      </c>
      <c r="M6" s="60"/>
      <c r="N6" s="5">
        <v>-1824</v>
      </c>
      <c r="O6" s="66"/>
      <c r="R6" s="3"/>
      <c r="S6" s="6">
        <v>5</v>
      </c>
      <c r="T6" s="8">
        <f>T2*5</f>
        <v>30240.000000000004</v>
      </c>
    </row>
    <row r="7" spans="1:20" s="9" customFormat="1" x14ac:dyDescent="0.25">
      <c r="A7" s="23" t="s">
        <v>1647</v>
      </c>
      <c r="B7" s="23" t="s">
        <v>1648</v>
      </c>
      <c r="C7" s="23" t="s">
        <v>2590</v>
      </c>
      <c r="D7" s="24">
        <f>FLOOR(C7*1.1,LOOKUP(C7*1.1,{0,10,50,100,500},{0.01,0.05,0.1,0.5,1}))</f>
        <v>78.800000000000011</v>
      </c>
      <c r="E7" s="24">
        <f>CEILING(C7*0.9,LOOKUP(C7*0.9,{0,10,50,100,500},{0.01,0.05,0.1,0.5,1}))</f>
        <v>64.600000000000009</v>
      </c>
      <c r="F7" s="25">
        <f t="shared" si="1"/>
        <v>78.300000000000011</v>
      </c>
      <c r="G7" s="23">
        <v>1</v>
      </c>
      <c r="H7" s="23">
        <f t="shared" si="0"/>
        <v>71.7</v>
      </c>
      <c r="I7" s="23"/>
      <c r="J7" s="23" t="s">
        <v>2612</v>
      </c>
      <c r="K7" s="23" t="s">
        <v>2604</v>
      </c>
      <c r="L7" s="23" t="s">
        <v>2597</v>
      </c>
      <c r="M7" s="60"/>
      <c r="N7" s="5">
        <v>4995</v>
      </c>
      <c r="O7" s="6"/>
      <c r="P7" s="6"/>
      <c r="Q7" s="6"/>
      <c r="R7" s="3"/>
      <c r="S7" s="6">
        <v>6</v>
      </c>
      <c r="T7" s="8">
        <f>T2*6</f>
        <v>36288.000000000007</v>
      </c>
    </row>
    <row r="8" spans="1:20" s="13" customFormat="1" x14ac:dyDescent="0.25">
      <c r="A8" s="15" t="s">
        <v>2227</v>
      </c>
      <c r="B8" s="15" t="s">
        <v>2228</v>
      </c>
      <c r="C8" s="15" t="s">
        <v>2591</v>
      </c>
      <c r="D8" s="16">
        <f>FLOOR(C8*1.1,LOOKUP(C8*1.1,{0,10,50,100,500},{0.01,0.05,0.1,0.5,1}))</f>
        <v>83.300000000000011</v>
      </c>
      <c r="E8" s="16">
        <f>CEILING(C8*0.9,LOOKUP(C8*0.9,{0,10,50,100,500},{0.01,0.05,0.1,0.5,1}))</f>
        <v>68.3</v>
      </c>
      <c r="F8" s="17">
        <f t="shared" si="1"/>
        <v>82.800000000000011</v>
      </c>
      <c r="G8" s="17">
        <v>0</v>
      </c>
      <c r="H8" s="15">
        <f t="shared" si="0"/>
        <v>0</v>
      </c>
      <c r="I8" s="15"/>
      <c r="J8" s="15" t="s">
        <v>2613</v>
      </c>
      <c r="K8" s="15" t="s">
        <v>2605</v>
      </c>
      <c r="L8" s="15" t="s">
        <v>2598</v>
      </c>
      <c r="M8" s="60"/>
      <c r="N8" s="5"/>
      <c r="O8" s="6"/>
      <c r="P8" s="6"/>
      <c r="Q8" s="6"/>
      <c r="R8" s="3"/>
      <c r="S8" s="6">
        <v>7</v>
      </c>
      <c r="T8" s="8">
        <f>T2*7</f>
        <v>42336.000000000007</v>
      </c>
    </row>
    <row r="9" spans="1:20" s="13" customFormat="1" x14ac:dyDescent="0.25">
      <c r="A9" s="15" t="s">
        <v>1966</v>
      </c>
      <c r="B9" s="15" t="s">
        <v>1967</v>
      </c>
      <c r="C9" s="15" t="s">
        <v>400</v>
      </c>
      <c r="D9" s="16">
        <f>FLOOR(C9*1.1,LOOKUP(C9*1.1,{0,10,50,100,500},{0.01,0.05,0.1,0.5,1}))</f>
        <v>52.800000000000004</v>
      </c>
      <c r="E9" s="16">
        <f>CEILING(C9*0.9,LOOKUP(C9*0.9,{0,10,50,100,500},{0.01,0.05,0.1,0.5,1}))</f>
        <v>43.2</v>
      </c>
      <c r="F9" s="17">
        <f t="shared" si="1"/>
        <v>52.300000000000004</v>
      </c>
      <c r="G9" s="17">
        <v>0</v>
      </c>
      <c r="H9" s="15">
        <f t="shared" si="0"/>
        <v>0</v>
      </c>
      <c r="I9" s="15"/>
      <c r="J9" s="15" t="s">
        <v>2614</v>
      </c>
      <c r="K9" s="15" t="s">
        <v>2606</v>
      </c>
      <c r="L9" s="15" t="s">
        <v>2599</v>
      </c>
      <c r="M9" s="5"/>
      <c r="N9" s="5"/>
      <c r="O9" s="6"/>
      <c r="P9" s="6"/>
      <c r="Q9" s="6"/>
      <c r="R9" s="3"/>
      <c r="S9" s="6">
        <v>8</v>
      </c>
      <c r="T9" s="8">
        <f>T2*8</f>
        <v>48384.000000000007</v>
      </c>
    </row>
    <row r="10" spans="1:20" x14ac:dyDescent="0.25">
      <c r="A10" s="42"/>
      <c r="B10" s="42"/>
      <c r="C10" s="42"/>
      <c r="D10" s="43"/>
      <c r="E10" s="43"/>
      <c r="F10" s="44"/>
      <c r="G10" s="44"/>
      <c r="H10" s="45">
        <f>SUM(H2:H9)</f>
        <v>604.80000000000007</v>
      </c>
      <c r="I10" s="44"/>
      <c r="J10" s="42"/>
      <c r="K10" s="42"/>
      <c r="L10" s="42"/>
      <c r="M10" s="5"/>
      <c r="N10" s="30">
        <f>SUM(N2:N9)</f>
        <v>-17537</v>
      </c>
      <c r="O10" s="71"/>
      <c r="R10" s="3"/>
      <c r="S10" s="6">
        <v>9</v>
      </c>
      <c r="T10" s="8">
        <f>T2*9</f>
        <v>54432.000000000007</v>
      </c>
    </row>
    <row r="11" spans="1:20" s="9" customFormat="1" x14ac:dyDescent="0.25">
      <c r="A11" s="5"/>
      <c r="B11" s="5"/>
      <c r="C11" s="5"/>
      <c r="D11" s="4"/>
      <c r="E11" s="4"/>
      <c r="F11" s="3"/>
      <c r="G11" s="3"/>
      <c r="H11" s="5"/>
      <c r="I11" s="3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60480.000000000007</v>
      </c>
    </row>
    <row r="12" spans="1:20" x14ac:dyDescent="0.25">
      <c r="A12" s="5"/>
      <c r="B12" s="5"/>
      <c r="C12" s="5"/>
      <c r="D12" s="4"/>
      <c r="E12" s="4"/>
      <c r="F12" s="3"/>
      <c r="G12" s="3"/>
      <c r="H12" s="5"/>
      <c r="I12" s="3"/>
      <c r="J12" s="5"/>
      <c r="K12" s="5"/>
      <c r="L12" s="5"/>
      <c r="M12" s="5"/>
      <c r="N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0466-2E9A-44A2-894E-5FF58AD77BCF}">
  <dimension ref="A1:T24"/>
  <sheetViews>
    <sheetView zoomScale="145" zoomScaleNormal="145" workbookViewId="0">
      <selection activeCell="L22" sqref="L22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1185</v>
      </c>
      <c r="B2" s="23" t="s">
        <v>1186</v>
      </c>
      <c r="C2" s="23" t="s">
        <v>2615</v>
      </c>
      <c r="D2" s="24">
        <f>FLOOR(C2*1.1,LOOKUP(C2*1.1,{0,10,50,100,500},{0.01,0.05,0.1,0.5,1}))</f>
        <v>42.6</v>
      </c>
      <c r="E2" s="24">
        <f>CEILING(C2*0.9,LOOKUP(C2*0.9,{0,10,50,100,500},{0.01,0.05,0.1,0.5,1}))</f>
        <v>34.9</v>
      </c>
      <c r="F2" s="25">
        <f>IF(D2&lt;10,D2-0.05,IF(D2&lt;50,D2-0.25,IF(D2&lt;100,D2-0.5,IF(D2&lt;500,D2-2.5,IF(D2&lt;1000,D2-5,0)))))</f>
        <v>42.35</v>
      </c>
      <c r="G2" s="23">
        <v>2</v>
      </c>
      <c r="H2" s="23">
        <f t="shared" ref="H2:H9" si="0">C2*G2</f>
        <v>77.5</v>
      </c>
      <c r="I2" s="23"/>
      <c r="J2" s="23" t="s">
        <v>2616</v>
      </c>
      <c r="K2" s="23" t="s">
        <v>2617</v>
      </c>
      <c r="L2" s="23" t="s">
        <v>2618</v>
      </c>
      <c r="M2" s="59"/>
      <c r="N2" s="5">
        <v>7575</v>
      </c>
      <c r="O2" s="66"/>
      <c r="R2" s="3"/>
      <c r="S2" s="6">
        <v>1</v>
      </c>
      <c r="T2" s="8">
        <f>H10*1000*0.01</f>
        <v>3167</v>
      </c>
    </row>
    <row r="3" spans="1:20" s="9" customFormat="1" x14ac:dyDescent="0.25">
      <c r="A3" s="23" t="s">
        <v>300</v>
      </c>
      <c r="B3" s="23" t="s">
        <v>301</v>
      </c>
      <c r="C3" s="23" t="s">
        <v>1425</v>
      </c>
      <c r="D3" s="23">
        <f>FLOOR(C3*1.1,LOOKUP(C3*1.1,{0,10,50,100,500},{0.01,0.05,0.1,0.5,1}))</f>
        <v>70</v>
      </c>
      <c r="E3" s="23">
        <f>CEILING(C3*0.9,LOOKUP(C3*0.9,{0,10,50,100,500},{0.01,0.05,0.1,0.5,1}))</f>
        <v>57.400000000000006</v>
      </c>
      <c r="F3" s="25">
        <f t="shared" ref="F3:F9" si="1">IF(D3&lt;10,D3-0.05,IF(D3&lt;50,D3-0.25,IF(D3&lt;100,D3-0.5,IF(D3&lt;500,D3-2.5,IF(D3&lt;1000,D3-5,0)))))</f>
        <v>69.5</v>
      </c>
      <c r="G3" s="23">
        <v>0</v>
      </c>
      <c r="H3" s="23">
        <f t="shared" si="0"/>
        <v>0</v>
      </c>
      <c r="I3" s="23"/>
      <c r="J3" s="23" t="s">
        <v>2609</v>
      </c>
      <c r="K3" s="23" t="s">
        <v>2619</v>
      </c>
      <c r="L3" s="23" t="s">
        <v>2620</v>
      </c>
      <c r="M3" s="60"/>
      <c r="N3" s="5" t="s">
        <v>2672</v>
      </c>
      <c r="O3" s="66"/>
      <c r="P3" s="6"/>
      <c r="Q3" s="6"/>
      <c r="R3" s="3"/>
      <c r="S3" s="6">
        <v>2</v>
      </c>
      <c r="T3" s="8">
        <f>T2*2</f>
        <v>6334</v>
      </c>
    </row>
    <row r="4" spans="1:20" x14ac:dyDescent="0.25">
      <c r="A4" s="23" t="s">
        <v>1608</v>
      </c>
      <c r="B4" s="23" t="s">
        <v>1609</v>
      </c>
      <c r="C4" s="23" t="s">
        <v>2621</v>
      </c>
      <c r="D4" s="24">
        <f>FLOOR(C4*1.1,LOOKUP(C4*1.1,{0,10,50,100,500},{0.01,0.05,0.1,0.5,1}))</f>
        <v>39.1</v>
      </c>
      <c r="E4" s="24">
        <f>CEILING(C4*0.9,LOOKUP(C4*0.9,{0,10,50,100,500},{0.01,0.05,0.1,0.5,1}))</f>
        <v>32</v>
      </c>
      <c r="F4" s="25">
        <f t="shared" si="1"/>
        <v>38.85</v>
      </c>
      <c r="G4" s="23">
        <v>2</v>
      </c>
      <c r="H4" s="23">
        <f t="shared" si="0"/>
        <v>71.099999999999994</v>
      </c>
      <c r="I4" s="23"/>
      <c r="J4" s="23" t="s">
        <v>2622</v>
      </c>
      <c r="K4" s="23" t="s">
        <v>2623</v>
      </c>
      <c r="L4" s="23" t="s">
        <v>2624</v>
      </c>
      <c r="M4" s="59"/>
      <c r="N4" s="5">
        <v>-5920</v>
      </c>
      <c r="O4" s="66"/>
      <c r="R4" s="3"/>
      <c r="S4" s="6">
        <v>3</v>
      </c>
      <c r="T4" s="8">
        <f>T2*3</f>
        <v>9501</v>
      </c>
    </row>
    <row r="5" spans="1:20" s="9" customFormat="1" ht="17.25" customHeight="1" x14ac:dyDescent="0.25">
      <c r="A5" s="23" t="s">
        <v>2625</v>
      </c>
      <c r="B5" s="23" t="s">
        <v>2626</v>
      </c>
      <c r="C5" s="23" t="s">
        <v>56</v>
      </c>
      <c r="D5" s="24">
        <f>FLOOR(C5*1.1,LOOKUP(C5*1.1,{0,10,50,100,500},{0.01,0.05,0.1,0.5,1}))</f>
        <v>30</v>
      </c>
      <c r="E5" s="24">
        <f>CEILING(C5*0.9,LOOKUP(C5*0.9,{0,10,50,100,500},{0.01,0.05,0.1,0.5,1}))</f>
        <v>24.6</v>
      </c>
      <c r="F5" s="25">
        <f t="shared" si="1"/>
        <v>29.75</v>
      </c>
      <c r="G5" s="23">
        <v>2</v>
      </c>
      <c r="H5" s="23">
        <f t="shared" si="0"/>
        <v>54.6</v>
      </c>
      <c r="I5" s="23"/>
      <c r="J5" s="23" t="s">
        <v>2627</v>
      </c>
      <c r="K5" s="23" t="s">
        <v>2628</v>
      </c>
      <c r="L5" s="23" t="s">
        <v>2629</v>
      </c>
      <c r="M5" s="5"/>
      <c r="N5" s="5">
        <v>3170</v>
      </c>
      <c r="O5" s="66"/>
      <c r="P5" s="6"/>
      <c r="Q5" s="6"/>
      <c r="R5" s="3"/>
      <c r="S5" s="6">
        <v>4</v>
      </c>
      <c r="T5" s="8">
        <f>T2*4</f>
        <v>12668</v>
      </c>
    </row>
    <row r="6" spans="1:20" x14ac:dyDescent="0.25">
      <c r="A6" s="23" t="s">
        <v>1968</v>
      </c>
      <c r="B6" s="23" t="s">
        <v>1969</v>
      </c>
      <c r="C6" s="23" t="s">
        <v>565</v>
      </c>
      <c r="D6" s="24">
        <f>FLOOR(C6*1.1,LOOKUP(C6*1.1,{0,10,50,100,500},{0.01,0.05,0.1,0.5,1}))</f>
        <v>23.450000000000003</v>
      </c>
      <c r="E6" s="24">
        <f>CEILING(C6*0.9,LOOKUP(C6*0.9,{0,10,50,100,500},{0.01,0.05,0.1,0.5,1}))</f>
        <v>19.25</v>
      </c>
      <c r="F6" s="25">
        <f t="shared" si="1"/>
        <v>23.200000000000003</v>
      </c>
      <c r="G6" s="23">
        <v>3</v>
      </c>
      <c r="H6" s="23">
        <f t="shared" si="0"/>
        <v>64.050000000000011</v>
      </c>
      <c r="I6" s="23"/>
      <c r="J6" s="23" t="s">
        <v>2630</v>
      </c>
      <c r="K6" s="23" t="s">
        <v>2631</v>
      </c>
      <c r="L6" s="23" t="s">
        <v>2632</v>
      </c>
      <c r="M6" s="60"/>
      <c r="N6" s="5">
        <v>2578</v>
      </c>
      <c r="O6" s="66"/>
      <c r="R6" s="3"/>
      <c r="S6" s="6">
        <v>5</v>
      </c>
      <c r="T6" s="8">
        <f>T2*5</f>
        <v>15835</v>
      </c>
    </row>
    <row r="7" spans="1:20" s="9" customFormat="1" x14ac:dyDescent="0.25">
      <c r="A7" s="23" t="s">
        <v>2549</v>
      </c>
      <c r="B7" s="23" t="s">
        <v>2550</v>
      </c>
      <c r="C7" s="23" t="s">
        <v>2633</v>
      </c>
      <c r="D7" s="24">
        <f>FLOOR(C7*1.1,LOOKUP(C7*1.1,{0,10,50,100,500},{0.01,0.05,0.1,0.5,1}))</f>
        <v>38.15</v>
      </c>
      <c r="E7" s="24">
        <f>CEILING(C7*0.9,LOOKUP(C7*0.9,{0,10,50,100,500},{0.01,0.05,0.1,0.5,1}))</f>
        <v>31.25</v>
      </c>
      <c r="F7" s="25">
        <f t="shared" si="1"/>
        <v>37.9</v>
      </c>
      <c r="G7" s="23">
        <v>0</v>
      </c>
      <c r="H7" s="23">
        <f t="shared" si="0"/>
        <v>0</v>
      </c>
      <c r="I7" s="23"/>
      <c r="J7" s="23" t="s">
        <v>600</v>
      </c>
      <c r="K7" s="23" t="s">
        <v>2634</v>
      </c>
      <c r="L7" s="23" t="s">
        <v>2635</v>
      </c>
      <c r="M7" s="60"/>
      <c r="N7" s="5" t="s">
        <v>51</v>
      </c>
      <c r="O7" s="6"/>
      <c r="P7" s="6"/>
      <c r="Q7" s="6"/>
      <c r="R7" s="3"/>
      <c r="S7" s="6">
        <v>6</v>
      </c>
      <c r="T7" s="8">
        <f>T2*6</f>
        <v>19002</v>
      </c>
    </row>
    <row r="8" spans="1:20" s="13" customFormat="1" x14ac:dyDescent="0.25">
      <c r="A8" s="23" t="s">
        <v>2636</v>
      </c>
      <c r="B8" s="23" t="s">
        <v>2637</v>
      </c>
      <c r="C8" s="23" t="s">
        <v>2638</v>
      </c>
      <c r="D8" s="24">
        <f>FLOOR(C8*1.1,LOOKUP(C8*1.1,{0,10,50,100,500},{0.01,0.05,0.1,0.5,1}))</f>
        <v>19.600000000000001</v>
      </c>
      <c r="E8" s="24">
        <f>CEILING(C8*0.9,LOOKUP(C8*0.9,{0,10,50,100,500},{0.01,0.05,0.1,0.5,1}))</f>
        <v>16.100000000000001</v>
      </c>
      <c r="F8" s="25">
        <f t="shared" si="1"/>
        <v>19.350000000000001</v>
      </c>
      <c r="G8" s="25">
        <v>0</v>
      </c>
      <c r="H8" s="23">
        <f t="shared" si="0"/>
        <v>0</v>
      </c>
      <c r="I8" s="23"/>
      <c r="J8" s="23" t="s">
        <v>2639</v>
      </c>
      <c r="K8" s="23" t="s">
        <v>2640</v>
      </c>
      <c r="L8" s="23" t="s">
        <v>2641</v>
      </c>
      <c r="M8" s="60"/>
      <c r="N8" s="5" t="s">
        <v>51</v>
      </c>
      <c r="O8" s="6"/>
      <c r="P8" s="6"/>
      <c r="Q8" s="6"/>
      <c r="R8" s="3"/>
      <c r="S8" s="6">
        <v>7</v>
      </c>
      <c r="T8" s="8">
        <f>T2*7</f>
        <v>22169</v>
      </c>
    </row>
    <row r="9" spans="1:20" s="13" customFormat="1" x14ac:dyDescent="0.25">
      <c r="A9" s="23" t="s">
        <v>1966</v>
      </c>
      <c r="B9" s="23" t="s">
        <v>1967</v>
      </c>
      <c r="C9" s="23" t="s">
        <v>2642</v>
      </c>
      <c r="D9" s="24">
        <f>FLOOR(C9*1.1,LOOKUP(C9*1.1,{0,10,50,100,500},{0.01,0.05,0.1,0.5,1}))</f>
        <v>54.300000000000004</v>
      </c>
      <c r="E9" s="24">
        <f>CEILING(C9*0.9,LOOKUP(C9*0.9,{0,10,50,100,500},{0.01,0.05,0.1,0.5,1}))</f>
        <v>44.550000000000004</v>
      </c>
      <c r="F9" s="25">
        <f t="shared" si="1"/>
        <v>53.800000000000004</v>
      </c>
      <c r="G9" s="25">
        <v>1</v>
      </c>
      <c r="H9" s="23">
        <f t="shared" si="0"/>
        <v>49.45</v>
      </c>
      <c r="I9" s="23"/>
      <c r="J9" s="23" t="s">
        <v>2643</v>
      </c>
      <c r="K9" s="23" t="s">
        <v>2644</v>
      </c>
      <c r="L9" s="23" t="s">
        <v>2645</v>
      </c>
      <c r="M9" s="60"/>
      <c r="N9" s="5">
        <v>4543</v>
      </c>
      <c r="O9" s="6"/>
      <c r="P9" s="6"/>
      <c r="Q9" s="6"/>
      <c r="R9" s="3"/>
      <c r="S9" s="6">
        <v>8</v>
      </c>
      <c r="T9" s="8">
        <f>T2*8</f>
        <v>25336</v>
      </c>
    </row>
    <row r="10" spans="1:20" x14ac:dyDescent="0.25">
      <c r="A10" s="5"/>
      <c r="B10" s="5"/>
      <c r="C10" s="5"/>
      <c r="D10" s="5"/>
      <c r="E10" s="5"/>
      <c r="F10" s="5"/>
      <c r="G10" s="5"/>
      <c r="H10" s="45">
        <f>SUM(H2:H9)</f>
        <v>316.7</v>
      </c>
      <c r="I10" s="5"/>
      <c r="J10" s="5"/>
      <c r="K10" s="5"/>
      <c r="L10" s="5"/>
      <c r="M10" s="5"/>
      <c r="N10" s="30">
        <f>SUM(N2:N9)</f>
        <v>11946</v>
      </c>
      <c r="O10" s="71"/>
      <c r="R10" s="3"/>
      <c r="S10" s="6">
        <v>9</v>
      </c>
      <c r="T10" s="8">
        <f>T2*9</f>
        <v>28503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31670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3B0E-B8E5-4904-98C4-CF314F45555F}">
  <dimension ref="A1:T24"/>
  <sheetViews>
    <sheetView zoomScale="130" zoomScaleNormal="130" workbookViewId="0">
      <selection activeCell="G15" sqref="G15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8" t="s">
        <v>593</v>
      </c>
      <c r="B2" s="28" t="s">
        <v>594</v>
      </c>
      <c r="C2" s="28" t="s">
        <v>666</v>
      </c>
      <c r="D2" s="22">
        <f>FLOOR(C2*1.1,LOOKUP(C2*1.1,{0,10,50,100,500},{0.01,0.05,0.1,0.5,1}))</f>
        <v>59.900000000000006</v>
      </c>
      <c r="E2" s="22">
        <f>CEILING(C2*0.9,LOOKUP(C2*0.9,{0,10,50,100,500},{0.01,0.05,0.1,0.5,1}))</f>
        <v>49.050000000000004</v>
      </c>
      <c r="F2" s="29">
        <f>IF(D2&lt;10,D2-0.05,IF(D2&lt;50,D2-0.25,IF(D2&lt;100,D2-0.5,IF(D2&lt;500,D2-2.5,IF(D2&lt;1000,D2-5,0)))))</f>
        <v>59.400000000000006</v>
      </c>
      <c r="G2" s="28">
        <v>0</v>
      </c>
      <c r="H2" s="28">
        <f t="shared" ref="H2:H9" si="0">C2*G2</f>
        <v>0</v>
      </c>
      <c r="I2" s="28"/>
      <c r="J2" s="28" t="s">
        <v>2687</v>
      </c>
      <c r="K2" s="28" t="s">
        <v>2677</v>
      </c>
      <c r="L2" s="28" t="s">
        <v>2693</v>
      </c>
      <c r="M2" s="5" t="s">
        <v>89</v>
      </c>
      <c r="N2" s="5"/>
      <c r="O2" s="66"/>
      <c r="R2" s="3"/>
      <c r="S2" s="6">
        <v>1</v>
      </c>
      <c r="T2" s="8">
        <f>H10*1000*0.01</f>
        <v>4406.9999999999991</v>
      </c>
    </row>
    <row r="3" spans="1:20" s="9" customFormat="1" x14ac:dyDescent="0.25">
      <c r="A3" s="23" t="s">
        <v>53</v>
      </c>
      <c r="B3" s="23" t="s">
        <v>54</v>
      </c>
      <c r="C3" s="23" t="s">
        <v>1011</v>
      </c>
      <c r="D3" s="23">
        <f>FLOOR(C3*1.1,LOOKUP(C3*1.1,{0,10,50,100,500},{0.01,0.05,0.1,0.5,1}))</f>
        <v>34.1</v>
      </c>
      <c r="E3" s="23">
        <f>CEILING(C3*0.9,LOOKUP(C3*0.9,{0,10,50,100,500},{0.01,0.05,0.1,0.5,1}))</f>
        <v>27.900000000000002</v>
      </c>
      <c r="F3" s="25">
        <f t="shared" ref="F3:F9" si="1">IF(D3&lt;10,D3-0.05,IF(D3&lt;50,D3-0.25,IF(D3&lt;100,D3-0.5,IF(D3&lt;500,D3-2.5,IF(D3&lt;1000,D3-5,0)))))</f>
        <v>33.85</v>
      </c>
      <c r="G3" s="23">
        <v>2</v>
      </c>
      <c r="H3" s="23">
        <f t="shared" si="0"/>
        <v>62</v>
      </c>
      <c r="I3" s="23"/>
      <c r="J3" s="23" t="s">
        <v>2688</v>
      </c>
      <c r="K3" s="23" t="s">
        <v>2678</v>
      </c>
      <c r="L3" s="23" t="s">
        <v>2694</v>
      </c>
      <c r="M3" s="59"/>
      <c r="N3" s="5">
        <v>-15566</v>
      </c>
      <c r="O3" s="66" t="s">
        <v>2756</v>
      </c>
      <c r="P3" s="6"/>
      <c r="Q3" s="6"/>
      <c r="R3" s="3"/>
      <c r="S3" s="6">
        <v>2</v>
      </c>
      <c r="T3" s="8">
        <f>T2*2</f>
        <v>8813.9999999999982</v>
      </c>
    </row>
    <row r="4" spans="1:20" x14ac:dyDescent="0.25">
      <c r="A4" s="23" t="s">
        <v>2673</v>
      </c>
      <c r="B4" s="23" t="s">
        <v>2674</v>
      </c>
      <c r="C4" s="23" t="s">
        <v>2685</v>
      </c>
      <c r="D4" s="24">
        <f>FLOOR(C4*1.1,LOOKUP(C4*1.1,{0,10,50,100,500},{0.01,0.05,0.1,0.5,1}))</f>
        <v>29.700000000000003</v>
      </c>
      <c r="E4" s="24">
        <f>CEILING(C4*0.9,LOOKUP(C4*0.9,{0,10,50,100,500},{0.01,0.05,0.1,0.5,1}))</f>
        <v>24.3</v>
      </c>
      <c r="F4" s="25">
        <f t="shared" si="1"/>
        <v>29.450000000000003</v>
      </c>
      <c r="G4" s="23">
        <v>2</v>
      </c>
      <c r="H4" s="23">
        <f t="shared" si="0"/>
        <v>54</v>
      </c>
      <c r="I4" s="23"/>
      <c r="J4" s="23" t="s">
        <v>2689</v>
      </c>
      <c r="K4" s="23" t="s">
        <v>2679</v>
      </c>
      <c r="L4" s="23" t="s">
        <v>2695</v>
      </c>
      <c r="N4" s="5">
        <v>5971</v>
      </c>
      <c r="O4" s="66"/>
      <c r="R4" s="3"/>
      <c r="S4" s="6">
        <v>3</v>
      </c>
      <c r="T4" s="8">
        <f>T2*3</f>
        <v>13220.999999999996</v>
      </c>
    </row>
    <row r="5" spans="1:20" s="9" customFormat="1" ht="17.25" customHeight="1" x14ac:dyDescent="0.25">
      <c r="A5" s="23" t="s">
        <v>122</v>
      </c>
      <c r="B5" s="23" t="s">
        <v>123</v>
      </c>
      <c r="C5" s="23" t="s">
        <v>2621</v>
      </c>
      <c r="D5" s="24">
        <f>FLOOR(C5*1.1,LOOKUP(C5*1.1,{0,10,50,100,500},{0.01,0.05,0.1,0.5,1}))</f>
        <v>39.1</v>
      </c>
      <c r="E5" s="24">
        <f>CEILING(C5*0.9,LOOKUP(C5*0.9,{0,10,50,100,500},{0.01,0.05,0.1,0.5,1}))</f>
        <v>32</v>
      </c>
      <c r="F5" s="25">
        <f t="shared" si="1"/>
        <v>38.85</v>
      </c>
      <c r="G5" s="23">
        <v>2</v>
      </c>
      <c r="H5" s="23">
        <f t="shared" si="0"/>
        <v>71.099999999999994</v>
      </c>
      <c r="I5" s="23"/>
      <c r="J5" s="23" t="s">
        <v>612</v>
      </c>
      <c r="K5" s="23" t="s">
        <v>2680</v>
      </c>
      <c r="L5" s="23" t="s">
        <v>2696</v>
      </c>
      <c r="M5" s="59"/>
      <c r="N5" s="5">
        <v>-835</v>
      </c>
      <c r="O5" s="66"/>
      <c r="P5" s="6"/>
      <c r="Q5" s="6"/>
      <c r="R5" s="3"/>
      <c r="S5" s="6">
        <v>4</v>
      </c>
      <c r="T5" s="8">
        <f>T2*4</f>
        <v>17627.999999999996</v>
      </c>
    </row>
    <row r="6" spans="1:20" x14ac:dyDescent="0.25">
      <c r="A6" s="23" t="s">
        <v>335</v>
      </c>
      <c r="B6" s="23" t="s">
        <v>336</v>
      </c>
      <c r="C6" s="23" t="s">
        <v>2686</v>
      </c>
      <c r="D6" s="24">
        <f>FLOOR(C6*1.1,LOOKUP(C6*1.1,{0,10,50,100,500},{0.01,0.05,0.1,0.5,1}))</f>
        <v>21.3</v>
      </c>
      <c r="E6" s="24">
        <f>CEILING(C6*0.9,LOOKUP(C6*0.9,{0,10,50,100,500},{0.01,0.05,0.1,0.5,1}))</f>
        <v>17.5</v>
      </c>
      <c r="F6" s="25">
        <f t="shared" si="1"/>
        <v>21.05</v>
      </c>
      <c r="G6" s="23">
        <v>4</v>
      </c>
      <c r="H6" s="23">
        <f t="shared" si="0"/>
        <v>77.599999999999994</v>
      </c>
      <c r="I6" s="23"/>
      <c r="J6" s="23" t="s">
        <v>2690</v>
      </c>
      <c r="K6" s="23" t="s">
        <v>2681</v>
      </c>
      <c r="L6" s="23" t="s">
        <v>2697</v>
      </c>
      <c r="N6" s="5">
        <v>-6347</v>
      </c>
      <c r="O6" s="66"/>
      <c r="R6" s="3"/>
      <c r="S6" s="6">
        <v>5</v>
      </c>
      <c r="T6" s="8">
        <f>T2*5</f>
        <v>22034.999999999996</v>
      </c>
    </row>
    <row r="7" spans="1:20" s="9" customFormat="1" x14ac:dyDescent="0.25">
      <c r="A7" s="23" t="s">
        <v>2290</v>
      </c>
      <c r="B7" s="23" t="s">
        <v>2291</v>
      </c>
      <c r="C7" s="23" t="s">
        <v>112</v>
      </c>
      <c r="D7" s="24">
        <f>FLOOR(C7*1.1,LOOKUP(C7*1.1,{0,10,50,100,500},{0.01,0.05,0.1,0.5,1}))</f>
        <v>17.400000000000002</v>
      </c>
      <c r="E7" s="24">
        <f>CEILING(C7*0.9,LOOKUP(C7*0.9,{0,10,50,100,500},{0.01,0.05,0.1,0.5,1}))</f>
        <v>14.3</v>
      </c>
      <c r="F7" s="25">
        <f t="shared" si="1"/>
        <v>17.150000000000002</v>
      </c>
      <c r="G7" s="23">
        <v>4</v>
      </c>
      <c r="H7" s="23">
        <f t="shared" si="0"/>
        <v>63.4</v>
      </c>
      <c r="I7" s="23"/>
      <c r="J7" s="23" t="s">
        <v>2691</v>
      </c>
      <c r="K7" s="23" t="s">
        <v>2682</v>
      </c>
      <c r="L7" s="23" t="s">
        <v>2698</v>
      </c>
      <c r="M7" s="60"/>
      <c r="N7" s="5">
        <v>5135</v>
      </c>
      <c r="O7" s="6"/>
      <c r="P7" s="6"/>
      <c r="Q7" s="6"/>
      <c r="R7" s="3"/>
      <c r="S7" s="6">
        <v>6</v>
      </c>
      <c r="T7" s="8">
        <f>T2*6</f>
        <v>26441.999999999993</v>
      </c>
    </row>
    <row r="8" spans="1:20" s="13" customFormat="1" x14ac:dyDescent="0.25">
      <c r="A8" s="23" t="s">
        <v>2488</v>
      </c>
      <c r="B8" s="23" t="s">
        <v>2489</v>
      </c>
      <c r="C8" s="23" t="s">
        <v>606</v>
      </c>
      <c r="D8" s="24">
        <f>FLOOR(C8*1.1,LOOKUP(C8*1.1,{0,10,50,100,500},{0.01,0.05,0.1,0.5,1}))</f>
        <v>12.850000000000001</v>
      </c>
      <c r="E8" s="24">
        <f>CEILING(C8*0.9,LOOKUP(C8*0.9,{0,10,50,100,500},{0.01,0.05,0.1,0.5,1}))</f>
        <v>10.55</v>
      </c>
      <c r="F8" s="25">
        <f t="shared" si="1"/>
        <v>12.600000000000001</v>
      </c>
      <c r="G8" s="25">
        <v>6</v>
      </c>
      <c r="H8" s="23">
        <f t="shared" si="0"/>
        <v>70.199999999999989</v>
      </c>
      <c r="I8" s="23"/>
      <c r="J8" s="23" t="s">
        <v>2410</v>
      </c>
      <c r="K8" s="23" t="s">
        <v>2683</v>
      </c>
      <c r="L8" s="23" t="s">
        <v>2699</v>
      </c>
      <c r="M8" s="59"/>
      <c r="N8" s="5">
        <v>7502</v>
      </c>
      <c r="O8" s="6"/>
      <c r="P8" s="6"/>
      <c r="Q8" s="6"/>
      <c r="R8" s="3"/>
      <c r="S8" s="6">
        <v>7</v>
      </c>
      <c r="T8" s="8">
        <f>T2*7</f>
        <v>30848.999999999993</v>
      </c>
    </row>
    <row r="9" spans="1:20" s="13" customFormat="1" x14ac:dyDescent="0.25">
      <c r="A9" s="23" t="s">
        <v>2675</v>
      </c>
      <c r="B9" s="23" t="s">
        <v>2676</v>
      </c>
      <c r="C9" s="23" t="s">
        <v>1377</v>
      </c>
      <c r="D9" s="24">
        <f>FLOOR(C9*1.1,LOOKUP(C9*1.1,{0,10,50,100,500},{0.01,0.05,0.1,0.5,1}))</f>
        <v>46.6</v>
      </c>
      <c r="E9" s="24">
        <f>CEILING(C9*0.9,LOOKUP(C9*0.9,{0,10,50,100,500},{0.01,0.05,0.1,0.5,1}))</f>
        <v>38.200000000000003</v>
      </c>
      <c r="F9" s="25">
        <f t="shared" si="1"/>
        <v>46.35</v>
      </c>
      <c r="G9" s="25">
        <v>1</v>
      </c>
      <c r="H9" s="23">
        <f t="shared" si="0"/>
        <v>42.4</v>
      </c>
      <c r="I9" s="23"/>
      <c r="J9" s="23" t="s">
        <v>2692</v>
      </c>
      <c r="K9" s="23" t="s">
        <v>2684</v>
      </c>
      <c r="L9" s="23" t="s">
        <v>2700</v>
      </c>
      <c r="M9" s="60"/>
      <c r="N9" s="5">
        <v>4771</v>
      </c>
      <c r="O9" s="6"/>
      <c r="P9" s="6"/>
      <c r="Q9" s="6"/>
      <c r="R9" s="3"/>
      <c r="S9" s="6">
        <v>8</v>
      </c>
      <c r="T9" s="8">
        <f>T2*8</f>
        <v>35255.999999999993</v>
      </c>
    </row>
    <row r="10" spans="1:20" x14ac:dyDescent="0.25">
      <c r="A10" s="5"/>
      <c r="B10" s="5"/>
      <c r="C10" s="5"/>
      <c r="D10" s="5"/>
      <c r="E10" s="5"/>
      <c r="F10" s="5"/>
      <c r="G10" s="5"/>
      <c r="H10" s="45">
        <f>SUM(H2:H9)</f>
        <v>440.69999999999993</v>
      </c>
      <c r="I10" s="5"/>
      <c r="J10" s="5"/>
      <c r="K10" s="5"/>
      <c r="L10" s="5"/>
      <c r="M10" s="5"/>
      <c r="N10" s="30">
        <f>SUM(N2:N9)</f>
        <v>631</v>
      </c>
      <c r="O10" s="71"/>
      <c r="R10" s="3"/>
      <c r="S10" s="6">
        <v>9</v>
      </c>
      <c r="T10" s="8">
        <f>T2*9</f>
        <v>39662.999999999993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44069.999999999993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0576-780D-4518-A67B-2A8856276890}">
  <dimension ref="A1:T24"/>
  <sheetViews>
    <sheetView zoomScale="130" zoomScaleNormal="130" workbookViewId="0">
      <selection activeCell="J23" sqref="J23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15" t="s">
        <v>1647</v>
      </c>
      <c r="B2" s="15" t="s">
        <v>1648</v>
      </c>
      <c r="C2" s="15" t="s">
        <v>2714</v>
      </c>
      <c r="D2" s="16">
        <f>FLOOR(C2*1.1,LOOKUP(C2*1.1,{0,10,50,100,500},{0.01,0.05,0.1,0.5,1}))</f>
        <v>70.2</v>
      </c>
      <c r="E2" s="16">
        <f>CEILING(C2*0.9,LOOKUP(C2*0.9,{0,10,50,100,500},{0.01,0.05,0.1,0.5,1}))</f>
        <v>57.6</v>
      </c>
      <c r="F2" s="17">
        <f>IF(D2&lt;10,D2-0.05,IF(D2&lt;50,D2-0.25,IF(D2&lt;100,D2-0.5,IF(D2&lt;500,D2-2.5,IF(D2&lt;1000,D2-5,0)))))</f>
        <v>69.7</v>
      </c>
      <c r="G2" s="15">
        <v>0</v>
      </c>
      <c r="H2" s="15">
        <f t="shared" ref="H2:H9" si="0">C2*G2</f>
        <v>0</v>
      </c>
      <c r="I2" s="15"/>
      <c r="J2" s="15" t="s">
        <v>1582</v>
      </c>
      <c r="K2" s="15" t="s">
        <v>2707</v>
      </c>
      <c r="L2" s="15" t="s">
        <v>2724</v>
      </c>
      <c r="M2" s="60"/>
      <c r="N2" s="5"/>
      <c r="O2" s="66"/>
      <c r="R2" s="3"/>
      <c r="S2" s="6">
        <v>1</v>
      </c>
      <c r="T2" s="8">
        <f>H10*1000*0.01</f>
        <v>4090.0000000000005</v>
      </c>
    </row>
    <row r="3" spans="1:20" s="9" customFormat="1" x14ac:dyDescent="0.25">
      <c r="A3" s="23" t="s">
        <v>2701</v>
      </c>
      <c r="B3" s="23" t="s">
        <v>2702</v>
      </c>
      <c r="C3" s="23" t="s">
        <v>2715</v>
      </c>
      <c r="D3" s="23">
        <f>FLOOR(C3*1.1,LOOKUP(C3*1.1,{0,10,50,100,500},{0.01,0.05,0.1,0.5,1}))</f>
        <v>42.75</v>
      </c>
      <c r="E3" s="23">
        <f>CEILING(C3*0.9,LOOKUP(C3*0.9,{0,10,50,100,500},{0.01,0.05,0.1,0.5,1}))</f>
        <v>35.050000000000004</v>
      </c>
      <c r="F3" s="25">
        <f t="shared" ref="F3:F9" si="1">IF(D3&lt;10,D3-0.05,IF(D3&lt;50,D3-0.25,IF(D3&lt;100,D3-0.5,IF(D3&lt;500,D3-2.5,IF(D3&lt;1000,D3-5,0)))))</f>
        <v>42.5</v>
      </c>
      <c r="G3" s="23">
        <v>4</v>
      </c>
      <c r="H3" s="23">
        <f t="shared" si="0"/>
        <v>155.6</v>
      </c>
      <c r="I3" s="23"/>
      <c r="J3" s="23" t="s">
        <v>2719</v>
      </c>
      <c r="K3" s="23" t="s">
        <v>2708</v>
      </c>
      <c r="L3" s="23" t="s">
        <v>2725</v>
      </c>
      <c r="M3" s="59"/>
      <c r="N3" s="5">
        <v>-3431</v>
      </c>
      <c r="O3" s="66"/>
      <c r="P3" s="6"/>
      <c r="Q3" s="6"/>
      <c r="R3" s="3"/>
      <c r="S3" s="6">
        <v>2</v>
      </c>
      <c r="T3" s="8">
        <f>T2*2</f>
        <v>8180.0000000000009</v>
      </c>
    </row>
    <row r="4" spans="1:20" x14ac:dyDescent="0.25">
      <c r="A4" s="15" t="s">
        <v>803</v>
      </c>
      <c r="B4" s="15" t="s">
        <v>804</v>
      </c>
      <c r="C4" s="15" t="s">
        <v>1960</v>
      </c>
      <c r="D4" s="16">
        <f>FLOOR(C4*1.1,LOOKUP(C4*1.1,{0,10,50,100,500},{0.01,0.05,0.1,0.5,1}))</f>
        <v>60.800000000000004</v>
      </c>
      <c r="E4" s="16">
        <f>CEILING(C4*0.9,LOOKUP(C4*0.9,{0,10,50,100,500},{0.01,0.05,0.1,0.5,1}))</f>
        <v>49.800000000000004</v>
      </c>
      <c r="F4" s="17">
        <f t="shared" si="1"/>
        <v>60.300000000000004</v>
      </c>
      <c r="G4" s="15">
        <v>0</v>
      </c>
      <c r="H4" s="15">
        <f t="shared" si="0"/>
        <v>0</v>
      </c>
      <c r="I4" s="15"/>
      <c r="J4" s="15" t="s">
        <v>2720</v>
      </c>
      <c r="K4" s="15" t="s">
        <v>209</v>
      </c>
      <c r="L4" s="15" t="s">
        <v>2726</v>
      </c>
      <c r="M4" s="59"/>
      <c r="N4" s="5"/>
      <c r="O4" s="66"/>
      <c r="R4" s="3"/>
      <c r="S4" s="6">
        <v>3</v>
      </c>
      <c r="T4" s="8">
        <f>T2*3</f>
        <v>12270.000000000002</v>
      </c>
    </row>
    <row r="5" spans="1:20" s="9" customFormat="1" ht="17.25" customHeight="1" x14ac:dyDescent="0.25">
      <c r="A5" s="23" t="s">
        <v>603</v>
      </c>
      <c r="B5" s="23" t="s">
        <v>604</v>
      </c>
      <c r="C5" s="23" t="s">
        <v>239</v>
      </c>
      <c r="D5" s="24">
        <f>FLOOR(C5*1.1,LOOKUP(C5*1.1,{0,10,50,100,500},{0.01,0.05,0.1,0.5,1}))</f>
        <v>62.900000000000006</v>
      </c>
      <c r="E5" s="24">
        <f>CEILING(C5*0.9,LOOKUP(C5*0.9,{0,10,50,100,500},{0.01,0.05,0.1,0.5,1}))</f>
        <v>51.5</v>
      </c>
      <c r="F5" s="25">
        <f t="shared" si="1"/>
        <v>62.400000000000006</v>
      </c>
      <c r="G5" s="23">
        <v>1</v>
      </c>
      <c r="H5" s="23">
        <f t="shared" si="0"/>
        <v>57.2</v>
      </c>
      <c r="I5" s="23"/>
      <c r="J5" s="23" t="s">
        <v>2721</v>
      </c>
      <c r="K5" s="23" t="s">
        <v>2709</v>
      </c>
      <c r="L5" s="23" t="s">
        <v>2727</v>
      </c>
      <c r="M5" s="59"/>
      <c r="N5" s="5">
        <v>-1665</v>
      </c>
      <c r="O5" s="66"/>
      <c r="P5" s="6"/>
      <c r="Q5" s="6"/>
      <c r="R5" s="3"/>
      <c r="S5" s="6">
        <v>4</v>
      </c>
      <c r="T5" s="8">
        <f>T2*4</f>
        <v>16360.000000000002</v>
      </c>
    </row>
    <row r="6" spans="1:20" x14ac:dyDescent="0.25">
      <c r="A6" s="15" t="s">
        <v>2703</v>
      </c>
      <c r="B6" s="15" t="s">
        <v>2704</v>
      </c>
      <c r="C6" s="15" t="s">
        <v>2716</v>
      </c>
      <c r="D6" s="16">
        <f>FLOOR(C6*1.1,LOOKUP(C6*1.1,{0,10,50,100,500},{0.01,0.05,0.1,0.5,1}))</f>
        <v>16.350000000000001</v>
      </c>
      <c r="E6" s="16">
        <f>CEILING(C6*0.9,LOOKUP(C6*0.9,{0,10,50,100,500},{0.01,0.05,0.1,0.5,1}))</f>
        <v>13.450000000000001</v>
      </c>
      <c r="F6" s="17">
        <f t="shared" si="1"/>
        <v>16.100000000000001</v>
      </c>
      <c r="G6" s="15">
        <v>0</v>
      </c>
      <c r="H6" s="15">
        <f t="shared" si="0"/>
        <v>0</v>
      </c>
      <c r="I6" s="15"/>
      <c r="J6" s="15" t="s">
        <v>2639</v>
      </c>
      <c r="K6" s="15" t="s">
        <v>2710</v>
      </c>
      <c r="L6" s="15" t="s">
        <v>2728</v>
      </c>
      <c r="M6" s="72"/>
      <c r="N6" s="5"/>
      <c r="O6" s="66"/>
      <c r="R6" s="3"/>
      <c r="S6" s="6">
        <v>5</v>
      </c>
      <c r="T6" s="8">
        <f>T2*5</f>
        <v>20450.000000000004</v>
      </c>
    </row>
    <row r="7" spans="1:20" s="9" customFormat="1" x14ac:dyDescent="0.25">
      <c r="A7" s="23" t="s">
        <v>1066</v>
      </c>
      <c r="B7" s="23" t="s">
        <v>1067</v>
      </c>
      <c r="C7" s="23" t="s">
        <v>2717</v>
      </c>
      <c r="D7" s="24">
        <f>FLOOR(C7*1.1,LOOKUP(C7*1.1,{0,10,50,100,500},{0.01,0.05,0.1,0.5,1}))</f>
        <v>87.300000000000011</v>
      </c>
      <c r="E7" s="24">
        <f>CEILING(C7*0.9,LOOKUP(C7*0.9,{0,10,50,100,500},{0.01,0.05,0.1,0.5,1}))</f>
        <v>71.5</v>
      </c>
      <c r="F7" s="25">
        <f t="shared" si="1"/>
        <v>86.800000000000011</v>
      </c>
      <c r="G7" s="23">
        <v>1</v>
      </c>
      <c r="H7" s="23">
        <f t="shared" si="0"/>
        <v>79.400000000000006</v>
      </c>
      <c r="I7" s="23"/>
      <c r="J7" s="23" t="s">
        <v>1059</v>
      </c>
      <c r="K7" s="23" t="s">
        <v>2711</v>
      </c>
      <c r="L7" s="23" t="s">
        <v>2729</v>
      </c>
      <c r="M7" s="60"/>
      <c r="N7" s="5">
        <v>-976</v>
      </c>
      <c r="O7" s="6"/>
      <c r="P7" s="6"/>
      <c r="Q7" s="6"/>
      <c r="R7" s="3"/>
      <c r="S7" s="6">
        <v>6</v>
      </c>
      <c r="T7" s="8">
        <f>T2*6</f>
        <v>24540.000000000004</v>
      </c>
    </row>
    <row r="8" spans="1:20" s="13" customFormat="1" x14ac:dyDescent="0.25">
      <c r="A8" s="23" t="s">
        <v>2705</v>
      </c>
      <c r="B8" s="23" t="s">
        <v>2706</v>
      </c>
      <c r="C8" s="23" t="s">
        <v>2718</v>
      </c>
      <c r="D8" s="24">
        <f>FLOOR(C8*1.1,LOOKUP(C8*1.1,{0,10,50,100,500},{0.01,0.05,0.1,0.5,1}))</f>
        <v>67.8</v>
      </c>
      <c r="E8" s="24">
        <f>CEILING(C8*0.9,LOOKUP(C8*0.9,{0,10,50,100,500},{0.01,0.05,0.1,0.5,1}))</f>
        <v>55.6</v>
      </c>
      <c r="F8" s="25">
        <f t="shared" si="1"/>
        <v>67.3</v>
      </c>
      <c r="G8" s="25">
        <v>1</v>
      </c>
      <c r="H8" s="23">
        <f t="shared" si="0"/>
        <v>61.7</v>
      </c>
      <c r="I8" s="23"/>
      <c r="J8" s="23" t="s">
        <v>2722</v>
      </c>
      <c r="K8" s="23" t="s">
        <v>2712</v>
      </c>
      <c r="L8" s="23" t="s">
        <v>2730</v>
      </c>
      <c r="M8" s="60"/>
      <c r="N8" s="5">
        <v>3633</v>
      </c>
      <c r="O8" s="6"/>
      <c r="P8" s="6"/>
      <c r="Q8" s="6"/>
      <c r="R8" s="3"/>
      <c r="S8" s="6">
        <v>7</v>
      </c>
      <c r="T8" s="8">
        <f>T2*7</f>
        <v>28630.000000000004</v>
      </c>
    </row>
    <row r="9" spans="1:20" s="13" customFormat="1" x14ac:dyDescent="0.25">
      <c r="A9" s="23" t="s">
        <v>1169</v>
      </c>
      <c r="B9" s="23" t="s">
        <v>1170</v>
      </c>
      <c r="C9" s="23" t="s">
        <v>1379</v>
      </c>
      <c r="D9" s="24">
        <f>FLOOR(C9*1.1,LOOKUP(C9*1.1,{0,10,50,100,500},{0.01,0.05,0.1,0.5,1}))</f>
        <v>30.3</v>
      </c>
      <c r="E9" s="24">
        <f>CEILING(C9*0.9,LOOKUP(C9*0.9,{0,10,50,100,500},{0.01,0.05,0.1,0.5,1}))</f>
        <v>24.8</v>
      </c>
      <c r="F9" s="25">
        <f t="shared" si="1"/>
        <v>30.05</v>
      </c>
      <c r="G9" s="25">
        <v>2</v>
      </c>
      <c r="H9" s="23">
        <f t="shared" si="0"/>
        <v>55.1</v>
      </c>
      <c r="I9" s="23"/>
      <c r="J9" s="23" t="s">
        <v>2723</v>
      </c>
      <c r="K9" s="23" t="s">
        <v>2713</v>
      </c>
      <c r="L9" s="23" t="s">
        <v>2731</v>
      </c>
      <c r="M9" s="60"/>
      <c r="N9" s="5">
        <v>2655</v>
      </c>
      <c r="O9" s="6"/>
      <c r="P9" s="6"/>
      <c r="Q9" s="6"/>
      <c r="R9" s="3"/>
      <c r="S9" s="6">
        <v>8</v>
      </c>
      <c r="T9" s="8">
        <f>T2*8</f>
        <v>32720.000000000004</v>
      </c>
    </row>
    <row r="10" spans="1:20" x14ac:dyDescent="0.25">
      <c r="A10" s="5"/>
      <c r="B10" s="5"/>
      <c r="C10" s="5"/>
      <c r="D10" s="5"/>
      <c r="E10" s="5"/>
      <c r="F10" s="5"/>
      <c r="G10" s="5"/>
      <c r="H10" s="45">
        <f>SUM(H2:H9)</f>
        <v>409.00000000000006</v>
      </c>
      <c r="I10" s="5"/>
      <c r="J10" s="5"/>
      <c r="K10" s="5"/>
      <c r="L10" s="5"/>
      <c r="M10" s="5"/>
      <c r="N10" s="30">
        <f>SUM(N2:N9)</f>
        <v>216</v>
      </c>
      <c r="O10" s="71"/>
      <c r="R10" s="3"/>
      <c r="S10" s="6">
        <v>9</v>
      </c>
      <c r="T10" s="8">
        <f>T2*9</f>
        <v>36810.000000000007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40900.000000000007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855B-1DC2-4610-92A2-B26D4226388C}">
  <dimension ref="A1:T24"/>
  <sheetViews>
    <sheetView zoomScale="130" zoomScaleNormal="130" workbookViewId="0">
      <selection activeCell="E11" sqref="E11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4" width="9" style="6"/>
    <col min="15" max="15" width="9.140625" style="6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166</v>
      </c>
      <c r="B2" s="23" t="s">
        <v>167</v>
      </c>
      <c r="C2" s="23" t="s">
        <v>371</v>
      </c>
      <c r="D2" s="24">
        <f>FLOOR(C2*1.1,LOOKUP(C2*1.1,{0,10,50,100,500},{0.01,0.05,0.1,0.5,1}))</f>
        <v>82.2</v>
      </c>
      <c r="E2" s="24">
        <f>CEILING(C2*0.9,LOOKUP(C2*0.9,{0,10,50,100,500},{0.01,0.05,0.1,0.5,1}))</f>
        <v>67.400000000000006</v>
      </c>
      <c r="F2" s="25">
        <f t="shared" ref="F2:F12" si="0">IF(D2&lt;10,D2-0.02,IF(D2&lt;50,D2-0.1,IF(D2&lt;100,D2-0.2,IF(D2&lt;500,D2-1,IF(D2&lt;1000,D2-2,0)))))</f>
        <v>82</v>
      </c>
      <c r="G2" s="23">
        <v>1</v>
      </c>
      <c r="H2" s="23">
        <f t="shared" ref="H2:H12" si="1">C2*G2</f>
        <v>74.8</v>
      </c>
      <c r="I2" s="23"/>
      <c r="J2" s="23" t="s">
        <v>372</v>
      </c>
      <c r="K2" s="23" t="s">
        <v>373</v>
      </c>
      <c r="L2" s="23" t="s">
        <v>374</v>
      </c>
      <c r="M2" s="4"/>
      <c r="N2" s="6">
        <v>2981</v>
      </c>
      <c r="R2" s="3">
        <f t="shared" ref="R2:R11" si="2">IF(E2&lt;10,E2+0.01,IF(E2&lt;50,E2+0.05,IF(E2&lt;100,E2+0.1,IF(E2&lt;500,E2+0.5,IF(E2&lt;1000,E2+1,0)))))</f>
        <v>67.5</v>
      </c>
      <c r="S2" s="6">
        <v>1</v>
      </c>
      <c r="T2" s="8">
        <f>H17*1000*0.01</f>
        <v>6900.9999999999991</v>
      </c>
    </row>
    <row r="3" spans="1:20" s="9" customFormat="1" x14ac:dyDescent="0.25">
      <c r="A3" s="23" t="s">
        <v>243</v>
      </c>
      <c r="B3" s="23" t="s">
        <v>244</v>
      </c>
      <c r="C3" s="23" t="s">
        <v>375</v>
      </c>
      <c r="D3" s="23">
        <f>FLOOR(C3*1.1,LOOKUP(C3*1.1,{0,10,50,100,500},{0.01,0.05,0.1,0.5,1}))</f>
        <v>99.4</v>
      </c>
      <c r="E3" s="23">
        <f>CEILING(C3*0.9,LOOKUP(C3*0.9,{0,10,50,100,500},{0.01,0.05,0.1,0.5,1}))</f>
        <v>81.400000000000006</v>
      </c>
      <c r="F3" s="23">
        <f t="shared" si="0"/>
        <v>99.2</v>
      </c>
      <c r="G3" s="23">
        <v>1</v>
      </c>
      <c r="H3" s="23">
        <f t="shared" si="1"/>
        <v>90.4</v>
      </c>
      <c r="I3" s="23"/>
      <c r="J3" s="23" t="s">
        <v>376</v>
      </c>
      <c r="K3" s="23" t="s">
        <v>377</v>
      </c>
      <c r="L3" s="23" t="s">
        <v>378</v>
      </c>
      <c r="M3" s="22"/>
      <c r="N3" s="6">
        <v>-3422</v>
      </c>
      <c r="O3" s="6"/>
      <c r="P3" s="6"/>
      <c r="Q3" s="6"/>
      <c r="R3" s="3">
        <f t="shared" si="2"/>
        <v>81.5</v>
      </c>
      <c r="S3" s="6">
        <v>2</v>
      </c>
      <c r="T3" s="8">
        <f>T2*2</f>
        <v>13801.999999999998</v>
      </c>
    </row>
    <row r="4" spans="1:20" x14ac:dyDescent="0.25">
      <c r="A4" s="15" t="s">
        <v>128</v>
      </c>
      <c r="B4" s="15" t="s">
        <v>129</v>
      </c>
      <c r="C4" s="15" t="s">
        <v>379</v>
      </c>
      <c r="D4" s="16">
        <f>FLOOR(C4*1.1,LOOKUP(C4*1.1,{0,10,50,100,500},{0.01,0.05,0.1,0.5,1}))</f>
        <v>446.5</v>
      </c>
      <c r="E4" s="16">
        <f>CEILING(C4*0.9,LOOKUP(C4*0.9,{0,10,50,100,500},{0.01,0.05,0.1,0.5,1}))</f>
        <v>365.5</v>
      </c>
      <c r="F4" s="17">
        <f t="shared" si="0"/>
        <v>445.5</v>
      </c>
      <c r="G4" s="15">
        <v>0</v>
      </c>
      <c r="H4" s="15">
        <f t="shared" si="1"/>
        <v>0</v>
      </c>
      <c r="I4" s="15"/>
      <c r="J4" s="15" t="s">
        <v>380</v>
      </c>
      <c r="K4" s="15" t="s">
        <v>381</v>
      </c>
      <c r="L4" s="15" t="s">
        <v>382</v>
      </c>
      <c r="M4" s="7"/>
      <c r="R4" s="3">
        <f t="shared" si="2"/>
        <v>366</v>
      </c>
      <c r="S4" s="6">
        <v>3</v>
      </c>
      <c r="T4" s="8">
        <f>T2*3</f>
        <v>20702.999999999996</v>
      </c>
    </row>
    <row r="5" spans="1:20" s="9" customFormat="1" ht="17.25" customHeight="1" x14ac:dyDescent="0.25">
      <c r="A5" s="28" t="s">
        <v>383</v>
      </c>
      <c r="B5" s="28" t="s">
        <v>384</v>
      </c>
      <c r="C5" s="28" t="s">
        <v>385</v>
      </c>
      <c r="D5" s="22">
        <f>FLOOR(C5*1.1,LOOKUP(C5*1.1,{0,10,50,100,500},{0.01,0.05,0.1,0.5,1}))</f>
        <v>34.65</v>
      </c>
      <c r="E5" s="22">
        <f>CEILING(C5*0.9,LOOKUP(C5*0.9,{0,10,50,100,500},{0.01,0.05,0.1,0.5,1}))</f>
        <v>28.35</v>
      </c>
      <c r="F5" s="29">
        <f t="shared" si="0"/>
        <v>34.549999999999997</v>
      </c>
      <c r="G5" s="28">
        <v>0</v>
      </c>
      <c r="H5" s="28">
        <f t="shared" si="1"/>
        <v>0</v>
      </c>
      <c r="I5" s="28"/>
      <c r="J5" s="28" t="s">
        <v>386</v>
      </c>
      <c r="K5" s="28" t="s">
        <v>387</v>
      </c>
      <c r="L5" s="28" t="s">
        <v>388</v>
      </c>
      <c r="M5" s="7"/>
      <c r="N5" s="6"/>
      <c r="O5" s="6"/>
      <c r="P5" s="6"/>
      <c r="Q5" s="6"/>
      <c r="R5" s="3">
        <f t="shared" si="2"/>
        <v>28.400000000000002</v>
      </c>
      <c r="S5" s="6">
        <v>4</v>
      </c>
      <c r="T5" s="8">
        <f>T2*4</f>
        <v>27603.999999999996</v>
      </c>
    </row>
    <row r="6" spans="1:20" x14ac:dyDescent="0.25">
      <c r="A6" s="23" t="s">
        <v>335</v>
      </c>
      <c r="B6" s="23" t="s">
        <v>336</v>
      </c>
      <c r="C6" s="23" t="s">
        <v>389</v>
      </c>
      <c r="D6" s="24">
        <f>FLOOR(C6*1.1,LOOKUP(C6*1.1,{0,10,50,100,500},{0.01,0.05,0.1,0.5,1}))</f>
        <v>16.95</v>
      </c>
      <c r="E6" s="24">
        <f>CEILING(C6*0.9,LOOKUP(C6*0.9,{0,10,50,100,500},{0.01,0.05,0.1,0.5,1}))</f>
        <v>13.950000000000001</v>
      </c>
      <c r="F6" s="25">
        <f t="shared" si="0"/>
        <v>16.849999999999998</v>
      </c>
      <c r="G6" s="23">
        <v>5</v>
      </c>
      <c r="H6" s="23">
        <f t="shared" si="1"/>
        <v>77.25</v>
      </c>
      <c r="I6" s="23"/>
      <c r="J6" s="23" t="s">
        <v>390</v>
      </c>
      <c r="K6" s="23" t="s">
        <v>391</v>
      </c>
      <c r="L6" s="23" t="s">
        <v>392</v>
      </c>
      <c r="M6" s="4"/>
      <c r="N6" s="6">
        <v>367</v>
      </c>
      <c r="R6" s="3">
        <f t="shared" si="2"/>
        <v>14.000000000000002</v>
      </c>
      <c r="S6" s="6">
        <v>5</v>
      </c>
      <c r="T6" s="8">
        <f>T2*5</f>
        <v>34504.999999999993</v>
      </c>
    </row>
    <row r="7" spans="1:20" s="9" customFormat="1" x14ac:dyDescent="0.25">
      <c r="A7" s="23" t="s">
        <v>393</v>
      </c>
      <c r="B7" s="23" t="s">
        <v>394</v>
      </c>
      <c r="C7" s="23" t="s">
        <v>395</v>
      </c>
      <c r="D7" s="24">
        <f>FLOOR(C7*1.1,LOOKUP(C7*1.1,{0,10,50,100,500},{0.01,0.05,0.1,0.5,1}))</f>
        <v>52.1</v>
      </c>
      <c r="E7" s="24">
        <f>CEILING(C7*0.9,LOOKUP(C7*0.9,{0,10,50,100,500},{0.01,0.05,0.1,0.5,1}))</f>
        <v>42.7</v>
      </c>
      <c r="F7" s="25">
        <f t="shared" si="0"/>
        <v>51.9</v>
      </c>
      <c r="G7" s="23">
        <v>2</v>
      </c>
      <c r="H7" s="23">
        <f t="shared" si="1"/>
        <v>94.8</v>
      </c>
      <c r="I7" s="23"/>
      <c r="J7" s="23" t="s">
        <v>390</v>
      </c>
      <c r="K7" s="23" t="s">
        <v>396</v>
      </c>
      <c r="L7" s="23" t="s">
        <v>397</v>
      </c>
      <c r="M7" s="22"/>
      <c r="N7" s="6">
        <v>277</v>
      </c>
      <c r="O7" s="6"/>
      <c r="P7" s="6"/>
      <c r="Q7" s="6"/>
      <c r="R7" s="3">
        <f t="shared" si="2"/>
        <v>42.75</v>
      </c>
      <c r="S7" s="6">
        <v>6</v>
      </c>
      <c r="T7" s="8">
        <f>T2*6</f>
        <v>41405.999999999993</v>
      </c>
    </row>
    <row r="8" spans="1:20" s="13" customFormat="1" x14ac:dyDescent="0.25">
      <c r="A8" s="23" t="s">
        <v>398</v>
      </c>
      <c r="B8" s="23" t="s">
        <v>399</v>
      </c>
      <c r="C8" s="23" t="s">
        <v>400</v>
      </c>
      <c r="D8" s="24">
        <f>FLOOR(C8*1.1,LOOKUP(C8*1.1,{0,10,50,100,500},{0.01,0.05,0.1,0.5,1}))</f>
        <v>52.800000000000004</v>
      </c>
      <c r="E8" s="24">
        <f>CEILING(C8*0.9,LOOKUP(C8*0.9,{0,10,50,100,500},{0.01,0.05,0.1,0.5,1}))</f>
        <v>43.2</v>
      </c>
      <c r="F8" s="25">
        <f t="shared" si="0"/>
        <v>52.6</v>
      </c>
      <c r="G8" s="25">
        <v>2</v>
      </c>
      <c r="H8" s="23">
        <f t="shared" si="1"/>
        <v>96</v>
      </c>
      <c r="I8" s="23"/>
      <c r="J8" s="23" t="s">
        <v>401</v>
      </c>
      <c r="K8" s="23" t="s">
        <v>402</v>
      </c>
      <c r="L8" s="23" t="s">
        <v>403</v>
      </c>
      <c r="M8" s="7"/>
      <c r="N8" s="6">
        <v>968</v>
      </c>
      <c r="O8" s="6"/>
      <c r="P8" s="6"/>
      <c r="Q8" s="6"/>
      <c r="R8" s="3">
        <f t="shared" si="2"/>
        <v>43.25</v>
      </c>
      <c r="S8" s="6">
        <v>7</v>
      </c>
      <c r="T8" s="8">
        <f>T2*7</f>
        <v>48306.999999999993</v>
      </c>
    </row>
    <row r="9" spans="1:20" s="13" customFormat="1" x14ac:dyDescent="0.25">
      <c r="A9" s="23" t="s">
        <v>404</v>
      </c>
      <c r="B9" s="23" t="s">
        <v>405</v>
      </c>
      <c r="C9" s="23" t="s">
        <v>406</v>
      </c>
      <c r="D9" s="24">
        <f>FLOOR(C9*1.1,LOOKUP(C9*1.1,{0,10,50,100,500},{0.01,0.05,0.1,0.5,1}))</f>
        <v>97.100000000000009</v>
      </c>
      <c r="E9" s="24">
        <f>CEILING(C9*0.9,LOOKUP(C9*0.9,{0,10,50,100,500},{0.01,0.05,0.1,0.5,1}))</f>
        <v>79.5</v>
      </c>
      <c r="F9" s="25">
        <f t="shared" si="0"/>
        <v>96.9</v>
      </c>
      <c r="G9" s="25">
        <v>1</v>
      </c>
      <c r="H9" s="23">
        <f t="shared" si="1"/>
        <v>88.3</v>
      </c>
      <c r="I9" s="23"/>
      <c r="J9" s="23" t="s">
        <v>407</v>
      </c>
      <c r="K9" s="23" t="s">
        <v>408</v>
      </c>
      <c r="L9" s="23" t="s">
        <v>409</v>
      </c>
      <c r="M9" s="7"/>
      <c r="N9" s="6">
        <v>-2603</v>
      </c>
      <c r="O9" s="6"/>
      <c r="P9" s="6"/>
      <c r="Q9" s="6"/>
      <c r="R9" s="3">
        <f t="shared" si="2"/>
        <v>79.599999999999994</v>
      </c>
      <c r="S9" s="6">
        <v>8</v>
      </c>
      <c r="T9" s="8">
        <f>T2*8</f>
        <v>55207.999999999993</v>
      </c>
    </row>
    <row r="10" spans="1:20" x14ac:dyDescent="0.25">
      <c r="A10" s="15" t="s">
        <v>178</v>
      </c>
      <c r="B10" s="15" t="s">
        <v>179</v>
      </c>
      <c r="C10" s="15" t="s">
        <v>410</v>
      </c>
      <c r="D10" s="16">
        <f>FLOOR(C10*1.1,LOOKUP(C10*1.1,{0,10,50,100,500},{0.01,0.05,0.1,0.5,1}))</f>
        <v>645</v>
      </c>
      <c r="E10" s="16">
        <f>CEILING(C10*0.9,LOOKUP(C10*0.9,{0,10,50,100,500},{0.01,0.05,0.1,0.5,1}))</f>
        <v>529</v>
      </c>
      <c r="F10" s="17">
        <f t="shared" si="0"/>
        <v>643</v>
      </c>
      <c r="G10" s="15">
        <v>0</v>
      </c>
      <c r="H10" s="15">
        <f t="shared" si="1"/>
        <v>0</v>
      </c>
      <c r="I10" s="15"/>
      <c r="J10" s="15" t="s">
        <v>411</v>
      </c>
      <c r="K10" s="15" t="s">
        <v>412</v>
      </c>
      <c r="L10" s="15" t="s">
        <v>413</v>
      </c>
      <c r="M10" s="7"/>
      <c r="R10" s="3">
        <f t="shared" si="2"/>
        <v>530</v>
      </c>
      <c r="S10" s="6">
        <v>9</v>
      </c>
      <c r="T10" s="8">
        <f>T2*9</f>
        <v>62108.999999999993</v>
      </c>
    </row>
    <row r="11" spans="1:20" s="9" customFormat="1" x14ac:dyDescent="0.25">
      <c r="A11" s="23" t="s">
        <v>329</v>
      </c>
      <c r="B11" s="23" t="s">
        <v>330</v>
      </c>
      <c r="C11" s="23" t="s">
        <v>414</v>
      </c>
      <c r="D11" s="24">
        <f>FLOOR(C11*1.1,LOOKUP(C11*1.1,{0,10,50,100,500},{0.01,0.05,0.1,0.5,1}))</f>
        <v>27.85</v>
      </c>
      <c r="E11" s="24">
        <f>CEILING(C11*0.9,LOOKUP(C11*0.9,{0,10,50,100,500},{0.01,0.05,0.1,0.5,1}))</f>
        <v>22.85</v>
      </c>
      <c r="F11" s="25">
        <f t="shared" si="0"/>
        <v>27.75</v>
      </c>
      <c r="G11" s="23">
        <v>3</v>
      </c>
      <c r="H11" s="23">
        <f t="shared" si="1"/>
        <v>76.050000000000011</v>
      </c>
      <c r="I11" s="23"/>
      <c r="J11" s="23" t="s">
        <v>415</v>
      </c>
      <c r="K11" s="23" t="s">
        <v>416</v>
      </c>
      <c r="L11" s="23" t="s">
        <v>417</v>
      </c>
      <c r="M11" s="7"/>
      <c r="N11" s="6">
        <v>-5146</v>
      </c>
      <c r="O11" s="6"/>
      <c r="P11" s="6"/>
      <c r="Q11" s="6"/>
      <c r="R11" s="3">
        <f t="shared" si="2"/>
        <v>22.900000000000002</v>
      </c>
      <c r="S11" s="6">
        <v>10</v>
      </c>
      <c r="T11" s="8">
        <f>T2*10</f>
        <v>69009.999999999985</v>
      </c>
    </row>
    <row r="12" spans="1:20" x14ac:dyDescent="0.25">
      <c r="A12" s="33" t="s">
        <v>418</v>
      </c>
      <c r="B12" s="33" t="s">
        <v>419</v>
      </c>
      <c r="C12" s="33" t="s">
        <v>420</v>
      </c>
      <c r="D12" s="34">
        <f>FLOOR(C12*1.1,LOOKUP(C12*1.1,{0,10,50,100,500},{0.01,0.05,0.1,0.5,1}))</f>
        <v>101.5</v>
      </c>
      <c r="E12" s="34">
        <f>CEILING(C12*0.9,LOOKUP(C12*0.9,{0,10,50,100,500},{0.01,0.05,0.1,0.5,1}))</f>
        <v>83.300000000000011</v>
      </c>
      <c r="F12" s="33">
        <f t="shared" si="0"/>
        <v>100.5</v>
      </c>
      <c r="G12" s="33">
        <v>1</v>
      </c>
      <c r="H12" s="33">
        <f t="shared" si="1"/>
        <v>92.5</v>
      </c>
      <c r="I12" s="33"/>
      <c r="J12" s="33" t="s">
        <v>421</v>
      </c>
      <c r="K12" s="33" t="s">
        <v>422</v>
      </c>
      <c r="L12" s="33" t="s">
        <v>423</v>
      </c>
      <c r="M12" s="7"/>
      <c r="N12" s="6">
        <v>-3119</v>
      </c>
      <c r="P12" s="14"/>
      <c r="R12" s="3">
        <f>IF(E13&lt;10,E13+0.01,IF(E13&lt;50,E13+0.05,IF(E13&lt;100,E13+0.1,IF(E13&lt;500,E13+0.5,IF(E13&lt;1000,E13+1,0)))))</f>
        <v>36.85</v>
      </c>
      <c r="T12" s="7"/>
    </row>
    <row r="13" spans="1:20" s="9" customFormat="1" x14ac:dyDescent="0.25">
      <c r="A13" s="15" t="s">
        <v>424</v>
      </c>
      <c r="B13" s="15" t="s">
        <v>425</v>
      </c>
      <c r="C13" s="15" t="s">
        <v>426</v>
      </c>
      <c r="D13" s="16">
        <f>FLOOR(C13*1.1,LOOKUP(C13*1.1,{0,10,50,100,500},{0.01,0.05,0.1,0.5,1}))</f>
        <v>44.900000000000006</v>
      </c>
      <c r="E13" s="16">
        <f>CEILING(C13*0.9,LOOKUP(C13*0.9,{0,10,50,100,500},{0.01,0.05,0.1,0.5,1}))</f>
        <v>36.800000000000004</v>
      </c>
      <c r="F13" s="17">
        <f>IF(D13&lt;10,D13-0.02,IF(D13&lt;50,D13-0.1,IF(D13&lt;100,D13-0.2,IF(D13&lt;500,D13-1,IF(D13&lt;1000,D13-2,0)))))</f>
        <v>44.800000000000004</v>
      </c>
      <c r="G13" s="15">
        <v>0</v>
      </c>
      <c r="H13" s="15">
        <f>C13*G13</f>
        <v>0</v>
      </c>
      <c r="I13" s="15"/>
      <c r="J13" s="15" t="s">
        <v>427</v>
      </c>
      <c r="K13" s="15" t="s">
        <v>428</v>
      </c>
      <c r="L13" s="15" t="s">
        <v>429</v>
      </c>
      <c r="M13" s="7"/>
      <c r="N13" s="6"/>
      <c r="O13" s="6"/>
      <c r="P13" s="14"/>
      <c r="Q13" s="6"/>
      <c r="R13" s="3">
        <f>IF(E14&lt;10,E14+0.01,IF(E14&lt;50,E14+0.05,IF(E14&lt;100,E14+0.1,IF(E14&lt;500,E14+0.5,IF(E14&lt;1000,E14+1,0)))))</f>
        <v>77.900000000000006</v>
      </c>
      <c r="S13" s="6"/>
      <c r="T13" s="7"/>
    </row>
    <row r="14" spans="1:20" x14ac:dyDescent="0.25">
      <c r="A14" s="15" t="s">
        <v>144</v>
      </c>
      <c r="B14" s="15" t="s">
        <v>145</v>
      </c>
      <c r="C14" s="15" t="s">
        <v>430</v>
      </c>
      <c r="D14" s="16">
        <f>FLOOR(C14*1.1,LOOKUP(C14*1.1,{0,10,50,100,500},{0.01,0.05,0.1,0.5,1}))</f>
        <v>95</v>
      </c>
      <c r="E14" s="16">
        <f>CEILING(C14*0.9,LOOKUP(C14*0.9,{0,10,50,100,500},{0.01,0.05,0.1,0.5,1}))</f>
        <v>77.800000000000011</v>
      </c>
      <c r="F14" s="17">
        <f>IF(D14&lt;10,D14-0.02,IF(D14&lt;50,D14-0.1,IF(D14&lt;100,D14-0.2,IF(D14&lt;500,D14-1,IF(D14&lt;1000,D14-2,0)))))</f>
        <v>94.8</v>
      </c>
      <c r="G14" s="15">
        <v>0</v>
      </c>
      <c r="H14" s="15">
        <f>C14*G14</f>
        <v>0</v>
      </c>
      <c r="I14" s="15"/>
      <c r="J14" s="15" t="s">
        <v>431</v>
      </c>
      <c r="K14" s="15" t="s">
        <v>432</v>
      </c>
      <c r="L14" s="15" t="s">
        <v>433</v>
      </c>
      <c r="M14" s="7"/>
      <c r="P14" s="14"/>
      <c r="R14" s="3">
        <f>IF(E15&lt;10,E15+0.01,IF(E15&lt;50,E15+0.05,IF(E15&lt;100,E15+0.1,IF(E15&lt;500,E15+0.5,IF(E15&lt;1000,E15+1,0)))))</f>
        <v>25.55</v>
      </c>
      <c r="T14" s="7"/>
    </row>
    <row r="15" spans="1:20" s="9" customFormat="1" x14ac:dyDescent="0.25">
      <c r="A15" s="15" t="s">
        <v>434</v>
      </c>
      <c r="B15" s="15" t="s">
        <v>435</v>
      </c>
      <c r="C15" s="15" t="s">
        <v>436</v>
      </c>
      <c r="D15" s="16">
        <f>FLOOR(C15*1.1,LOOKUP(C15*1.1,{0,10,50,100,500},{0.01,0.05,0.1,0.5,1}))</f>
        <v>31.1</v>
      </c>
      <c r="E15" s="16">
        <f>CEILING(C15*0.9,LOOKUP(C15*0.9,{0,10,50,100,500},{0.01,0.05,0.1,0.5,1}))</f>
        <v>25.5</v>
      </c>
      <c r="F15" s="17">
        <f>IF(D15&lt;10,D15-0.02,IF(D15&lt;50,D15-0.1,IF(D15&lt;100,D15-0.2,IF(D15&lt;500,D15-1,IF(D15&lt;1000,D15-2,0)))))</f>
        <v>31</v>
      </c>
      <c r="G15" s="15">
        <v>0</v>
      </c>
      <c r="H15" s="15">
        <f>C15*G15</f>
        <v>0</v>
      </c>
      <c r="I15" s="15"/>
      <c r="J15" s="15" t="s">
        <v>437</v>
      </c>
      <c r="K15" s="15" t="s">
        <v>438</v>
      </c>
      <c r="L15" s="15" t="s">
        <v>439</v>
      </c>
      <c r="M15" s="7"/>
      <c r="N15" s="6"/>
      <c r="O15" s="6"/>
      <c r="P15" s="14"/>
      <c r="Q15" s="6"/>
      <c r="R15" s="14"/>
      <c r="S15" s="14"/>
      <c r="T15" s="7"/>
    </row>
    <row r="16" spans="1:20" x14ac:dyDescent="0.25">
      <c r="A16" s="15" t="s">
        <v>9</v>
      </c>
      <c r="B16" s="15" t="s">
        <v>10</v>
      </c>
      <c r="C16" s="15" t="s">
        <v>440</v>
      </c>
      <c r="D16" s="16">
        <f>FLOOR(C16*1.1,LOOKUP(C16*1.1,{0,10,50,100,500},{0.01,0.05,0.1,0.5,1}))</f>
        <v>94.2</v>
      </c>
      <c r="E16" s="16">
        <f>CEILING(C16*0.9,LOOKUP(C16*0.9,{0,10,50,100,500},{0.01,0.05,0.1,0.5,1}))</f>
        <v>77.2</v>
      </c>
      <c r="F16" s="17">
        <f>IF(D16&lt;10,D16-0.02,IF(D16&lt;50,D16-0.1,IF(D16&lt;100,D16-0.2,IF(D16&lt;500,D16-1,IF(D16&lt;1000,D16-2,0)))))</f>
        <v>94</v>
      </c>
      <c r="G16" s="15">
        <v>0</v>
      </c>
      <c r="H16" s="15">
        <f>C16*G16</f>
        <v>0</v>
      </c>
      <c r="I16" s="15"/>
      <c r="J16" s="15" t="s">
        <v>441</v>
      </c>
      <c r="K16" s="15" t="s">
        <v>442</v>
      </c>
      <c r="L16" s="15" t="s">
        <v>443</v>
      </c>
      <c r="P16" s="14"/>
      <c r="R16" s="14"/>
      <c r="S16" s="14"/>
      <c r="T16" s="7"/>
    </row>
    <row r="17" spans="1:15" x14ac:dyDescent="0.25">
      <c r="C17" s="6"/>
      <c r="D17" s="4"/>
      <c r="E17" s="4"/>
      <c r="F17" s="3"/>
      <c r="G17" s="3"/>
      <c r="H17" s="9">
        <f>SUM(H2:H16)</f>
        <v>690.09999999999991</v>
      </c>
      <c r="I17" s="5"/>
      <c r="J17" s="5"/>
      <c r="L17" s="8"/>
      <c r="N17" s="32">
        <v>-9697</v>
      </c>
      <c r="O17" s="7"/>
    </row>
    <row r="18" spans="1:15" x14ac:dyDescent="0.25">
      <c r="A18" s="7"/>
      <c r="B18" s="7"/>
      <c r="C18" s="7"/>
      <c r="D18" s="4"/>
      <c r="E18" s="4"/>
      <c r="F18" s="3"/>
      <c r="G18" s="3"/>
      <c r="H18" s="5"/>
      <c r="I18" s="5"/>
      <c r="N18" s="7"/>
      <c r="O18" s="7"/>
    </row>
    <row r="19" spans="1:15" x14ac:dyDescent="0.25">
      <c r="A19" s="7"/>
      <c r="B19" s="7"/>
      <c r="C19" s="7"/>
      <c r="D19" s="4"/>
      <c r="E19" s="4"/>
      <c r="F19" s="3"/>
      <c r="G19" s="3"/>
      <c r="H19" s="5"/>
      <c r="I19" s="5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N20" s="7"/>
      <c r="O20" s="7"/>
    </row>
    <row r="21" spans="1:15" x14ac:dyDescent="0.25">
      <c r="A21" s="7"/>
      <c r="B21" s="7"/>
      <c r="C21" s="7"/>
      <c r="O21" s="7"/>
    </row>
    <row r="22" spans="1:15" x14ac:dyDescent="0.25">
      <c r="A22" s="7"/>
      <c r="B22" s="7"/>
      <c r="C22" s="7"/>
      <c r="N22" s="7"/>
      <c r="O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E755-929B-4E39-9786-E0745C13BC99}">
  <dimension ref="A1:T24"/>
  <sheetViews>
    <sheetView zoomScale="145" zoomScaleNormal="145" workbookViewId="0">
      <selection activeCell="L19" sqref="L19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8.28515625" style="6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603</v>
      </c>
      <c r="B2" s="23" t="s">
        <v>604</v>
      </c>
      <c r="C2" s="23" t="s">
        <v>2732</v>
      </c>
      <c r="D2" s="24">
        <f>FLOOR(C2*1.1,LOOKUP(C2*1.1,{0,10,50,100,500},{0.01,0.05,0.1,0.5,1}))</f>
        <v>69.100000000000009</v>
      </c>
      <c r="E2" s="24">
        <f>CEILING(C2*0.9,LOOKUP(C2*0.9,{0,10,50,100,500},{0.01,0.05,0.1,0.5,1}))</f>
        <v>56.7</v>
      </c>
      <c r="F2" s="25">
        <f>IF(D2&lt;10,D2-0.05,IF(D2&lt;50,D2-0.25,IF(D2&lt;100,D2-0.5,IF(D2&lt;500,D2-2.5,IF(D2&lt;1000,D2-5,0)))))</f>
        <v>68.600000000000009</v>
      </c>
      <c r="G2" s="23">
        <v>1</v>
      </c>
      <c r="H2" s="23">
        <f t="shared" ref="H2:H9" si="0">C2*G2</f>
        <v>62.9</v>
      </c>
      <c r="I2" s="23"/>
      <c r="J2" s="23" t="s">
        <v>2743</v>
      </c>
      <c r="K2" s="23" t="s">
        <v>2749</v>
      </c>
      <c r="L2" s="23" t="s">
        <v>2735</v>
      </c>
      <c r="M2" s="59"/>
      <c r="N2" s="5">
        <v>5336</v>
      </c>
      <c r="O2" s="66"/>
      <c r="R2" s="3"/>
      <c r="S2" s="6">
        <v>1</v>
      </c>
      <c r="T2" s="8">
        <f>H10*1000*0.01</f>
        <v>4874.0000000000009</v>
      </c>
    </row>
    <row r="3" spans="1:20" s="9" customFormat="1" x14ac:dyDescent="0.25">
      <c r="A3" s="23" t="s">
        <v>803</v>
      </c>
      <c r="B3" s="23" t="s">
        <v>804</v>
      </c>
      <c r="C3" s="23" t="s">
        <v>2733</v>
      </c>
      <c r="D3" s="23">
        <f>FLOOR(C3*1.1,LOOKUP(C3*1.1,{0,10,50,100,500},{0.01,0.05,0.1,0.5,1}))</f>
        <v>66.8</v>
      </c>
      <c r="E3" s="23">
        <f>CEILING(C3*0.9,LOOKUP(C3*0.9,{0,10,50,100,500},{0.01,0.05,0.1,0.5,1}))</f>
        <v>54.800000000000004</v>
      </c>
      <c r="F3" s="25">
        <f t="shared" ref="F3:F9" si="1">IF(D3&lt;10,D3-0.05,IF(D3&lt;50,D3-0.25,IF(D3&lt;100,D3-0.5,IF(D3&lt;500,D3-2.5,IF(D3&lt;1000,D3-5,0)))))</f>
        <v>66.3</v>
      </c>
      <c r="G3" s="23">
        <v>2</v>
      </c>
      <c r="H3" s="23">
        <f t="shared" si="0"/>
        <v>121.6</v>
      </c>
      <c r="I3" s="23"/>
      <c r="J3" s="23" t="s">
        <v>2112</v>
      </c>
      <c r="K3" s="23" t="s">
        <v>2750</v>
      </c>
      <c r="L3" s="23" t="s">
        <v>2736</v>
      </c>
      <c r="M3" s="59"/>
      <c r="N3" s="5">
        <v>-1431</v>
      </c>
      <c r="O3" s="66"/>
      <c r="P3" s="6"/>
      <c r="Q3" s="6"/>
      <c r="R3" s="3"/>
      <c r="S3" s="6">
        <v>2</v>
      </c>
      <c r="T3" s="8">
        <f>T2*2</f>
        <v>9748.0000000000018</v>
      </c>
    </row>
    <row r="4" spans="1:20" x14ac:dyDescent="0.25">
      <c r="A4" s="23" t="s">
        <v>2486</v>
      </c>
      <c r="B4" s="23" t="s">
        <v>2487</v>
      </c>
      <c r="C4" s="23" t="s">
        <v>414</v>
      </c>
      <c r="D4" s="24">
        <f>FLOOR(C4*1.1,LOOKUP(C4*1.1,{0,10,50,100,500},{0.01,0.05,0.1,0.5,1}))</f>
        <v>27.85</v>
      </c>
      <c r="E4" s="24">
        <f>CEILING(C4*0.9,LOOKUP(C4*0.9,{0,10,50,100,500},{0.01,0.05,0.1,0.5,1}))</f>
        <v>22.85</v>
      </c>
      <c r="F4" s="25">
        <f t="shared" si="1"/>
        <v>27.6</v>
      </c>
      <c r="G4" s="23">
        <v>2</v>
      </c>
      <c r="H4" s="23">
        <f t="shared" si="0"/>
        <v>50.7</v>
      </c>
      <c r="I4" s="23"/>
      <c r="J4" s="23" t="s">
        <v>2744</v>
      </c>
      <c r="K4" s="23" t="s">
        <v>2751</v>
      </c>
      <c r="L4" s="23" t="s">
        <v>2737</v>
      </c>
      <c r="N4" s="5"/>
      <c r="O4" s="66"/>
      <c r="R4" s="3"/>
      <c r="S4" s="6">
        <v>3</v>
      </c>
      <c r="T4" s="8">
        <f>T2*3</f>
        <v>14622.000000000004</v>
      </c>
    </row>
    <row r="5" spans="1:20" s="9" customFormat="1" ht="17.25" customHeight="1" x14ac:dyDescent="0.25">
      <c r="A5" s="23" t="s">
        <v>144</v>
      </c>
      <c r="B5" s="23" t="s">
        <v>145</v>
      </c>
      <c r="C5" s="23" t="s">
        <v>1750</v>
      </c>
      <c r="D5" s="24">
        <f>FLOOR(C5*1.1,LOOKUP(C5*1.1,{0,10,50,100,500},{0.01,0.05,0.1,0.5,1}))</f>
        <v>76.800000000000011</v>
      </c>
      <c r="E5" s="24">
        <f>CEILING(C5*0.9,LOOKUP(C5*0.9,{0,10,50,100,500},{0.01,0.05,0.1,0.5,1}))</f>
        <v>63</v>
      </c>
      <c r="F5" s="25">
        <f t="shared" si="1"/>
        <v>76.300000000000011</v>
      </c>
      <c r="G5" s="23">
        <v>1</v>
      </c>
      <c r="H5" s="23">
        <f t="shared" si="0"/>
        <v>69.900000000000006</v>
      </c>
      <c r="I5" s="23"/>
      <c r="J5" s="23" t="s">
        <v>2745</v>
      </c>
      <c r="K5" s="23" t="s">
        <v>2752</v>
      </c>
      <c r="L5" s="23" t="s">
        <v>2738</v>
      </c>
      <c r="M5" s="59"/>
      <c r="N5" s="5"/>
      <c r="O5" s="66"/>
      <c r="P5" s="6"/>
      <c r="Q5" s="6"/>
      <c r="R5" s="3"/>
      <c r="S5" s="6">
        <v>4</v>
      </c>
      <c r="T5" s="8">
        <f>T2*4</f>
        <v>19496.000000000004</v>
      </c>
    </row>
    <row r="6" spans="1:20" x14ac:dyDescent="0.25">
      <c r="A6" s="23" t="s">
        <v>23</v>
      </c>
      <c r="B6" s="23" t="s">
        <v>24</v>
      </c>
      <c r="C6" s="23" t="s">
        <v>2734</v>
      </c>
      <c r="D6" s="24">
        <f>FLOOR(C6*1.1,LOOKUP(C6*1.1,{0,10,50,100,500},{0.01,0.05,0.1,0.5,1}))</f>
        <v>36.450000000000003</v>
      </c>
      <c r="E6" s="24">
        <f>CEILING(C6*0.9,LOOKUP(C6*0.9,{0,10,50,100,500},{0.01,0.05,0.1,0.5,1}))</f>
        <v>29.85</v>
      </c>
      <c r="F6" s="25">
        <f t="shared" si="1"/>
        <v>36.200000000000003</v>
      </c>
      <c r="G6" s="23">
        <v>2</v>
      </c>
      <c r="H6" s="23">
        <f t="shared" si="0"/>
        <v>66.3</v>
      </c>
      <c r="I6" s="23"/>
      <c r="J6" s="23" t="s">
        <v>2746</v>
      </c>
      <c r="K6" s="23" t="s">
        <v>2753</v>
      </c>
      <c r="L6" s="23" t="s">
        <v>2739</v>
      </c>
      <c r="M6" s="72"/>
      <c r="N6" s="5">
        <v>4217</v>
      </c>
      <c r="O6" s="66"/>
      <c r="R6" s="3"/>
      <c r="S6" s="6">
        <v>5</v>
      </c>
      <c r="T6" s="8">
        <f>T2*5</f>
        <v>24370.000000000004</v>
      </c>
    </row>
    <row r="7" spans="1:20" s="9" customFormat="1" x14ac:dyDescent="0.25">
      <c r="A7" s="23" t="s">
        <v>424</v>
      </c>
      <c r="B7" s="23" t="s">
        <v>425</v>
      </c>
      <c r="C7" s="23" t="s">
        <v>1750</v>
      </c>
      <c r="D7" s="24">
        <f>FLOOR(C7*1.1,LOOKUP(C7*1.1,{0,10,50,100,500},{0.01,0.05,0.1,0.5,1}))</f>
        <v>76.800000000000011</v>
      </c>
      <c r="E7" s="24">
        <f>CEILING(C7*0.9,LOOKUP(C7*0.9,{0,10,50,100,500},{0.01,0.05,0.1,0.5,1}))</f>
        <v>63</v>
      </c>
      <c r="F7" s="25">
        <f t="shared" si="1"/>
        <v>76.300000000000011</v>
      </c>
      <c r="G7" s="23">
        <v>1</v>
      </c>
      <c r="H7" s="23">
        <f t="shared" si="0"/>
        <v>69.900000000000006</v>
      </c>
      <c r="I7" s="23"/>
      <c r="J7" s="23" t="s">
        <v>949</v>
      </c>
      <c r="K7" s="23" t="s">
        <v>2754</v>
      </c>
      <c r="L7" s="23" t="s">
        <v>2740</v>
      </c>
      <c r="M7" s="60"/>
      <c r="N7" s="5">
        <v>4593</v>
      </c>
      <c r="O7" s="6"/>
      <c r="P7" s="6"/>
      <c r="Q7" s="6"/>
      <c r="R7" s="3"/>
      <c r="S7" s="6">
        <v>6</v>
      </c>
      <c r="T7" s="8">
        <f>T2*6</f>
        <v>29244.000000000007</v>
      </c>
    </row>
    <row r="8" spans="1:20" s="13" customFormat="1" x14ac:dyDescent="0.25">
      <c r="A8" s="23" t="s">
        <v>865</v>
      </c>
      <c r="B8" s="23" t="s">
        <v>866</v>
      </c>
      <c r="C8" s="23" t="s">
        <v>118</v>
      </c>
      <c r="D8" s="24">
        <f>FLOOR(C8*1.1,LOOKUP(C8*1.1,{0,10,50,100,500},{0.01,0.05,0.1,0.5,1}))</f>
        <v>50.7</v>
      </c>
      <c r="E8" s="24">
        <f>CEILING(C8*0.9,LOOKUP(C8*0.9,{0,10,50,100,500},{0.01,0.05,0.1,0.5,1}))</f>
        <v>41.5</v>
      </c>
      <c r="F8" s="25">
        <f t="shared" si="1"/>
        <v>50.2</v>
      </c>
      <c r="G8" s="25">
        <v>1</v>
      </c>
      <c r="H8" s="23">
        <f t="shared" si="0"/>
        <v>46.1</v>
      </c>
      <c r="I8" s="23"/>
      <c r="J8" s="23" t="s">
        <v>2747</v>
      </c>
      <c r="K8" s="23" t="s">
        <v>2755</v>
      </c>
      <c r="L8" s="23" t="s">
        <v>2741</v>
      </c>
      <c r="M8" s="60"/>
      <c r="N8" s="5">
        <v>1553</v>
      </c>
      <c r="O8" s="6"/>
      <c r="P8" s="6"/>
      <c r="Q8" s="6"/>
      <c r="R8" s="3"/>
      <c r="S8" s="6">
        <v>7</v>
      </c>
      <c r="T8" s="8">
        <f>T2*7</f>
        <v>34118.000000000007</v>
      </c>
    </row>
    <row r="9" spans="1:20" s="13" customFormat="1" x14ac:dyDescent="0.25">
      <c r="A9" s="15" t="s">
        <v>1602</v>
      </c>
      <c r="B9" s="15" t="s">
        <v>1603</v>
      </c>
      <c r="C9" s="15" t="s">
        <v>2043</v>
      </c>
      <c r="D9" s="16">
        <f>FLOOR(C9*1.1,LOOKUP(C9*1.1,{0,10,50,100,500},{0.01,0.05,0.1,0.5,1}))</f>
        <v>32.1</v>
      </c>
      <c r="E9" s="16">
        <f>CEILING(C9*0.9,LOOKUP(C9*0.9,{0,10,50,100,500},{0.01,0.05,0.1,0.5,1}))</f>
        <v>26.3</v>
      </c>
      <c r="F9" s="17">
        <f t="shared" si="1"/>
        <v>31.85</v>
      </c>
      <c r="G9" s="17">
        <v>0</v>
      </c>
      <c r="H9" s="15">
        <f t="shared" si="0"/>
        <v>0</v>
      </c>
      <c r="I9" s="15"/>
      <c r="J9" s="15" t="s">
        <v>2748</v>
      </c>
      <c r="K9" s="15" t="s">
        <v>366</v>
      </c>
      <c r="L9" s="15" t="s">
        <v>2742</v>
      </c>
      <c r="M9" s="59"/>
      <c r="N9" s="5"/>
      <c r="O9" s="6"/>
      <c r="P9" s="6"/>
      <c r="Q9" s="6"/>
      <c r="R9" s="3"/>
      <c r="S9" s="6">
        <v>8</v>
      </c>
      <c r="T9" s="8">
        <f>T2*8</f>
        <v>38992.000000000007</v>
      </c>
    </row>
    <row r="10" spans="1:20" x14ac:dyDescent="0.25">
      <c r="A10" s="5"/>
      <c r="B10" s="5"/>
      <c r="C10" s="5"/>
      <c r="D10" s="5"/>
      <c r="E10" s="5"/>
      <c r="F10" s="5"/>
      <c r="G10" s="5"/>
      <c r="H10" s="45">
        <f>SUM(H2:H9)</f>
        <v>487.40000000000009</v>
      </c>
      <c r="I10" s="5"/>
      <c r="J10" s="5"/>
      <c r="K10" s="5"/>
      <c r="L10" s="5"/>
      <c r="M10" s="5"/>
      <c r="N10" s="30">
        <f>SUM(N2:N9)</f>
        <v>14268</v>
      </c>
      <c r="O10" s="71"/>
      <c r="R10" s="3"/>
      <c r="S10" s="6">
        <v>9</v>
      </c>
      <c r="T10" s="8">
        <f>T2*9</f>
        <v>43866.000000000007</v>
      </c>
    </row>
    <row r="11" spans="1:20" s="9" customFormat="1" x14ac:dyDescent="0.25">
      <c r="A11" s="5">
        <v>1732</v>
      </c>
      <c r="B11" s="5" t="s">
        <v>2757</v>
      </c>
      <c r="C11" s="5"/>
      <c r="D11" s="5"/>
      <c r="E11" s="5"/>
      <c r="F11" s="5"/>
      <c r="G11" s="5">
        <v>8</v>
      </c>
      <c r="H11" s="5">
        <v>313</v>
      </c>
      <c r="I11" s="5"/>
      <c r="J11" s="5"/>
      <c r="K11" s="5"/>
      <c r="L11" s="5"/>
      <c r="M11" s="5"/>
      <c r="N11" s="5">
        <v>-17181</v>
      </c>
      <c r="O11" s="6"/>
      <c r="P11" s="6"/>
      <c r="Q11" s="6"/>
      <c r="R11" s="3"/>
      <c r="S11" s="6">
        <v>10</v>
      </c>
      <c r="T11" s="8">
        <f>T2*10</f>
        <v>48740.000000000007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>
        <f>N10+N11</f>
        <v>-2913</v>
      </c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E3DA-5539-4254-BB05-ADCD92916CFA}">
  <dimension ref="A1:T24"/>
  <sheetViews>
    <sheetView zoomScale="145" zoomScaleNormal="145" workbookViewId="0">
      <selection activeCell="F11" sqref="F11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1482</v>
      </c>
      <c r="B2" s="23" t="s">
        <v>1483</v>
      </c>
      <c r="C2" s="23" t="s">
        <v>2762</v>
      </c>
      <c r="D2" s="24">
        <f>FLOOR(C2*1.1,LOOKUP(C2*1.1,{0,10,50,100,500},{0.01,0.05,0.1,0.5,1}))</f>
        <v>23.150000000000002</v>
      </c>
      <c r="E2" s="24">
        <f>CEILING(C2*0.9,LOOKUP(C2*0.9,{0,10,50,100,500},{0.01,0.05,0.1,0.5,1}))</f>
        <v>18.95</v>
      </c>
      <c r="F2" s="25">
        <f>IF(D2&lt;10,D2-0.05,IF(D2&lt;50,D2-0.25,IF(D2&lt;100,D2-0.5,IF(D2&lt;500,D2-2.5,IF(D2&lt;1000,D2-5,0)))))</f>
        <v>22.900000000000002</v>
      </c>
      <c r="G2" s="23">
        <v>0</v>
      </c>
      <c r="H2" s="23">
        <f t="shared" ref="H2:H9" si="0">C2*G2</f>
        <v>0</v>
      </c>
      <c r="I2" s="23"/>
      <c r="J2" s="23" t="s">
        <v>2767</v>
      </c>
      <c r="K2" s="23" t="s">
        <v>2779</v>
      </c>
      <c r="L2" s="23" t="s">
        <v>2771</v>
      </c>
      <c r="M2" s="59"/>
      <c r="N2" s="5" t="s">
        <v>2788</v>
      </c>
      <c r="O2" s="66"/>
      <c r="R2" s="3"/>
      <c r="S2" s="6">
        <v>1</v>
      </c>
      <c r="T2" s="8">
        <f>H10*1000*0.01</f>
        <v>1778.5</v>
      </c>
    </row>
    <row r="3" spans="1:20" s="9" customFormat="1" x14ac:dyDescent="0.25">
      <c r="A3" s="23" t="s">
        <v>1542</v>
      </c>
      <c r="B3" s="23" t="s">
        <v>1543</v>
      </c>
      <c r="C3" s="23" t="s">
        <v>2763</v>
      </c>
      <c r="D3" s="23">
        <f>FLOOR(C3*1.1,LOOKUP(C3*1.1,{0,10,50,100,500},{0.01,0.05,0.1,0.5,1}))</f>
        <v>34.950000000000003</v>
      </c>
      <c r="E3" s="23">
        <f>CEILING(C3*0.9,LOOKUP(C3*0.9,{0,10,50,100,500},{0.01,0.05,0.1,0.5,1}))</f>
        <v>28.650000000000002</v>
      </c>
      <c r="F3" s="25">
        <f t="shared" ref="F3:F9" si="1">IF(D3&lt;10,D3-0.05,IF(D3&lt;50,D3-0.25,IF(D3&lt;100,D3-0.5,IF(D3&lt;500,D3-2.5,IF(D3&lt;1000,D3-5,0)))))</f>
        <v>34.700000000000003</v>
      </c>
      <c r="G3" s="23">
        <v>0</v>
      </c>
      <c r="H3" s="23">
        <f t="shared" si="0"/>
        <v>0</v>
      </c>
      <c r="I3" s="23"/>
      <c r="J3" s="23" t="s">
        <v>846</v>
      </c>
      <c r="K3" s="23" t="s">
        <v>2780</v>
      </c>
      <c r="L3" s="23" t="s">
        <v>2772</v>
      </c>
      <c r="M3" s="6"/>
      <c r="N3" s="5" t="s">
        <v>2788</v>
      </c>
      <c r="O3" s="66"/>
      <c r="P3" s="6"/>
      <c r="Q3" s="6"/>
      <c r="R3" s="3"/>
      <c r="S3" s="6">
        <v>2</v>
      </c>
      <c r="T3" s="8">
        <f>T2*2</f>
        <v>3557</v>
      </c>
    </row>
    <row r="4" spans="1:20" x14ac:dyDescent="0.25">
      <c r="A4" s="23" t="s">
        <v>116</v>
      </c>
      <c r="B4" s="23" t="s">
        <v>117</v>
      </c>
      <c r="C4" s="23" t="s">
        <v>2764</v>
      </c>
      <c r="D4" s="24">
        <f>FLOOR(C4*1.1,LOOKUP(C4*1.1,{0,10,50,100,500},{0.01,0.05,0.1,0.5,1}))</f>
        <v>48.45</v>
      </c>
      <c r="E4" s="24">
        <f>CEILING(C4*0.9,LOOKUP(C4*0.9,{0,10,50,100,500},{0.01,0.05,0.1,0.5,1}))</f>
        <v>39.650000000000006</v>
      </c>
      <c r="F4" s="25">
        <f t="shared" si="1"/>
        <v>48.2</v>
      </c>
      <c r="G4" s="23">
        <v>1</v>
      </c>
      <c r="H4" s="23">
        <f t="shared" si="0"/>
        <v>44.05</v>
      </c>
      <c r="I4" s="23"/>
      <c r="J4" s="23" t="s">
        <v>1925</v>
      </c>
      <c r="K4" s="23" t="s">
        <v>2781</v>
      </c>
      <c r="L4" s="23" t="s">
        <v>2773</v>
      </c>
      <c r="N4" s="5">
        <v>-758</v>
      </c>
      <c r="O4" s="66"/>
      <c r="R4" s="3"/>
      <c r="S4" s="6">
        <v>3</v>
      </c>
      <c r="T4" s="8">
        <f>T2*3</f>
        <v>5335.5</v>
      </c>
    </row>
    <row r="5" spans="1:20" s="9" customFormat="1" ht="17.25" customHeight="1" x14ac:dyDescent="0.25">
      <c r="A5" s="23" t="s">
        <v>2758</v>
      </c>
      <c r="B5" s="23" t="s">
        <v>2759</v>
      </c>
      <c r="C5" s="23" t="s">
        <v>606</v>
      </c>
      <c r="D5" s="24">
        <f>FLOOR(C5*1.1,LOOKUP(C5*1.1,{0,10,50,100,500},{0.01,0.05,0.1,0.5,1}))</f>
        <v>12.850000000000001</v>
      </c>
      <c r="E5" s="24">
        <f>CEILING(C5*0.9,LOOKUP(C5*0.9,{0,10,50,100,500},{0.01,0.05,0.1,0.5,1}))</f>
        <v>10.55</v>
      </c>
      <c r="F5" s="25">
        <f t="shared" si="1"/>
        <v>12.600000000000001</v>
      </c>
      <c r="G5" s="23">
        <v>5</v>
      </c>
      <c r="H5" s="23">
        <f t="shared" si="0"/>
        <v>58.5</v>
      </c>
      <c r="I5" s="23"/>
      <c r="J5" s="23" t="s">
        <v>2768</v>
      </c>
      <c r="K5" s="23" t="s">
        <v>2782</v>
      </c>
      <c r="L5" s="23" t="s">
        <v>2774</v>
      </c>
      <c r="M5" s="72"/>
      <c r="N5" s="5">
        <v>-1020</v>
      </c>
      <c r="O5" s="66"/>
      <c r="P5" s="6"/>
      <c r="Q5" s="6"/>
      <c r="R5" s="3"/>
      <c r="S5" s="6">
        <v>4</v>
      </c>
      <c r="T5" s="8">
        <f>T2*4</f>
        <v>7114</v>
      </c>
    </row>
    <row r="6" spans="1:20" x14ac:dyDescent="0.25">
      <c r="A6" s="23" t="s">
        <v>100</v>
      </c>
      <c r="B6" s="23" t="s">
        <v>101</v>
      </c>
      <c r="C6" s="23" t="s">
        <v>1475</v>
      </c>
      <c r="D6" s="24">
        <f>FLOOR(C6*1.1,LOOKUP(C6*1.1,{0,10,50,100,500},{0.01,0.05,0.1,0.5,1}))</f>
        <v>81.100000000000009</v>
      </c>
      <c r="E6" s="24">
        <f>CEILING(C6*0.9,LOOKUP(C6*0.9,{0,10,50,100,500},{0.01,0.05,0.1,0.5,1}))</f>
        <v>66.5</v>
      </c>
      <c r="F6" s="25">
        <f t="shared" si="1"/>
        <v>80.600000000000009</v>
      </c>
      <c r="G6" s="23">
        <v>0</v>
      </c>
      <c r="H6" s="23">
        <f t="shared" si="0"/>
        <v>0</v>
      </c>
      <c r="I6" s="23"/>
      <c r="J6" s="23" t="s">
        <v>97</v>
      </c>
      <c r="K6" s="23" t="s">
        <v>2783</v>
      </c>
      <c r="L6" s="23" t="s">
        <v>2775</v>
      </c>
      <c r="N6" s="5" t="s">
        <v>2788</v>
      </c>
      <c r="O6" s="66"/>
      <c r="R6" s="3"/>
      <c r="S6" s="6">
        <v>5</v>
      </c>
      <c r="T6" s="8">
        <f>T2*5</f>
        <v>8892.5</v>
      </c>
    </row>
    <row r="7" spans="1:20" s="9" customFormat="1" x14ac:dyDescent="0.25">
      <c r="A7" s="23" t="s">
        <v>2325</v>
      </c>
      <c r="B7" s="23" t="s">
        <v>2326</v>
      </c>
      <c r="C7" s="23" t="s">
        <v>2765</v>
      </c>
      <c r="D7" s="24">
        <f>FLOOR(C7*1.1,LOOKUP(C7*1.1,{0,10,50,100,500},{0.01,0.05,0.1,0.5,1}))</f>
        <v>41.400000000000006</v>
      </c>
      <c r="E7" s="24">
        <f>CEILING(C7*0.9,LOOKUP(C7*0.9,{0,10,50,100,500},{0.01,0.05,0.1,0.5,1}))</f>
        <v>33.9</v>
      </c>
      <c r="F7" s="25">
        <f t="shared" si="1"/>
        <v>41.150000000000006</v>
      </c>
      <c r="G7" s="23">
        <v>2</v>
      </c>
      <c r="H7" s="23">
        <f t="shared" si="0"/>
        <v>75.3</v>
      </c>
      <c r="I7" s="23"/>
      <c r="J7" s="23" t="s">
        <v>2769</v>
      </c>
      <c r="K7" s="23" t="s">
        <v>2784</v>
      </c>
      <c r="L7" s="23" t="s">
        <v>2776</v>
      </c>
      <c r="M7" s="59"/>
      <c r="N7" s="5">
        <v>5182</v>
      </c>
      <c r="O7" s="6"/>
      <c r="P7" s="6"/>
      <c r="Q7" s="6"/>
      <c r="R7" s="3"/>
      <c r="S7" s="6">
        <v>6</v>
      </c>
      <c r="T7" s="8">
        <f>T2*6</f>
        <v>10671</v>
      </c>
    </row>
    <row r="8" spans="1:20" s="13" customFormat="1" x14ac:dyDescent="0.25">
      <c r="A8" s="23" t="s">
        <v>2327</v>
      </c>
      <c r="B8" s="23" t="s">
        <v>2328</v>
      </c>
      <c r="C8" s="23" t="s">
        <v>2766</v>
      </c>
      <c r="D8" s="24">
        <f>FLOOR(C8*1.1,LOOKUP(C8*1.1,{0,10,50,100,500},{0.01,0.05,0.1,0.5,1}))</f>
        <v>65.5</v>
      </c>
      <c r="E8" s="24">
        <f>CEILING(C8*0.9,LOOKUP(C8*0.9,{0,10,50,100,500},{0.01,0.05,0.1,0.5,1}))</f>
        <v>53.7</v>
      </c>
      <c r="F8" s="25">
        <f t="shared" si="1"/>
        <v>65</v>
      </c>
      <c r="G8" s="25">
        <v>0</v>
      </c>
      <c r="H8" s="23">
        <f t="shared" si="0"/>
        <v>0</v>
      </c>
      <c r="I8" s="23"/>
      <c r="J8" s="23" t="s">
        <v>2770</v>
      </c>
      <c r="K8" s="23" t="s">
        <v>2785</v>
      </c>
      <c r="L8" s="23" t="s">
        <v>2777</v>
      </c>
      <c r="M8" s="60"/>
      <c r="N8" s="5" t="s">
        <v>2788</v>
      </c>
      <c r="O8" s="6"/>
      <c r="P8" s="6"/>
      <c r="Q8" s="6"/>
      <c r="R8" s="3"/>
      <c r="S8" s="6">
        <v>7</v>
      </c>
      <c r="T8" s="8">
        <f>T2*7</f>
        <v>12449.5</v>
      </c>
    </row>
    <row r="9" spans="1:20" s="13" customFormat="1" x14ac:dyDescent="0.25">
      <c r="A9" s="23" t="s">
        <v>2760</v>
      </c>
      <c r="B9" s="23" t="s">
        <v>2761</v>
      </c>
      <c r="C9" s="23" t="s">
        <v>227</v>
      </c>
      <c r="D9" s="24">
        <f>FLOOR(C9*1.1,LOOKUP(C9*1.1,{0,10,50,100,500},{0.01,0.05,0.1,0.5,1}))</f>
        <v>69.8</v>
      </c>
      <c r="E9" s="24">
        <f>CEILING(C9*0.9,LOOKUP(C9*0.9,{0,10,50,100,500},{0.01,0.05,0.1,0.5,1}))</f>
        <v>57.2</v>
      </c>
      <c r="F9" s="25">
        <f t="shared" si="1"/>
        <v>69.3</v>
      </c>
      <c r="G9" s="25">
        <v>0</v>
      </c>
      <c r="H9" s="23">
        <f t="shared" si="0"/>
        <v>0</v>
      </c>
      <c r="I9" s="23"/>
      <c r="J9" s="23" t="s">
        <v>2692</v>
      </c>
      <c r="K9" s="23" t="s">
        <v>2786</v>
      </c>
      <c r="L9" s="23" t="s">
        <v>2778</v>
      </c>
      <c r="M9" s="60"/>
      <c r="N9" s="5" t="s">
        <v>2788</v>
      </c>
      <c r="O9" s="6"/>
      <c r="P9" s="6"/>
      <c r="Q9" s="6"/>
      <c r="R9" s="3"/>
      <c r="S9" s="6">
        <v>8</v>
      </c>
      <c r="T9" s="8">
        <f>T2*8</f>
        <v>14228</v>
      </c>
    </row>
    <row r="10" spans="1:20" x14ac:dyDescent="0.25">
      <c r="A10" s="5"/>
      <c r="B10" s="5"/>
      <c r="C10" s="5"/>
      <c r="D10" s="5"/>
      <c r="E10" s="5"/>
      <c r="F10" s="5"/>
      <c r="G10" s="5"/>
      <c r="H10" s="45">
        <f>SUM(H2:H9)</f>
        <v>177.85</v>
      </c>
      <c r="I10" s="5"/>
      <c r="J10" s="5"/>
      <c r="K10" s="5"/>
      <c r="L10" s="5"/>
      <c r="M10" s="5"/>
      <c r="N10" s="30">
        <f>SUM(N2:N9)</f>
        <v>3404</v>
      </c>
      <c r="O10" s="71"/>
      <c r="R10" s="3"/>
      <c r="S10" s="6">
        <v>9</v>
      </c>
      <c r="T10" s="8">
        <f>T2*9</f>
        <v>16006.5</v>
      </c>
    </row>
    <row r="11" spans="1:20" s="9" customFormat="1" x14ac:dyDescent="0.25">
      <c r="A11" s="5">
        <v>6229</v>
      </c>
      <c r="B11" s="5" t="s">
        <v>2787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113</v>
      </c>
      <c r="O11" s="6"/>
      <c r="P11" s="6"/>
      <c r="Q11" s="6"/>
      <c r="R11" s="3"/>
      <c r="S11" s="6">
        <v>10</v>
      </c>
      <c r="T11" s="8">
        <f>T2*10</f>
        <v>17785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30">
        <f>N10+N11</f>
        <v>3517</v>
      </c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9C71-3AB8-47BD-9452-ED96D11F7CEB}">
  <dimension ref="A1:T24"/>
  <sheetViews>
    <sheetView zoomScale="145" zoomScaleNormal="145" workbookViewId="0">
      <selection activeCell="N10" sqref="N10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335</v>
      </c>
      <c r="B2" s="23" t="s">
        <v>336</v>
      </c>
      <c r="C2" s="23" t="s">
        <v>2470</v>
      </c>
      <c r="D2" s="24">
        <f>FLOOR(C2*1.1,LOOKUP(C2*1.1,{0,10,50,100,500},{0.01,0.05,0.1,0.5,1}))</f>
        <v>25.1</v>
      </c>
      <c r="E2" s="24">
        <f>CEILING(C2*0.9,LOOKUP(C2*0.9,{0,10,50,100,500},{0.01,0.05,0.1,0.5,1}))</f>
        <v>20.6</v>
      </c>
      <c r="F2" s="25">
        <f>IF(D2&lt;10,D2-0.05,IF(D2&lt;50,D2-0.25,IF(D2&lt;100,D2-0.5,IF(D2&lt;500,D2-2.5,IF(D2&lt;1000,D2-5,0)))))</f>
        <v>24.85</v>
      </c>
      <c r="G2" s="23">
        <v>3</v>
      </c>
      <c r="H2" s="23">
        <f t="shared" ref="H2:H9" si="0">C2*G2</f>
        <v>68.550000000000011</v>
      </c>
      <c r="I2" s="23"/>
      <c r="J2" s="23" t="s">
        <v>2813</v>
      </c>
      <c r="K2" s="23" t="s">
        <v>2847</v>
      </c>
      <c r="L2" s="23" t="s">
        <v>2827</v>
      </c>
      <c r="M2" s="59"/>
      <c r="N2" s="5">
        <v>3459</v>
      </c>
      <c r="O2" s="66"/>
      <c r="R2" s="3"/>
      <c r="S2" s="6">
        <v>1</v>
      </c>
      <c r="T2" s="8">
        <f>H22*1000*0.01</f>
        <v>4896.9999999999991</v>
      </c>
    </row>
    <row r="3" spans="1:20" s="9" customFormat="1" x14ac:dyDescent="0.25">
      <c r="A3" s="23" t="s">
        <v>1041</v>
      </c>
      <c r="B3" s="23" t="s">
        <v>1042</v>
      </c>
      <c r="C3" s="23" t="s">
        <v>2805</v>
      </c>
      <c r="D3" s="23">
        <f>FLOOR(C3*1.1,LOOKUP(C3*1.1,{0,10,50,100,500},{0.01,0.05,0.1,0.5,1}))</f>
        <v>80.800000000000011</v>
      </c>
      <c r="E3" s="23">
        <f>CEILING(C3*0.9,LOOKUP(C3*0.9,{0,10,50,100,500},{0.01,0.05,0.1,0.5,1}))</f>
        <v>66.2</v>
      </c>
      <c r="F3" s="25">
        <f t="shared" ref="F3:F9" si="1">IF(D3&lt;10,D3-0.05,IF(D3&lt;50,D3-0.25,IF(D3&lt;100,D3-0.5,IF(D3&lt;500,D3-2.5,IF(D3&lt;1000,D3-5,0)))))</f>
        <v>80.300000000000011</v>
      </c>
      <c r="G3" s="23">
        <v>1</v>
      </c>
      <c r="H3" s="23">
        <f t="shared" si="0"/>
        <v>73.5</v>
      </c>
      <c r="I3" s="23"/>
      <c r="J3" s="23" t="s">
        <v>2814</v>
      </c>
      <c r="K3" s="23" t="s">
        <v>2848</v>
      </c>
      <c r="L3" s="23" t="s">
        <v>2828</v>
      </c>
      <c r="M3" s="59"/>
      <c r="N3" s="5">
        <v>-725</v>
      </c>
      <c r="O3" s="66"/>
      <c r="P3" s="6"/>
      <c r="Q3" s="6"/>
      <c r="R3" s="3"/>
      <c r="S3" s="6">
        <v>2</v>
      </c>
      <c r="T3" s="8">
        <f>T2*2</f>
        <v>9793.9999999999982</v>
      </c>
    </row>
    <row r="4" spans="1:20" x14ac:dyDescent="0.25">
      <c r="A4" s="55" t="s">
        <v>2701</v>
      </c>
      <c r="B4" s="55" t="s">
        <v>2702</v>
      </c>
      <c r="C4" s="55" t="s">
        <v>152</v>
      </c>
      <c r="D4" s="69">
        <f>FLOOR(C4*1.1,LOOKUP(C4*1.1,{0,10,50,100,500},{0.01,0.05,0.1,0.5,1}))</f>
        <v>46.650000000000006</v>
      </c>
      <c r="E4" s="69">
        <f>CEILING(C4*0.9,LOOKUP(C4*0.9,{0,10,50,100,500},{0.01,0.05,0.1,0.5,1}))</f>
        <v>38.25</v>
      </c>
      <c r="F4" s="70">
        <f t="shared" si="1"/>
        <v>46.400000000000006</v>
      </c>
      <c r="G4" s="55">
        <v>0</v>
      </c>
      <c r="H4" s="55">
        <f t="shared" si="0"/>
        <v>0</v>
      </c>
      <c r="I4" s="55"/>
      <c r="J4" s="55" t="s">
        <v>2815</v>
      </c>
      <c r="K4" s="55" t="s">
        <v>2849</v>
      </c>
      <c r="L4" s="55" t="s">
        <v>2829</v>
      </c>
      <c r="M4" s="59"/>
      <c r="N4" s="5" t="s">
        <v>2866</v>
      </c>
      <c r="O4" s="66"/>
      <c r="R4" s="3"/>
      <c r="S4" s="6">
        <v>3</v>
      </c>
      <c r="T4" s="8">
        <f>T2*3</f>
        <v>14690.999999999996</v>
      </c>
    </row>
    <row r="5" spans="1:20" s="9" customFormat="1" ht="17.25" customHeight="1" x14ac:dyDescent="0.25">
      <c r="A5" s="23" t="s">
        <v>1169</v>
      </c>
      <c r="B5" s="23" t="s">
        <v>1170</v>
      </c>
      <c r="C5" s="23" t="s">
        <v>925</v>
      </c>
      <c r="D5" s="24">
        <f>FLOOR(C5*1.1,LOOKUP(C5*1.1,{0,10,50,100,500},{0.01,0.05,0.1,0.5,1}))</f>
        <v>31.35</v>
      </c>
      <c r="E5" s="24">
        <f>CEILING(C5*0.9,LOOKUP(C5*0.9,{0,10,50,100,500},{0.01,0.05,0.1,0.5,1}))</f>
        <v>25.650000000000002</v>
      </c>
      <c r="F5" s="25">
        <f t="shared" si="1"/>
        <v>31.1</v>
      </c>
      <c r="G5" s="23">
        <v>3</v>
      </c>
      <c r="H5" s="23">
        <f t="shared" si="0"/>
        <v>85.5</v>
      </c>
      <c r="I5" s="23"/>
      <c r="J5" s="23" t="s">
        <v>1583</v>
      </c>
      <c r="K5" s="23" t="s">
        <v>2850</v>
      </c>
      <c r="L5" s="23" t="s">
        <v>2830</v>
      </c>
      <c r="M5" s="60"/>
      <c r="N5" s="5">
        <v>-821</v>
      </c>
      <c r="O5" s="66"/>
      <c r="P5" s="6"/>
      <c r="Q5" s="6"/>
      <c r="R5" s="3"/>
      <c r="S5" s="6">
        <v>4</v>
      </c>
      <c r="T5" s="8">
        <f>T2*4</f>
        <v>19587.999999999996</v>
      </c>
    </row>
    <row r="6" spans="1:20" x14ac:dyDescent="0.25">
      <c r="A6" s="23" t="s">
        <v>2789</v>
      </c>
      <c r="B6" s="23" t="s">
        <v>2790</v>
      </c>
      <c r="C6" s="23" t="s">
        <v>2530</v>
      </c>
      <c r="D6" s="24">
        <f>FLOOR(C6*1.1,LOOKUP(C6*1.1,{0,10,50,100,500},{0.01,0.05,0.1,0.5,1}))</f>
        <v>20.200000000000003</v>
      </c>
      <c r="E6" s="24">
        <f>CEILING(C6*0.9,LOOKUP(C6*0.9,{0,10,50,100,500},{0.01,0.05,0.1,0.5,1}))</f>
        <v>16.600000000000001</v>
      </c>
      <c r="F6" s="25">
        <f t="shared" si="1"/>
        <v>19.950000000000003</v>
      </c>
      <c r="G6" s="23">
        <v>4</v>
      </c>
      <c r="H6" s="23">
        <f t="shared" si="0"/>
        <v>73.599999999999994</v>
      </c>
      <c r="I6" s="23"/>
      <c r="J6" s="23" t="s">
        <v>2816</v>
      </c>
      <c r="K6" s="23" t="s">
        <v>2851</v>
      </c>
      <c r="L6" s="23" t="s">
        <v>2831</v>
      </c>
      <c r="M6" s="59"/>
      <c r="N6" s="5">
        <v>3686</v>
      </c>
      <c r="O6" s="66"/>
      <c r="R6" s="3"/>
      <c r="S6" s="6">
        <v>5</v>
      </c>
      <c r="T6" s="8">
        <f>T2*5</f>
        <v>24484.999999999996</v>
      </c>
    </row>
    <row r="7" spans="1:20" s="9" customFormat="1" x14ac:dyDescent="0.25">
      <c r="A7" s="55" t="s">
        <v>603</v>
      </c>
      <c r="B7" s="55" t="s">
        <v>604</v>
      </c>
      <c r="C7" s="55" t="s">
        <v>2155</v>
      </c>
      <c r="D7" s="69">
        <f>FLOOR(C7*1.1,LOOKUP(C7*1.1,{0,10,50,100,500},{0.01,0.05,0.1,0.5,1}))</f>
        <v>69.600000000000009</v>
      </c>
      <c r="E7" s="69">
        <f>CEILING(C7*0.9,LOOKUP(C7*0.9,{0,10,50,100,500},{0.01,0.05,0.1,0.5,1}))</f>
        <v>57</v>
      </c>
      <c r="F7" s="70">
        <f t="shared" si="1"/>
        <v>69.100000000000009</v>
      </c>
      <c r="G7" s="55">
        <v>0</v>
      </c>
      <c r="H7" s="55">
        <f t="shared" si="0"/>
        <v>0</v>
      </c>
      <c r="I7" s="55"/>
      <c r="J7" s="55" t="s">
        <v>2817</v>
      </c>
      <c r="K7" s="55" t="s">
        <v>2852</v>
      </c>
      <c r="L7" s="55" t="s">
        <v>2832</v>
      </c>
      <c r="M7" s="59"/>
      <c r="N7" s="5" t="s">
        <v>2866</v>
      </c>
      <c r="O7" s="6"/>
      <c r="P7" s="6"/>
      <c r="Q7" s="6"/>
      <c r="R7" s="3"/>
      <c r="S7" s="6">
        <v>6</v>
      </c>
      <c r="T7" s="8">
        <f>T2*6</f>
        <v>29381.999999999993</v>
      </c>
    </row>
    <row r="8" spans="1:20" s="13" customFormat="1" x14ac:dyDescent="0.25">
      <c r="A8" s="15" t="s">
        <v>2791</v>
      </c>
      <c r="B8" s="15" t="s">
        <v>2792</v>
      </c>
      <c r="C8" s="15" t="s">
        <v>2806</v>
      </c>
      <c r="D8" s="16">
        <f>FLOOR(C8*1.1,LOOKUP(C8*1.1,{0,10,50,100,500},{0.01,0.05,0.1,0.5,1}))</f>
        <v>25.650000000000002</v>
      </c>
      <c r="E8" s="16">
        <f>CEILING(C8*0.9,LOOKUP(C8*0.9,{0,10,50,100,500},{0.01,0.05,0.1,0.5,1}))</f>
        <v>21.05</v>
      </c>
      <c r="F8" s="17">
        <f t="shared" si="1"/>
        <v>25.400000000000002</v>
      </c>
      <c r="G8" s="17">
        <v>0</v>
      </c>
      <c r="H8" s="15">
        <f t="shared" si="0"/>
        <v>0</v>
      </c>
      <c r="I8" s="15"/>
      <c r="J8" s="15" t="s">
        <v>2818</v>
      </c>
      <c r="K8" s="15" t="s">
        <v>2853</v>
      </c>
      <c r="L8" s="15" t="s">
        <v>2833</v>
      </c>
      <c r="M8" s="59"/>
      <c r="N8" s="5" t="s">
        <v>2866</v>
      </c>
      <c r="O8" s="6"/>
      <c r="P8" s="6"/>
      <c r="Q8" s="6"/>
      <c r="R8" s="3"/>
      <c r="S8" s="6">
        <v>7</v>
      </c>
      <c r="T8" s="8">
        <f>T2*7</f>
        <v>34278.999999999993</v>
      </c>
    </row>
    <row r="9" spans="1:20" s="13" customFormat="1" x14ac:dyDescent="0.25">
      <c r="A9" s="23" t="s">
        <v>116</v>
      </c>
      <c r="B9" s="23" t="s">
        <v>117</v>
      </c>
      <c r="C9" s="23" t="s">
        <v>2501</v>
      </c>
      <c r="D9" s="24">
        <f>FLOOR(C9*1.1,LOOKUP(C9*1.1,{0,10,50,100,500},{0.01,0.05,0.1,0.5,1}))</f>
        <v>53.2</v>
      </c>
      <c r="E9" s="24">
        <f>CEILING(C9*0.9,LOOKUP(C9*0.9,{0,10,50,100,500},{0.01,0.05,0.1,0.5,1}))</f>
        <v>43.650000000000006</v>
      </c>
      <c r="F9" s="25">
        <f t="shared" si="1"/>
        <v>52.7</v>
      </c>
      <c r="G9" s="25">
        <v>1</v>
      </c>
      <c r="H9" s="23">
        <f t="shared" si="0"/>
        <v>48.45</v>
      </c>
      <c r="I9" s="23"/>
      <c r="J9" s="23" t="s">
        <v>2819</v>
      </c>
      <c r="K9" s="23" t="s">
        <v>2854</v>
      </c>
      <c r="L9" s="23" t="s">
        <v>2834</v>
      </c>
      <c r="M9" s="59"/>
      <c r="N9" s="5">
        <v>1787</v>
      </c>
      <c r="O9" s="6"/>
      <c r="P9" s="6"/>
      <c r="Q9" s="6"/>
      <c r="R9" s="3"/>
      <c r="S9" s="6">
        <v>8</v>
      </c>
      <c r="T9" s="8">
        <f>T2*8</f>
        <v>39175.999999999993</v>
      </c>
    </row>
    <row r="10" spans="1:20" x14ac:dyDescent="0.25">
      <c r="A10" s="15" t="s">
        <v>2705</v>
      </c>
      <c r="B10" s="15" t="s">
        <v>2706</v>
      </c>
      <c r="C10" s="15" t="s">
        <v>2807</v>
      </c>
      <c r="D10" s="16">
        <f>FLOOR(C10*1.1,LOOKUP(C10*1.1,{0,10,50,100,500},{0.01,0.05,0.1,0.5,1}))</f>
        <v>71.8</v>
      </c>
      <c r="E10" s="16">
        <f>CEILING(C10*0.9,LOOKUP(C10*0.9,{0,10,50,100,500},{0.01,0.05,0.1,0.5,1}))</f>
        <v>58.800000000000004</v>
      </c>
      <c r="F10" s="17">
        <f>IF(D10&lt;10,D10-0.05,IF(D10&lt;50,D10-0.25,IF(D10&lt;100,D10-0.5,IF(D10&lt;500,D10-2.5,IF(D10&lt;1000,D10-5,0)))))</f>
        <v>71.3</v>
      </c>
      <c r="G10" s="15">
        <v>0</v>
      </c>
      <c r="H10" s="15">
        <f t="shared" ref="H10:H17" si="2">C10*G10</f>
        <v>0</v>
      </c>
      <c r="I10" s="15"/>
      <c r="J10" s="15" t="s">
        <v>2820</v>
      </c>
      <c r="K10" s="15" t="s">
        <v>2855</v>
      </c>
      <c r="L10" s="15" t="s">
        <v>2835</v>
      </c>
      <c r="M10" s="59"/>
      <c r="O10" s="71"/>
      <c r="R10" s="3"/>
      <c r="S10" s="6">
        <v>9</v>
      </c>
      <c r="T10" s="8">
        <f>T2*9</f>
        <v>44072.999999999993</v>
      </c>
    </row>
    <row r="11" spans="1:20" s="9" customFormat="1" x14ac:dyDescent="0.25">
      <c r="A11" s="23" t="s">
        <v>2793</v>
      </c>
      <c r="B11" s="23" t="s">
        <v>2794</v>
      </c>
      <c r="C11" s="23" t="s">
        <v>2808</v>
      </c>
      <c r="D11" s="23">
        <f>FLOOR(C11*1.1,LOOKUP(C11*1.1,{0,10,50,100,500},{0.01,0.05,0.1,0.5,1}))</f>
        <v>13.4</v>
      </c>
      <c r="E11" s="23">
        <f>CEILING(C11*0.9,LOOKUP(C11*0.9,{0,10,50,100,500},{0.01,0.05,0.1,0.5,1}))</f>
        <v>11</v>
      </c>
      <c r="F11" s="25">
        <f t="shared" ref="F11:F17" si="3">IF(D11&lt;10,D11-0.05,IF(D11&lt;50,D11-0.25,IF(D11&lt;100,D11-0.5,IF(D11&lt;500,D11-2.5,IF(D11&lt;1000,D11-5,0)))))</f>
        <v>13.15</v>
      </c>
      <c r="G11" s="23">
        <v>0</v>
      </c>
      <c r="H11" s="23">
        <f t="shared" si="2"/>
        <v>0</v>
      </c>
      <c r="I11" s="23"/>
      <c r="J11" s="23" t="s">
        <v>2821</v>
      </c>
      <c r="K11" s="23" t="s">
        <v>2856</v>
      </c>
      <c r="L11" s="23" t="s">
        <v>2836</v>
      </c>
      <c r="M11" s="59"/>
      <c r="N11" s="5" t="s">
        <v>2867</v>
      </c>
      <c r="O11" s="6"/>
      <c r="P11" s="6"/>
      <c r="Q11" s="6"/>
      <c r="R11" s="3"/>
      <c r="S11" s="6">
        <v>10</v>
      </c>
      <c r="T11" s="8">
        <f>T2*10</f>
        <v>48969.999999999993</v>
      </c>
    </row>
    <row r="12" spans="1:20" x14ac:dyDescent="0.25">
      <c r="A12" s="55" t="s">
        <v>2095</v>
      </c>
      <c r="B12" s="55" t="s">
        <v>2096</v>
      </c>
      <c r="C12" s="55" t="s">
        <v>2809</v>
      </c>
      <c r="D12" s="69">
        <f>FLOOR(C12*1.1,LOOKUP(C12*1.1,{0,10,50,100,500},{0.01,0.05,0.1,0.5,1}))</f>
        <v>51</v>
      </c>
      <c r="E12" s="69">
        <f>CEILING(C12*0.9,LOOKUP(C12*0.9,{0,10,50,100,500},{0.01,0.05,0.1,0.5,1}))</f>
        <v>41.85</v>
      </c>
      <c r="F12" s="70">
        <f t="shared" si="3"/>
        <v>50.5</v>
      </c>
      <c r="G12" s="55">
        <v>0</v>
      </c>
      <c r="H12" s="55">
        <f t="shared" si="2"/>
        <v>0</v>
      </c>
      <c r="I12" s="55"/>
      <c r="J12" s="55" t="s">
        <v>2822</v>
      </c>
      <c r="K12" s="55" t="s">
        <v>2857</v>
      </c>
      <c r="L12" s="55" t="s">
        <v>2837</v>
      </c>
      <c r="M12" s="59"/>
      <c r="N12" s="5" t="s">
        <v>2866</v>
      </c>
      <c r="R12" s="3"/>
      <c r="T12" s="7"/>
    </row>
    <row r="13" spans="1:20" s="9" customFormat="1" x14ac:dyDescent="0.25">
      <c r="A13" s="23" t="s">
        <v>2795</v>
      </c>
      <c r="B13" s="23" t="s">
        <v>2796</v>
      </c>
      <c r="C13" s="23" t="s">
        <v>1926</v>
      </c>
      <c r="D13" s="24">
        <f>FLOOR(C13*1.1,LOOKUP(C13*1.1,{0,10,50,100,500},{0.01,0.05,0.1,0.5,1}))</f>
        <v>13.450000000000001</v>
      </c>
      <c r="E13" s="24">
        <f>CEILING(C13*0.9,LOOKUP(C13*0.9,{0,10,50,100,500},{0.01,0.05,0.1,0.5,1}))</f>
        <v>11.05</v>
      </c>
      <c r="F13" s="25">
        <f t="shared" si="3"/>
        <v>13.200000000000001</v>
      </c>
      <c r="G13" s="23">
        <v>6</v>
      </c>
      <c r="H13" s="23">
        <f t="shared" si="2"/>
        <v>73.5</v>
      </c>
      <c r="I13" s="23"/>
      <c r="J13" s="23" t="s">
        <v>1552</v>
      </c>
      <c r="K13" s="23" t="s">
        <v>2858</v>
      </c>
      <c r="L13" s="23" t="s">
        <v>2838</v>
      </c>
      <c r="M13" s="60"/>
      <c r="N13" s="5">
        <v>-616</v>
      </c>
      <c r="O13" s="6"/>
      <c r="P13" s="6"/>
      <c r="Q13" s="6"/>
      <c r="R13" s="3"/>
      <c r="S13" s="6"/>
      <c r="T13" s="7"/>
    </row>
    <row r="14" spans="1:20" x14ac:dyDescent="0.25">
      <c r="A14" s="23" t="s">
        <v>2797</v>
      </c>
      <c r="B14" s="23" t="s">
        <v>2798</v>
      </c>
      <c r="C14" s="23" t="s">
        <v>2810</v>
      </c>
      <c r="D14" s="24">
        <f>FLOOR(C14*1.1,LOOKUP(C14*1.1,{0,10,50,100,500},{0.01,0.05,0.1,0.5,1}))</f>
        <v>73.2</v>
      </c>
      <c r="E14" s="24">
        <f>CEILING(C14*0.9,LOOKUP(C14*0.9,{0,10,50,100,500},{0.01,0.05,0.1,0.5,1}))</f>
        <v>60</v>
      </c>
      <c r="F14" s="25">
        <f t="shared" si="3"/>
        <v>72.7</v>
      </c>
      <c r="G14" s="23">
        <v>1</v>
      </c>
      <c r="H14" s="23">
        <f t="shared" si="2"/>
        <v>66.599999999999994</v>
      </c>
      <c r="I14" s="23"/>
      <c r="J14" s="23" t="s">
        <v>2020</v>
      </c>
      <c r="K14" s="23" t="s">
        <v>2859</v>
      </c>
      <c r="L14" s="23" t="s">
        <v>2839</v>
      </c>
      <c r="M14" s="59"/>
      <c r="N14" s="5">
        <v>1607</v>
      </c>
      <c r="R14" s="3"/>
      <c r="T14" s="7"/>
    </row>
    <row r="15" spans="1:20" s="9" customFormat="1" x14ac:dyDescent="0.25">
      <c r="A15" s="55" t="s">
        <v>2799</v>
      </c>
      <c r="B15" s="55" t="s">
        <v>2800</v>
      </c>
      <c r="C15" s="55" t="s">
        <v>2811</v>
      </c>
      <c r="D15" s="69">
        <f>FLOOR(C15*1.1,LOOKUP(C15*1.1,{0,10,50,100,500},{0.01,0.05,0.1,0.5,1}))</f>
        <v>27.650000000000002</v>
      </c>
      <c r="E15" s="69">
        <f>CEILING(C15*0.9,LOOKUP(C15*0.9,{0,10,50,100,500},{0.01,0.05,0.1,0.5,1}))</f>
        <v>22.650000000000002</v>
      </c>
      <c r="F15" s="70">
        <f t="shared" si="3"/>
        <v>27.400000000000002</v>
      </c>
      <c r="G15" s="55">
        <v>0</v>
      </c>
      <c r="H15" s="55">
        <f t="shared" si="2"/>
        <v>0</v>
      </c>
      <c r="I15" s="55"/>
      <c r="J15" s="55" t="s">
        <v>1882</v>
      </c>
      <c r="K15" s="55" t="s">
        <v>2860</v>
      </c>
      <c r="L15" s="55" t="s">
        <v>2840</v>
      </c>
      <c r="M15" s="59"/>
      <c r="N15" s="5" t="s">
        <v>2866</v>
      </c>
      <c r="O15" s="6"/>
      <c r="P15" s="6"/>
      <c r="Q15" s="6"/>
      <c r="R15" s="14"/>
      <c r="S15" s="14"/>
      <c r="T15" s="7"/>
    </row>
    <row r="16" spans="1:20" x14ac:dyDescent="0.25">
      <c r="A16" s="55" t="s">
        <v>2486</v>
      </c>
      <c r="B16" s="55" t="s">
        <v>2487</v>
      </c>
      <c r="C16" s="55" t="s">
        <v>2811</v>
      </c>
      <c r="D16" s="69">
        <f>FLOOR(C16*1.1,LOOKUP(C16*1.1,{0,10,50,100,500},{0.01,0.05,0.1,0.5,1}))</f>
        <v>27.650000000000002</v>
      </c>
      <c r="E16" s="69">
        <f>CEILING(C16*0.9,LOOKUP(C16*0.9,{0,10,50,100,500},{0.01,0.05,0.1,0.5,1}))</f>
        <v>22.650000000000002</v>
      </c>
      <c r="F16" s="70">
        <f t="shared" si="3"/>
        <v>27.400000000000002</v>
      </c>
      <c r="G16" s="70">
        <v>0</v>
      </c>
      <c r="H16" s="55">
        <f t="shared" si="2"/>
        <v>0</v>
      </c>
      <c r="I16" s="55"/>
      <c r="J16" s="55" t="s">
        <v>2823</v>
      </c>
      <c r="K16" s="55" t="s">
        <v>2861</v>
      </c>
      <c r="L16" s="55" t="s">
        <v>2841</v>
      </c>
      <c r="M16" s="59"/>
      <c r="N16" s="5" t="s">
        <v>2866</v>
      </c>
    </row>
    <row r="17" spans="1:15" x14ac:dyDescent="0.25">
      <c r="A17" s="15" t="s">
        <v>2001</v>
      </c>
      <c r="B17" s="15" t="s">
        <v>2002</v>
      </c>
      <c r="C17" s="15" t="s">
        <v>2530</v>
      </c>
      <c r="D17" s="16">
        <f>FLOOR(C17*1.1,LOOKUP(C17*1.1,{0,10,50,100,500},{0.01,0.05,0.1,0.5,1}))</f>
        <v>20.200000000000003</v>
      </c>
      <c r="E17" s="16">
        <f>CEILING(C17*0.9,LOOKUP(C17*0.9,{0,10,50,100,500},{0.01,0.05,0.1,0.5,1}))</f>
        <v>16.600000000000001</v>
      </c>
      <c r="F17" s="17">
        <f t="shared" si="3"/>
        <v>19.950000000000003</v>
      </c>
      <c r="G17" s="17">
        <v>0</v>
      </c>
      <c r="H17" s="15">
        <f t="shared" si="2"/>
        <v>0</v>
      </c>
      <c r="I17" s="15"/>
      <c r="J17" s="15" t="s">
        <v>2824</v>
      </c>
      <c r="K17" s="15" t="s">
        <v>2862</v>
      </c>
      <c r="L17" s="15" t="s">
        <v>2842</v>
      </c>
      <c r="M17" s="59"/>
      <c r="O17" s="7"/>
    </row>
    <row r="18" spans="1:15" x14ac:dyDescent="0.25">
      <c r="A18" s="15" t="s">
        <v>2758</v>
      </c>
      <c r="B18" s="15" t="s">
        <v>2759</v>
      </c>
      <c r="C18" s="15" t="s">
        <v>1121</v>
      </c>
      <c r="D18" s="16">
        <f>FLOOR(C18*1.1,LOOKUP(C18*1.1,{0,10,50,100,500},{0.01,0.05,0.1,0.5,1}))</f>
        <v>14.100000000000001</v>
      </c>
      <c r="E18" s="16">
        <f>CEILING(C18*0.9,LOOKUP(C18*0.9,{0,10,50,100,500},{0.01,0.05,0.1,0.5,1}))</f>
        <v>11.600000000000001</v>
      </c>
      <c r="F18" s="17">
        <f>IF(D18&lt;10,D18-0.05,IF(D18&lt;50,D18-0.25,IF(D18&lt;100,D18-0.5,IF(D18&lt;500,D18-2.5,IF(D18&lt;1000,D18-5,0)))))</f>
        <v>13.850000000000001</v>
      </c>
      <c r="G18" s="15">
        <v>0</v>
      </c>
      <c r="H18" s="15">
        <f>C18*G18</f>
        <v>0</v>
      </c>
      <c r="I18" s="15"/>
      <c r="J18" s="15" t="s">
        <v>2825</v>
      </c>
      <c r="K18" s="15" t="s">
        <v>2863</v>
      </c>
      <c r="L18" s="15" t="s">
        <v>2843</v>
      </c>
      <c r="M18" s="59"/>
      <c r="N18" s="7"/>
      <c r="O18" s="7"/>
    </row>
    <row r="19" spans="1:15" x14ac:dyDescent="0.25">
      <c r="A19" s="15" t="s">
        <v>2673</v>
      </c>
      <c r="B19" s="15" t="s">
        <v>2674</v>
      </c>
      <c r="C19" s="15" t="s">
        <v>2812</v>
      </c>
      <c r="D19" s="16">
        <f>FLOOR(C19*1.1,LOOKUP(C19*1.1,{0,10,50,100,500},{0.01,0.05,0.1,0.5,1}))</f>
        <v>22.150000000000002</v>
      </c>
      <c r="E19" s="16">
        <f>CEILING(C19*0.9,LOOKUP(C19*0.9,{0,10,50,100,500},{0.01,0.05,0.1,0.5,1}))</f>
        <v>18.150000000000002</v>
      </c>
      <c r="F19" s="17">
        <f>IF(D19&lt;10,D19-0.05,IF(D19&lt;50,D19-0.25,IF(D19&lt;100,D19-0.5,IF(D19&lt;500,D19-2.5,IF(D19&lt;1000,D19-5,0)))))</f>
        <v>21.900000000000002</v>
      </c>
      <c r="G19" s="17">
        <v>0</v>
      </c>
      <c r="H19" s="15">
        <f>C19*G19</f>
        <v>0</v>
      </c>
      <c r="I19" s="15"/>
      <c r="J19" s="15" t="s">
        <v>2545</v>
      </c>
      <c r="K19" s="15" t="s">
        <v>2864</v>
      </c>
      <c r="L19" s="15" t="s">
        <v>2844</v>
      </c>
      <c r="M19" s="72"/>
      <c r="N19" s="7"/>
      <c r="O19" s="7"/>
    </row>
    <row r="20" spans="1:15" x14ac:dyDescent="0.25">
      <c r="A20" s="55" t="s">
        <v>2801</v>
      </c>
      <c r="B20" s="55" t="s">
        <v>2802</v>
      </c>
      <c r="C20" s="55" t="s">
        <v>1303</v>
      </c>
      <c r="D20" s="69">
        <f>FLOOR(C20*1.1,LOOKUP(C20*1.1,{0,10,50,100,500},{0.01,0.05,0.1,0.5,1}))</f>
        <v>46.75</v>
      </c>
      <c r="E20" s="69">
        <f>CEILING(C20*0.9,LOOKUP(C20*0.9,{0,10,50,100,500},{0.01,0.05,0.1,0.5,1}))</f>
        <v>38.25</v>
      </c>
      <c r="F20" s="70">
        <f>IF(D20&lt;10,D20-0.05,IF(D20&lt;50,D20-0.25,IF(D20&lt;100,D20-0.5,IF(D20&lt;500,D20-2.5,IF(D20&lt;1000,D20-5,0)))))</f>
        <v>46.5</v>
      </c>
      <c r="G20" s="70">
        <v>0</v>
      </c>
      <c r="H20" s="55">
        <f>C20*G20</f>
        <v>0</v>
      </c>
      <c r="I20" s="55"/>
      <c r="J20" s="55" t="s">
        <v>2826</v>
      </c>
      <c r="K20" s="55" t="s">
        <v>2169</v>
      </c>
      <c r="L20" s="55" t="s">
        <v>2845</v>
      </c>
      <c r="M20" s="72"/>
      <c r="N20" s="5" t="s">
        <v>2866</v>
      </c>
    </row>
    <row r="21" spans="1:15" x14ac:dyDescent="0.25">
      <c r="A21" s="28" t="s">
        <v>2803</v>
      </c>
      <c r="B21" s="28" t="s">
        <v>2804</v>
      </c>
      <c r="C21" s="28" t="s">
        <v>1651</v>
      </c>
      <c r="D21" s="22">
        <f>FLOOR(C21*1.1,LOOKUP(C21*1.1,{0,10,50,100,500},{0.01,0.05,0.1,0.5,1}))</f>
        <v>78.2</v>
      </c>
      <c r="E21" s="22">
        <f>CEILING(C21*0.9,LOOKUP(C21*0.9,{0,10,50,100,500},{0.01,0.05,0.1,0.5,1}))</f>
        <v>64</v>
      </c>
      <c r="F21" s="29">
        <f>IF(D21&lt;10,D21-0.05,IF(D21&lt;50,D21-0.25,IF(D21&lt;100,D21-0.5,IF(D21&lt;500,D21-2.5,IF(D21&lt;1000,D21-5,0)))))</f>
        <v>77.7</v>
      </c>
      <c r="G21" s="29">
        <v>0</v>
      </c>
      <c r="H21" s="28">
        <f>C21*G21</f>
        <v>0</v>
      </c>
      <c r="I21" s="28"/>
      <c r="J21" s="28" t="s">
        <v>2318</v>
      </c>
      <c r="K21" s="28" t="s">
        <v>2865</v>
      </c>
      <c r="L21" s="28" t="s">
        <v>2846</v>
      </c>
      <c r="M21" s="59"/>
      <c r="N21" s="5" t="s">
        <v>2866</v>
      </c>
    </row>
    <row r="22" spans="1:15" x14ac:dyDescent="0.25">
      <c r="A22" s="7"/>
      <c r="B22" s="7"/>
      <c r="C22" s="7"/>
      <c r="H22" s="45">
        <f>SUM(H2:H21)</f>
        <v>489.69999999999993</v>
      </c>
      <c r="N22" s="30">
        <f>SUM(N2:N21)</f>
        <v>8377</v>
      </c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F173-31CB-4344-8E35-6DE5C73D35DD}">
  <dimension ref="A1:T24"/>
  <sheetViews>
    <sheetView zoomScale="145" zoomScaleNormal="145" workbookViewId="0">
      <selection activeCell="J21" sqref="J21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8.28515625" style="6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1608</v>
      </c>
      <c r="B2" s="23" t="s">
        <v>1609</v>
      </c>
      <c r="C2" s="23" t="s">
        <v>2868</v>
      </c>
      <c r="D2" s="24">
        <f>FLOOR(C2*1.1,LOOKUP(C2*1.1,{0,10,50,100,500},{0.01,0.05,0.1,0.5,1}))</f>
        <v>29.6</v>
      </c>
      <c r="E2" s="24">
        <f>CEILING(C2*0.9,LOOKUP(C2*0.9,{0,10,50,100,500},{0.01,0.05,0.1,0.5,1}))</f>
        <v>24.3</v>
      </c>
      <c r="F2" s="25">
        <f>IF(D2&lt;10,D2-0.05,IF(D2&lt;50,D2-0.25,IF(D2&lt;100,D2-0.5,IF(D2&lt;500,D2-2.5,IF(D2&lt;1000,D2-5,0)))))</f>
        <v>29.35</v>
      </c>
      <c r="G2" s="23">
        <v>3</v>
      </c>
      <c r="H2" s="23">
        <f t="shared" ref="H2:H9" si="0">C2*G2</f>
        <v>80.849999999999994</v>
      </c>
      <c r="I2" s="23"/>
      <c r="J2" s="23" t="s">
        <v>2880</v>
      </c>
      <c r="K2" s="23" t="s">
        <v>2887</v>
      </c>
      <c r="L2" s="23" t="s">
        <v>2872</v>
      </c>
      <c r="M2" s="72"/>
      <c r="N2" s="5">
        <v>-2902</v>
      </c>
      <c r="O2" s="66"/>
      <c r="R2" s="3"/>
      <c r="S2" s="6">
        <v>1</v>
      </c>
      <c r="T2" s="8">
        <f>H10*1000*0.01</f>
        <v>5912</v>
      </c>
    </row>
    <row r="3" spans="1:20" s="9" customFormat="1" x14ac:dyDescent="0.25">
      <c r="A3" s="23" t="s">
        <v>1482</v>
      </c>
      <c r="B3" s="23" t="s">
        <v>1483</v>
      </c>
      <c r="C3" s="23" t="s">
        <v>2671</v>
      </c>
      <c r="D3" s="23">
        <f>FLOOR(C3*1.1,LOOKUP(C3*1.1,{0,10,50,100,500},{0.01,0.05,0.1,0.5,1}))</f>
        <v>21.85</v>
      </c>
      <c r="E3" s="23">
        <f>CEILING(C3*0.9,LOOKUP(C3*0.9,{0,10,50,100,500},{0.01,0.05,0.1,0.5,1}))</f>
        <v>17.95</v>
      </c>
      <c r="F3" s="25">
        <f t="shared" ref="F3:F9" si="1">IF(D3&lt;10,D3-0.05,IF(D3&lt;50,D3-0.25,IF(D3&lt;100,D3-0.5,IF(D3&lt;500,D3-2.5,IF(D3&lt;1000,D3-5,0)))))</f>
        <v>21.6</v>
      </c>
      <c r="G3" s="23">
        <v>4</v>
      </c>
      <c r="H3" s="23">
        <f t="shared" si="0"/>
        <v>79.599999999999994</v>
      </c>
      <c r="I3" s="23"/>
      <c r="J3" s="23" t="s">
        <v>2881</v>
      </c>
      <c r="K3" s="23" t="s">
        <v>2888</v>
      </c>
      <c r="L3" s="23" t="s">
        <v>2873</v>
      </c>
      <c r="M3" s="72"/>
      <c r="N3" s="5">
        <v>459</v>
      </c>
      <c r="O3" s="66"/>
      <c r="P3" s="6"/>
      <c r="Q3" s="6"/>
      <c r="R3" s="3"/>
      <c r="S3" s="6">
        <v>2</v>
      </c>
      <c r="T3" s="8">
        <f>T2*2</f>
        <v>11824</v>
      </c>
    </row>
    <row r="4" spans="1:20" x14ac:dyDescent="0.25">
      <c r="A4" s="23" t="s">
        <v>1041</v>
      </c>
      <c r="B4" s="23" t="s">
        <v>1042</v>
      </c>
      <c r="C4" s="23" t="s">
        <v>1581</v>
      </c>
      <c r="D4" s="24">
        <f>FLOOR(C4*1.1,LOOKUP(C4*1.1,{0,10,50,100,500},{0.01,0.05,0.1,0.5,1}))</f>
        <v>82.5</v>
      </c>
      <c r="E4" s="24">
        <f>CEILING(C4*0.9,LOOKUP(C4*0.9,{0,10,50,100,500},{0.01,0.05,0.1,0.5,1}))</f>
        <v>67.5</v>
      </c>
      <c r="F4" s="25">
        <f t="shared" si="1"/>
        <v>82</v>
      </c>
      <c r="G4" s="23">
        <v>1</v>
      </c>
      <c r="H4" s="23">
        <f t="shared" si="0"/>
        <v>75</v>
      </c>
      <c r="I4" s="23"/>
      <c r="J4" s="23" t="s">
        <v>2882</v>
      </c>
      <c r="K4" s="23" t="s">
        <v>2889</v>
      </c>
      <c r="L4" s="23" t="s">
        <v>2874</v>
      </c>
      <c r="M4" s="72"/>
      <c r="N4" s="5">
        <v>875</v>
      </c>
      <c r="O4" s="66"/>
      <c r="R4" s="3"/>
      <c r="S4" s="6">
        <v>3</v>
      </c>
      <c r="T4" s="8">
        <f>T2*3</f>
        <v>17736</v>
      </c>
    </row>
    <row r="5" spans="1:20" s="9" customFormat="1" ht="17.25" customHeight="1" x14ac:dyDescent="0.25">
      <c r="A5" s="23" t="s">
        <v>2758</v>
      </c>
      <c r="B5" s="23" t="s">
        <v>2759</v>
      </c>
      <c r="C5" s="23" t="s">
        <v>2869</v>
      </c>
      <c r="D5" s="24">
        <f>FLOOR(C5*1.1,LOOKUP(C5*1.1,{0,10,50,100,500},{0.01,0.05,0.1,0.5,1}))</f>
        <v>14.15</v>
      </c>
      <c r="E5" s="24">
        <f>CEILING(C5*0.9,LOOKUP(C5*0.9,{0,10,50,100,500},{0.01,0.05,0.1,0.5,1}))</f>
        <v>11.65</v>
      </c>
      <c r="F5" s="25">
        <f t="shared" si="1"/>
        <v>13.9</v>
      </c>
      <c r="G5" s="23">
        <v>4</v>
      </c>
      <c r="H5" s="23">
        <f t="shared" si="0"/>
        <v>51.6</v>
      </c>
      <c r="I5" s="23"/>
      <c r="J5" s="23" t="s">
        <v>2883</v>
      </c>
      <c r="K5" s="23" t="s">
        <v>2890</v>
      </c>
      <c r="L5" s="23" t="s">
        <v>2875</v>
      </c>
      <c r="M5" s="72"/>
      <c r="N5" s="5">
        <v>-3228</v>
      </c>
      <c r="O5" s="66"/>
      <c r="P5" s="6"/>
      <c r="Q5" s="6"/>
      <c r="R5" s="3"/>
      <c r="S5" s="6">
        <v>4</v>
      </c>
      <c r="T5" s="8">
        <f>T2*4</f>
        <v>23648</v>
      </c>
    </row>
    <row r="6" spans="1:20" x14ac:dyDescent="0.25">
      <c r="A6" s="23" t="s">
        <v>300</v>
      </c>
      <c r="B6" s="23" t="s">
        <v>301</v>
      </c>
      <c r="C6" s="23" t="s">
        <v>2870</v>
      </c>
      <c r="D6" s="24">
        <f>FLOOR(C6*1.1,LOOKUP(C6*1.1,{0,10,50,100,500},{0.01,0.05,0.1,0.5,1}))</f>
        <v>53.1</v>
      </c>
      <c r="E6" s="24">
        <f>CEILING(C6*0.9,LOOKUP(C6*0.9,{0,10,50,100,500},{0.01,0.05,0.1,0.5,1}))</f>
        <v>43.550000000000004</v>
      </c>
      <c r="F6" s="25">
        <f t="shared" si="1"/>
        <v>52.6</v>
      </c>
      <c r="G6" s="23">
        <v>1</v>
      </c>
      <c r="H6" s="23">
        <f t="shared" si="0"/>
        <v>48.35</v>
      </c>
      <c r="I6" s="23"/>
      <c r="J6" s="23" t="s">
        <v>2202</v>
      </c>
      <c r="K6" s="23" t="s">
        <v>2891</v>
      </c>
      <c r="L6" s="23" t="s">
        <v>2876</v>
      </c>
      <c r="M6" s="72"/>
      <c r="N6" s="5">
        <v>-158</v>
      </c>
      <c r="O6" s="66"/>
      <c r="R6" s="3"/>
      <c r="S6" s="6">
        <v>5</v>
      </c>
      <c r="T6" s="8">
        <f>T2*5</f>
        <v>29560</v>
      </c>
    </row>
    <row r="7" spans="1:20" s="9" customFormat="1" x14ac:dyDescent="0.25">
      <c r="A7" s="23" t="s">
        <v>184</v>
      </c>
      <c r="B7" s="23" t="s">
        <v>185</v>
      </c>
      <c r="C7" s="23" t="s">
        <v>2871</v>
      </c>
      <c r="D7" s="24">
        <f>FLOOR(C7*1.1,LOOKUP(C7*1.1,{0,10,50,100,500},{0.01,0.05,0.1,0.5,1}))</f>
        <v>80.5</v>
      </c>
      <c r="E7" s="24">
        <f>CEILING(C7*0.9,LOOKUP(C7*0.9,{0,10,50,100,500},{0.01,0.05,0.1,0.5,1}))</f>
        <v>65.900000000000006</v>
      </c>
      <c r="F7" s="25">
        <f t="shared" si="1"/>
        <v>80</v>
      </c>
      <c r="G7" s="23">
        <v>2</v>
      </c>
      <c r="H7" s="23">
        <f t="shared" si="0"/>
        <v>146.4</v>
      </c>
      <c r="I7" s="23"/>
      <c r="J7" s="23" t="s">
        <v>2884</v>
      </c>
      <c r="K7" s="23" t="s">
        <v>2892</v>
      </c>
      <c r="L7" s="23" t="s">
        <v>2877</v>
      </c>
      <c r="M7" s="59"/>
      <c r="N7" s="5">
        <v>-5182</v>
      </c>
      <c r="O7" s="6"/>
      <c r="P7" s="6"/>
      <c r="Q7" s="6"/>
      <c r="R7" s="3"/>
      <c r="S7" s="6">
        <v>6</v>
      </c>
      <c r="T7" s="8">
        <f>T2*6</f>
        <v>35472</v>
      </c>
    </row>
    <row r="8" spans="1:20" s="13" customFormat="1" x14ac:dyDescent="0.25">
      <c r="A8" s="23" t="s">
        <v>138</v>
      </c>
      <c r="B8" s="23" t="s">
        <v>139</v>
      </c>
      <c r="C8" s="23" t="s">
        <v>517</v>
      </c>
      <c r="D8" s="24">
        <f>FLOOR(C8*1.1,LOOKUP(C8*1.1,{0,10,50,100,500},{0.01,0.05,0.1,0.5,1}))</f>
        <v>55.900000000000006</v>
      </c>
      <c r="E8" s="24">
        <f>CEILING(C8*0.9,LOOKUP(C8*0.9,{0,10,50,100,500},{0.01,0.05,0.1,0.5,1}))</f>
        <v>45.85</v>
      </c>
      <c r="F8" s="25">
        <f t="shared" si="1"/>
        <v>55.400000000000006</v>
      </c>
      <c r="G8" s="25">
        <v>1</v>
      </c>
      <c r="H8" s="23">
        <f t="shared" si="0"/>
        <v>50.9</v>
      </c>
      <c r="I8" s="23"/>
      <c r="J8" s="23" t="s">
        <v>2885</v>
      </c>
      <c r="K8" s="23" t="s">
        <v>2893</v>
      </c>
      <c r="L8" s="23" t="s">
        <v>2878</v>
      </c>
      <c r="M8" s="59"/>
      <c r="N8" s="5">
        <v>-1236</v>
      </c>
      <c r="O8" s="6"/>
      <c r="P8" s="6"/>
      <c r="Q8" s="6"/>
      <c r="R8" s="3"/>
      <c r="S8" s="6">
        <v>7</v>
      </c>
      <c r="T8" s="8">
        <f>T2*7</f>
        <v>41384</v>
      </c>
    </row>
    <row r="9" spans="1:20" s="13" customFormat="1" x14ac:dyDescent="0.25">
      <c r="A9" s="23" t="s">
        <v>1647</v>
      </c>
      <c r="B9" s="23" t="s">
        <v>1648</v>
      </c>
      <c r="C9" s="23" t="s">
        <v>1331</v>
      </c>
      <c r="D9" s="24">
        <f>FLOOR(C9*1.1,LOOKUP(C9*1.1,{0,10,50,100,500},{0.01,0.05,0.1,0.5,1}))</f>
        <v>64.3</v>
      </c>
      <c r="E9" s="24">
        <f>CEILING(C9*0.9,LOOKUP(C9*0.9,{0,10,50,100,500},{0.01,0.05,0.1,0.5,1}))</f>
        <v>52.7</v>
      </c>
      <c r="F9" s="25">
        <f t="shared" si="1"/>
        <v>63.8</v>
      </c>
      <c r="G9" s="25">
        <v>1</v>
      </c>
      <c r="H9" s="23">
        <f t="shared" si="0"/>
        <v>58.5</v>
      </c>
      <c r="I9" s="23"/>
      <c r="J9" s="23" t="s">
        <v>2886</v>
      </c>
      <c r="K9" s="23" t="s">
        <v>2894</v>
      </c>
      <c r="L9" s="23" t="s">
        <v>2879</v>
      </c>
      <c r="M9" s="59"/>
      <c r="N9" s="5">
        <v>148</v>
      </c>
      <c r="O9" s="6"/>
      <c r="P9" s="6"/>
      <c r="Q9" s="6"/>
      <c r="R9" s="3"/>
      <c r="S9" s="6">
        <v>8</v>
      </c>
      <c r="T9" s="8">
        <f>T2*8</f>
        <v>47296</v>
      </c>
    </row>
    <row r="10" spans="1:20" x14ac:dyDescent="0.25">
      <c r="A10" s="5"/>
      <c r="B10" s="5"/>
      <c r="C10" s="5"/>
      <c r="D10" s="5"/>
      <c r="E10" s="5"/>
      <c r="F10" s="5"/>
      <c r="G10" s="5"/>
      <c r="H10" s="45">
        <f>SUM(H2:H9)</f>
        <v>591.20000000000005</v>
      </c>
      <c r="I10" s="5"/>
      <c r="J10" s="5"/>
      <c r="K10" s="5"/>
      <c r="L10" s="5"/>
      <c r="M10" s="5"/>
      <c r="N10" s="30">
        <f>SUM(N2:N9)</f>
        <v>-11224</v>
      </c>
      <c r="O10" s="71"/>
      <c r="R10" s="3"/>
      <c r="S10" s="6">
        <v>9</v>
      </c>
      <c r="T10" s="8">
        <f>T2*9</f>
        <v>53208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59120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5741-D527-4345-8C3A-33114296D94B}">
  <dimension ref="A1:T24"/>
  <sheetViews>
    <sheetView zoomScale="145" zoomScaleNormal="145" workbookViewId="0">
      <selection activeCell="N12" sqref="N12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8.28515625" style="6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1608</v>
      </c>
      <c r="B2" s="23" t="s">
        <v>1609</v>
      </c>
      <c r="C2" s="23" t="s">
        <v>2895</v>
      </c>
      <c r="D2" s="24">
        <f>FLOOR(C2*1.1,LOOKUP(C2*1.1,{0,10,50,100,500},{0.01,0.05,0.1,0.5,1}))</f>
        <v>30.650000000000002</v>
      </c>
      <c r="E2" s="24">
        <f>CEILING(C2*0.9,LOOKUP(C2*0.9,{0,10,50,100,500},{0.01,0.05,0.1,0.5,1}))</f>
        <v>25.150000000000002</v>
      </c>
      <c r="F2" s="25">
        <f>IF(D2&lt;10,D2-0.05,IF(D2&lt;50,D2-0.25,IF(D2&lt;100,D2-0.5,IF(D2&lt;500,D2-2.5,IF(D2&lt;1000,D2-5,0)))))</f>
        <v>30.400000000000002</v>
      </c>
      <c r="G2" s="23">
        <v>2</v>
      </c>
      <c r="H2" s="23">
        <f t="shared" ref="H2:H9" si="0">C2*G2</f>
        <v>55.8</v>
      </c>
      <c r="I2" s="23"/>
      <c r="J2" s="23" t="s">
        <v>2719</v>
      </c>
      <c r="K2" s="23" t="s">
        <v>2910</v>
      </c>
      <c r="L2" s="23" t="s">
        <v>2902</v>
      </c>
      <c r="M2" s="72"/>
      <c r="N2" s="5">
        <v>260</v>
      </c>
      <c r="O2" s="66"/>
      <c r="R2" s="3"/>
      <c r="S2" s="6">
        <v>1</v>
      </c>
      <c r="T2" s="8">
        <f>H14*1000*0.01</f>
        <v>6083.5</v>
      </c>
    </row>
    <row r="3" spans="1:20" s="9" customFormat="1" x14ac:dyDescent="0.25">
      <c r="A3" s="23" t="s">
        <v>784</v>
      </c>
      <c r="B3" s="23" t="s">
        <v>785</v>
      </c>
      <c r="C3" s="23" t="s">
        <v>2896</v>
      </c>
      <c r="D3" s="23">
        <f>FLOOR(C3*1.1,LOOKUP(C3*1.1,{0,10,50,100,500},{0.01,0.05,0.1,0.5,1}))</f>
        <v>49.5</v>
      </c>
      <c r="E3" s="23">
        <f>CEILING(C3*0.9,LOOKUP(C3*0.9,{0,10,50,100,500},{0.01,0.05,0.1,0.5,1}))</f>
        <v>40.5</v>
      </c>
      <c r="F3" s="25">
        <f t="shared" ref="F3:F9" si="1">IF(D3&lt;10,D3-0.05,IF(D3&lt;50,D3-0.25,IF(D3&lt;100,D3-0.5,IF(D3&lt;500,D3-2.5,IF(D3&lt;1000,D3-5,0)))))</f>
        <v>49.25</v>
      </c>
      <c r="G3" s="23">
        <v>1</v>
      </c>
      <c r="H3" s="23">
        <f t="shared" si="0"/>
        <v>45</v>
      </c>
      <c r="I3" s="23"/>
      <c r="J3" s="23" t="s">
        <v>1700</v>
      </c>
      <c r="K3" s="23" t="s">
        <v>2911</v>
      </c>
      <c r="L3" s="23" t="s">
        <v>2903</v>
      </c>
      <c r="M3" s="59"/>
      <c r="N3" s="5">
        <v>2110</v>
      </c>
      <c r="O3" s="66"/>
      <c r="P3" s="6"/>
      <c r="Q3" s="6"/>
      <c r="R3" s="3"/>
      <c r="S3" s="6">
        <v>2</v>
      </c>
      <c r="T3" s="8">
        <f>T2*2</f>
        <v>12167</v>
      </c>
    </row>
    <row r="4" spans="1:20" x14ac:dyDescent="0.25">
      <c r="A4" s="23" t="s">
        <v>2758</v>
      </c>
      <c r="B4" s="23" t="s">
        <v>2759</v>
      </c>
      <c r="C4" s="23" t="s">
        <v>1962</v>
      </c>
      <c r="D4" s="24">
        <f>FLOOR(C4*1.1,LOOKUP(C4*1.1,{0,10,50,100,500},{0.01,0.05,0.1,0.5,1}))</f>
        <v>14.950000000000001</v>
      </c>
      <c r="E4" s="24">
        <f>CEILING(C4*0.9,LOOKUP(C4*0.9,{0,10,50,100,500},{0.01,0.05,0.1,0.5,1}))</f>
        <v>12.25</v>
      </c>
      <c r="F4" s="25">
        <f t="shared" si="1"/>
        <v>14.700000000000001</v>
      </c>
      <c r="G4" s="23">
        <v>4</v>
      </c>
      <c r="H4" s="23">
        <f t="shared" si="0"/>
        <v>54.4</v>
      </c>
      <c r="I4" s="23"/>
      <c r="J4" s="23" t="s">
        <v>2899</v>
      </c>
      <c r="K4" s="23" t="s">
        <v>2912</v>
      </c>
      <c r="L4" s="23" t="s">
        <v>2904</v>
      </c>
      <c r="M4" s="72"/>
      <c r="N4" s="5">
        <v>2366</v>
      </c>
      <c r="O4" s="66"/>
      <c r="R4" s="3"/>
      <c r="S4" s="6">
        <v>3</v>
      </c>
      <c r="T4" s="8">
        <f>T2*3</f>
        <v>18250.5</v>
      </c>
    </row>
    <row r="5" spans="1:20" s="9" customFormat="1" ht="17.25" customHeight="1" x14ac:dyDescent="0.25">
      <c r="A5" s="23" t="s">
        <v>100</v>
      </c>
      <c r="B5" s="23" t="s">
        <v>101</v>
      </c>
      <c r="C5" s="23" t="s">
        <v>2897</v>
      </c>
      <c r="D5" s="24">
        <f>FLOOR(C5*1.1,LOOKUP(C5*1.1,{0,10,50,100,500},{0.01,0.05,0.1,0.5,1}))</f>
        <v>86.4</v>
      </c>
      <c r="E5" s="24">
        <f>CEILING(C5*0.9,LOOKUP(C5*0.9,{0,10,50,100,500},{0.01,0.05,0.1,0.5,1}))</f>
        <v>70.8</v>
      </c>
      <c r="F5" s="25">
        <f t="shared" si="1"/>
        <v>85.9</v>
      </c>
      <c r="G5" s="23">
        <v>1</v>
      </c>
      <c r="H5" s="23">
        <f t="shared" si="0"/>
        <v>78.599999999999994</v>
      </c>
      <c r="I5" s="23"/>
      <c r="J5" s="23" t="s">
        <v>2267</v>
      </c>
      <c r="K5" s="23" t="s">
        <v>2913</v>
      </c>
      <c r="L5" s="23" t="s">
        <v>2905</v>
      </c>
      <c r="M5" s="72"/>
      <c r="N5" s="5">
        <v>4267</v>
      </c>
      <c r="O5" s="66"/>
      <c r="P5" s="6"/>
      <c r="Q5" s="6"/>
      <c r="R5" s="3"/>
      <c r="S5" s="6">
        <v>4</v>
      </c>
      <c r="T5" s="8">
        <f>T2*4</f>
        <v>24334</v>
      </c>
    </row>
    <row r="6" spans="1:20" x14ac:dyDescent="0.25">
      <c r="A6" s="23" t="s">
        <v>2227</v>
      </c>
      <c r="B6" s="23" t="s">
        <v>2228</v>
      </c>
      <c r="C6" s="23" t="s">
        <v>2718</v>
      </c>
      <c r="D6" s="24">
        <f>FLOOR(C6*1.1,LOOKUP(C6*1.1,{0,10,50,100,500},{0.01,0.05,0.1,0.5,1}))</f>
        <v>67.8</v>
      </c>
      <c r="E6" s="24">
        <f>CEILING(C6*0.9,LOOKUP(C6*0.9,{0,10,50,100,500},{0.01,0.05,0.1,0.5,1}))</f>
        <v>55.6</v>
      </c>
      <c r="F6" s="25">
        <f t="shared" si="1"/>
        <v>67.3</v>
      </c>
      <c r="G6" s="23">
        <v>1</v>
      </c>
      <c r="H6" s="23">
        <f t="shared" si="0"/>
        <v>61.7</v>
      </c>
      <c r="I6" s="23"/>
      <c r="J6" s="23" t="s">
        <v>1922</v>
      </c>
      <c r="K6" s="23" t="s">
        <v>2914</v>
      </c>
      <c r="L6" s="23" t="s">
        <v>2906</v>
      </c>
      <c r="M6" s="59"/>
      <c r="N6" s="5">
        <v>4340</v>
      </c>
      <c r="O6" s="66"/>
      <c r="R6" s="3"/>
      <c r="S6" s="6">
        <v>5</v>
      </c>
      <c r="T6" s="8">
        <f>T2*5</f>
        <v>30417.5</v>
      </c>
    </row>
    <row r="7" spans="1:20" s="9" customFormat="1" x14ac:dyDescent="0.25">
      <c r="A7" s="23" t="s">
        <v>2549</v>
      </c>
      <c r="B7" s="23" t="s">
        <v>2550</v>
      </c>
      <c r="C7" s="23" t="s">
        <v>2898</v>
      </c>
      <c r="D7" s="24">
        <f>FLOOR(C7*1.1,LOOKUP(C7*1.1,{0,10,50,100,500},{0.01,0.05,0.1,0.5,1}))</f>
        <v>28.450000000000003</v>
      </c>
      <c r="E7" s="24">
        <f>CEILING(C7*0.9,LOOKUP(C7*0.9,{0,10,50,100,500},{0.01,0.05,0.1,0.5,1}))</f>
        <v>23.35</v>
      </c>
      <c r="F7" s="25">
        <f t="shared" si="1"/>
        <v>28.200000000000003</v>
      </c>
      <c r="G7" s="23">
        <v>2</v>
      </c>
      <c r="H7" s="23">
        <f t="shared" si="0"/>
        <v>51.8</v>
      </c>
      <c r="I7" s="23"/>
      <c r="J7" s="23" t="s">
        <v>2900</v>
      </c>
      <c r="K7" s="23" t="s">
        <v>2915</v>
      </c>
      <c r="L7" s="23" t="s">
        <v>2907</v>
      </c>
      <c r="M7" s="72"/>
      <c r="N7" s="5">
        <v>2281</v>
      </c>
      <c r="O7" s="6"/>
      <c r="P7" s="6"/>
      <c r="Q7" s="6"/>
      <c r="R7" s="3"/>
      <c r="S7" s="6">
        <v>6</v>
      </c>
      <c r="T7" s="8">
        <f>T2*6</f>
        <v>36501</v>
      </c>
    </row>
    <row r="8" spans="1:20" s="13" customFormat="1" x14ac:dyDescent="0.25">
      <c r="A8" s="23" t="s">
        <v>194</v>
      </c>
      <c r="B8" s="23" t="s">
        <v>195</v>
      </c>
      <c r="C8" s="23" t="s">
        <v>476</v>
      </c>
      <c r="D8" s="24">
        <f>FLOOR(C8*1.1,LOOKUP(C8*1.1,{0,10,50,100,500},{0.01,0.05,0.1,0.5,1}))</f>
        <v>83.9</v>
      </c>
      <c r="E8" s="24">
        <f>CEILING(C8*0.9,LOOKUP(C8*0.9,{0,10,50,100,500},{0.01,0.05,0.1,0.5,1}))</f>
        <v>68.7</v>
      </c>
      <c r="F8" s="25">
        <f t="shared" si="1"/>
        <v>83.4</v>
      </c>
      <c r="G8" s="25">
        <v>2</v>
      </c>
      <c r="H8" s="23">
        <f t="shared" si="0"/>
        <v>152.6</v>
      </c>
      <c r="I8" s="23"/>
      <c r="J8" s="23" t="s">
        <v>274</v>
      </c>
      <c r="K8" s="23" t="s">
        <v>2916</v>
      </c>
      <c r="L8" s="23" t="s">
        <v>2908</v>
      </c>
      <c r="M8" s="59"/>
      <c r="N8" s="5">
        <v>2223</v>
      </c>
      <c r="O8" s="6"/>
      <c r="P8" s="6"/>
      <c r="Q8" s="6"/>
      <c r="R8" s="3"/>
      <c r="S8" s="6">
        <v>7</v>
      </c>
      <c r="T8" s="8">
        <f>T2*7</f>
        <v>42584.5</v>
      </c>
    </row>
    <row r="9" spans="1:20" s="13" customFormat="1" x14ac:dyDescent="0.25">
      <c r="A9" s="28" t="s">
        <v>593</v>
      </c>
      <c r="B9" s="28" t="s">
        <v>594</v>
      </c>
      <c r="C9" s="28" t="s">
        <v>283</v>
      </c>
      <c r="D9" s="22">
        <f>FLOOR(C9*1.1,LOOKUP(C9*1.1,{0,10,50,100,500},{0.01,0.05,0.1,0.5,1}))</f>
        <v>48.400000000000006</v>
      </c>
      <c r="E9" s="22">
        <f>CEILING(C9*0.9,LOOKUP(C9*0.9,{0,10,50,100,500},{0.01,0.05,0.1,0.5,1}))</f>
        <v>39.6</v>
      </c>
      <c r="F9" s="29">
        <f t="shared" si="1"/>
        <v>48.150000000000006</v>
      </c>
      <c r="G9" s="29">
        <v>0</v>
      </c>
      <c r="H9" s="28">
        <f t="shared" si="0"/>
        <v>0</v>
      </c>
      <c r="I9" s="28"/>
      <c r="J9" s="28" t="s">
        <v>2901</v>
      </c>
      <c r="K9" s="28" t="s">
        <v>2917</v>
      </c>
      <c r="L9" s="28" t="s">
        <v>2909</v>
      </c>
      <c r="M9" s="72"/>
      <c r="N9" s="5"/>
      <c r="O9" s="6"/>
      <c r="P9" s="6"/>
      <c r="Q9" s="6"/>
      <c r="R9" s="3"/>
      <c r="S9" s="6">
        <v>8</v>
      </c>
      <c r="T9" s="8">
        <f>T2*8</f>
        <v>48668</v>
      </c>
    </row>
    <row r="10" spans="1:20" x14ac:dyDescent="0.25">
      <c r="A10" s="23" t="s">
        <v>559</v>
      </c>
      <c r="B10" s="23" t="s">
        <v>560</v>
      </c>
      <c r="C10" s="23" t="s">
        <v>2924</v>
      </c>
      <c r="D10" s="24">
        <f>FLOOR(C10*1.1,LOOKUP(C10*1.1,{0,10,50,100,500},{0.01,0.05,0.1,0.5,1}))</f>
        <v>18.600000000000001</v>
      </c>
      <c r="E10" s="24">
        <f>CEILING(C10*0.9,LOOKUP(C10*0.9,{0,10,50,100,500},{0.01,0.05,0.1,0.5,1}))</f>
        <v>15.3</v>
      </c>
      <c r="F10" s="25">
        <f>IF(D10&lt;10,D10-0.05,IF(D10&lt;50,D10-0.25,IF(D10&lt;100,D10-0.5,IF(D10&lt;500,D10-2.5,IF(D10&lt;1000,D10-5,0)))))</f>
        <v>18.350000000000001</v>
      </c>
      <c r="G10" s="25">
        <v>3</v>
      </c>
      <c r="H10" s="23">
        <f>C10*G10</f>
        <v>50.849999999999994</v>
      </c>
      <c r="I10" s="23"/>
      <c r="J10" s="23" t="s">
        <v>2928</v>
      </c>
      <c r="K10" s="23" t="s">
        <v>2920</v>
      </c>
      <c r="L10" s="23" t="s">
        <v>2929</v>
      </c>
      <c r="M10" s="60"/>
      <c r="N10" s="6">
        <v>2286</v>
      </c>
      <c r="O10" s="71"/>
      <c r="R10" s="3"/>
      <c r="S10" s="6">
        <v>9</v>
      </c>
      <c r="T10" s="8">
        <f>T2*9</f>
        <v>54751.5</v>
      </c>
    </row>
    <row r="11" spans="1:20" s="9" customFormat="1" x14ac:dyDescent="0.25">
      <c r="A11" s="23" t="s">
        <v>19</v>
      </c>
      <c r="B11" s="23" t="s">
        <v>20</v>
      </c>
      <c r="C11" s="23" t="s">
        <v>2925</v>
      </c>
      <c r="D11" s="24">
        <f>FLOOR(C11*1.1,LOOKUP(C11*1.1,{0,10,50,100,500},{0.01,0.05,0.1,0.5,1}))</f>
        <v>63.300000000000004</v>
      </c>
      <c r="E11" s="24">
        <f>CEILING(C11*0.9,LOOKUP(C11*0.9,{0,10,50,100,500},{0.01,0.05,0.1,0.5,1}))</f>
        <v>51.900000000000006</v>
      </c>
      <c r="F11" s="25">
        <f>IF(D11&lt;10,D11-0.05,IF(D11&lt;50,D11-0.25,IF(D11&lt;100,D11-0.5,IF(D11&lt;500,D11-2.5,IF(D11&lt;1000,D11-5,0)))))</f>
        <v>62.800000000000004</v>
      </c>
      <c r="G11" s="25">
        <v>1</v>
      </c>
      <c r="H11" s="23">
        <f>C11*G11</f>
        <v>57.6</v>
      </c>
      <c r="I11" s="23"/>
      <c r="J11" s="23" t="s">
        <v>740</v>
      </c>
      <c r="K11" s="23" t="s">
        <v>2921</v>
      </c>
      <c r="L11" s="23" t="s">
        <v>2930</v>
      </c>
      <c r="M11" s="60"/>
      <c r="N11" s="5">
        <v>-44</v>
      </c>
      <c r="O11" s="6"/>
      <c r="P11" s="6"/>
      <c r="Q11" s="6"/>
      <c r="R11" s="3"/>
      <c r="S11" s="6">
        <v>10</v>
      </c>
      <c r="T11" s="8">
        <f>T2*10</f>
        <v>60835</v>
      </c>
    </row>
    <row r="12" spans="1:20" x14ac:dyDescent="0.25">
      <c r="A12" s="15" t="s">
        <v>138</v>
      </c>
      <c r="B12" s="15" t="s">
        <v>139</v>
      </c>
      <c r="C12" s="15" t="s">
        <v>2926</v>
      </c>
      <c r="D12" s="16">
        <f>FLOOR(C12*1.1,LOOKUP(C12*1.1,{0,10,50,100,500},{0.01,0.05,0.1,0.5,1}))</f>
        <v>61.400000000000006</v>
      </c>
      <c r="E12" s="16">
        <f>CEILING(C12*0.9,LOOKUP(C12*0.9,{0,10,50,100,500},{0.01,0.05,0.1,0.5,1}))</f>
        <v>50.400000000000006</v>
      </c>
      <c r="F12" s="17">
        <f>IF(D12&lt;10,D12-0.05,IF(D12&lt;50,D12-0.25,IF(D12&lt;100,D12-0.5,IF(D12&lt;500,D12-2.5,IF(D12&lt;1000,D12-5,0)))))</f>
        <v>60.900000000000006</v>
      </c>
      <c r="G12" s="17">
        <v>0</v>
      </c>
      <c r="H12" s="15">
        <f>C12*G12</f>
        <v>0</v>
      </c>
      <c r="I12" s="15"/>
      <c r="J12" s="15" t="s">
        <v>1785</v>
      </c>
      <c r="K12" s="15" t="s">
        <v>2922</v>
      </c>
      <c r="L12" s="15" t="s">
        <v>2931</v>
      </c>
      <c r="M12" s="59"/>
      <c r="N12" s="73"/>
      <c r="R12" s="3"/>
      <c r="T12" s="7"/>
    </row>
    <row r="13" spans="1:20" s="9" customFormat="1" x14ac:dyDescent="0.25">
      <c r="A13" s="15" t="s">
        <v>2918</v>
      </c>
      <c r="B13" s="15" t="s">
        <v>2919</v>
      </c>
      <c r="C13" s="15" t="s">
        <v>2927</v>
      </c>
      <c r="D13" s="16">
        <f>FLOOR(C13*1.1,LOOKUP(C13*1.1,{0,10,50,100,500},{0.01,0.05,0.1,0.5,1}))</f>
        <v>24.6</v>
      </c>
      <c r="E13" s="16">
        <f>CEILING(C13*0.9,LOOKUP(C13*0.9,{0,10,50,100,500},{0.01,0.05,0.1,0.5,1}))</f>
        <v>20.200000000000003</v>
      </c>
      <c r="F13" s="17">
        <f>IF(D13&lt;10,D13-0.05,IF(D13&lt;50,D13-0.25,IF(D13&lt;100,D13-0.5,IF(D13&lt;500,D13-2.5,IF(D13&lt;1000,D13-5,0)))))</f>
        <v>24.35</v>
      </c>
      <c r="G13" s="17">
        <v>0</v>
      </c>
      <c r="H13" s="15">
        <f>C13*G13</f>
        <v>0</v>
      </c>
      <c r="I13" s="15"/>
      <c r="J13" s="15" t="s">
        <v>1785</v>
      </c>
      <c r="K13" s="15" t="s">
        <v>2923</v>
      </c>
      <c r="L13" s="15" t="s">
        <v>2932</v>
      </c>
      <c r="M13" s="60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45">
        <f>SUM(H2:H13)</f>
        <v>608.35</v>
      </c>
      <c r="I14" s="3"/>
      <c r="J14" s="5"/>
      <c r="K14" s="5"/>
      <c r="L14" s="5"/>
      <c r="M14" s="41"/>
      <c r="N14" s="30">
        <f>SUM(N2:N13)</f>
        <v>20089</v>
      </c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6C51-52D7-450C-BD26-860FAE6874CA}">
  <dimension ref="A1:T24"/>
  <sheetViews>
    <sheetView zoomScale="145" zoomScaleNormal="145" workbookViewId="0">
      <selection activeCell="H19" sqref="H19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8.28515625" style="6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138</v>
      </c>
      <c r="B2" s="23" t="s">
        <v>139</v>
      </c>
      <c r="C2" s="23" t="s">
        <v>2945</v>
      </c>
      <c r="D2" s="24">
        <f>FLOOR(C2*1.1,LOOKUP(C2*1.1,{0,10,50,100,500},{0.01,0.05,0.1,0.5,1}))</f>
        <v>64</v>
      </c>
      <c r="E2" s="24">
        <f>CEILING(C2*0.9,LOOKUP(C2*0.9,{0,10,50,100,500},{0.01,0.05,0.1,0.5,1}))</f>
        <v>52.400000000000006</v>
      </c>
      <c r="F2" s="25">
        <f>IF(D2&lt;10,D2-0.05,IF(D2&lt;50,D2-0.25,IF(D2&lt;100,D2-0.5,IF(D2&lt;500,D2-2.5,IF(D2&lt;1000,D2-5,0)))))</f>
        <v>63.5</v>
      </c>
      <c r="G2" s="23">
        <v>2</v>
      </c>
      <c r="H2" s="23">
        <f t="shared" ref="H2:H9" si="0">C2*G2</f>
        <v>116.4</v>
      </c>
      <c r="I2" s="23"/>
      <c r="J2" s="23" t="s">
        <v>2958</v>
      </c>
      <c r="K2" s="23" t="s">
        <v>2937</v>
      </c>
      <c r="L2" s="23" t="s">
        <v>2950</v>
      </c>
      <c r="M2" s="72"/>
      <c r="N2" s="5">
        <v>775</v>
      </c>
      <c r="O2" s="66"/>
      <c r="R2" s="3"/>
      <c r="S2" s="6">
        <v>1</v>
      </c>
      <c r="T2" s="8">
        <f>H12*1000*0.01</f>
        <v>4532.0000000000009</v>
      </c>
    </row>
    <row r="3" spans="1:20" s="9" customFormat="1" x14ac:dyDescent="0.25">
      <c r="A3" s="23" t="s">
        <v>1482</v>
      </c>
      <c r="B3" s="23" t="s">
        <v>1483</v>
      </c>
      <c r="C3" s="23" t="s">
        <v>219</v>
      </c>
      <c r="D3" s="23">
        <f>FLOOR(C3*1.1,LOOKUP(C3*1.1,{0,10,50,100,500},{0.01,0.05,0.1,0.5,1}))</f>
        <v>23.75</v>
      </c>
      <c r="E3" s="23">
        <f>CEILING(C3*0.9,LOOKUP(C3*0.9,{0,10,50,100,500},{0.01,0.05,0.1,0.5,1}))</f>
        <v>19.450000000000003</v>
      </c>
      <c r="F3" s="25">
        <f t="shared" ref="F3:F9" si="1">IF(D3&lt;10,D3-0.05,IF(D3&lt;50,D3-0.25,IF(D3&lt;100,D3-0.5,IF(D3&lt;500,D3-2.5,IF(D3&lt;1000,D3-5,0)))))</f>
        <v>23.5</v>
      </c>
      <c r="G3" s="23">
        <v>3</v>
      </c>
      <c r="H3" s="23">
        <f t="shared" si="0"/>
        <v>64.800000000000011</v>
      </c>
      <c r="I3" s="23"/>
      <c r="J3" s="23" t="s">
        <v>2959</v>
      </c>
      <c r="K3" s="23" t="s">
        <v>2938</v>
      </c>
      <c r="L3" s="23" t="s">
        <v>2951</v>
      </c>
      <c r="M3" s="59"/>
      <c r="N3" s="5">
        <v>-3446</v>
      </c>
      <c r="O3" s="66"/>
      <c r="P3" s="6"/>
      <c r="Q3" s="6"/>
      <c r="R3" s="3"/>
      <c r="S3" s="6">
        <v>2</v>
      </c>
      <c r="T3" s="8">
        <f>T2*2</f>
        <v>9064.0000000000018</v>
      </c>
    </row>
    <row r="4" spans="1:20" x14ac:dyDescent="0.25">
      <c r="A4" s="23" t="s">
        <v>194</v>
      </c>
      <c r="B4" s="23" t="s">
        <v>195</v>
      </c>
      <c r="C4" s="23" t="s">
        <v>2946</v>
      </c>
      <c r="D4" s="24">
        <f>FLOOR(C4*1.1,LOOKUP(C4*1.1,{0,10,50,100,500},{0.01,0.05,0.1,0.5,1}))</f>
        <v>84.7</v>
      </c>
      <c r="E4" s="24">
        <f>CEILING(C4*0.9,LOOKUP(C4*0.9,{0,10,50,100,500},{0.01,0.05,0.1,0.5,1}))</f>
        <v>69.3</v>
      </c>
      <c r="F4" s="25">
        <f t="shared" si="1"/>
        <v>84.2</v>
      </c>
      <c r="G4" s="23">
        <v>1</v>
      </c>
      <c r="H4" s="23">
        <f t="shared" si="0"/>
        <v>77</v>
      </c>
      <c r="I4" s="23"/>
      <c r="J4" s="23" t="s">
        <v>2960</v>
      </c>
      <c r="K4" s="23" t="s">
        <v>2939</v>
      </c>
      <c r="L4" s="23" t="s">
        <v>2952</v>
      </c>
      <c r="M4" s="72"/>
      <c r="N4" s="5">
        <v>-3555</v>
      </c>
      <c r="O4" s="66"/>
      <c r="R4" s="3"/>
      <c r="S4" s="6">
        <v>3</v>
      </c>
      <c r="T4" s="8">
        <f>T2*3</f>
        <v>13596.000000000004</v>
      </c>
    </row>
    <row r="5" spans="1:20" s="9" customFormat="1" ht="17.25" customHeight="1" x14ac:dyDescent="0.25">
      <c r="A5" s="23" t="s">
        <v>1041</v>
      </c>
      <c r="B5" s="23" t="s">
        <v>1042</v>
      </c>
      <c r="C5" s="23" t="s">
        <v>2947</v>
      </c>
      <c r="D5" s="24">
        <f>FLOOR(C5*1.1,LOOKUP(C5*1.1,{0,10,50,100,500},{0.01,0.05,0.1,0.5,1}))</f>
        <v>87.100000000000009</v>
      </c>
      <c r="E5" s="24">
        <f>CEILING(C5*0.9,LOOKUP(C5*0.9,{0,10,50,100,500},{0.01,0.05,0.1,0.5,1}))</f>
        <v>71.3</v>
      </c>
      <c r="F5" s="25">
        <f t="shared" si="1"/>
        <v>86.600000000000009</v>
      </c>
      <c r="G5" s="23">
        <v>1</v>
      </c>
      <c r="H5" s="23">
        <f t="shared" si="0"/>
        <v>79.2</v>
      </c>
      <c r="I5" s="23"/>
      <c r="J5" s="23" t="s">
        <v>2046</v>
      </c>
      <c r="K5" s="23" t="s">
        <v>2940</v>
      </c>
      <c r="L5" s="23" t="s">
        <v>2953</v>
      </c>
      <c r="M5" s="72"/>
      <c r="N5" s="5">
        <v>-6159</v>
      </c>
      <c r="O5" s="66"/>
      <c r="P5" s="6"/>
      <c r="Q5" s="6"/>
      <c r="R5" s="3"/>
      <c r="S5" s="6">
        <v>4</v>
      </c>
      <c r="T5" s="8">
        <f>T2*4</f>
        <v>18128.000000000004</v>
      </c>
    </row>
    <row r="6" spans="1:20" x14ac:dyDescent="0.25">
      <c r="A6" s="23" t="s">
        <v>335</v>
      </c>
      <c r="B6" s="23" t="s">
        <v>336</v>
      </c>
      <c r="C6" s="23" t="s">
        <v>2948</v>
      </c>
      <c r="D6" s="24">
        <f>FLOOR(C6*1.1,LOOKUP(C6*1.1,{0,10,50,100,500},{0.01,0.05,0.1,0.5,1}))</f>
        <v>23.400000000000002</v>
      </c>
      <c r="E6" s="24">
        <f>CEILING(C6*0.9,LOOKUP(C6*0.9,{0,10,50,100,500},{0.01,0.05,0.1,0.5,1}))</f>
        <v>19.200000000000003</v>
      </c>
      <c r="F6" s="25">
        <f t="shared" si="1"/>
        <v>23.150000000000002</v>
      </c>
      <c r="G6" s="23">
        <v>3</v>
      </c>
      <c r="H6" s="23">
        <f t="shared" si="0"/>
        <v>63.900000000000006</v>
      </c>
      <c r="I6" s="23"/>
      <c r="J6" s="23" t="s">
        <v>2141</v>
      </c>
      <c r="K6" s="23" t="s">
        <v>2941</v>
      </c>
      <c r="L6" s="23" t="s">
        <v>2954</v>
      </c>
      <c r="M6" s="72"/>
      <c r="N6" s="5">
        <v>-1777</v>
      </c>
      <c r="O6" s="66"/>
      <c r="R6" s="3"/>
      <c r="S6" s="6">
        <v>5</v>
      </c>
      <c r="T6" s="8">
        <f>T2*5</f>
        <v>22660.000000000004</v>
      </c>
    </row>
    <row r="7" spans="1:20" s="9" customFormat="1" x14ac:dyDescent="0.25">
      <c r="A7" s="23" t="s">
        <v>2933</v>
      </c>
      <c r="B7" s="23" t="s">
        <v>2935</v>
      </c>
      <c r="C7" s="23" t="s">
        <v>1233</v>
      </c>
      <c r="D7" s="24">
        <f>FLOOR(C7*1.1,LOOKUP(C7*1.1,{0,10,50,100,500},{0.01,0.05,0.1,0.5,1}))</f>
        <v>19</v>
      </c>
      <c r="E7" s="24">
        <f>CEILING(C7*0.9,LOOKUP(C7*0.9,{0,10,50,100,500},{0.01,0.05,0.1,0.5,1}))</f>
        <v>15.600000000000001</v>
      </c>
      <c r="F7" s="25">
        <f t="shared" si="1"/>
        <v>18.75</v>
      </c>
      <c r="G7" s="23">
        <v>3</v>
      </c>
      <c r="H7" s="23">
        <f t="shared" si="0"/>
        <v>51.900000000000006</v>
      </c>
      <c r="I7" s="23"/>
      <c r="J7" s="23" t="s">
        <v>2269</v>
      </c>
      <c r="K7" s="23" t="s">
        <v>2942</v>
      </c>
      <c r="L7" s="23" t="s">
        <v>2955</v>
      </c>
      <c r="M7" s="72"/>
      <c r="N7" s="5">
        <v>-1280</v>
      </c>
      <c r="O7" s="6"/>
      <c r="P7" s="6"/>
      <c r="Q7" s="6"/>
      <c r="R7" s="3"/>
      <c r="S7" s="6">
        <v>6</v>
      </c>
      <c r="T7" s="8">
        <f>T2*6</f>
        <v>27192.000000000007</v>
      </c>
    </row>
    <row r="8" spans="1:20" s="13" customFormat="1" x14ac:dyDescent="0.25">
      <c r="A8" s="28" t="s">
        <v>2934</v>
      </c>
      <c r="B8" s="28" t="s">
        <v>2936</v>
      </c>
      <c r="C8" s="28" t="s">
        <v>2949</v>
      </c>
      <c r="D8" s="22">
        <f>FLOOR(C8*1.1,LOOKUP(C8*1.1,{0,10,50,100,500},{0.01,0.05,0.1,0.5,1}))</f>
        <v>49.900000000000006</v>
      </c>
      <c r="E8" s="22">
        <f>CEILING(C8*0.9,LOOKUP(C8*0.9,{0,10,50,100,500},{0.01,0.05,0.1,0.5,1}))</f>
        <v>40.900000000000006</v>
      </c>
      <c r="F8" s="29">
        <f t="shared" si="1"/>
        <v>49.650000000000006</v>
      </c>
      <c r="G8" s="29">
        <v>0</v>
      </c>
      <c r="H8" s="28">
        <f t="shared" si="0"/>
        <v>0</v>
      </c>
      <c r="I8" s="28"/>
      <c r="J8" s="28" t="s">
        <v>1446</v>
      </c>
      <c r="K8" s="28" t="s">
        <v>2943</v>
      </c>
      <c r="L8" s="28" t="s">
        <v>2956</v>
      </c>
      <c r="M8" s="72" t="s">
        <v>89</v>
      </c>
      <c r="N8" s="5"/>
      <c r="O8" s="6"/>
      <c r="P8" s="6"/>
      <c r="Q8" s="6"/>
      <c r="R8" s="3"/>
      <c r="S8" s="6">
        <v>7</v>
      </c>
      <c r="T8" s="8">
        <f>T2*7</f>
        <v>31724.000000000007</v>
      </c>
    </row>
    <row r="9" spans="1:20" s="13" customFormat="1" x14ac:dyDescent="0.25">
      <c r="A9" s="15" t="s">
        <v>359</v>
      </c>
      <c r="B9" s="15" t="s">
        <v>360</v>
      </c>
      <c r="C9" s="15" t="s">
        <v>220</v>
      </c>
      <c r="D9" s="16">
        <f>FLOOR(C9*1.1,LOOKUP(C9*1.1,{0,10,50,100,500},{0.01,0.05,0.1,0.5,1}))</f>
        <v>18.45</v>
      </c>
      <c r="E9" s="16">
        <f>CEILING(C9*0.9,LOOKUP(C9*0.9,{0,10,50,100,500},{0.01,0.05,0.1,0.5,1}))</f>
        <v>15.15</v>
      </c>
      <c r="F9" s="17">
        <f t="shared" si="1"/>
        <v>18.2</v>
      </c>
      <c r="G9" s="17">
        <v>0</v>
      </c>
      <c r="H9" s="15">
        <f t="shared" si="0"/>
        <v>0</v>
      </c>
      <c r="I9" s="15"/>
      <c r="J9" s="15" t="s">
        <v>2961</v>
      </c>
      <c r="K9" s="15" t="s">
        <v>2944</v>
      </c>
      <c r="L9" s="55" t="s">
        <v>2957</v>
      </c>
      <c r="M9" s="72"/>
      <c r="N9" s="5"/>
      <c r="O9" s="6"/>
      <c r="P9" s="6"/>
      <c r="Q9" s="6"/>
      <c r="R9" s="3"/>
      <c r="S9" s="6">
        <v>8</v>
      </c>
      <c r="T9" s="8">
        <f>T2*8</f>
        <v>36256.000000000007</v>
      </c>
    </row>
    <row r="10" spans="1:20" x14ac:dyDescent="0.25">
      <c r="A10" s="15" t="s">
        <v>1716</v>
      </c>
      <c r="B10" s="15" t="s">
        <v>1717</v>
      </c>
      <c r="C10" s="15" t="s">
        <v>112</v>
      </c>
      <c r="D10" s="16">
        <f>FLOOR(C10*1.1,LOOKUP(C10*1.1,{0,10,50,100,500},{0.01,0.05,0.1,0.5,1}))</f>
        <v>17.400000000000002</v>
      </c>
      <c r="E10" s="16">
        <f>CEILING(C10*0.9,LOOKUP(C10*0.9,{0,10,50,100,500},{0.01,0.05,0.1,0.5,1}))</f>
        <v>14.3</v>
      </c>
      <c r="F10" s="17">
        <f>IF(D10&lt;10,D10-0.05,IF(D10&lt;50,D10-0.25,IF(D10&lt;100,D10-0.5,IF(D10&lt;500,D10-2.5,IF(D10&lt;1000,D10-5,0)))))</f>
        <v>17.150000000000002</v>
      </c>
      <c r="G10" s="17">
        <v>0</v>
      </c>
      <c r="H10" s="15">
        <f>C10*G10</f>
        <v>0</v>
      </c>
      <c r="I10" s="15"/>
      <c r="J10" s="15" t="s">
        <v>950</v>
      </c>
      <c r="K10" s="15" t="s">
        <v>2967</v>
      </c>
      <c r="L10" s="15" t="s">
        <v>2965</v>
      </c>
      <c r="M10" s="60"/>
      <c r="O10" s="71"/>
      <c r="R10" s="3"/>
      <c r="S10" s="6">
        <v>9</v>
      </c>
      <c r="T10" s="8">
        <f>T2*9</f>
        <v>40788.000000000007</v>
      </c>
    </row>
    <row r="11" spans="1:20" s="9" customFormat="1" x14ac:dyDescent="0.25">
      <c r="A11" s="15" t="s">
        <v>2962</v>
      </c>
      <c r="B11" s="15" t="s">
        <v>2963</v>
      </c>
      <c r="C11" s="15" t="s">
        <v>2964</v>
      </c>
      <c r="D11" s="16">
        <f>FLOOR(C11*1.1,LOOKUP(C11*1.1,{0,10,50,100,500},{0.01,0.05,0.1,0.5,1}))</f>
        <v>23.700000000000003</v>
      </c>
      <c r="E11" s="16">
        <f>CEILING(C11*0.9,LOOKUP(C11*0.9,{0,10,50,100,500},{0.01,0.05,0.1,0.5,1}))</f>
        <v>19.400000000000002</v>
      </c>
      <c r="F11" s="17">
        <f>IF(D11&lt;10,D11-0.05,IF(D11&lt;50,D11-0.25,IF(D11&lt;100,D11-0.5,IF(D11&lt;500,D11-2.5,IF(D11&lt;1000,D11-5,0)))))</f>
        <v>23.450000000000003</v>
      </c>
      <c r="G11" s="17">
        <v>0</v>
      </c>
      <c r="H11" s="15">
        <f>C11*G11</f>
        <v>0</v>
      </c>
      <c r="I11" s="15"/>
      <c r="J11" s="15" t="s">
        <v>775</v>
      </c>
      <c r="K11" s="15" t="s">
        <v>2968</v>
      </c>
      <c r="L11" s="15" t="s">
        <v>2966</v>
      </c>
      <c r="M11" s="60"/>
      <c r="N11" s="5"/>
      <c r="O11" s="6"/>
      <c r="P11" s="6"/>
      <c r="Q11" s="6"/>
      <c r="R11" s="3"/>
      <c r="S11" s="6">
        <v>10</v>
      </c>
      <c r="T11" s="8">
        <f>T2*10</f>
        <v>45320.000000000007</v>
      </c>
    </row>
    <row r="12" spans="1:20" x14ac:dyDescent="0.25">
      <c r="A12" s="5"/>
      <c r="B12" s="5"/>
      <c r="C12" s="5"/>
      <c r="D12" s="4"/>
      <c r="E12" s="4"/>
      <c r="F12" s="3"/>
      <c r="G12" s="3"/>
      <c r="H12" s="45">
        <f>SUM(H2:H11)</f>
        <v>453.20000000000005</v>
      </c>
      <c r="I12" s="3"/>
      <c r="J12" s="5"/>
      <c r="K12" s="5"/>
      <c r="L12" s="5"/>
      <c r="M12" s="5"/>
      <c r="N12" s="30">
        <f>SUM(N2:N11)</f>
        <v>-15442</v>
      </c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B24-B0A8-4800-9DAC-487EFA14633A}">
  <dimension ref="A1:T24"/>
  <sheetViews>
    <sheetView zoomScale="130" zoomScaleNormal="130" workbookViewId="0">
      <selection activeCell="L15" sqref="L15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8.28515625" style="6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1482</v>
      </c>
      <c r="B2" s="23" t="s">
        <v>1483</v>
      </c>
      <c r="C2" s="23" t="s">
        <v>2969</v>
      </c>
      <c r="D2" s="24">
        <f>FLOOR(C2*1.1,LOOKUP(C2*1.1,{0,10,50,100,500},{0.01,0.05,0.1,0.5,1}))</f>
        <v>26.1</v>
      </c>
      <c r="E2" s="24">
        <f>CEILING(C2*0.9,LOOKUP(C2*0.9,{0,10,50,100,500},{0.01,0.05,0.1,0.5,1}))</f>
        <v>21.400000000000002</v>
      </c>
      <c r="F2" s="25">
        <f>IF(D2&lt;10,D2-0.05,IF(D2&lt;50,D2-0.25,IF(D2&lt;100,D2-0.5,IF(D2&lt;500,D2-2.5,IF(D2&lt;1000,D2-5,0)))))</f>
        <v>25.85</v>
      </c>
      <c r="G2" s="23">
        <v>2</v>
      </c>
      <c r="H2" s="23">
        <f t="shared" ref="H2:H9" si="0">C2*G2</f>
        <v>47.5</v>
      </c>
      <c r="I2" s="23"/>
      <c r="J2" s="23" t="s">
        <v>2981</v>
      </c>
      <c r="K2" s="23" t="s">
        <v>2986</v>
      </c>
      <c r="L2" s="23" t="s">
        <v>2973</v>
      </c>
      <c r="M2" s="59"/>
      <c r="N2" s="5">
        <v>-4211</v>
      </c>
      <c r="O2" s="66"/>
      <c r="R2" s="3"/>
      <c r="S2" s="6">
        <v>1</v>
      </c>
      <c r="T2" s="8">
        <f>H10*1000*0.01</f>
        <v>4380.5</v>
      </c>
    </row>
    <row r="3" spans="1:20" s="9" customFormat="1" x14ac:dyDescent="0.25">
      <c r="A3" s="23" t="s">
        <v>138</v>
      </c>
      <c r="B3" s="23" t="s">
        <v>139</v>
      </c>
      <c r="C3" s="23" t="s">
        <v>2330</v>
      </c>
      <c r="D3" s="23">
        <f>FLOOR(C3*1.1,LOOKUP(C3*1.1,{0,10,50,100,500},{0.01,0.05,0.1,0.5,1}))</f>
        <v>66.5</v>
      </c>
      <c r="E3" s="23">
        <f>CEILING(C3*0.9,LOOKUP(C3*0.9,{0,10,50,100,500},{0.01,0.05,0.1,0.5,1}))</f>
        <v>54.5</v>
      </c>
      <c r="F3" s="25">
        <f t="shared" ref="F3:F9" si="1">IF(D3&lt;10,D3-0.05,IF(D3&lt;50,D3-0.25,IF(D3&lt;100,D3-0.5,IF(D3&lt;500,D3-2.5,IF(D3&lt;1000,D3-5,0)))))</f>
        <v>66</v>
      </c>
      <c r="G3" s="23">
        <v>1</v>
      </c>
      <c r="H3" s="23">
        <f t="shared" si="0"/>
        <v>60.5</v>
      </c>
      <c r="I3" s="23"/>
      <c r="J3" s="23" t="s">
        <v>2982</v>
      </c>
      <c r="K3" s="23" t="s">
        <v>2987</v>
      </c>
      <c r="L3" s="23" t="s">
        <v>2974</v>
      </c>
      <c r="M3" s="72"/>
      <c r="N3" s="5">
        <v>841</v>
      </c>
      <c r="O3" s="66"/>
      <c r="P3" s="6"/>
      <c r="Q3" s="6"/>
      <c r="R3" s="3"/>
      <c r="S3" s="6">
        <v>2</v>
      </c>
      <c r="T3" s="8">
        <f>T2*2</f>
        <v>8761</v>
      </c>
    </row>
    <row r="4" spans="1:20" x14ac:dyDescent="0.25">
      <c r="A4" s="23" t="s">
        <v>784</v>
      </c>
      <c r="B4" s="23" t="s">
        <v>785</v>
      </c>
      <c r="C4" s="23" t="s">
        <v>1343</v>
      </c>
      <c r="D4" s="24">
        <f>FLOOR(C4*1.1,LOOKUP(C4*1.1,{0,10,50,100,500},{0.01,0.05,0.1,0.5,1}))</f>
        <v>50.7</v>
      </c>
      <c r="E4" s="24">
        <f>CEILING(C4*0.9,LOOKUP(C4*0.9,{0,10,50,100,500},{0.01,0.05,0.1,0.5,1}))</f>
        <v>41.550000000000004</v>
      </c>
      <c r="F4" s="25">
        <f t="shared" si="1"/>
        <v>50.2</v>
      </c>
      <c r="G4" s="23">
        <v>1</v>
      </c>
      <c r="H4" s="23">
        <f t="shared" si="0"/>
        <v>46.15</v>
      </c>
      <c r="I4" s="23"/>
      <c r="J4" s="23" t="s">
        <v>2983</v>
      </c>
      <c r="K4" s="23" t="s">
        <v>2988</v>
      </c>
      <c r="L4" s="23" t="s">
        <v>2975</v>
      </c>
      <c r="M4" s="72"/>
      <c r="N4" s="5">
        <v>552</v>
      </c>
      <c r="O4" s="66"/>
      <c r="R4" s="3"/>
      <c r="S4" s="6">
        <v>3</v>
      </c>
      <c r="T4" s="8">
        <f>T2*3</f>
        <v>13141.5</v>
      </c>
    </row>
    <row r="5" spans="1:20" s="9" customFormat="1" ht="17.25" customHeight="1" x14ac:dyDescent="0.25">
      <c r="A5" s="23" t="s">
        <v>1185</v>
      </c>
      <c r="B5" s="23" t="s">
        <v>1186</v>
      </c>
      <c r="C5" s="23" t="s">
        <v>670</v>
      </c>
      <c r="D5" s="24">
        <f>FLOOR(C5*1.1,LOOKUP(C5*1.1,{0,10,50,100,500},{0.01,0.05,0.1,0.5,1}))</f>
        <v>34.15</v>
      </c>
      <c r="E5" s="24">
        <f>CEILING(C5*0.9,LOOKUP(C5*0.9,{0,10,50,100,500},{0.01,0.05,0.1,0.5,1}))</f>
        <v>27.950000000000003</v>
      </c>
      <c r="F5" s="25">
        <f t="shared" si="1"/>
        <v>33.9</v>
      </c>
      <c r="G5" s="23">
        <v>2</v>
      </c>
      <c r="H5" s="23">
        <f t="shared" si="0"/>
        <v>62.1</v>
      </c>
      <c r="I5" s="23"/>
      <c r="J5" s="23" t="s">
        <v>2984</v>
      </c>
      <c r="K5" s="23" t="s">
        <v>825</v>
      </c>
      <c r="L5" s="23" t="s">
        <v>2976</v>
      </c>
      <c r="M5" s="59"/>
      <c r="N5" s="5">
        <v>-668</v>
      </c>
      <c r="O5" s="66"/>
      <c r="P5" s="6"/>
      <c r="Q5" s="6"/>
      <c r="R5" s="3"/>
      <c r="S5" s="6">
        <v>4</v>
      </c>
      <c r="T5" s="8">
        <f>T2*4</f>
        <v>17522</v>
      </c>
    </row>
    <row r="6" spans="1:20" x14ac:dyDescent="0.25">
      <c r="A6" s="23" t="s">
        <v>1608</v>
      </c>
      <c r="B6" s="23" t="s">
        <v>1609</v>
      </c>
      <c r="C6" s="23" t="s">
        <v>2970</v>
      </c>
      <c r="D6" s="24">
        <f>FLOOR(C6*1.1,LOOKUP(C6*1.1,{0,10,50,100,500},{0.01,0.05,0.1,0.5,1}))</f>
        <v>33.25</v>
      </c>
      <c r="E6" s="24">
        <f>CEILING(C6*0.9,LOOKUP(C6*0.9,{0,10,50,100,500},{0.01,0.05,0.1,0.5,1}))</f>
        <v>27.25</v>
      </c>
      <c r="F6" s="25">
        <f t="shared" si="1"/>
        <v>33</v>
      </c>
      <c r="G6" s="23">
        <v>2</v>
      </c>
      <c r="H6" s="23">
        <f t="shared" si="0"/>
        <v>60.5</v>
      </c>
      <c r="I6" s="23"/>
      <c r="J6" s="23" t="s">
        <v>2985</v>
      </c>
      <c r="K6" s="23" t="s">
        <v>2989</v>
      </c>
      <c r="L6" s="23" t="s">
        <v>2977</v>
      </c>
      <c r="M6" s="59"/>
      <c r="N6" s="5">
        <v>-4773</v>
      </c>
      <c r="O6" s="66"/>
      <c r="R6" s="3"/>
      <c r="S6" s="6">
        <v>5</v>
      </c>
      <c r="T6" s="8">
        <f>T2*5</f>
        <v>21902.5</v>
      </c>
    </row>
    <row r="7" spans="1:20" s="9" customFormat="1" x14ac:dyDescent="0.25">
      <c r="A7" s="23" t="s">
        <v>300</v>
      </c>
      <c r="B7" s="23" t="s">
        <v>301</v>
      </c>
      <c r="C7" s="23" t="s">
        <v>2405</v>
      </c>
      <c r="D7" s="24">
        <f>FLOOR(C7*1.1,LOOKUP(C7*1.1,{0,10,50,100,500},{0.01,0.05,0.1,0.5,1}))</f>
        <v>55.1</v>
      </c>
      <c r="E7" s="24">
        <f>CEILING(C7*0.9,LOOKUP(C7*0.9,{0,10,50,100,500},{0.01,0.05,0.1,0.5,1}))</f>
        <v>45.1</v>
      </c>
      <c r="F7" s="25">
        <f t="shared" si="1"/>
        <v>54.6</v>
      </c>
      <c r="G7" s="23">
        <v>1</v>
      </c>
      <c r="H7" s="23">
        <f t="shared" si="0"/>
        <v>50.1</v>
      </c>
      <c r="I7" s="23"/>
      <c r="J7" s="23" t="s">
        <v>1703</v>
      </c>
      <c r="K7" s="23" t="s">
        <v>2990</v>
      </c>
      <c r="L7" s="23" t="s">
        <v>2978</v>
      </c>
      <c r="M7" s="5"/>
      <c r="N7" s="5">
        <v>-3070</v>
      </c>
      <c r="O7" s="6"/>
      <c r="P7" s="6"/>
      <c r="Q7" s="6"/>
      <c r="R7" s="3"/>
      <c r="S7" s="6">
        <v>6</v>
      </c>
      <c r="T7" s="8">
        <f>T2*6</f>
        <v>26283</v>
      </c>
    </row>
    <row r="8" spans="1:20" s="13" customFormat="1" x14ac:dyDescent="0.25">
      <c r="A8" s="23" t="s">
        <v>2327</v>
      </c>
      <c r="B8" s="23" t="s">
        <v>2328</v>
      </c>
      <c r="C8" s="23" t="s">
        <v>2971</v>
      </c>
      <c r="D8" s="24">
        <f>FLOOR(C8*1.1,LOOKUP(C8*1.1,{0,10,50,100,500},{0.01,0.05,0.1,0.5,1}))</f>
        <v>74.400000000000006</v>
      </c>
      <c r="E8" s="24">
        <f>CEILING(C8*0.9,LOOKUP(C8*0.9,{0,10,50,100,500},{0.01,0.05,0.1,0.5,1}))</f>
        <v>61</v>
      </c>
      <c r="F8" s="25">
        <f t="shared" si="1"/>
        <v>73.900000000000006</v>
      </c>
      <c r="G8" s="25">
        <v>1</v>
      </c>
      <c r="H8" s="23">
        <f t="shared" si="0"/>
        <v>67.7</v>
      </c>
      <c r="I8" s="23"/>
      <c r="J8" s="23" t="s">
        <v>620</v>
      </c>
      <c r="K8" s="23" t="s">
        <v>2991</v>
      </c>
      <c r="L8" s="23" t="s">
        <v>2979</v>
      </c>
      <c r="M8" s="5"/>
      <c r="N8" s="5">
        <v>-6104</v>
      </c>
      <c r="O8" s="6"/>
      <c r="P8" s="6"/>
      <c r="Q8" s="6"/>
      <c r="R8" s="3"/>
      <c r="S8" s="6">
        <v>7</v>
      </c>
      <c r="T8" s="8">
        <f>T2*7</f>
        <v>30663.5</v>
      </c>
    </row>
    <row r="9" spans="1:20" s="13" customFormat="1" x14ac:dyDescent="0.25">
      <c r="A9" s="23" t="s">
        <v>335</v>
      </c>
      <c r="B9" s="23" t="s">
        <v>336</v>
      </c>
      <c r="C9" s="23" t="s">
        <v>2972</v>
      </c>
      <c r="D9" s="24">
        <f>FLOOR(C9*1.1,LOOKUP(C9*1.1,{0,10,50,100,500},{0.01,0.05,0.1,0.5,1}))</f>
        <v>23.900000000000002</v>
      </c>
      <c r="E9" s="24">
        <f>CEILING(C9*0.9,LOOKUP(C9*0.9,{0,10,50,100,500},{0.01,0.05,0.1,0.5,1}))</f>
        <v>19.600000000000001</v>
      </c>
      <c r="F9" s="25">
        <f t="shared" si="1"/>
        <v>23.650000000000002</v>
      </c>
      <c r="G9" s="25">
        <v>2</v>
      </c>
      <c r="H9" s="23">
        <f t="shared" si="0"/>
        <v>43.5</v>
      </c>
      <c r="I9" s="23"/>
      <c r="J9" s="23" t="s">
        <v>943</v>
      </c>
      <c r="K9" s="23" t="s">
        <v>2992</v>
      </c>
      <c r="L9" s="23" t="s">
        <v>2980</v>
      </c>
      <c r="M9" s="5"/>
      <c r="N9" s="5">
        <v>-3993</v>
      </c>
      <c r="O9" s="6"/>
      <c r="P9" s="6"/>
      <c r="Q9" s="6"/>
      <c r="R9" s="3"/>
      <c r="S9" s="6">
        <v>8</v>
      </c>
      <c r="T9" s="8">
        <f>T2*8</f>
        <v>35044</v>
      </c>
    </row>
    <row r="10" spans="1:20" x14ac:dyDescent="0.25">
      <c r="A10" s="5"/>
      <c r="B10" s="5"/>
      <c r="C10" s="5"/>
      <c r="D10" s="5"/>
      <c r="E10" s="5"/>
      <c r="F10" s="5"/>
      <c r="G10" s="5"/>
      <c r="H10" s="45">
        <f>SUM(H2:H9)</f>
        <v>438.05</v>
      </c>
      <c r="I10" s="5"/>
      <c r="J10" s="5"/>
      <c r="K10" s="5"/>
      <c r="L10" s="5"/>
      <c r="M10" s="5"/>
      <c r="N10" s="30">
        <f>SUM(N2:N9)</f>
        <v>-21426</v>
      </c>
      <c r="O10" s="71"/>
      <c r="R10" s="3"/>
      <c r="S10" s="6">
        <v>9</v>
      </c>
      <c r="T10" s="8">
        <f>T2*9</f>
        <v>39424.5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43805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0654-669C-47A6-BEB8-99ECBDECC6D1}">
  <dimension ref="A1:T24"/>
  <sheetViews>
    <sheetView zoomScale="145" zoomScaleNormal="145" workbookViewId="0">
      <selection activeCell="G21" sqref="G21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8.28515625" style="6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335</v>
      </c>
      <c r="B2" s="23" t="s">
        <v>336</v>
      </c>
      <c r="C2" s="23" t="s">
        <v>1580</v>
      </c>
      <c r="D2" s="24">
        <f>FLOOR(C2*1.1,LOOKUP(C2*1.1,{0,10,50,100,500},{0.01,0.05,0.1,0.5,1}))</f>
        <v>26.25</v>
      </c>
      <c r="E2" s="24">
        <f>CEILING(C2*0.9,LOOKUP(C2*0.9,{0,10,50,100,500},{0.01,0.05,0.1,0.5,1}))</f>
        <v>21.55</v>
      </c>
      <c r="F2" s="25">
        <f t="shared" ref="F2:F9" si="0">IF(D2&lt;10,D2-0.05,IF(D2&lt;50,D2-0.25,IF(D2&lt;100,D2-0.5,IF(D2&lt;500,D2-2.5,IF(D2&lt;1000,D2-5,0)))))</f>
        <v>26</v>
      </c>
      <c r="G2" s="23">
        <v>2</v>
      </c>
      <c r="H2" s="23">
        <f t="shared" ref="H2:H9" si="1">C2*G2</f>
        <v>47.8</v>
      </c>
      <c r="I2" s="23"/>
      <c r="J2" s="23" t="s">
        <v>2999</v>
      </c>
      <c r="K2" s="23" t="s">
        <v>3013</v>
      </c>
      <c r="L2" s="23" t="s">
        <v>3005</v>
      </c>
      <c r="M2" s="59"/>
      <c r="N2" s="5">
        <v>1695</v>
      </c>
      <c r="O2" s="74"/>
      <c r="R2" s="3"/>
      <c r="S2" s="6">
        <v>1</v>
      </c>
      <c r="T2" s="8">
        <f>H10*1000*0.01</f>
        <v>3957.5</v>
      </c>
    </row>
    <row r="3" spans="1:20" s="9" customFormat="1" x14ac:dyDescent="0.25">
      <c r="A3" s="23" t="s">
        <v>1185</v>
      </c>
      <c r="B3" s="23" t="s">
        <v>1186</v>
      </c>
      <c r="C3" s="23" t="s">
        <v>2993</v>
      </c>
      <c r="D3" s="23">
        <f>FLOOR(C3*1.1,LOOKUP(C3*1.1,{0,10,50,100,500},{0.01,0.05,0.1,0.5,1}))</f>
        <v>34.700000000000003</v>
      </c>
      <c r="E3" s="23">
        <f>CEILING(C3*0.9,LOOKUP(C3*0.9,{0,10,50,100,500},{0.01,0.05,0.1,0.5,1}))</f>
        <v>28.400000000000002</v>
      </c>
      <c r="F3" s="25">
        <f t="shared" si="0"/>
        <v>34.450000000000003</v>
      </c>
      <c r="G3" s="23">
        <v>2</v>
      </c>
      <c r="H3" s="23">
        <f t="shared" si="1"/>
        <v>63.1</v>
      </c>
      <c r="I3" s="23"/>
      <c r="J3" s="23" t="s">
        <v>3000</v>
      </c>
      <c r="K3" s="23" t="s">
        <v>3014</v>
      </c>
      <c r="L3" s="23" t="s">
        <v>3006</v>
      </c>
      <c r="M3" s="72"/>
      <c r="N3" s="5">
        <v>4034</v>
      </c>
      <c r="O3" s="75"/>
      <c r="P3" s="6"/>
      <c r="Q3" s="6"/>
      <c r="R3" s="3"/>
      <c r="S3" s="6">
        <v>2</v>
      </c>
      <c r="T3" s="8">
        <f>T2*2</f>
        <v>7915</v>
      </c>
    </row>
    <row r="4" spans="1:20" x14ac:dyDescent="0.25">
      <c r="A4" s="23" t="s">
        <v>2962</v>
      </c>
      <c r="B4" s="23" t="s">
        <v>2963</v>
      </c>
      <c r="C4" s="23" t="s">
        <v>1624</v>
      </c>
      <c r="D4" s="24">
        <f>FLOOR(C4*1.1,LOOKUP(C4*1.1,{0,10,50,100,500},{0.01,0.05,0.1,0.5,1}))</f>
        <v>28.650000000000002</v>
      </c>
      <c r="E4" s="24">
        <f>CEILING(C4*0.9,LOOKUP(C4*0.9,{0,10,50,100,500},{0.01,0.05,0.1,0.5,1}))</f>
        <v>23.450000000000003</v>
      </c>
      <c r="F4" s="25">
        <f t="shared" si="0"/>
        <v>28.400000000000002</v>
      </c>
      <c r="G4" s="23">
        <v>3</v>
      </c>
      <c r="H4" s="23">
        <f t="shared" si="1"/>
        <v>78.150000000000006</v>
      </c>
      <c r="I4" s="23"/>
      <c r="J4" s="23" t="s">
        <v>3001</v>
      </c>
      <c r="K4" s="23" t="s">
        <v>3015</v>
      </c>
      <c r="L4" s="23" t="s">
        <v>3007</v>
      </c>
      <c r="M4" s="59"/>
      <c r="N4" s="5">
        <v>-4007</v>
      </c>
      <c r="O4" s="75"/>
      <c r="R4" s="3"/>
      <c r="S4" s="6">
        <v>3</v>
      </c>
      <c r="T4" s="8">
        <f>T2*3</f>
        <v>11872.5</v>
      </c>
    </row>
    <row r="5" spans="1:20" s="9" customFormat="1" ht="17.25" customHeight="1" x14ac:dyDescent="0.25">
      <c r="A5" s="23" t="s">
        <v>1608</v>
      </c>
      <c r="B5" s="23" t="s">
        <v>1609</v>
      </c>
      <c r="C5" s="23" t="s">
        <v>2994</v>
      </c>
      <c r="D5" s="24">
        <f>FLOOR(C5*1.1,LOOKUP(C5*1.1,{0,10,50,100,500},{0.01,0.05,0.1,0.5,1}))</f>
        <v>36.550000000000004</v>
      </c>
      <c r="E5" s="24">
        <f>CEILING(C5*0.9,LOOKUP(C5*0.9,{0,10,50,100,500},{0.01,0.05,0.1,0.5,1}))</f>
        <v>29.950000000000003</v>
      </c>
      <c r="F5" s="25">
        <f t="shared" si="0"/>
        <v>36.300000000000004</v>
      </c>
      <c r="G5" s="23">
        <v>2</v>
      </c>
      <c r="H5" s="23">
        <f t="shared" si="1"/>
        <v>66.5</v>
      </c>
      <c r="I5" s="23"/>
      <c r="J5" s="23" t="s">
        <v>2301</v>
      </c>
      <c r="K5" s="23" t="s">
        <v>3016</v>
      </c>
      <c r="L5" s="23" t="s">
        <v>3008</v>
      </c>
      <c r="M5" s="59"/>
      <c r="N5" s="5">
        <v>9907</v>
      </c>
      <c r="O5" s="75"/>
      <c r="P5" s="6"/>
      <c r="Q5" s="6"/>
      <c r="R5" s="3"/>
      <c r="S5" s="6">
        <v>4</v>
      </c>
      <c r="T5" s="8">
        <f>T2*4</f>
        <v>15830</v>
      </c>
    </row>
    <row r="6" spans="1:20" x14ac:dyDescent="0.25">
      <c r="A6" s="23" t="s">
        <v>2327</v>
      </c>
      <c r="B6" s="23" t="s">
        <v>2328</v>
      </c>
      <c r="C6" s="23" t="s">
        <v>2995</v>
      </c>
      <c r="D6" s="24">
        <f>FLOOR(C6*1.1,LOOKUP(C6*1.1,{0,10,50,100,500},{0.01,0.05,0.1,0.5,1}))</f>
        <v>77</v>
      </c>
      <c r="E6" s="24">
        <f>CEILING(C6*0.9,LOOKUP(C6*0.9,{0,10,50,100,500},{0.01,0.05,0.1,0.5,1}))</f>
        <v>63</v>
      </c>
      <c r="F6" s="25">
        <f t="shared" si="0"/>
        <v>76.5</v>
      </c>
      <c r="G6" s="23">
        <v>1</v>
      </c>
      <c r="H6" s="23">
        <f t="shared" si="1"/>
        <v>70</v>
      </c>
      <c r="I6" s="23"/>
      <c r="J6" s="23" t="s">
        <v>3002</v>
      </c>
      <c r="K6" s="23" t="s">
        <v>3017</v>
      </c>
      <c r="L6" s="23" t="s">
        <v>3009</v>
      </c>
      <c r="M6" s="60"/>
      <c r="N6" s="5">
        <v>8698</v>
      </c>
      <c r="O6" s="75"/>
      <c r="R6" s="3"/>
      <c r="S6" s="6">
        <v>5</v>
      </c>
      <c r="T6" s="8">
        <f>T2*5</f>
        <v>19787.5</v>
      </c>
    </row>
    <row r="7" spans="1:20" s="9" customFormat="1" x14ac:dyDescent="0.25">
      <c r="A7" s="23" t="s">
        <v>21</v>
      </c>
      <c r="B7" s="23" t="s">
        <v>22</v>
      </c>
      <c r="C7" s="23" t="s">
        <v>2996</v>
      </c>
      <c r="D7" s="24">
        <f>FLOOR(C7*1.1,LOOKUP(C7*1.1,{0,10,50,100,500},{0.01,0.05,0.1,0.5,1}))</f>
        <v>38.6</v>
      </c>
      <c r="E7" s="24">
        <f>CEILING(C7*0.9,LOOKUP(C7*0.9,{0,10,50,100,500},{0.01,0.05,0.1,0.5,1}))</f>
        <v>31.6</v>
      </c>
      <c r="F7" s="25">
        <f t="shared" si="0"/>
        <v>38.35</v>
      </c>
      <c r="G7" s="25">
        <v>2</v>
      </c>
      <c r="H7" s="23">
        <f t="shared" si="1"/>
        <v>70.2</v>
      </c>
      <c r="I7" s="23"/>
      <c r="J7" s="23" t="s">
        <v>3003</v>
      </c>
      <c r="K7" s="23" t="s">
        <v>3018</v>
      </c>
      <c r="L7" s="23" t="s">
        <v>3010</v>
      </c>
      <c r="M7" s="60"/>
      <c r="N7" s="5">
        <v>-2456</v>
      </c>
      <c r="O7" s="55"/>
      <c r="P7" s="6"/>
      <c r="Q7" s="6"/>
      <c r="R7" s="3"/>
      <c r="S7" s="6">
        <v>6</v>
      </c>
      <c r="T7" s="8">
        <f>T2*6</f>
        <v>23745</v>
      </c>
    </row>
    <row r="8" spans="1:20" s="13" customFormat="1" x14ac:dyDescent="0.25">
      <c r="A8" s="15" t="s">
        <v>1647</v>
      </c>
      <c r="B8" s="15" t="s">
        <v>1648</v>
      </c>
      <c r="C8" s="15" t="s">
        <v>2997</v>
      </c>
      <c r="D8" s="16">
        <f>FLOOR(C8*1.1,LOOKUP(C8*1.1,{0,10,50,100,500},{0.01,0.05,0.1,0.5,1}))</f>
        <v>67.3</v>
      </c>
      <c r="E8" s="16">
        <f>CEILING(C8*0.9,LOOKUP(C8*0.9,{0,10,50,100,500},{0.01,0.05,0.1,0.5,1}))</f>
        <v>55.1</v>
      </c>
      <c r="F8" s="17">
        <f t="shared" si="0"/>
        <v>66.8</v>
      </c>
      <c r="G8" s="17">
        <v>0</v>
      </c>
      <c r="H8" s="15">
        <f t="shared" si="1"/>
        <v>0</v>
      </c>
      <c r="I8" s="15"/>
      <c r="J8" s="15" t="s">
        <v>273</v>
      </c>
      <c r="K8" s="15" t="s">
        <v>3019</v>
      </c>
      <c r="L8" s="15" t="s">
        <v>3011</v>
      </c>
      <c r="M8" s="60"/>
      <c r="N8" s="5"/>
      <c r="O8" s="23"/>
      <c r="P8" s="6"/>
      <c r="Q8" s="6"/>
      <c r="R8" s="3"/>
      <c r="S8" s="6">
        <v>7</v>
      </c>
      <c r="T8" s="8">
        <f>T2*7</f>
        <v>27702.5</v>
      </c>
    </row>
    <row r="9" spans="1:20" s="13" customFormat="1" x14ac:dyDescent="0.25">
      <c r="A9" s="15" t="s">
        <v>1606</v>
      </c>
      <c r="B9" s="15" t="s">
        <v>1607</v>
      </c>
      <c r="C9" s="15" t="s">
        <v>2998</v>
      </c>
      <c r="D9" s="16">
        <f>FLOOR(C9*1.1,LOOKUP(C9*1.1,{0,10,50,100,500},{0.01,0.05,0.1,0.5,1}))</f>
        <v>29.400000000000002</v>
      </c>
      <c r="E9" s="16">
        <f>CEILING(C9*0.9,LOOKUP(C9*0.9,{0,10,50,100,500},{0.01,0.05,0.1,0.5,1}))</f>
        <v>24.1</v>
      </c>
      <c r="F9" s="17">
        <f t="shared" si="0"/>
        <v>29.150000000000002</v>
      </c>
      <c r="G9" s="17">
        <v>0</v>
      </c>
      <c r="H9" s="15">
        <f t="shared" si="1"/>
        <v>0</v>
      </c>
      <c r="I9" s="15"/>
      <c r="J9" s="15" t="s">
        <v>3004</v>
      </c>
      <c r="K9" s="15" t="s">
        <v>3020</v>
      </c>
      <c r="L9" s="15" t="s">
        <v>3012</v>
      </c>
      <c r="M9" s="60"/>
      <c r="N9" s="5"/>
      <c r="O9" s="55"/>
      <c r="P9" s="6"/>
      <c r="Q9" s="6"/>
      <c r="R9" s="3"/>
      <c r="S9" s="6">
        <v>8</v>
      </c>
      <c r="T9" s="8">
        <f>T2*8</f>
        <v>31660</v>
      </c>
    </row>
    <row r="10" spans="1:20" x14ac:dyDescent="0.25">
      <c r="H10" s="45">
        <f>SUM(H2:H9)</f>
        <v>395.75</v>
      </c>
      <c r="M10" s="60"/>
      <c r="N10" s="30">
        <f>SUM(N2:N9)</f>
        <v>17871</v>
      </c>
      <c r="O10" s="71"/>
      <c r="R10" s="3"/>
      <c r="S10" s="6">
        <v>9</v>
      </c>
      <c r="T10" s="8">
        <f>T2*9</f>
        <v>35617.5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39575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8E59-28F0-4C9D-8FBD-2B4257EF6788}">
  <dimension ref="A1:T24"/>
  <sheetViews>
    <sheetView zoomScale="130" zoomScaleNormal="130" workbookViewId="0">
      <selection activeCell="K28" sqref="K28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8.28515625" style="6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3" t="s">
        <v>1647</v>
      </c>
      <c r="B2" s="23" t="s">
        <v>1648</v>
      </c>
      <c r="C2" s="23" t="s">
        <v>279</v>
      </c>
      <c r="D2" s="24">
        <f>FLOOR(C2*1.1,LOOKUP(C2*1.1,{0,10,50,100,500},{0.01,0.05,0.1,0.5,1}))</f>
        <v>70.7</v>
      </c>
      <c r="E2" s="24">
        <f>CEILING(C2*0.9,LOOKUP(C2*0.9,{0,10,50,100,500},{0.01,0.05,0.1,0.5,1}))</f>
        <v>57.900000000000006</v>
      </c>
      <c r="F2" s="25">
        <f t="shared" ref="F2:F9" si="0">IF(D2&lt;10,D2-0.05,IF(D2&lt;50,D2-0.25,IF(D2&lt;100,D2-0.5,IF(D2&lt;500,D2-2.5,IF(D2&lt;1000,D2-5,0)))))</f>
        <v>70.2</v>
      </c>
      <c r="G2" s="23">
        <v>1</v>
      </c>
      <c r="H2" s="23">
        <f t="shared" ref="H2:H9" si="1">C2*G2</f>
        <v>64.3</v>
      </c>
      <c r="I2" s="23"/>
      <c r="J2" s="23" t="s">
        <v>3034</v>
      </c>
      <c r="K2" s="23" t="s">
        <v>3023</v>
      </c>
      <c r="L2" s="23" t="s">
        <v>3040</v>
      </c>
      <c r="M2" s="60"/>
      <c r="N2" s="5">
        <v>1424</v>
      </c>
      <c r="O2" s="71"/>
      <c r="R2" s="3"/>
      <c r="S2" s="6">
        <v>1</v>
      </c>
      <c r="T2" s="8">
        <f>H10*1000*0.01</f>
        <v>4519.5</v>
      </c>
    </row>
    <row r="3" spans="1:20" s="9" customFormat="1" x14ac:dyDescent="0.25">
      <c r="A3" s="23" t="s">
        <v>300</v>
      </c>
      <c r="B3" s="23" t="s">
        <v>301</v>
      </c>
      <c r="C3" s="23" t="s">
        <v>1776</v>
      </c>
      <c r="D3" s="23">
        <f>FLOOR(C3*1.1,LOOKUP(C3*1.1,{0,10,50,100,500},{0.01,0.05,0.1,0.5,1}))</f>
        <v>62.2</v>
      </c>
      <c r="E3" s="23">
        <f>CEILING(C3*0.9,LOOKUP(C3*0.9,{0,10,50,100,500},{0.01,0.05,0.1,0.5,1}))</f>
        <v>51</v>
      </c>
      <c r="F3" s="25">
        <f t="shared" si="0"/>
        <v>61.7</v>
      </c>
      <c r="G3" s="23">
        <v>1</v>
      </c>
      <c r="H3" s="23">
        <f t="shared" si="1"/>
        <v>56.6</v>
      </c>
      <c r="I3" s="23"/>
      <c r="J3" s="23" t="s">
        <v>3035</v>
      </c>
      <c r="K3" s="23" t="s">
        <v>3024</v>
      </c>
      <c r="L3" s="23" t="s">
        <v>3041</v>
      </c>
      <c r="M3" s="72"/>
      <c r="N3" s="5">
        <v>1158</v>
      </c>
      <c r="O3" s="71"/>
      <c r="P3" s="6"/>
      <c r="Q3" s="6"/>
      <c r="R3" s="3"/>
      <c r="S3" s="6">
        <v>2</v>
      </c>
      <c r="T3" s="8">
        <f>T2*2</f>
        <v>9039</v>
      </c>
    </row>
    <row r="4" spans="1:20" x14ac:dyDescent="0.25">
      <c r="A4" s="23" t="s">
        <v>737</v>
      </c>
      <c r="B4" s="23" t="s">
        <v>738</v>
      </c>
      <c r="C4" s="23" t="s">
        <v>3031</v>
      </c>
      <c r="D4" s="24">
        <f>FLOOR(C4*1.1,LOOKUP(C4*1.1,{0,10,50,100,500},{0.01,0.05,0.1,0.5,1}))</f>
        <v>29</v>
      </c>
      <c r="E4" s="24">
        <f>CEILING(C4*0.9,LOOKUP(C4*0.9,{0,10,50,100,500},{0.01,0.05,0.1,0.5,1}))</f>
        <v>23.8</v>
      </c>
      <c r="F4" s="25">
        <f t="shared" si="0"/>
        <v>28.75</v>
      </c>
      <c r="G4" s="23">
        <v>2</v>
      </c>
      <c r="H4" s="23">
        <f t="shared" si="1"/>
        <v>52.8</v>
      </c>
      <c r="I4" s="23"/>
      <c r="J4" s="23" t="s">
        <v>3036</v>
      </c>
      <c r="K4" s="23" t="s">
        <v>3025</v>
      </c>
      <c r="L4" s="23" t="s">
        <v>3042</v>
      </c>
      <c r="M4" s="59"/>
      <c r="N4" s="5">
        <v>2871</v>
      </c>
      <c r="O4" s="71"/>
      <c r="R4" s="3"/>
      <c r="S4" s="6">
        <v>3</v>
      </c>
      <c r="T4" s="8">
        <f>T2*3</f>
        <v>13558.5</v>
      </c>
    </row>
    <row r="5" spans="1:20" s="9" customFormat="1" ht="17.25" customHeight="1" x14ac:dyDescent="0.25">
      <c r="A5" s="23" t="s">
        <v>329</v>
      </c>
      <c r="B5" s="23" t="s">
        <v>330</v>
      </c>
      <c r="C5" s="23" t="s">
        <v>3032</v>
      </c>
      <c r="D5" s="24">
        <f>FLOOR(C5*1.1,LOOKUP(C5*1.1,{0,10,50,100,500},{0.01,0.05,0.1,0.5,1}))</f>
        <v>46.35</v>
      </c>
      <c r="E5" s="24">
        <f>CEILING(C5*0.9,LOOKUP(C5*0.9,{0,10,50,100,500},{0.01,0.05,0.1,0.5,1}))</f>
        <v>37.950000000000003</v>
      </c>
      <c r="F5" s="25">
        <f t="shared" si="0"/>
        <v>46.1</v>
      </c>
      <c r="G5" s="23">
        <v>1</v>
      </c>
      <c r="H5" s="23">
        <f t="shared" si="1"/>
        <v>42.15</v>
      </c>
      <c r="I5" s="23"/>
      <c r="J5" s="23" t="s">
        <v>3037</v>
      </c>
      <c r="K5" s="23" t="s">
        <v>3026</v>
      </c>
      <c r="L5" s="23" t="s">
        <v>3043</v>
      </c>
      <c r="M5" s="60"/>
      <c r="N5" s="5">
        <v>969</v>
      </c>
      <c r="O5" s="71"/>
      <c r="P5" s="6"/>
      <c r="Q5" s="6"/>
      <c r="R5" s="3"/>
      <c r="S5" s="6">
        <v>4</v>
      </c>
      <c r="T5" s="8">
        <f>T2*4</f>
        <v>18078</v>
      </c>
    </row>
    <row r="6" spans="1:20" x14ac:dyDescent="0.25">
      <c r="A6" s="23" t="s">
        <v>271</v>
      </c>
      <c r="B6" s="23" t="s">
        <v>272</v>
      </c>
      <c r="C6" s="23" t="s">
        <v>1311</v>
      </c>
      <c r="D6" s="24">
        <f>FLOOR(C6*1.1,LOOKUP(C6*1.1,{0,10,50,100,500},{0.01,0.05,0.1,0.5,1}))</f>
        <v>22.85</v>
      </c>
      <c r="E6" s="24">
        <f>CEILING(C6*0.9,LOOKUP(C6*0.9,{0,10,50,100,500},{0.01,0.05,0.1,0.5,1}))</f>
        <v>18.75</v>
      </c>
      <c r="F6" s="25">
        <f t="shared" si="0"/>
        <v>22.6</v>
      </c>
      <c r="G6" s="23">
        <v>2</v>
      </c>
      <c r="H6" s="23">
        <f t="shared" si="1"/>
        <v>41.6</v>
      </c>
      <c r="I6" s="23"/>
      <c r="J6" s="23" t="s">
        <v>1151</v>
      </c>
      <c r="K6" s="23" t="s">
        <v>3027</v>
      </c>
      <c r="L6" s="23" t="s">
        <v>3044</v>
      </c>
      <c r="M6" s="60"/>
      <c r="N6" s="5">
        <v>1520</v>
      </c>
      <c r="O6" s="71"/>
      <c r="R6" s="3"/>
      <c r="S6" s="6">
        <v>5</v>
      </c>
      <c r="T6" s="8">
        <f>T2*5</f>
        <v>22597.5</v>
      </c>
    </row>
    <row r="7" spans="1:20" s="9" customFormat="1" x14ac:dyDescent="0.25">
      <c r="A7" s="23" t="s">
        <v>3021</v>
      </c>
      <c r="B7" s="23" t="s">
        <v>3022</v>
      </c>
      <c r="C7" s="23" t="s">
        <v>2188</v>
      </c>
      <c r="D7" s="24">
        <f>FLOOR(C7*1.1,LOOKUP(C7*1.1,{0,10,50,100,500},{0.01,0.05,0.1,0.5,1}))</f>
        <v>63.2</v>
      </c>
      <c r="E7" s="24">
        <f>CEILING(C7*0.9,LOOKUP(C7*0.9,{0,10,50,100,500},{0.01,0.05,0.1,0.5,1}))</f>
        <v>51.800000000000004</v>
      </c>
      <c r="F7" s="25">
        <f t="shared" si="0"/>
        <v>62.7</v>
      </c>
      <c r="G7" s="25">
        <v>1</v>
      </c>
      <c r="H7" s="23">
        <f t="shared" si="1"/>
        <v>57.5</v>
      </c>
      <c r="I7" s="23"/>
      <c r="J7" s="23" t="s">
        <v>3038</v>
      </c>
      <c r="K7" s="23" t="s">
        <v>3028</v>
      </c>
      <c r="L7" s="23" t="s">
        <v>3045</v>
      </c>
      <c r="M7" s="60"/>
      <c r="N7" s="5">
        <v>-447</v>
      </c>
      <c r="O7" s="71"/>
      <c r="P7" s="6"/>
      <c r="Q7" s="6"/>
      <c r="R7" s="3"/>
      <c r="S7" s="6">
        <v>6</v>
      </c>
      <c r="T7" s="8">
        <f>T2*6</f>
        <v>27117</v>
      </c>
    </row>
    <row r="8" spans="1:20" s="13" customFormat="1" x14ac:dyDescent="0.25">
      <c r="A8" s="23" t="s">
        <v>144</v>
      </c>
      <c r="B8" s="23" t="s">
        <v>145</v>
      </c>
      <c r="C8" s="23" t="s">
        <v>3033</v>
      </c>
      <c r="D8" s="24">
        <f>FLOOR(C8*1.1,LOOKUP(C8*1.1,{0,10,50,100,500},{0.01,0.05,0.1,0.5,1}))</f>
        <v>81</v>
      </c>
      <c r="E8" s="24">
        <f>CEILING(C8*0.9,LOOKUP(C8*0.9,{0,10,50,100,500},{0.01,0.05,0.1,0.5,1}))</f>
        <v>66.400000000000006</v>
      </c>
      <c r="F8" s="25">
        <f t="shared" si="0"/>
        <v>80.5</v>
      </c>
      <c r="G8" s="25">
        <v>1</v>
      </c>
      <c r="H8" s="23">
        <f t="shared" si="1"/>
        <v>73.7</v>
      </c>
      <c r="I8" s="23"/>
      <c r="J8" s="23" t="s">
        <v>390</v>
      </c>
      <c r="K8" s="23" t="s">
        <v>3029</v>
      </c>
      <c r="L8" s="23" t="s">
        <v>3046</v>
      </c>
      <c r="M8" s="60"/>
      <c r="N8" s="5">
        <v>-3838</v>
      </c>
      <c r="O8" s="71"/>
      <c r="P8" s="6"/>
      <c r="Q8" s="6"/>
      <c r="R8" s="3"/>
      <c r="S8" s="6">
        <v>7</v>
      </c>
      <c r="T8" s="8">
        <f>T2*7</f>
        <v>31636.5</v>
      </c>
    </row>
    <row r="9" spans="1:20" s="13" customFormat="1" x14ac:dyDescent="0.25">
      <c r="A9" s="23" t="s">
        <v>1612</v>
      </c>
      <c r="B9" s="23" t="s">
        <v>1613</v>
      </c>
      <c r="C9" s="23" t="s">
        <v>2155</v>
      </c>
      <c r="D9" s="24">
        <f>FLOOR(C9*1.1,LOOKUP(C9*1.1,{0,10,50,100,500},{0.01,0.05,0.1,0.5,1}))</f>
        <v>69.600000000000009</v>
      </c>
      <c r="E9" s="24">
        <f>CEILING(C9*0.9,LOOKUP(C9*0.9,{0,10,50,100,500},{0.01,0.05,0.1,0.5,1}))</f>
        <v>57</v>
      </c>
      <c r="F9" s="25">
        <f t="shared" si="0"/>
        <v>69.100000000000009</v>
      </c>
      <c r="G9" s="25">
        <v>1</v>
      </c>
      <c r="H9" s="23">
        <f t="shared" si="1"/>
        <v>63.3</v>
      </c>
      <c r="I9" s="23"/>
      <c r="J9" s="23" t="s">
        <v>3039</v>
      </c>
      <c r="K9" s="23" t="s">
        <v>3030</v>
      </c>
      <c r="L9" s="23" t="s">
        <v>3047</v>
      </c>
      <c r="M9" s="60"/>
      <c r="N9" s="5">
        <v>523</v>
      </c>
      <c r="O9" s="71"/>
      <c r="P9" s="6"/>
      <c r="Q9" s="6"/>
      <c r="R9" s="3"/>
      <c r="S9" s="6">
        <v>8</v>
      </c>
      <c r="T9" s="8">
        <f>T2*8</f>
        <v>36156</v>
      </c>
    </row>
    <row r="10" spans="1:20" x14ac:dyDescent="0.25">
      <c r="H10" s="45">
        <f>SUM(H2:H9)</f>
        <v>451.95</v>
      </c>
      <c r="M10" s="60"/>
      <c r="N10" s="30">
        <f>SUM(N2:N9)</f>
        <v>4180</v>
      </c>
      <c r="O10" s="71"/>
      <c r="R10" s="3"/>
      <c r="S10" s="6">
        <v>9</v>
      </c>
      <c r="T10" s="8">
        <f>T2*9</f>
        <v>40675.5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45195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65B0-F76F-4CB6-9397-35645E0BC0DB}">
  <dimension ref="A1:T24"/>
  <sheetViews>
    <sheetView zoomScale="130" zoomScaleNormal="130" workbookViewId="0">
      <selection activeCell="H10" sqref="H10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8.28515625" style="6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3" t="s">
        <v>1482</v>
      </c>
      <c r="B2" s="23" t="s">
        <v>1483</v>
      </c>
      <c r="C2" s="23" t="s">
        <v>3050</v>
      </c>
      <c r="D2" s="24">
        <f>FLOOR(C2*1.1,LOOKUP(C2*1.1,{0,10,50,100,500},{0.01,0.05,0.1,0.5,1}))</f>
        <v>28.75</v>
      </c>
      <c r="E2" s="24">
        <f>CEILING(C2*0.9,LOOKUP(C2*0.9,{0,10,50,100,500},{0.01,0.05,0.1,0.5,1}))</f>
        <v>23.55</v>
      </c>
      <c r="F2" s="25">
        <f t="shared" ref="F2:F9" si="0">IF(D2&lt;10,D2-0.05,IF(D2&lt;50,D2-0.25,IF(D2&lt;100,D2-0.5,IF(D2&lt;500,D2-2.5,IF(D2&lt;1000,D2-5,0)))))</f>
        <v>28.5</v>
      </c>
      <c r="G2" s="23">
        <v>2</v>
      </c>
      <c r="H2" s="23">
        <f t="shared" ref="H2:H9" si="1">C2*G2</f>
        <v>52.3</v>
      </c>
      <c r="I2" s="23"/>
      <c r="J2" s="23" t="s">
        <v>3061</v>
      </c>
      <c r="K2" s="23" t="s">
        <v>3066</v>
      </c>
      <c r="L2" s="23" t="s">
        <v>3053</v>
      </c>
      <c r="M2" s="60"/>
      <c r="N2" s="5">
        <v>-126</v>
      </c>
      <c r="O2" s="71"/>
      <c r="R2" s="3"/>
      <c r="S2" s="6">
        <v>1</v>
      </c>
      <c r="T2" s="8">
        <f>H10*1000*0.01</f>
        <v>3707.9999999999995</v>
      </c>
    </row>
    <row r="3" spans="1:20" s="9" customFormat="1" x14ac:dyDescent="0.25">
      <c r="A3" s="23" t="s">
        <v>1608</v>
      </c>
      <c r="B3" s="23" t="s">
        <v>1609</v>
      </c>
      <c r="C3" s="23" t="s">
        <v>2633</v>
      </c>
      <c r="D3" s="23">
        <f>FLOOR(C3*1.1,LOOKUP(C3*1.1,{0,10,50,100,500},{0.01,0.05,0.1,0.5,1}))</f>
        <v>38.15</v>
      </c>
      <c r="E3" s="23">
        <f>CEILING(C3*0.9,LOOKUP(C3*0.9,{0,10,50,100,500},{0.01,0.05,0.1,0.5,1}))</f>
        <v>31.25</v>
      </c>
      <c r="F3" s="25">
        <f t="shared" si="0"/>
        <v>37.9</v>
      </c>
      <c r="G3" s="23">
        <v>2</v>
      </c>
      <c r="H3" s="23">
        <f t="shared" si="1"/>
        <v>69.400000000000006</v>
      </c>
      <c r="I3" s="23"/>
      <c r="J3" s="23" t="s">
        <v>3062</v>
      </c>
      <c r="K3" s="23" t="s">
        <v>3067</v>
      </c>
      <c r="L3" s="23" t="s">
        <v>3054</v>
      </c>
      <c r="M3" s="72"/>
      <c r="N3" s="5">
        <v>93</v>
      </c>
      <c r="O3" s="71"/>
      <c r="P3" s="6"/>
      <c r="Q3" s="6"/>
      <c r="R3" s="3"/>
      <c r="S3" s="6">
        <v>2</v>
      </c>
      <c r="T3" s="8">
        <f>T2*2</f>
        <v>7415.9999999999991</v>
      </c>
    </row>
    <row r="4" spans="1:20" x14ac:dyDescent="0.25">
      <c r="A4" s="23" t="s">
        <v>1292</v>
      </c>
      <c r="B4" s="23" t="s">
        <v>1293</v>
      </c>
      <c r="C4" s="23" t="s">
        <v>1929</v>
      </c>
      <c r="D4" s="24">
        <f>FLOOR(C4*1.1,LOOKUP(C4*1.1,{0,10,50,100,500},{0.01,0.05,0.1,0.5,1}))</f>
        <v>29.900000000000002</v>
      </c>
      <c r="E4" s="24">
        <f>CEILING(C4*0.9,LOOKUP(C4*0.9,{0,10,50,100,500},{0.01,0.05,0.1,0.5,1}))</f>
        <v>24.5</v>
      </c>
      <c r="F4" s="25">
        <f t="shared" si="0"/>
        <v>29.650000000000002</v>
      </c>
      <c r="G4" s="23">
        <v>2</v>
      </c>
      <c r="H4" s="23">
        <f t="shared" si="1"/>
        <v>54.4</v>
      </c>
      <c r="I4" s="23"/>
      <c r="J4" s="23" t="s">
        <v>3063</v>
      </c>
      <c r="K4" s="23" t="s">
        <v>3068</v>
      </c>
      <c r="L4" s="23" t="s">
        <v>3055</v>
      </c>
      <c r="M4" s="59"/>
      <c r="N4" s="5">
        <v>-5142</v>
      </c>
      <c r="O4" s="71"/>
      <c r="R4" s="3"/>
      <c r="S4" s="6">
        <v>3</v>
      </c>
      <c r="T4" s="8">
        <f>T2*3</f>
        <v>11123.999999999998</v>
      </c>
    </row>
    <row r="5" spans="1:20" s="9" customFormat="1" ht="17.25" customHeight="1" x14ac:dyDescent="0.25">
      <c r="A5" s="15" t="s">
        <v>3048</v>
      </c>
      <c r="B5" s="15" t="s">
        <v>3049</v>
      </c>
      <c r="C5" s="15" t="s">
        <v>2402</v>
      </c>
      <c r="D5" s="16">
        <f>FLOOR(C5*1.1,LOOKUP(C5*1.1,{0,10,50,100,500},{0.01,0.05,0.1,0.5,1}))</f>
        <v>85.2</v>
      </c>
      <c r="E5" s="16">
        <f>CEILING(C5*0.9,LOOKUP(C5*0.9,{0,10,50,100,500},{0.01,0.05,0.1,0.5,1}))</f>
        <v>69.8</v>
      </c>
      <c r="F5" s="17">
        <f t="shared" si="0"/>
        <v>84.7</v>
      </c>
      <c r="G5" s="15">
        <v>0</v>
      </c>
      <c r="H5" s="15">
        <f t="shared" si="1"/>
        <v>0</v>
      </c>
      <c r="I5" s="15"/>
      <c r="J5" s="15" t="s">
        <v>2108</v>
      </c>
      <c r="K5" s="15" t="s">
        <v>3069</v>
      </c>
      <c r="L5" s="15" t="s">
        <v>3056</v>
      </c>
      <c r="M5" s="59"/>
      <c r="N5" s="5"/>
      <c r="O5" s="71"/>
      <c r="P5" s="6"/>
      <c r="Q5" s="6"/>
      <c r="R5" s="3"/>
      <c r="S5" s="6">
        <v>4</v>
      </c>
      <c r="T5" s="8">
        <f>T2*4</f>
        <v>14831.999999999998</v>
      </c>
    </row>
    <row r="6" spans="1:20" x14ac:dyDescent="0.25">
      <c r="A6" s="23" t="s">
        <v>2962</v>
      </c>
      <c r="B6" s="23" t="s">
        <v>2963</v>
      </c>
      <c r="C6" s="23" t="s">
        <v>1309</v>
      </c>
      <c r="D6" s="24">
        <f>FLOOR(C6*1.1,LOOKUP(C6*1.1,{0,10,50,100,500},{0.01,0.05,0.1,0.5,1}))</f>
        <v>27.35</v>
      </c>
      <c r="E6" s="24">
        <f>CEILING(C6*0.9,LOOKUP(C6*0.9,{0,10,50,100,500},{0.01,0.05,0.1,0.5,1}))</f>
        <v>22.450000000000003</v>
      </c>
      <c r="F6" s="25">
        <f t="shared" si="0"/>
        <v>27.1</v>
      </c>
      <c r="G6" s="23">
        <v>2</v>
      </c>
      <c r="H6" s="23">
        <f t="shared" si="1"/>
        <v>49.8</v>
      </c>
      <c r="I6" s="23"/>
      <c r="J6" s="23" t="s">
        <v>2627</v>
      </c>
      <c r="K6" s="23" t="s">
        <v>3070</v>
      </c>
      <c r="L6" s="23" t="s">
        <v>3057</v>
      </c>
      <c r="M6" s="60"/>
      <c r="N6" s="5">
        <v>885</v>
      </c>
      <c r="O6" s="71"/>
      <c r="R6" s="3"/>
      <c r="S6" s="6">
        <v>5</v>
      </c>
      <c r="T6" s="8">
        <f>T2*5</f>
        <v>18539.999999999996</v>
      </c>
    </row>
    <row r="7" spans="1:20" s="9" customFormat="1" x14ac:dyDescent="0.25">
      <c r="A7" s="23" t="s">
        <v>865</v>
      </c>
      <c r="B7" s="23" t="s">
        <v>866</v>
      </c>
      <c r="C7" s="23" t="s">
        <v>466</v>
      </c>
      <c r="D7" s="24">
        <f>FLOOR(C7*1.1,LOOKUP(C7*1.1,{0,10,50,100,500},{0.01,0.05,0.1,0.5,1}))</f>
        <v>54.6</v>
      </c>
      <c r="E7" s="24">
        <f>CEILING(C7*0.9,LOOKUP(C7*0.9,{0,10,50,100,500},{0.01,0.05,0.1,0.5,1}))</f>
        <v>44.7</v>
      </c>
      <c r="F7" s="25">
        <f t="shared" si="0"/>
        <v>54.1</v>
      </c>
      <c r="G7" s="25">
        <v>1</v>
      </c>
      <c r="H7" s="23">
        <f t="shared" si="1"/>
        <v>49.65</v>
      </c>
      <c r="I7" s="23"/>
      <c r="J7" s="23" t="s">
        <v>1962</v>
      </c>
      <c r="K7" s="23" t="s">
        <v>3071</v>
      </c>
      <c r="L7" s="23" t="s">
        <v>3058</v>
      </c>
      <c r="M7" s="60"/>
      <c r="N7" s="5">
        <v>-765</v>
      </c>
      <c r="O7" s="71"/>
      <c r="P7" s="6"/>
      <c r="Q7" s="6"/>
      <c r="R7" s="3"/>
      <c r="S7" s="6">
        <v>6</v>
      </c>
      <c r="T7" s="8">
        <f>T2*6</f>
        <v>22247.999999999996</v>
      </c>
    </row>
    <row r="8" spans="1:20" s="13" customFormat="1" x14ac:dyDescent="0.25">
      <c r="A8" s="23" t="s">
        <v>138</v>
      </c>
      <c r="B8" s="23" t="s">
        <v>139</v>
      </c>
      <c r="C8" s="23" t="s">
        <v>3051</v>
      </c>
      <c r="D8" s="24">
        <f>FLOOR(C8*1.1,LOOKUP(C8*1.1,{0,10,50,100,500},{0.01,0.05,0.1,0.5,1}))</f>
        <v>64.600000000000009</v>
      </c>
      <c r="E8" s="24">
        <f>CEILING(C8*0.9,LOOKUP(C8*0.9,{0,10,50,100,500},{0.01,0.05,0.1,0.5,1}))</f>
        <v>53</v>
      </c>
      <c r="F8" s="25">
        <f t="shared" si="0"/>
        <v>64.100000000000009</v>
      </c>
      <c r="G8" s="25">
        <v>1</v>
      </c>
      <c r="H8" s="23">
        <f t="shared" si="1"/>
        <v>58.8</v>
      </c>
      <c r="I8" s="23"/>
      <c r="J8" s="23" t="s">
        <v>3064</v>
      </c>
      <c r="K8" s="23" t="s">
        <v>3072</v>
      </c>
      <c r="L8" s="23" t="s">
        <v>3059</v>
      </c>
      <c r="M8" s="60"/>
      <c r="N8" s="5">
        <v>-1355</v>
      </c>
      <c r="O8" s="71"/>
      <c r="P8" s="6"/>
      <c r="Q8" s="6"/>
      <c r="R8" s="3"/>
      <c r="S8" s="6">
        <v>7</v>
      </c>
      <c r="T8" s="8">
        <f>T2*7</f>
        <v>25955.999999999996</v>
      </c>
    </row>
    <row r="9" spans="1:20" s="13" customFormat="1" x14ac:dyDescent="0.25">
      <c r="A9" s="23" t="s">
        <v>122</v>
      </c>
      <c r="B9" s="23" t="s">
        <v>123</v>
      </c>
      <c r="C9" s="23" t="s">
        <v>3052</v>
      </c>
      <c r="D9" s="24">
        <f>FLOOR(C9*1.1,LOOKUP(C9*1.1,{0,10,50,100,500},{0.01,0.05,0.1,0.5,1}))</f>
        <v>40.050000000000004</v>
      </c>
      <c r="E9" s="24">
        <f>CEILING(C9*0.9,LOOKUP(C9*0.9,{0,10,50,100,500},{0.01,0.05,0.1,0.5,1}))</f>
        <v>32.85</v>
      </c>
      <c r="F9" s="25">
        <f t="shared" si="0"/>
        <v>39.800000000000004</v>
      </c>
      <c r="G9" s="25">
        <v>1</v>
      </c>
      <c r="H9" s="23">
        <f t="shared" si="1"/>
        <v>36.450000000000003</v>
      </c>
      <c r="I9" s="23"/>
      <c r="J9" s="23" t="s">
        <v>3065</v>
      </c>
      <c r="K9" s="23" t="s">
        <v>3073</v>
      </c>
      <c r="L9" s="23" t="s">
        <v>3060</v>
      </c>
      <c r="M9" s="60"/>
      <c r="N9" s="5">
        <v>291</v>
      </c>
      <c r="O9" s="71"/>
      <c r="P9" s="6"/>
      <c r="Q9" s="6"/>
      <c r="R9" s="3"/>
      <c r="S9" s="6">
        <v>8</v>
      </c>
      <c r="T9" s="8">
        <f>T2*8</f>
        <v>29663.999999999996</v>
      </c>
    </row>
    <row r="10" spans="1:20" x14ac:dyDescent="0.25">
      <c r="H10" s="45">
        <f>SUM(H2:H9)</f>
        <v>370.79999999999995</v>
      </c>
      <c r="M10" s="60"/>
      <c r="N10" s="30">
        <f>SUM(N2:N9)</f>
        <v>-6119</v>
      </c>
      <c r="O10" s="71"/>
      <c r="R10" s="3"/>
      <c r="S10" s="6">
        <v>9</v>
      </c>
      <c r="T10" s="8">
        <f>T2*9</f>
        <v>33371.999999999993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37079.999999999993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B07A-4B6B-46B6-958D-460800EA8086}">
  <dimension ref="A1:T24"/>
  <sheetViews>
    <sheetView zoomScale="130" zoomScaleNormal="130" workbookViewId="0">
      <selection activeCell="C10" sqref="C10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4" width="9" style="6"/>
    <col min="15" max="15" width="9.140625" style="6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15" t="s">
        <v>178</v>
      </c>
      <c r="B2" s="15" t="s">
        <v>179</v>
      </c>
      <c r="C2" s="15" t="s">
        <v>444</v>
      </c>
      <c r="D2" s="16">
        <f>FLOOR(C2*1.1,LOOKUP(C2*1.1,{0,10,50,100,500},{0.01,0.05,0.1,0.5,1}))</f>
        <v>663</v>
      </c>
      <c r="E2" s="35">
        <f>CEILING(C2*0.9,LOOKUP(C2*0.9,{0,10,50,100,500},{0.01,0.05,0.1,0.5,1}))</f>
        <v>543</v>
      </c>
      <c r="F2" s="29">
        <f t="shared" ref="F2:F12" si="0">IF(D2&lt;10,D2-0.02,IF(D2&lt;50,D2-0.1,IF(D2&lt;100,D2-0.2,IF(D2&lt;500,D2-1,IF(D2&lt;1000,D2-2,0)))))</f>
        <v>661</v>
      </c>
      <c r="G2" s="15">
        <v>0</v>
      </c>
      <c r="H2" s="15">
        <f t="shared" ref="H2:H12" si="1">C2*G2</f>
        <v>0</v>
      </c>
      <c r="I2" s="15"/>
      <c r="J2" s="15" t="s">
        <v>445</v>
      </c>
      <c r="K2" s="15" t="s">
        <v>446</v>
      </c>
      <c r="L2" s="15" t="s">
        <v>447</v>
      </c>
      <c r="M2" s="4"/>
      <c r="R2" s="3">
        <f t="shared" ref="R2:R11" si="2">IF(E2&lt;10,E2+0.01,IF(E2&lt;50,E2+0.05,IF(E2&lt;100,E2+0.1,IF(E2&lt;500,E2+0.5,IF(E2&lt;1000,E2+1,0)))))</f>
        <v>544</v>
      </c>
      <c r="S2" s="6">
        <v>1</v>
      </c>
      <c r="T2" s="8">
        <f>H17*1000*0.01</f>
        <v>6894.9999999999991</v>
      </c>
    </row>
    <row r="3" spans="1:20" s="9" customFormat="1" x14ac:dyDescent="0.25">
      <c r="A3" s="15" t="s">
        <v>128</v>
      </c>
      <c r="B3" s="15" t="s">
        <v>129</v>
      </c>
      <c r="C3" s="15" t="s">
        <v>448</v>
      </c>
      <c r="D3" s="15">
        <f>FLOOR(C3*1.1,LOOKUP(C3*1.1,{0,10,50,100,500},{0.01,0.05,0.1,0.5,1}))</f>
        <v>453</v>
      </c>
      <c r="E3" s="36">
        <f>CEILING(C3*0.9,LOOKUP(C3*0.9,{0,10,50,100,500},{0.01,0.05,0.1,0.5,1}))</f>
        <v>371</v>
      </c>
      <c r="F3" s="28">
        <f t="shared" si="0"/>
        <v>452</v>
      </c>
      <c r="G3" s="15">
        <v>0</v>
      </c>
      <c r="H3" s="15">
        <f t="shared" si="1"/>
        <v>0</v>
      </c>
      <c r="I3" s="15"/>
      <c r="J3" s="15" t="s">
        <v>449</v>
      </c>
      <c r="K3" s="15" t="s">
        <v>450</v>
      </c>
      <c r="L3" s="16" t="s">
        <v>451</v>
      </c>
      <c r="M3" s="4"/>
      <c r="N3" s="6"/>
      <c r="O3" s="6"/>
      <c r="P3" s="6"/>
      <c r="Q3" s="6"/>
      <c r="R3" s="3">
        <f t="shared" si="2"/>
        <v>371.5</v>
      </c>
      <c r="S3" s="6">
        <v>2</v>
      </c>
      <c r="T3" s="8">
        <f>T2*2</f>
        <v>13789.999999999998</v>
      </c>
    </row>
    <row r="4" spans="1:20" x14ac:dyDescent="0.25">
      <c r="A4" s="23" t="s">
        <v>452</v>
      </c>
      <c r="B4" s="23" t="s">
        <v>453</v>
      </c>
      <c r="C4" s="23" t="s">
        <v>454</v>
      </c>
      <c r="D4" s="24">
        <f>FLOOR(C4*1.1,LOOKUP(C4*1.1,{0,10,50,100,500},{0.01,0.05,0.1,0.5,1}))</f>
        <v>76</v>
      </c>
      <c r="E4" s="35">
        <f>CEILING(C4*0.9,LOOKUP(C4*0.9,{0,10,50,100,500},{0.01,0.05,0.1,0.5,1}))</f>
        <v>62.2</v>
      </c>
      <c r="F4" s="29">
        <f t="shared" si="0"/>
        <v>75.8</v>
      </c>
      <c r="G4" s="23">
        <v>2</v>
      </c>
      <c r="H4" s="23">
        <f t="shared" si="1"/>
        <v>138.19999999999999</v>
      </c>
      <c r="I4" s="23"/>
      <c r="J4" s="23" t="s">
        <v>455</v>
      </c>
      <c r="K4" s="23" t="s">
        <v>456</v>
      </c>
      <c r="L4" s="23" t="s">
        <v>457</v>
      </c>
      <c r="M4" s="22"/>
      <c r="N4" s="6">
        <v>-5813</v>
      </c>
      <c r="R4" s="3">
        <f t="shared" si="2"/>
        <v>62.300000000000004</v>
      </c>
      <c r="S4" s="6">
        <v>3</v>
      </c>
      <c r="T4" s="8">
        <f>T2*3</f>
        <v>20684.999999999996</v>
      </c>
    </row>
    <row r="5" spans="1:20" s="9" customFormat="1" ht="17.25" customHeight="1" x14ac:dyDescent="0.25">
      <c r="A5" s="23" t="s">
        <v>424</v>
      </c>
      <c r="B5" s="23" t="s">
        <v>425</v>
      </c>
      <c r="C5" s="23" t="s">
        <v>458</v>
      </c>
      <c r="D5" s="24">
        <f>FLOOR(C5*1.1,LOOKUP(C5*1.1,{0,10,50,100,500},{0.01,0.05,0.1,0.5,1}))</f>
        <v>49.35</v>
      </c>
      <c r="E5" s="35">
        <f>CEILING(C5*0.9,LOOKUP(C5*0.9,{0,10,50,100,500},{0.01,0.05,0.1,0.5,1}))</f>
        <v>40.450000000000003</v>
      </c>
      <c r="F5" s="29">
        <f t="shared" si="0"/>
        <v>49.25</v>
      </c>
      <c r="G5" s="23">
        <v>2</v>
      </c>
      <c r="H5" s="23">
        <f t="shared" si="1"/>
        <v>89.8</v>
      </c>
      <c r="I5" s="23"/>
      <c r="J5" s="23" t="s">
        <v>459</v>
      </c>
      <c r="K5" s="23" t="s">
        <v>460</v>
      </c>
      <c r="L5" s="23" t="s">
        <v>461</v>
      </c>
      <c r="M5" s="22"/>
      <c r="N5" s="6">
        <v>-3393</v>
      </c>
      <c r="O5" s="6"/>
      <c r="P5" s="6"/>
      <c r="Q5" s="6"/>
      <c r="R5" s="3">
        <f t="shared" si="2"/>
        <v>40.5</v>
      </c>
      <c r="S5" s="6">
        <v>4</v>
      </c>
      <c r="T5" s="8">
        <f>T2*4</f>
        <v>27579.999999999996</v>
      </c>
    </row>
    <row r="6" spans="1:20" x14ac:dyDescent="0.25">
      <c r="A6" s="23" t="s">
        <v>393</v>
      </c>
      <c r="B6" s="23" t="s">
        <v>394</v>
      </c>
      <c r="C6" s="23" t="s">
        <v>462</v>
      </c>
      <c r="D6" s="24">
        <f>FLOOR(C6*1.1,LOOKUP(C6*1.1,{0,10,50,100,500},{0.01,0.05,0.1,0.5,1}))</f>
        <v>53.300000000000004</v>
      </c>
      <c r="E6" s="35">
        <f>CEILING(C6*0.9,LOOKUP(C6*0.9,{0,10,50,100,500},{0.01,0.05,0.1,0.5,1}))</f>
        <v>43.650000000000006</v>
      </c>
      <c r="F6" s="29">
        <f t="shared" si="0"/>
        <v>53.1</v>
      </c>
      <c r="G6" s="23">
        <v>2</v>
      </c>
      <c r="H6" s="23">
        <f t="shared" si="1"/>
        <v>97</v>
      </c>
      <c r="I6" s="23"/>
      <c r="J6" s="23" t="s">
        <v>463</v>
      </c>
      <c r="K6" s="23" t="s">
        <v>464</v>
      </c>
      <c r="L6" s="23" t="s">
        <v>465</v>
      </c>
      <c r="M6" s="4"/>
      <c r="N6" s="6">
        <v>-1122</v>
      </c>
      <c r="R6" s="3">
        <f t="shared" si="2"/>
        <v>43.7</v>
      </c>
      <c r="S6" s="6">
        <v>5</v>
      </c>
      <c r="T6" s="8">
        <f>T2*5</f>
        <v>34474.999999999993</v>
      </c>
    </row>
    <row r="7" spans="1:20" s="9" customFormat="1" x14ac:dyDescent="0.25">
      <c r="A7" s="23" t="s">
        <v>300</v>
      </c>
      <c r="B7" s="23" t="s">
        <v>301</v>
      </c>
      <c r="C7" s="23" t="s">
        <v>466</v>
      </c>
      <c r="D7" s="24">
        <f>FLOOR(C7*1.1,LOOKUP(C7*1.1,{0,10,50,100,500},{0.01,0.05,0.1,0.5,1}))</f>
        <v>54.6</v>
      </c>
      <c r="E7" s="35">
        <f>CEILING(C7*0.9,LOOKUP(C7*0.9,{0,10,50,100,500},{0.01,0.05,0.1,0.5,1}))</f>
        <v>44.7</v>
      </c>
      <c r="F7" s="29">
        <f t="shared" si="0"/>
        <v>54.4</v>
      </c>
      <c r="G7" s="23">
        <v>2</v>
      </c>
      <c r="H7" s="23">
        <f t="shared" si="1"/>
        <v>99.3</v>
      </c>
      <c r="I7" s="23"/>
      <c r="J7" s="23" t="s">
        <v>467</v>
      </c>
      <c r="K7" s="23" t="s">
        <v>468</v>
      </c>
      <c r="L7" s="23" t="s">
        <v>469</v>
      </c>
      <c r="M7" s="7"/>
      <c r="N7" s="6">
        <v>-1839</v>
      </c>
      <c r="O7" s="6"/>
      <c r="P7" s="6"/>
      <c r="Q7" s="6"/>
      <c r="R7" s="3">
        <f t="shared" si="2"/>
        <v>44.75</v>
      </c>
      <c r="S7" s="6">
        <v>6</v>
      </c>
      <c r="T7" s="8">
        <f>T2*6</f>
        <v>41369.999999999993</v>
      </c>
    </row>
    <row r="8" spans="1:20" s="13" customFormat="1" x14ac:dyDescent="0.25">
      <c r="A8" s="23" t="s">
        <v>144</v>
      </c>
      <c r="B8" s="23" t="s">
        <v>145</v>
      </c>
      <c r="C8" s="23" t="s">
        <v>470</v>
      </c>
      <c r="D8" s="24">
        <f>FLOOR(C8*1.1,LOOKUP(C8*1.1,{0,10,50,100,500},{0.01,0.05,0.1,0.5,1}))</f>
        <v>98.4</v>
      </c>
      <c r="E8" s="35">
        <f>CEILING(C8*0.9,LOOKUP(C8*0.9,{0,10,50,100,500},{0.01,0.05,0.1,0.5,1}))</f>
        <v>80.600000000000009</v>
      </c>
      <c r="F8" s="29">
        <f t="shared" si="0"/>
        <v>98.2</v>
      </c>
      <c r="G8" s="25">
        <v>1</v>
      </c>
      <c r="H8" s="23">
        <f t="shared" si="1"/>
        <v>89.5</v>
      </c>
      <c r="I8" s="23"/>
      <c r="J8" s="23" t="s">
        <v>471</v>
      </c>
      <c r="K8" s="23" t="s">
        <v>472</v>
      </c>
      <c r="L8" s="23" t="s">
        <v>473</v>
      </c>
      <c r="M8" s="7"/>
      <c r="N8" s="6">
        <v>-2594</v>
      </c>
      <c r="O8" s="6"/>
      <c r="P8" s="6"/>
      <c r="Q8" s="6"/>
      <c r="R8" s="3">
        <f t="shared" si="2"/>
        <v>80.7</v>
      </c>
      <c r="S8" s="6">
        <v>7</v>
      </c>
      <c r="T8" s="8">
        <f>T2*7</f>
        <v>48264.999999999993</v>
      </c>
    </row>
    <row r="9" spans="1:20" s="13" customFormat="1" x14ac:dyDescent="0.25">
      <c r="A9" s="23" t="s">
        <v>474</v>
      </c>
      <c r="B9" s="23" t="s">
        <v>475</v>
      </c>
      <c r="C9" s="23" t="s">
        <v>476</v>
      </c>
      <c r="D9" s="24">
        <f>FLOOR(C9*1.1,LOOKUP(C9*1.1,{0,10,50,100,500},{0.01,0.05,0.1,0.5,1}))</f>
        <v>83.9</v>
      </c>
      <c r="E9" s="35">
        <f>CEILING(C9*0.9,LOOKUP(C9*0.9,{0,10,50,100,500},{0.01,0.05,0.1,0.5,1}))</f>
        <v>68.7</v>
      </c>
      <c r="F9" s="29">
        <f t="shared" si="0"/>
        <v>83.7</v>
      </c>
      <c r="G9" s="25">
        <v>1</v>
      </c>
      <c r="H9" s="23">
        <f t="shared" si="1"/>
        <v>76.3</v>
      </c>
      <c r="I9" s="23"/>
      <c r="J9" s="23" t="s">
        <v>477</v>
      </c>
      <c r="K9" s="23" t="s">
        <v>478</v>
      </c>
      <c r="L9" s="23" t="s">
        <v>479</v>
      </c>
      <c r="M9" s="22"/>
      <c r="N9" s="6">
        <v>-2337</v>
      </c>
      <c r="O9" s="6"/>
      <c r="P9" s="6"/>
      <c r="Q9" s="6"/>
      <c r="R9" s="3">
        <f t="shared" si="2"/>
        <v>68.8</v>
      </c>
      <c r="S9" s="6">
        <v>8</v>
      </c>
      <c r="T9" s="8">
        <f>T2*8</f>
        <v>55159.999999999993</v>
      </c>
    </row>
    <row r="10" spans="1:20" x14ac:dyDescent="0.25">
      <c r="A10" s="23" t="s">
        <v>243</v>
      </c>
      <c r="B10" s="23" t="s">
        <v>244</v>
      </c>
      <c r="C10" s="23" t="s">
        <v>480</v>
      </c>
      <c r="D10" s="24">
        <f>FLOOR(C10*1.1,LOOKUP(C10*1.1,{0,10,50,100,500},{0.01,0.05,0.1,0.5,1}))</f>
        <v>109</v>
      </c>
      <c r="E10" s="35">
        <f>CEILING(C10*0.9,LOOKUP(C10*0.9,{0,10,50,100,500},{0.01,0.05,0.1,0.5,1}))</f>
        <v>89.5</v>
      </c>
      <c r="F10" s="29">
        <f t="shared" si="0"/>
        <v>108</v>
      </c>
      <c r="G10" s="23">
        <v>1</v>
      </c>
      <c r="H10" s="23">
        <f t="shared" si="1"/>
        <v>99.4</v>
      </c>
      <c r="I10" s="23"/>
      <c r="J10" s="23" t="s">
        <v>481</v>
      </c>
      <c r="K10" s="23" t="s">
        <v>482</v>
      </c>
      <c r="L10" s="23" t="s">
        <v>483</v>
      </c>
      <c r="M10" s="22"/>
      <c r="N10" s="6">
        <v>8867</v>
      </c>
      <c r="R10" s="3">
        <f t="shared" si="2"/>
        <v>89.6</v>
      </c>
      <c r="S10" s="6">
        <v>9</v>
      </c>
      <c r="T10" s="8">
        <f>T2*9</f>
        <v>62054.999999999993</v>
      </c>
    </row>
    <row r="11" spans="1:20" s="9" customFormat="1" x14ac:dyDescent="0.25">
      <c r="A11" s="15" t="s">
        <v>484</v>
      </c>
      <c r="B11" s="15" t="s">
        <v>485</v>
      </c>
      <c r="C11" s="15" t="s">
        <v>486</v>
      </c>
      <c r="D11" s="24">
        <f>FLOOR(C11*1.1,LOOKUP(C11*1.1,{0,10,50,100,500},{0.01,0.05,0.1,0.5,1}))</f>
        <v>26.950000000000003</v>
      </c>
      <c r="E11" s="35">
        <f>CEILING(C11*0.9,LOOKUP(C11*0.9,{0,10,50,100,500},{0.01,0.05,0.1,0.5,1}))</f>
        <v>22.05</v>
      </c>
      <c r="F11" s="29">
        <f t="shared" si="0"/>
        <v>26.85</v>
      </c>
      <c r="G11" s="15">
        <v>0</v>
      </c>
      <c r="H11" s="15">
        <f t="shared" si="1"/>
        <v>0</v>
      </c>
      <c r="I11" s="15"/>
      <c r="J11" s="15" t="s">
        <v>487</v>
      </c>
      <c r="K11" s="15" t="s">
        <v>488</v>
      </c>
      <c r="L11" s="15" t="s">
        <v>489</v>
      </c>
      <c r="M11" s="7"/>
      <c r="N11" s="6"/>
      <c r="O11" s="6"/>
      <c r="P11" s="6"/>
      <c r="Q11" s="6"/>
      <c r="R11" s="3">
        <f t="shared" si="2"/>
        <v>22.1</v>
      </c>
      <c r="S11" s="6">
        <v>10</v>
      </c>
      <c r="T11" s="8">
        <f>T2*10</f>
        <v>68949.999999999985</v>
      </c>
    </row>
    <row r="12" spans="1:20" x14ac:dyDescent="0.25">
      <c r="A12" s="15" t="s">
        <v>160</v>
      </c>
      <c r="B12" s="15" t="s">
        <v>161</v>
      </c>
      <c r="C12" s="15" t="s">
        <v>490</v>
      </c>
      <c r="D12" s="37">
        <f>FLOOR(C12*1.1,LOOKUP(C12*1.1,{0,10,50,100,500},{0.01,0.05,0.1,0.5,1}))</f>
        <v>821</v>
      </c>
      <c r="E12" s="38">
        <f>CEILING(C12*0.9,LOOKUP(C12*0.9,{0,10,50,100,500},{0.01,0.05,0.1,0.5,1}))</f>
        <v>673</v>
      </c>
      <c r="F12" s="39">
        <f t="shared" si="0"/>
        <v>819</v>
      </c>
      <c r="G12" s="40">
        <v>0</v>
      </c>
      <c r="H12" s="40">
        <f t="shared" si="1"/>
        <v>0</v>
      </c>
      <c r="I12" s="40"/>
      <c r="J12" s="15" t="s">
        <v>491</v>
      </c>
      <c r="K12" s="15" t="s">
        <v>492</v>
      </c>
      <c r="L12" s="15" t="s">
        <v>493</v>
      </c>
      <c r="M12" s="7"/>
      <c r="P12" s="14"/>
      <c r="R12" s="3">
        <f>IF(E13&lt;10,E13+0.01,IF(E13&lt;50,E13+0.05,IF(E13&lt;100,E13+0.1,IF(E13&lt;500,E13+0.5,IF(E13&lt;1000,E13+1,0)))))</f>
        <v>21.35</v>
      </c>
      <c r="T12" s="7"/>
    </row>
    <row r="13" spans="1:20" s="9" customFormat="1" x14ac:dyDescent="0.25">
      <c r="A13" s="15" t="s">
        <v>184</v>
      </c>
      <c r="B13" s="15" t="s">
        <v>185</v>
      </c>
      <c r="C13" s="15" t="s">
        <v>494</v>
      </c>
      <c r="D13" s="16">
        <f>FLOOR(C13*1.1,LOOKUP(C13*1.1,{0,10,50,100,500},{0.01,0.05,0.1,0.5,1}))</f>
        <v>26</v>
      </c>
      <c r="E13" s="35">
        <f>CEILING(C13*0.9,LOOKUP(C13*0.9,{0,10,50,100,500},{0.01,0.05,0.1,0.5,1}))</f>
        <v>21.3</v>
      </c>
      <c r="F13" s="29">
        <f>IF(D13&lt;10,D13-0.02,IF(D13&lt;50,D13-0.1,IF(D13&lt;100,D13-0.2,IF(D13&lt;500,D13-1,IF(D13&lt;1000,D13-2,0)))))</f>
        <v>25.9</v>
      </c>
      <c r="G13" s="15">
        <v>0</v>
      </c>
      <c r="H13" s="15">
        <f>C13*G13</f>
        <v>0</v>
      </c>
      <c r="I13" s="15"/>
      <c r="J13" s="15" t="s">
        <v>495</v>
      </c>
      <c r="K13" s="15" t="s">
        <v>496</v>
      </c>
      <c r="L13" s="15" t="s">
        <v>497</v>
      </c>
      <c r="M13" s="22"/>
      <c r="N13" s="6"/>
      <c r="O13" s="6"/>
      <c r="P13" s="14"/>
      <c r="Q13" s="6"/>
      <c r="R13" s="3">
        <f>IF(E14&lt;10,E14+0.01,IF(E14&lt;50,E14+0.05,IF(E14&lt;100,E14+0.1,IF(E14&lt;500,E14+0.5,IF(E14&lt;1000,E14+1,0)))))</f>
        <v>35.299999999999997</v>
      </c>
      <c r="S13" s="6"/>
      <c r="T13" s="7"/>
    </row>
    <row r="14" spans="1:20" x14ac:dyDescent="0.25">
      <c r="A14" s="15" t="s">
        <v>21</v>
      </c>
      <c r="B14" s="15" t="s">
        <v>22</v>
      </c>
      <c r="C14" s="15" t="s">
        <v>498</v>
      </c>
      <c r="D14" s="16">
        <f>FLOOR(C14*1.1,LOOKUP(C14*1.1,{0,10,50,100,500},{0.01,0.05,0.1,0.5,1}))</f>
        <v>43.050000000000004</v>
      </c>
      <c r="E14" s="35">
        <f>CEILING(C14*0.9,LOOKUP(C14*0.9,{0,10,50,100,500},{0.01,0.05,0.1,0.5,1}))</f>
        <v>35.25</v>
      </c>
      <c r="F14" s="29">
        <f>IF(D14&lt;10,D14-0.02,IF(D14&lt;50,D14-0.1,IF(D14&lt;100,D14-0.2,IF(D14&lt;500,D14-1,IF(D14&lt;1000,D14-2,0)))))</f>
        <v>42.95</v>
      </c>
      <c r="G14" s="15">
        <v>0</v>
      </c>
      <c r="H14" s="15">
        <f>C14*G14</f>
        <v>0</v>
      </c>
      <c r="I14" s="15"/>
      <c r="J14" s="15" t="s">
        <v>499</v>
      </c>
      <c r="K14" s="15" t="s">
        <v>500</v>
      </c>
      <c r="L14" s="15" t="s">
        <v>501</v>
      </c>
      <c r="M14" s="22"/>
      <c r="P14" s="14"/>
      <c r="R14" s="3">
        <f>IF(E15&lt;10,E15+0.01,IF(E15&lt;50,E15+0.05,IF(E15&lt;100,E15+0.1,IF(E15&lt;500,E15+0.5,IF(E15&lt;1000,E15+1,0)))))</f>
        <v>85.5</v>
      </c>
      <c r="T14" s="7"/>
    </row>
    <row r="15" spans="1:20" s="9" customFormat="1" x14ac:dyDescent="0.25">
      <c r="A15" s="15" t="s">
        <v>404</v>
      </c>
      <c r="B15" s="15" t="s">
        <v>405</v>
      </c>
      <c r="C15" s="15" t="s">
        <v>502</v>
      </c>
      <c r="D15" s="16">
        <f>FLOOR(C15*1.1,LOOKUP(C15*1.1,{0,10,50,100,500},{0.01,0.05,0.1,0.5,1}))</f>
        <v>104</v>
      </c>
      <c r="E15" s="35">
        <f>CEILING(C15*0.9,LOOKUP(C15*0.9,{0,10,50,100,500},{0.01,0.05,0.1,0.5,1}))</f>
        <v>85.4</v>
      </c>
      <c r="F15" s="29">
        <f>IF(D15&lt;10,D15-0.02,IF(D15&lt;50,D15-0.1,IF(D15&lt;100,D15-0.2,IF(D15&lt;500,D15-1,IF(D15&lt;1000,D15-2,0)))))</f>
        <v>103</v>
      </c>
      <c r="G15" s="15">
        <v>0</v>
      </c>
      <c r="H15" s="15">
        <f>C15*G15</f>
        <v>0</v>
      </c>
      <c r="I15" s="15"/>
      <c r="J15" s="15" t="s">
        <v>503</v>
      </c>
      <c r="K15" s="15" t="s">
        <v>504</v>
      </c>
      <c r="L15" s="15" t="s">
        <v>505</v>
      </c>
      <c r="M15" s="7"/>
      <c r="N15" s="6"/>
      <c r="O15" s="6"/>
      <c r="P15" s="14"/>
      <c r="Q15" s="6"/>
      <c r="R15" s="14"/>
      <c r="S15" s="14"/>
      <c r="T15" s="7"/>
    </row>
    <row r="16" spans="1:20" x14ac:dyDescent="0.25">
      <c r="A16" s="15" t="s">
        <v>506</v>
      </c>
      <c r="B16" s="15" t="s">
        <v>507</v>
      </c>
      <c r="C16" s="15" t="s">
        <v>36</v>
      </c>
      <c r="D16" s="16">
        <f>FLOOR(C16*1.1,LOOKUP(C16*1.1,{0,10,50,100,500},{0.01,0.05,0.1,0.5,1}))</f>
        <v>73.400000000000006</v>
      </c>
      <c r="E16" s="35">
        <f>CEILING(C16*0.9,LOOKUP(C16*0.9,{0,10,50,100,500},{0.01,0.05,0.1,0.5,1}))</f>
        <v>60.2</v>
      </c>
      <c r="F16" s="29">
        <f>IF(D16&lt;10,D16-0.02,IF(D16&lt;50,D16-0.1,IF(D16&lt;100,D16-0.2,IF(D16&lt;500,D16-1,IF(D16&lt;1000,D16-2,0)))))</f>
        <v>73.2</v>
      </c>
      <c r="G16" s="15">
        <v>0</v>
      </c>
      <c r="H16" s="15">
        <f>C16*G16</f>
        <v>0</v>
      </c>
      <c r="I16" s="15"/>
      <c r="J16" s="15" t="s">
        <v>508</v>
      </c>
      <c r="K16" s="15" t="s">
        <v>509</v>
      </c>
      <c r="L16" s="15" t="s">
        <v>510</v>
      </c>
      <c r="M16" s="28"/>
      <c r="P16" s="14"/>
      <c r="R16" s="14"/>
      <c r="S16" s="14"/>
      <c r="T16" s="7"/>
    </row>
    <row r="17" spans="1:15" x14ac:dyDescent="0.25">
      <c r="C17" s="6"/>
      <c r="D17" s="4"/>
      <c r="E17" s="4"/>
      <c r="F17" s="3"/>
      <c r="G17" s="3"/>
      <c r="H17" s="9">
        <f>SUM(H2:H16)</f>
        <v>689.49999999999989</v>
      </c>
      <c r="I17" s="5"/>
      <c r="J17" s="5"/>
      <c r="L17" s="8"/>
      <c r="N17" s="32">
        <v>-8231</v>
      </c>
      <c r="O17" s="7"/>
    </row>
    <row r="18" spans="1:15" x14ac:dyDescent="0.25">
      <c r="A18" s="7"/>
      <c r="B18" s="7"/>
      <c r="C18" s="7"/>
      <c r="D18" s="4"/>
      <c r="E18" s="4"/>
      <c r="F18" s="3"/>
      <c r="G18" s="3"/>
      <c r="H18" s="5"/>
      <c r="I18" s="5"/>
      <c r="N18" s="7"/>
      <c r="O18" s="7"/>
    </row>
    <row r="19" spans="1:15" x14ac:dyDescent="0.25">
      <c r="A19" s="7"/>
      <c r="B19" s="7"/>
      <c r="C19" s="7"/>
      <c r="D19" s="4"/>
      <c r="E19" s="4"/>
      <c r="F19" s="3"/>
      <c r="G19" s="3"/>
      <c r="H19" s="5"/>
      <c r="I19" s="5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N20" s="7"/>
      <c r="O20" s="7"/>
    </row>
    <row r="21" spans="1:15" x14ac:dyDescent="0.25">
      <c r="A21" s="7"/>
      <c r="B21" s="7"/>
      <c r="C21" s="7"/>
      <c r="O21" s="7"/>
    </row>
    <row r="22" spans="1:15" x14ac:dyDescent="0.25">
      <c r="A22" s="7"/>
      <c r="B22" s="7"/>
      <c r="C22" s="7"/>
      <c r="N22" s="7"/>
      <c r="O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4A61-54A9-4500-8A92-20CB257C8CD1}">
  <dimension ref="A1:T24"/>
  <sheetViews>
    <sheetView zoomScale="145" zoomScaleNormal="145" workbookViewId="0">
      <selection activeCell="H12" sqref="H12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8.28515625" style="6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3" t="s">
        <v>1185</v>
      </c>
      <c r="B2" s="23" t="s">
        <v>1186</v>
      </c>
      <c r="C2" s="23" t="s">
        <v>1114</v>
      </c>
      <c r="D2" s="24">
        <f>FLOOR(C2*1.1,LOOKUP(C2*1.1,{0,10,50,100,500},{0.01,0.05,0.1,0.5,1}))</f>
        <v>37.15</v>
      </c>
      <c r="E2" s="24">
        <f>CEILING(C2*0.9,LOOKUP(C2*0.9,{0,10,50,100,500},{0.01,0.05,0.1,0.5,1}))</f>
        <v>30.450000000000003</v>
      </c>
      <c r="F2" s="25">
        <f t="shared" ref="F2:F10" si="0">IF(D2&lt;10,D2-0.05,IF(D2&lt;50,D2-0.25,IF(D2&lt;100,D2-0.5,IF(D2&lt;500,D2-2.5,IF(D2&lt;1000,D2-5,0)))))</f>
        <v>36.9</v>
      </c>
      <c r="G2" s="23">
        <v>4</v>
      </c>
      <c r="H2" s="23">
        <f t="shared" ref="H2:H10" si="1">C2*G2</f>
        <v>135.19999999999999</v>
      </c>
      <c r="I2" s="23"/>
      <c r="J2" s="23" t="s">
        <v>3090</v>
      </c>
      <c r="K2" s="23" t="s">
        <v>3078</v>
      </c>
      <c r="L2" s="23" t="s">
        <v>3097</v>
      </c>
      <c r="M2" s="59"/>
      <c r="N2" s="5">
        <v>-3832</v>
      </c>
      <c r="O2" s="71"/>
      <c r="R2" s="3"/>
      <c r="S2" s="6">
        <v>1</v>
      </c>
      <c r="T2" s="8">
        <f>H11*1000*0.01</f>
        <v>4941.9999999999991</v>
      </c>
    </row>
    <row r="3" spans="1:20" s="9" customFormat="1" x14ac:dyDescent="0.25">
      <c r="A3" s="23" t="s">
        <v>1608</v>
      </c>
      <c r="B3" s="23" t="s">
        <v>1609</v>
      </c>
      <c r="C3" s="23" t="s">
        <v>2621</v>
      </c>
      <c r="D3" s="23">
        <f>FLOOR(C3*1.1,LOOKUP(C3*1.1,{0,10,50,100,500},{0.01,0.05,0.1,0.5,1}))</f>
        <v>39.1</v>
      </c>
      <c r="E3" s="23">
        <f>CEILING(C3*0.9,LOOKUP(C3*0.9,{0,10,50,100,500},{0.01,0.05,0.1,0.5,1}))</f>
        <v>32</v>
      </c>
      <c r="F3" s="25">
        <f t="shared" si="0"/>
        <v>38.85</v>
      </c>
      <c r="G3" s="23">
        <v>2</v>
      </c>
      <c r="H3" s="23">
        <f t="shared" si="1"/>
        <v>71.099999999999994</v>
      </c>
      <c r="I3" s="23"/>
      <c r="J3" s="23" t="s">
        <v>3091</v>
      </c>
      <c r="K3" s="23" t="s">
        <v>3079</v>
      </c>
      <c r="L3" s="23" t="s">
        <v>3098</v>
      </c>
      <c r="M3" s="72"/>
      <c r="N3" s="5">
        <v>-1312</v>
      </c>
      <c r="O3" s="71"/>
      <c r="P3" s="6"/>
      <c r="Q3" s="6"/>
      <c r="R3" s="3"/>
      <c r="S3" s="6">
        <v>2</v>
      </c>
      <c r="T3" s="8">
        <f>T2*2</f>
        <v>9883.9999999999982</v>
      </c>
    </row>
    <row r="4" spans="1:20" x14ac:dyDescent="0.25">
      <c r="A4" s="15" t="s">
        <v>2701</v>
      </c>
      <c r="B4" s="15" t="s">
        <v>2702</v>
      </c>
      <c r="C4" s="15" t="s">
        <v>1298</v>
      </c>
      <c r="D4" s="16">
        <f>FLOOR(C4*1.1,LOOKUP(C4*1.1,{0,10,50,100,500},{0.01,0.05,0.1,0.5,1}))</f>
        <v>47.95</v>
      </c>
      <c r="E4" s="16">
        <f>CEILING(C4*0.9,LOOKUP(C4*0.9,{0,10,50,100,500},{0.01,0.05,0.1,0.5,1}))</f>
        <v>39.25</v>
      </c>
      <c r="F4" s="17">
        <f t="shared" si="0"/>
        <v>47.7</v>
      </c>
      <c r="G4" s="15">
        <v>0</v>
      </c>
      <c r="H4" s="15">
        <f t="shared" si="1"/>
        <v>0</v>
      </c>
      <c r="I4" s="15"/>
      <c r="J4" s="15" t="s">
        <v>3092</v>
      </c>
      <c r="K4" s="15" t="s">
        <v>1178</v>
      </c>
      <c r="L4" s="15" t="s">
        <v>3099</v>
      </c>
      <c r="M4" s="59"/>
      <c r="N4" s="5"/>
      <c r="O4" s="71"/>
      <c r="R4" s="3"/>
      <c r="S4" s="6">
        <v>3</v>
      </c>
      <c r="T4" s="8">
        <f>T2*3</f>
        <v>14825.999999999996</v>
      </c>
    </row>
    <row r="5" spans="1:20" s="9" customFormat="1" ht="17.25" customHeight="1" x14ac:dyDescent="0.25">
      <c r="A5" s="23" t="s">
        <v>138</v>
      </c>
      <c r="B5" s="23" t="s">
        <v>139</v>
      </c>
      <c r="C5" s="23" t="s">
        <v>3086</v>
      </c>
      <c r="D5" s="24">
        <f>FLOOR(C5*1.1,LOOKUP(C5*1.1,{0,10,50,100,500},{0.01,0.05,0.1,0.5,1}))</f>
        <v>65.2</v>
      </c>
      <c r="E5" s="24">
        <f>CEILING(C5*0.9,LOOKUP(C5*0.9,{0,10,50,100,500},{0.01,0.05,0.1,0.5,1}))</f>
        <v>53.400000000000006</v>
      </c>
      <c r="F5" s="25">
        <f t="shared" si="0"/>
        <v>64.7</v>
      </c>
      <c r="G5" s="23">
        <v>1</v>
      </c>
      <c r="H5" s="23">
        <f t="shared" si="1"/>
        <v>59.3</v>
      </c>
      <c r="I5" s="23"/>
      <c r="J5" s="23" t="s">
        <v>3093</v>
      </c>
      <c r="K5" s="23" t="s">
        <v>3080</v>
      </c>
      <c r="L5" s="23" t="s">
        <v>3100</v>
      </c>
      <c r="M5" s="60"/>
      <c r="N5" s="5">
        <v>-2673</v>
      </c>
      <c r="O5" s="71"/>
      <c r="P5" s="6"/>
      <c r="Q5" s="6"/>
      <c r="R5" s="3"/>
      <c r="S5" s="6">
        <v>4</v>
      </c>
      <c r="T5" s="8">
        <f>T2*4</f>
        <v>19767.999999999996</v>
      </c>
    </row>
    <row r="6" spans="1:20" x14ac:dyDescent="0.25">
      <c r="A6" s="23" t="s">
        <v>803</v>
      </c>
      <c r="B6" s="23" t="s">
        <v>804</v>
      </c>
      <c r="C6" s="23" t="s">
        <v>215</v>
      </c>
      <c r="D6" s="24">
        <f>FLOOR(C6*1.1,LOOKUP(C6*1.1,{0,10,50,100,500},{0.01,0.05,0.1,0.5,1}))</f>
        <v>79.2</v>
      </c>
      <c r="E6" s="24">
        <f>CEILING(C6*0.9,LOOKUP(C6*0.9,{0,10,50,100,500},{0.01,0.05,0.1,0.5,1}))</f>
        <v>64.8</v>
      </c>
      <c r="F6" s="25">
        <f t="shared" si="0"/>
        <v>78.7</v>
      </c>
      <c r="G6" s="23">
        <v>1</v>
      </c>
      <c r="H6" s="23">
        <f t="shared" si="1"/>
        <v>72</v>
      </c>
      <c r="I6" s="23"/>
      <c r="J6" s="23" t="s">
        <v>3094</v>
      </c>
      <c r="K6" s="23" t="s">
        <v>3081</v>
      </c>
      <c r="L6" s="23" t="s">
        <v>3101</v>
      </c>
      <c r="M6" s="60"/>
      <c r="N6" s="5">
        <v>589</v>
      </c>
      <c r="O6" s="71"/>
      <c r="R6" s="3"/>
      <c r="S6" s="6">
        <v>5</v>
      </c>
      <c r="T6" s="8">
        <f>T2*5</f>
        <v>24709.999999999996</v>
      </c>
    </row>
    <row r="7" spans="1:20" s="9" customFormat="1" x14ac:dyDescent="0.25">
      <c r="A7" s="23" t="s">
        <v>784</v>
      </c>
      <c r="B7" s="23" t="s">
        <v>785</v>
      </c>
      <c r="C7" s="23" t="s">
        <v>3087</v>
      </c>
      <c r="D7" s="24">
        <f>FLOOR(C7*1.1,LOOKUP(C7*1.1,{0,10,50,100,500},{0.01,0.05,0.1,0.5,1}))</f>
        <v>48.7</v>
      </c>
      <c r="E7" s="24">
        <f>CEILING(C7*0.9,LOOKUP(C7*0.9,{0,10,50,100,500},{0.01,0.05,0.1,0.5,1}))</f>
        <v>39.900000000000006</v>
      </c>
      <c r="F7" s="25">
        <f t="shared" si="0"/>
        <v>48.45</v>
      </c>
      <c r="G7" s="25">
        <v>2</v>
      </c>
      <c r="H7" s="23">
        <f t="shared" si="1"/>
        <v>88.6</v>
      </c>
      <c r="I7" s="23"/>
      <c r="J7" s="23" t="s">
        <v>3095</v>
      </c>
      <c r="K7" s="23" t="s">
        <v>3082</v>
      </c>
      <c r="L7" s="23" t="s">
        <v>3102</v>
      </c>
      <c r="M7" s="60"/>
      <c r="N7" s="5">
        <v>-2563</v>
      </c>
      <c r="O7" s="71"/>
      <c r="P7" s="6"/>
      <c r="Q7" s="6"/>
      <c r="R7" s="3"/>
      <c r="S7" s="6">
        <v>6</v>
      </c>
      <c r="T7" s="8">
        <f>T2*6</f>
        <v>29651.999999999993</v>
      </c>
    </row>
    <row r="8" spans="1:20" s="13" customFormat="1" x14ac:dyDescent="0.25">
      <c r="A8" s="28" t="s">
        <v>593</v>
      </c>
      <c r="B8" s="28" t="s">
        <v>594</v>
      </c>
      <c r="C8" s="28" t="s">
        <v>3088</v>
      </c>
      <c r="D8" s="22">
        <f>FLOOR(C8*1.1,LOOKUP(C8*1.1,{0,10,50,100,500},{0.01,0.05,0.1,0.5,1}))</f>
        <v>57.7</v>
      </c>
      <c r="E8" s="22">
        <f>CEILING(C8*0.9,LOOKUP(C8*0.9,{0,10,50,100,500},{0.01,0.05,0.1,0.5,1}))</f>
        <v>47.25</v>
      </c>
      <c r="F8" s="29">
        <f t="shared" si="0"/>
        <v>57.2</v>
      </c>
      <c r="G8" s="29">
        <v>0</v>
      </c>
      <c r="H8" s="28">
        <f t="shared" si="1"/>
        <v>0</v>
      </c>
      <c r="I8" s="28"/>
      <c r="J8" s="28" t="s">
        <v>2407</v>
      </c>
      <c r="K8" s="28" t="s">
        <v>3083</v>
      </c>
      <c r="L8" s="28" t="s">
        <v>3103</v>
      </c>
      <c r="M8" s="60" t="s">
        <v>89</v>
      </c>
      <c r="N8" s="5"/>
      <c r="O8" s="71"/>
      <c r="P8" s="6"/>
      <c r="Q8" s="6"/>
      <c r="R8" s="3"/>
      <c r="S8" s="6">
        <v>7</v>
      </c>
      <c r="T8" s="8">
        <f>T2*7</f>
        <v>34593.999999999993</v>
      </c>
    </row>
    <row r="9" spans="1:20" s="13" customFormat="1" x14ac:dyDescent="0.25">
      <c r="A9" s="15" t="s">
        <v>3074</v>
      </c>
      <c r="B9" s="15" t="s">
        <v>3075</v>
      </c>
      <c r="C9" s="15" t="s">
        <v>3089</v>
      </c>
      <c r="D9" s="16">
        <f>FLOOR(C9*1.1,LOOKUP(C9*1.1,{0,10,50,100,500},{0.01,0.05,0.1,0.5,1}))</f>
        <v>84</v>
      </c>
      <c r="E9" s="16">
        <f>CEILING(C9*0.9,LOOKUP(C9*0.9,{0,10,50,100,500},{0.01,0.05,0.1,0.5,1}))</f>
        <v>68.8</v>
      </c>
      <c r="F9" s="17">
        <f t="shared" si="0"/>
        <v>83.5</v>
      </c>
      <c r="G9" s="17">
        <v>0</v>
      </c>
      <c r="H9" s="15">
        <f t="shared" si="1"/>
        <v>0</v>
      </c>
      <c r="I9" s="15"/>
      <c r="J9" s="15" t="s">
        <v>246</v>
      </c>
      <c r="K9" s="15" t="s">
        <v>3084</v>
      </c>
      <c r="L9" s="15" t="s">
        <v>3104</v>
      </c>
      <c r="M9" s="60"/>
      <c r="N9" s="5"/>
      <c r="O9" s="71"/>
      <c r="P9" s="6"/>
      <c r="Q9" s="6"/>
      <c r="R9" s="3"/>
      <c r="S9" s="6">
        <v>8</v>
      </c>
      <c r="T9" s="8">
        <f>T2*8</f>
        <v>39535.999999999993</v>
      </c>
    </row>
    <row r="10" spans="1:20" x14ac:dyDescent="0.25">
      <c r="A10" s="23" t="s">
        <v>3076</v>
      </c>
      <c r="B10" s="23" t="s">
        <v>3077</v>
      </c>
      <c r="C10" s="23" t="s">
        <v>309</v>
      </c>
      <c r="D10" s="24">
        <f>FLOOR(C10*1.1,LOOKUP(C10*1.1,{0,10,50,100,500},{0.01,0.05,0.1,0.5,1}))</f>
        <v>37.4</v>
      </c>
      <c r="E10" s="24">
        <f>CEILING(C10*0.9,LOOKUP(C10*0.9,{0,10,50,100,500},{0.01,0.05,0.1,0.5,1}))</f>
        <v>30.6</v>
      </c>
      <c r="F10" s="25">
        <f t="shared" si="0"/>
        <v>37.15</v>
      </c>
      <c r="G10" s="25">
        <v>2</v>
      </c>
      <c r="H10" s="23">
        <f t="shared" si="1"/>
        <v>68</v>
      </c>
      <c r="I10" s="23"/>
      <c r="J10" s="23" t="s">
        <v>3096</v>
      </c>
      <c r="K10" s="23" t="s">
        <v>3085</v>
      </c>
      <c r="L10" s="23" t="s">
        <v>3105</v>
      </c>
      <c r="M10" s="60"/>
      <c r="N10" s="6">
        <v>-3112</v>
      </c>
      <c r="O10" s="71"/>
      <c r="R10" s="3"/>
      <c r="S10" s="6">
        <v>9</v>
      </c>
      <c r="T10" s="8">
        <f>T2*9</f>
        <v>44477.999999999993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45">
        <f>SUM(H2:H10)</f>
        <v>494.19999999999993</v>
      </c>
      <c r="I11" s="5"/>
      <c r="J11" s="5"/>
      <c r="K11" s="5"/>
      <c r="L11" s="5"/>
      <c r="M11" s="5"/>
      <c r="N11" s="30">
        <f>SUM(N2:N10)</f>
        <v>-12903</v>
      </c>
      <c r="O11" s="6"/>
      <c r="P11" s="6"/>
      <c r="Q11" s="6"/>
      <c r="R11" s="3"/>
      <c r="S11" s="6">
        <v>10</v>
      </c>
      <c r="T11" s="8">
        <f>T2*10</f>
        <v>49419.999999999993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DF2CA-578A-47BC-866B-FD019904754E}">
  <dimension ref="A1:T24"/>
  <sheetViews>
    <sheetView zoomScale="145" zoomScaleNormal="145" workbookViewId="0">
      <selection activeCell="K7" sqref="K7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3" t="s">
        <v>1608</v>
      </c>
      <c r="B2" s="23" t="s">
        <v>1609</v>
      </c>
      <c r="C2" s="23" t="s">
        <v>3114</v>
      </c>
      <c r="D2" s="24">
        <f>FLOOR(C2*1.1,LOOKUP(C2*1.1,{0,10,50,100,500},{0.01,0.05,0.1,0.5,1}))</f>
        <v>39.85</v>
      </c>
      <c r="E2" s="24">
        <f>CEILING(C2*0.9,LOOKUP(C2*0.9,{0,10,50,100,500},{0.01,0.05,0.1,0.5,1}))</f>
        <v>32.65</v>
      </c>
      <c r="F2" s="25">
        <f t="shared" ref="F2:F9" si="0">IF(D2&lt;10,D2-0.05,IF(D2&lt;50,D2-0.25,IF(D2&lt;100,D2-0.5,IF(D2&lt;500,D2-2.5,IF(D2&lt;1000,D2-5,0)))))</f>
        <v>39.6</v>
      </c>
      <c r="G2" s="23">
        <v>2</v>
      </c>
      <c r="H2" s="23">
        <f t="shared" ref="H2:H9" si="1">C2*G2</f>
        <v>72.5</v>
      </c>
      <c r="I2" s="23"/>
      <c r="J2" s="23" t="s">
        <v>3127</v>
      </c>
      <c r="K2" s="23" t="s">
        <v>3106</v>
      </c>
      <c r="L2" s="23" t="s">
        <v>3119</v>
      </c>
      <c r="M2" s="60"/>
      <c r="N2" s="5">
        <v>3383</v>
      </c>
      <c r="O2" s="71"/>
      <c r="R2" s="3"/>
      <c r="S2" s="6">
        <v>1</v>
      </c>
      <c r="T2" s="8">
        <f>H10*1000*0.01</f>
        <v>4623</v>
      </c>
    </row>
    <row r="3" spans="1:20" s="9" customFormat="1" x14ac:dyDescent="0.25">
      <c r="A3" s="23" t="s">
        <v>1185</v>
      </c>
      <c r="B3" s="23" t="s">
        <v>1186</v>
      </c>
      <c r="C3" s="23" t="s">
        <v>3115</v>
      </c>
      <c r="D3" s="23">
        <f>FLOOR(C3*1.1,LOOKUP(C3*1.1,{0,10,50,100,500},{0.01,0.05,0.1,0.5,1}))</f>
        <v>40.85</v>
      </c>
      <c r="E3" s="23">
        <f>CEILING(C3*0.9,LOOKUP(C3*0.9,{0,10,50,100,500},{0.01,0.05,0.1,0.5,1}))</f>
        <v>33.450000000000003</v>
      </c>
      <c r="F3" s="25">
        <f t="shared" si="0"/>
        <v>40.6</v>
      </c>
      <c r="G3" s="23">
        <v>2</v>
      </c>
      <c r="H3" s="23">
        <f t="shared" si="1"/>
        <v>74.3</v>
      </c>
      <c r="I3" s="23"/>
      <c r="J3" s="23" t="s">
        <v>3128</v>
      </c>
      <c r="K3" s="23" t="s">
        <v>3107</v>
      </c>
      <c r="L3" s="23" t="s">
        <v>3120</v>
      </c>
      <c r="M3" s="59"/>
      <c r="N3" s="5">
        <v>-1650</v>
      </c>
      <c r="O3" s="71"/>
      <c r="P3" s="6"/>
      <c r="Q3" s="6"/>
      <c r="R3" s="3"/>
      <c r="S3" s="6">
        <v>2</v>
      </c>
      <c r="T3" s="8">
        <f>T2*2</f>
        <v>9246</v>
      </c>
    </row>
    <row r="4" spans="1:20" x14ac:dyDescent="0.25">
      <c r="A4" s="23" t="s">
        <v>1647</v>
      </c>
      <c r="B4" s="23" t="s">
        <v>1648</v>
      </c>
      <c r="C4" s="23" t="s">
        <v>3116</v>
      </c>
      <c r="D4" s="24">
        <f>FLOOR(C4*1.1,LOOKUP(C4*1.1,{0,10,50,100,500},{0.01,0.05,0.1,0.5,1}))</f>
        <v>76.100000000000009</v>
      </c>
      <c r="E4" s="24">
        <f>CEILING(C4*0.9,LOOKUP(C4*0.9,{0,10,50,100,500},{0.01,0.05,0.1,0.5,1}))</f>
        <v>62.300000000000004</v>
      </c>
      <c r="F4" s="25">
        <f t="shared" si="0"/>
        <v>75.600000000000009</v>
      </c>
      <c r="G4" s="23">
        <v>1</v>
      </c>
      <c r="H4" s="23">
        <f t="shared" si="1"/>
        <v>69.2</v>
      </c>
      <c r="I4" s="23"/>
      <c r="J4" s="23" t="s">
        <v>533</v>
      </c>
      <c r="K4" s="23" t="s">
        <v>3108</v>
      </c>
      <c r="L4" s="23" t="s">
        <v>3121</v>
      </c>
      <c r="N4" s="5">
        <v>-809</v>
      </c>
      <c r="O4" s="71"/>
      <c r="R4" s="3"/>
      <c r="S4" s="6">
        <v>3</v>
      </c>
      <c r="T4" s="8">
        <f>T2*3</f>
        <v>13869</v>
      </c>
    </row>
    <row r="5" spans="1:20" s="9" customFormat="1" ht="17.25" customHeight="1" x14ac:dyDescent="0.25">
      <c r="A5" s="23" t="s">
        <v>1482</v>
      </c>
      <c r="B5" s="23" t="s">
        <v>1483</v>
      </c>
      <c r="C5" s="23" t="s">
        <v>861</v>
      </c>
      <c r="D5" s="24">
        <f>FLOOR(C5*1.1,LOOKUP(C5*1.1,{0,10,50,100,500},{0.01,0.05,0.1,0.5,1}))</f>
        <v>29.150000000000002</v>
      </c>
      <c r="E5" s="24">
        <f>CEILING(C5*0.9,LOOKUP(C5*0.9,{0,10,50,100,500},{0.01,0.05,0.1,0.5,1}))</f>
        <v>23.85</v>
      </c>
      <c r="F5" s="25">
        <f t="shared" si="0"/>
        <v>28.900000000000002</v>
      </c>
      <c r="G5" s="23">
        <v>2</v>
      </c>
      <c r="H5" s="23">
        <f t="shared" si="1"/>
        <v>53</v>
      </c>
      <c r="I5" s="23"/>
      <c r="J5" s="23" t="s">
        <v>3129</v>
      </c>
      <c r="K5" s="23" t="s">
        <v>3109</v>
      </c>
      <c r="L5" s="23" t="s">
        <v>3122</v>
      </c>
      <c r="M5" s="6"/>
      <c r="N5" s="5">
        <v>3372</v>
      </c>
      <c r="O5" s="71"/>
      <c r="P5" s="6"/>
      <c r="Q5" s="6"/>
      <c r="R5" s="3"/>
      <c r="S5" s="6">
        <v>4</v>
      </c>
      <c r="T5" s="8">
        <f>T2*4</f>
        <v>18492</v>
      </c>
    </row>
    <row r="6" spans="1:20" x14ac:dyDescent="0.25">
      <c r="A6" s="23" t="s">
        <v>138</v>
      </c>
      <c r="B6" s="23" t="s">
        <v>139</v>
      </c>
      <c r="C6" s="23" t="s">
        <v>3117</v>
      </c>
      <c r="D6" s="24">
        <f>FLOOR(C6*1.1,LOOKUP(C6*1.1,{0,10,50,100,500},{0.01,0.05,0.1,0.5,1}))</f>
        <v>71.7</v>
      </c>
      <c r="E6" s="24">
        <f>CEILING(C6*0.9,LOOKUP(C6*0.9,{0,10,50,100,500},{0.01,0.05,0.1,0.5,1}))</f>
        <v>58.7</v>
      </c>
      <c r="F6" s="25">
        <f t="shared" si="0"/>
        <v>71.2</v>
      </c>
      <c r="G6" s="23">
        <v>1</v>
      </c>
      <c r="H6" s="23">
        <f t="shared" si="1"/>
        <v>65.2</v>
      </c>
      <c r="I6" s="23"/>
      <c r="J6" s="23" t="s">
        <v>3130</v>
      </c>
      <c r="K6" s="23" t="s">
        <v>3110</v>
      </c>
      <c r="L6" s="23" t="s">
        <v>3123</v>
      </c>
      <c r="M6" s="59"/>
      <c r="N6" s="5">
        <v>-1107</v>
      </c>
      <c r="O6" s="71"/>
      <c r="R6" s="3"/>
      <c r="S6" s="6">
        <v>5</v>
      </c>
      <c r="T6" s="8">
        <f>T2*5</f>
        <v>23115</v>
      </c>
    </row>
    <row r="7" spans="1:20" s="9" customFormat="1" x14ac:dyDescent="0.25">
      <c r="A7" s="23" t="s">
        <v>3076</v>
      </c>
      <c r="B7" s="23" t="s">
        <v>3077</v>
      </c>
      <c r="C7" s="23" t="s">
        <v>2633</v>
      </c>
      <c r="D7" s="24">
        <f>FLOOR(C7*1.1,LOOKUP(C7*1.1,{0,10,50,100,500},{0.01,0.05,0.1,0.5,1}))</f>
        <v>38.15</v>
      </c>
      <c r="E7" s="24">
        <f>CEILING(C7*0.9,LOOKUP(C7*0.9,{0,10,50,100,500},{0.01,0.05,0.1,0.5,1}))</f>
        <v>31.25</v>
      </c>
      <c r="F7" s="25">
        <f t="shared" si="0"/>
        <v>37.9</v>
      </c>
      <c r="G7" s="25">
        <v>2</v>
      </c>
      <c r="H7" s="23">
        <f t="shared" si="1"/>
        <v>69.400000000000006</v>
      </c>
      <c r="I7" s="23"/>
      <c r="J7" s="23" t="s">
        <v>2659</v>
      </c>
      <c r="K7" s="23" t="s">
        <v>3111</v>
      </c>
      <c r="L7" s="23" t="s">
        <v>3124</v>
      </c>
      <c r="M7" s="60"/>
      <c r="N7" s="5">
        <v>697</v>
      </c>
      <c r="O7" s="71"/>
      <c r="P7" s="6"/>
      <c r="Q7" s="6"/>
      <c r="R7" s="3"/>
      <c r="S7" s="6">
        <v>6</v>
      </c>
      <c r="T7" s="8">
        <f>T2*6</f>
        <v>27738</v>
      </c>
    </row>
    <row r="8" spans="1:20" s="13" customFormat="1" x14ac:dyDescent="0.25">
      <c r="A8" s="15" t="s">
        <v>1169</v>
      </c>
      <c r="B8" s="15" t="s">
        <v>1170</v>
      </c>
      <c r="C8" s="15" t="s">
        <v>3118</v>
      </c>
      <c r="D8" s="16">
        <f>FLOOR(C8*1.1,LOOKUP(C8*1.1,{0,10,50,100,500},{0.01,0.05,0.1,0.5,1}))</f>
        <v>34</v>
      </c>
      <c r="E8" s="16">
        <f>CEILING(C8*0.9,LOOKUP(C8*0.9,{0,10,50,100,500},{0.01,0.05,0.1,0.5,1}))</f>
        <v>27.900000000000002</v>
      </c>
      <c r="F8" s="17">
        <f t="shared" si="0"/>
        <v>33.75</v>
      </c>
      <c r="G8" s="17">
        <v>0</v>
      </c>
      <c r="H8" s="15">
        <f t="shared" si="1"/>
        <v>0</v>
      </c>
      <c r="I8" s="15"/>
      <c r="J8" s="15" t="s">
        <v>2505</v>
      </c>
      <c r="K8" s="15" t="s">
        <v>3112</v>
      </c>
      <c r="L8" s="15" t="s">
        <v>3125</v>
      </c>
      <c r="M8" s="60"/>
      <c r="N8" s="5" t="s">
        <v>3131</v>
      </c>
      <c r="O8" s="71"/>
      <c r="P8" s="6"/>
      <c r="Q8" s="6"/>
      <c r="R8" s="3"/>
      <c r="S8" s="6">
        <v>7</v>
      </c>
      <c r="T8" s="8">
        <f>T2*7</f>
        <v>32361</v>
      </c>
    </row>
    <row r="9" spans="1:20" s="13" customFormat="1" x14ac:dyDescent="0.25">
      <c r="A9" s="23" t="s">
        <v>300</v>
      </c>
      <c r="B9" s="23" t="s">
        <v>301</v>
      </c>
      <c r="C9" s="23" t="s">
        <v>2368</v>
      </c>
      <c r="D9" s="24">
        <f>FLOOR(C9*1.1,LOOKUP(C9*1.1,{0,10,50,100,500},{0.01,0.05,0.1,0.5,1}))</f>
        <v>64.5</v>
      </c>
      <c r="E9" s="24">
        <f>CEILING(C9*0.9,LOOKUP(C9*0.9,{0,10,50,100,500},{0.01,0.05,0.1,0.5,1}))</f>
        <v>52.900000000000006</v>
      </c>
      <c r="F9" s="25">
        <f t="shared" si="0"/>
        <v>64</v>
      </c>
      <c r="G9" s="25">
        <v>1</v>
      </c>
      <c r="H9" s="23">
        <f t="shared" si="1"/>
        <v>58.7</v>
      </c>
      <c r="I9" s="23"/>
      <c r="J9" s="23" t="s">
        <v>1727</v>
      </c>
      <c r="K9" s="23" t="s">
        <v>3113</v>
      </c>
      <c r="L9" s="23" t="s">
        <v>3126</v>
      </c>
      <c r="M9" s="60"/>
      <c r="N9" s="5">
        <v>846</v>
      </c>
      <c r="O9" s="71"/>
      <c r="P9" s="6"/>
      <c r="Q9" s="6"/>
      <c r="R9" s="3"/>
      <c r="S9" s="6">
        <v>8</v>
      </c>
      <c r="T9" s="8">
        <f>T2*8</f>
        <v>36984</v>
      </c>
    </row>
    <row r="10" spans="1:20" x14ac:dyDescent="0.25">
      <c r="H10" s="45">
        <f>SUM(H2:H9)</f>
        <v>462.3</v>
      </c>
      <c r="M10" s="60"/>
      <c r="N10" s="30">
        <f>SUM(N2:N9)</f>
        <v>4732</v>
      </c>
      <c r="O10" s="71"/>
      <c r="R10" s="3"/>
      <c r="S10" s="6">
        <v>9</v>
      </c>
      <c r="T10" s="8">
        <f>T2*9</f>
        <v>41607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46230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6A42-F523-42F6-81A8-CAB86E21826D}">
  <dimension ref="A1:T24"/>
  <sheetViews>
    <sheetView zoomScale="145" zoomScaleNormal="145" workbookViewId="0">
      <selection activeCell="C25" sqref="C25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3" t="s">
        <v>1185</v>
      </c>
      <c r="B2" s="23" t="s">
        <v>1186</v>
      </c>
      <c r="C2" s="23" t="s">
        <v>2158</v>
      </c>
      <c r="D2" s="24">
        <f>FLOOR(C2*1.1,LOOKUP(C2*1.1,{0,10,50,100,500},{0.01,0.05,0.1,0.5,1}))</f>
        <v>41.550000000000004</v>
      </c>
      <c r="E2" s="24">
        <f>CEILING(C2*0.9,LOOKUP(C2*0.9,{0,10,50,100,500},{0.01,0.05,0.1,0.5,1}))</f>
        <v>34.050000000000004</v>
      </c>
      <c r="F2" s="25">
        <f t="shared" ref="F2:F9" si="0">IF(D2&lt;10,D2-0.05,IF(D2&lt;50,D2-0.25,IF(D2&lt;100,D2-0.5,IF(D2&lt;500,D2-2.5,IF(D2&lt;1000,D2-5,0)))))</f>
        <v>41.300000000000004</v>
      </c>
      <c r="G2" s="23">
        <v>4</v>
      </c>
      <c r="H2" s="23">
        <f t="shared" ref="H2:H9" si="1">C2*G2</f>
        <v>151.19999999999999</v>
      </c>
      <c r="I2" s="23"/>
      <c r="J2" s="23" t="s">
        <v>3140</v>
      </c>
      <c r="K2" s="23" t="s">
        <v>3132</v>
      </c>
      <c r="L2" s="23" t="s">
        <v>3145</v>
      </c>
      <c r="M2" s="60"/>
      <c r="N2" s="5">
        <v>-6699</v>
      </c>
      <c r="O2" s="71"/>
      <c r="R2" s="3"/>
      <c r="S2" s="6">
        <v>1</v>
      </c>
      <c r="T2" s="8">
        <f>H10*1000*0.01</f>
        <v>4579.9999999999991</v>
      </c>
    </row>
    <row r="3" spans="1:20" s="9" customFormat="1" x14ac:dyDescent="0.25">
      <c r="A3" s="23" t="s">
        <v>138</v>
      </c>
      <c r="B3" s="23" t="s">
        <v>139</v>
      </c>
      <c r="C3" s="23" t="s">
        <v>2255</v>
      </c>
      <c r="D3" s="23">
        <f>FLOOR(C3*1.1,LOOKUP(C3*1.1,{0,10,50,100,500},{0.01,0.05,0.1,0.5,1}))</f>
        <v>75.900000000000006</v>
      </c>
      <c r="E3" s="23">
        <f>CEILING(C3*0.9,LOOKUP(C3*0.9,{0,10,50,100,500},{0.01,0.05,0.1,0.5,1}))</f>
        <v>62.1</v>
      </c>
      <c r="F3" s="25">
        <f t="shared" si="0"/>
        <v>75.400000000000006</v>
      </c>
      <c r="G3" s="23">
        <v>1</v>
      </c>
      <c r="H3" s="23">
        <f t="shared" si="1"/>
        <v>69</v>
      </c>
      <c r="I3" s="23"/>
      <c r="J3" s="23" t="s">
        <v>3141</v>
      </c>
      <c r="K3" s="23" t="s">
        <v>3133</v>
      </c>
      <c r="L3" s="23" t="s">
        <v>3146</v>
      </c>
      <c r="M3" s="60"/>
      <c r="N3" s="5">
        <v>1492</v>
      </c>
      <c r="O3" s="71"/>
      <c r="P3" s="6"/>
      <c r="Q3" s="6"/>
      <c r="R3" s="3"/>
      <c r="S3" s="6">
        <v>2</v>
      </c>
      <c r="T3" s="8">
        <f>T2*2</f>
        <v>9159.9999999999982</v>
      </c>
    </row>
    <row r="4" spans="1:20" x14ac:dyDescent="0.25">
      <c r="A4" s="23" t="s">
        <v>784</v>
      </c>
      <c r="B4" s="23" t="s">
        <v>785</v>
      </c>
      <c r="C4" s="23" t="s">
        <v>3153</v>
      </c>
      <c r="D4" s="24">
        <f>FLOOR(C4*1.1,LOOKUP(C4*1.1,{0,10,50,100,500},{0.01,0.05,0.1,0.5,1}))</f>
        <v>57.6</v>
      </c>
      <c r="E4" s="24">
        <f>CEILING(C4*0.9,LOOKUP(C4*0.9,{0,10,50,100,500},{0.01,0.05,0.1,0.5,1}))</f>
        <v>47.2</v>
      </c>
      <c r="F4" s="25">
        <f t="shared" si="0"/>
        <v>57.1</v>
      </c>
      <c r="G4" s="23">
        <v>1</v>
      </c>
      <c r="H4" s="23">
        <f t="shared" si="1"/>
        <v>52.4</v>
      </c>
      <c r="I4" s="23"/>
      <c r="J4" s="23" t="s">
        <v>936</v>
      </c>
      <c r="K4" s="23" t="s">
        <v>3134</v>
      </c>
      <c r="L4" s="23" t="s">
        <v>3147</v>
      </c>
      <c r="M4" s="72"/>
      <c r="N4" s="5">
        <v>-432</v>
      </c>
      <c r="O4" s="71"/>
      <c r="R4" s="3"/>
      <c r="S4" s="6">
        <v>3</v>
      </c>
      <c r="T4" s="8">
        <f>T2*3</f>
        <v>13739.999999999996</v>
      </c>
    </row>
    <row r="5" spans="1:20" s="9" customFormat="1" ht="17.25" customHeight="1" x14ac:dyDescent="0.25">
      <c r="A5" s="15" t="s">
        <v>2387</v>
      </c>
      <c r="B5" s="15" t="s">
        <v>2388</v>
      </c>
      <c r="C5" s="15" t="s">
        <v>3154</v>
      </c>
      <c r="D5" s="16">
        <f>FLOOR(C5*1.1,LOOKUP(C5*1.1,{0,10,50,100,500},{0.01,0.05,0.1,0.5,1}))</f>
        <v>19.450000000000003</v>
      </c>
      <c r="E5" s="16">
        <f>CEILING(C5*0.9,LOOKUP(C5*0.9,{0,10,50,100,500},{0.01,0.05,0.1,0.5,1}))</f>
        <v>15.950000000000001</v>
      </c>
      <c r="F5" s="17">
        <f t="shared" si="0"/>
        <v>19.200000000000003</v>
      </c>
      <c r="G5" s="15">
        <v>0</v>
      </c>
      <c r="H5" s="15">
        <f t="shared" si="1"/>
        <v>0</v>
      </c>
      <c r="I5" s="15"/>
      <c r="J5" s="15" t="s">
        <v>937</v>
      </c>
      <c r="K5" s="15" t="s">
        <v>3135</v>
      </c>
      <c r="L5" s="15" t="s">
        <v>3148</v>
      </c>
      <c r="M5" s="59"/>
      <c r="N5" s="5"/>
      <c r="O5" s="71"/>
      <c r="P5" s="6"/>
      <c r="Q5" s="6"/>
      <c r="R5" s="3"/>
      <c r="S5" s="6">
        <v>4</v>
      </c>
      <c r="T5" s="8">
        <f>T2*4</f>
        <v>18319.999999999996</v>
      </c>
    </row>
    <row r="6" spans="1:20" x14ac:dyDescent="0.25">
      <c r="A6" s="23" t="s">
        <v>1647</v>
      </c>
      <c r="B6" s="23" t="s">
        <v>1648</v>
      </c>
      <c r="C6" s="23" t="s">
        <v>2590</v>
      </c>
      <c r="D6" s="24">
        <f>FLOOR(C6*1.1,LOOKUP(C6*1.1,{0,10,50,100,500},{0.01,0.05,0.1,0.5,1}))</f>
        <v>78.800000000000011</v>
      </c>
      <c r="E6" s="24">
        <f>CEILING(C6*0.9,LOOKUP(C6*0.9,{0,10,50,100,500},{0.01,0.05,0.1,0.5,1}))</f>
        <v>64.600000000000009</v>
      </c>
      <c r="F6" s="25">
        <f t="shared" si="0"/>
        <v>78.300000000000011</v>
      </c>
      <c r="G6" s="23">
        <v>1</v>
      </c>
      <c r="H6" s="23">
        <f t="shared" si="1"/>
        <v>71.7</v>
      </c>
      <c r="I6" s="23"/>
      <c r="J6" s="23" t="s">
        <v>3142</v>
      </c>
      <c r="K6" s="23" t="s">
        <v>3136</v>
      </c>
      <c r="L6" s="23" t="s">
        <v>3149</v>
      </c>
      <c r="M6" s="60"/>
      <c r="N6" s="5">
        <v>-915</v>
      </c>
      <c r="O6" s="71"/>
      <c r="R6" s="3"/>
      <c r="S6" s="6">
        <v>5</v>
      </c>
      <c r="T6" s="8">
        <f>T2*5</f>
        <v>22899.999999999996</v>
      </c>
    </row>
    <row r="7" spans="1:20" s="9" customFormat="1" x14ac:dyDescent="0.25">
      <c r="A7" s="23" t="s">
        <v>646</v>
      </c>
      <c r="B7" s="23" t="s">
        <v>647</v>
      </c>
      <c r="C7" s="23" t="s">
        <v>3155</v>
      </c>
      <c r="D7" s="24">
        <f>FLOOR(C7*1.1,LOOKUP(C7*1.1,{0,10,50,100,500},{0.01,0.05,0.1,0.5,1}))</f>
        <v>73.5</v>
      </c>
      <c r="E7" s="24">
        <f>CEILING(C7*0.9,LOOKUP(C7*0.9,{0,10,50,100,500},{0.01,0.05,0.1,0.5,1}))</f>
        <v>60.300000000000004</v>
      </c>
      <c r="F7" s="25">
        <f t="shared" si="0"/>
        <v>73</v>
      </c>
      <c r="G7" s="25">
        <v>1</v>
      </c>
      <c r="H7" s="23">
        <f t="shared" si="1"/>
        <v>66.900000000000006</v>
      </c>
      <c r="I7" s="23"/>
      <c r="J7" s="23" t="s">
        <v>3143</v>
      </c>
      <c r="K7" s="23" t="s">
        <v>3137</v>
      </c>
      <c r="L7" s="23" t="s">
        <v>3150</v>
      </c>
      <c r="M7" s="60"/>
      <c r="N7" s="5">
        <v>-590</v>
      </c>
      <c r="O7" s="71"/>
      <c r="P7" s="6"/>
      <c r="Q7" s="6"/>
      <c r="R7" s="3"/>
      <c r="S7" s="6">
        <v>6</v>
      </c>
      <c r="T7" s="8">
        <f>T2*6</f>
        <v>27479.999999999993</v>
      </c>
    </row>
    <row r="8" spans="1:20" s="13" customFormat="1" x14ac:dyDescent="0.25">
      <c r="A8" s="15" t="s">
        <v>687</v>
      </c>
      <c r="B8" s="15" t="s">
        <v>688</v>
      </c>
      <c r="C8" s="15" t="s">
        <v>3156</v>
      </c>
      <c r="D8" s="16">
        <f>FLOOR(C8*1.1,LOOKUP(C8*1.1,{0,10,50,100,500},{0.01,0.05,0.1,0.5,1}))</f>
        <v>75.100000000000009</v>
      </c>
      <c r="E8" s="16">
        <f>CEILING(C8*0.9,LOOKUP(C8*0.9,{0,10,50,100,500},{0.01,0.05,0.1,0.5,1}))</f>
        <v>61.5</v>
      </c>
      <c r="F8" s="17">
        <f t="shared" si="0"/>
        <v>74.600000000000009</v>
      </c>
      <c r="G8" s="17">
        <v>0</v>
      </c>
      <c r="H8" s="15">
        <f t="shared" si="1"/>
        <v>0</v>
      </c>
      <c r="I8" s="15"/>
      <c r="J8" s="15" t="s">
        <v>157</v>
      </c>
      <c r="K8" s="15" t="s">
        <v>3138</v>
      </c>
      <c r="L8" s="15" t="s">
        <v>3151</v>
      </c>
      <c r="M8" s="59"/>
      <c r="N8" s="5"/>
      <c r="O8" s="71"/>
      <c r="P8" s="6"/>
      <c r="Q8" s="6"/>
      <c r="R8" s="3"/>
      <c r="S8" s="6">
        <v>7</v>
      </c>
      <c r="T8" s="8">
        <f>T2*7</f>
        <v>32059.999999999993</v>
      </c>
    </row>
    <row r="9" spans="1:20" s="13" customFormat="1" x14ac:dyDescent="0.25">
      <c r="A9" s="23" t="s">
        <v>271</v>
      </c>
      <c r="B9" s="23" t="s">
        <v>272</v>
      </c>
      <c r="C9" s="23" t="s">
        <v>3157</v>
      </c>
      <c r="D9" s="24">
        <f>FLOOR(C9*1.1,LOOKUP(C9*1.1,{0,10,50,100,500},{0.01,0.05,0.1,0.5,1}))</f>
        <v>25.700000000000003</v>
      </c>
      <c r="E9" s="24">
        <f>CEILING(C9*0.9,LOOKUP(C9*0.9,{0,10,50,100,500},{0.01,0.05,0.1,0.5,1}))</f>
        <v>21.1</v>
      </c>
      <c r="F9" s="25">
        <f t="shared" si="0"/>
        <v>25.450000000000003</v>
      </c>
      <c r="G9" s="25">
        <v>2</v>
      </c>
      <c r="H9" s="23">
        <f t="shared" si="1"/>
        <v>46.8</v>
      </c>
      <c r="I9" s="23"/>
      <c r="J9" s="23" t="s">
        <v>3144</v>
      </c>
      <c r="K9" s="23" t="s">
        <v>3139</v>
      </c>
      <c r="L9" s="23" t="s">
        <v>3152</v>
      </c>
      <c r="M9" s="59"/>
      <c r="N9" s="5">
        <v>-508</v>
      </c>
      <c r="O9" s="71"/>
      <c r="P9" s="6"/>
      <c r="Q9" s="6"/>
      <c r="R9" s="3"/>
      <c r="S9" s="6">
        <v>8</v>
      </c>
      <c r="T9" s="8">
        <f>T2*8</f>
        <v>36639.999999999993</v>
      </c>
    </row>
    <row r="10" spans="1:20" x14ac:dyDescent="0.25">
      <c r="H10" s="45">
        <f>SUM(H2:H9)</f>
        <v>457.99999999999994</v>
      </c>
      <c r="M10" s="60"/>
      <c r="N10" s="30">
        <f>SUM(N2:N9)</f>
        <v>-7652</v>
      </c>
      <c r="O10" s="71"/>
      <c r="R10" s="3"/>
      <c r="S10" s="6">
        <v>9</v>
      </c>
      <c r="T10" s="8">
        <f>T2*9</f>
        <v>41219.999999999993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45799.999999999993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F171-3A24-4ACF-836F-6DB1ED41D498}">
  <dimension ref="A1:T24"/>
  <sheetViews>
    <sheetView zoomScale="145" zoomScaleNormal="145" workbookViewId="0">
      <selection activeCell="K9" sqref="K9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3" t="s">
        <v>1185</v>
      </c>
      <c r="B2" s="23" t="s">
        <v>1186</v>
      </c>
      <c r="C2" s="23" t="s">
        <v>2366</v>
      </c>
      <c r="D2" s="24">
        <f>FLOOR(C2*1.1,LOOKUP(C2*1.1,{0,10,50,100,500},{0.01,0.05,0.1,0.5,1}))</f>
        <v>45.7</v>
      </c>
      <c r="E2" s="24">
        <f>CEILING(C2*0.9,LOOKUP(C2*0.9,{0,10,50,100,500},{0.01,0.05,0.1,0.5,1}))</f>
        <v>37.4</v>
      </c>
      <c r="F2" s="25">
        <f t="shared" ref="F2:F9" si="0">IF(D2&lt;10,D2-0.05,IF(D2&lt;50,D2-0.25,IF(D2&lt;100,D2-0.5,IF(D2&lt;500,D2-2.5,IF(D2&lt;1000,D2-5,0)))))</f>
        <v>45.45</v>
      </c>
      <c r="G2" s="23">
        <v>1</v>
      </c>
      <c r="H2" s="23">
        <f t="shared" ref="H2:H9" si="1">C2*G2</f>
        <v>41.55</v>
      </c>
      <c r="I2" s="23"/>
      <c r="J2" s="23" t="s">
        <v>3173</v>
      </c>
      <c r="K2" s="23" t="s">
        <v>3158</v>
      </c>
      <c r="L2" s="23" t="s">
        <v>3165</v>
      </c>
      <c r="M2" s="59"/>
      <c r="N2" s="5">
        <v>-2339</v>
      </c>
      <c r="O2" s="71"/>
      <c r="R2" s="3"/>
      <c r="S2" s="6">
        <v>1</v>
      </c>
      <c r="T2" s="8">
        <f>H10*1000*0.01</f>
        <v>3418</v>
      </c>
    </row>
    <row r="3" spans="1:20" s="9" customFormat="1" x14ac:dyDescent="0.25">
      <c r="A3" s="23" t="s">
        <v>19</v>
      </c>
      <c r="B3" s="23" t="s">
        <v>20</v>
      </c>
      <c r="C3" s="23" t="s">
        <v>3180</v>
      </c>
      <c r="D3" s="23">
        <f>FLOOR(C3*1.1,LOOKUP(C3*1.1,{0,10,50,100,500},{0.01,0.05,0.1,0.5,1}))</f>
        <v>81.400000000000006</v>
      </c>
      <c r="E3" s="23">
        <f>CEILING(C3*0.9,LOOKUP(C3*0.9,{0,10,50,100,500},{0.01,0.05,0.1,0.5,1}))</f>
        <v>66.600000000000009</v>
      </c>
      <c r="F3" s="25">
        <f t="shared" si="0"/>
        <v>80.900000000000006</v>
      </c>
      <c r="G3" s="23">
        <v>1</v>
      </c>
      <c r="H3" s="23">
        <f t="shared" si="1"/>
        <v>74</v>
      </c>
      <c r="I3" s="23"/>
      <c r="J3" s="23" t="s">
        <v>3174</v>
      </c>
      <c r="K3" s="23" t="s">
        <v>3159</v>
      </c>
      <c r="L3" s="23" t="s">
        <v>3166</v>
      </c>
      <c r="M3" s="60"/>
      <c r="N3" s="5">
        <v>-922</v>
      </c>
      <c r="O3" s="71"/>
      <c r="P3" s="6"/>
      <c r="Q3" s="6"/>
      <c r="R3" s="3"/>
      <c r="S3" s="6">
        <v>2</v>
      </c>
      <c r="T3" s="8">
        <f>T2*2</f>
        <v>6836</v>
      </c>
    </row>
    <row r="4" spans="1:20" x14ac:dyDescent="0.25">
      <c r="A4" s="23" t="s">
        <v>138</v>
      </c>
      <c r="B4" s="23" t="s">
        <v>139</v>
      </c>
      <c r="C4" s="23" t="s">
        <v>3181</v>
      </c>
      <c r="D4" s="24">
        <f>FLOOR(C4*1.1,LOOKUP(C4*1.1,{0,10,50,100,500},{0.01,0.05,0.1,0.5,1}))</f>
        <v>76.7</v>
      </c>
      <c r="E4" s="24">
        <f>CEILING(C4*0.9,LOOKUP(C4*0.9,{0,10,50,100,500},{0.01,0.05,0.1,0.5,1}))</f>
        <v>62.900000000000006</v>
      </c>
      <c r="F4" s="25">
        <f t="shared" si="0"/>
        <v>76.2</v>
      </c>
      <c r="G4" s="23">
        <v>1</v>
      </c>
      <c r="H4" s="23">
        <f t="shared" si="1"/>
        <v>69.8</v>
      </c>
      <c r="I4" s="23"/>
      <c r="J4" s="23" t="s">
        <v>3175</v>
      </c>
      <c r="K4" s="23" t="s">
        <v>3160</v>
      </c>
      <c r="L4" s="23" t="s">
        <v>3167</v>
      </c>
      <c r="M4" s="72"/>
      <c r="N4" s="5">
        <v>597</v>
      </c>
      <c r="O4" s="71"/>
      <c r="R4" s="3"/>
      <c r="S4" s="6">
        <v>3</v>
      </c>
      <c r="T4" s="8">
        <f>T2*3</f>
        <v>10254</v>
      </c>
    </row>
    <row r="5" spans="1:20" s="9" customFormat="1" ht="17.25" customHeight="1" x14ac:dyDescent="0.25">
      <c r="A5" s="23" t="s">
        <v>329</v>
      </c>
      <c r="B5" s="23" t="s">
        <v>330</v>
      </c>
      <c r="C5" s="23" t="s">
        <v>3182</v>
      </c>
      <c r="D5" s="24">
        <f>FLOOR(C5*1.1,LOOKUP(C5*1.1,{0,10,50,100,500},{0.01,0.05,0.1,0.5,1}))</f>
        <v>53.900000000000006</v>
      </c>
      <c r="E5" s="24">
        <f>CEILING(C5*0.9,LOOKUP(C5*0.9,{0,10,50,100,500},{0.01,0.05,0.1,0.5,1}))</f>
        <v>44.150000000000006</v>
      </c>
      <c r="F5" s="25">
        <f t="shared" si="0"/>
        <v>53.400000000000006</v>
      </c>
      <c r="G5" s="23">
        <v>1</v>
      </c>
      <c r="H5" s="23">
        <f t="shared" si="1"/>
        <v>49.05</v>
      </c>
      <c r="I5" s="23"/>
      <c r="J5" s="23" t="s">
        <v>3176</v>
      </c>
      <c r="K5" s="23" t="s">
        <v>3161</v>
      </c>
      <c r="L5" s="23" t="s">
        <v>3168</v>
      </c>
      <c r="M5" s="59"/>
      <c r="N5" s="5">
        <v>3838</v>
      </c>
      <c r="O5" s="71"/>
      <c r="P5" s="6"/>
      <c r="Q5" s="6"/>
      <c r="R5" s="3"/>
      <c r="S5" s="6">
        <v>4</v>
      </c>
      <c r="T5" s="8">
        <f>T2*4</f>
        <v>13672</v>
      </c>
    </row>
    <row r="6" spans="1:20" x14ac:dyDescent="0.25">
      <c r="A6" s="28" t="s">
        <v>593</v>
      </c>
      <c r="B6" s="28" t="s">
        <v>594</v>
      </c>
      <c r="C6" s="28" t="s">
        <v>3183</v>
      </c>
      <c r="D6" s="22">
        <f>FLOOR(C6*1.1,LOOKUP(C6*1.1,{0,10,50,100,500},{0.01,0.05,0.1,0.5,1}))</f>
        <v>69.7</v>
      </c>
      <c r="E6" s="22">
        <f>CEILING(C6*0.9,LOOKUP(C6*0.9,{0,10,50,100,500},{0.01,0.05,0.1,0.5,1}))</f>
        <v>57.1</v>
      </c>
      <c r="F6" s="29">
        <f t="shared" si="0"/>
        <v>69.2</v>
      </c>
      <c r="G6" s="28">
        <v>0</v>
      </c>
      <c r="H6" s="28">
        <f t="shared" si="1"/>
        <v>0</v>
      </c>
      <c r="I6" s="28"/>
      <c r="J6" s="28" t="s">
        <v>3177</v>
      </c>
      <c r="K6" s="28" t="s">
        <v>1157</v>
      </c>
      <c r="L6" s="28" t="s">
        <v>3169</v>
      </c>
      <c r="M6" s="59" t="s">
        <v>89</v>
      </c>
      <c r="N6" s="5"/>
      <c r="O6" s="71"/>
      <c r="R6" s="3"/>
      <c r="S6" s="6">
        <v>5</v>
      </c>
      <c r="T6" s="8">
        <f>T2*5</f>
        <v>17090</v>
      </c>
    </row>
    <row r="7" spans="1:20" s="9" customFormat="1" x14ac:dyDescent="0.25">
      <c r="A7" s="28" t="s">
        <v>784</v>
      </c>
      <c r="B7" s="28" t="s">
        <v>785</v>
      </c>
      <c r="C7" s="28" t="s">
        <v>1424</v>
      </c>
      <c r="D7" s="22">
        <f>FLOOR(C7*1.1,LOOKUP(C7*1.1,{0,10,50,100,500},{0.01,0.05,0.1,0.5,1}))</f>
        <v>58.6</v>
      </c>
      <c r="E7" s="22">
        <f>CEILING(C7*0.9,LOOKUP(C7*0.9,{0,10,50,100,500},{0.01,0.05,0.1,0.5,1}))</f>
        <v>48</v>
      </c>
      <c r="F7" s="29">
        <f t="shared" si="0"/>
        <v>58.1</v>
      </c>
      <c r="G7" s="29">
        <v>0</v>
      </c>
      <c r="H7" s="28">
        <f t="shared" si="1"/>
        <v>0</v>
      </c>
      <c r="I7" s="28"/>
      <c r="J7" s="28" t="s">
        <v>3178</v>
      </c>
      <c r="K7" s="28" t="s">
        <v>3162</v>
      </c>
      <c r="L7" s="28" t="s">
        <v>3170</v>
      </c>
      <c r="M7" s="60" t="s">
        <v>3185</v>
      </c>
      <c r="N7" s="5"/>
      <c r="O7" s="71"/>
      <c r="P7" s="6"/>
      <c r="Q7" s="6"/>
      <c r="R7" s="3"/>
      <c r="S7" s="6">
        <v>6</v>
      </c>
      <c r="T7" s="8">
        <f>T2*6</f>
        <v>20508</v>
      </c>
    </row>
    <row r="8" spans="1:20" s="13" customFormat="1" x14ac:dyDescent="0.25">
      <c r="A8" s="23" t="s">
        <v>271</v>
      </c>
      <c r="B8" s="23" t="s">
        <v>272</v>
      </c>
      <c r="C8" s="23" t="s">
        <v>3184</v>
      </c>
      <c r="D8" s="24">
        <f>FLOOR(C8*1.1,LOOKUP(C8*1.1,{0,10,50,100,500},{0.01,0.05,0.1,0.5,1}))</f>
        <v>26.450000000000003</v>
      </c>
      <c r="E8" s="24">
        <f>CEILING(C8*0.9,LOOKUP(C8*0.9,{0,10,50,100,500},{0.01,0.05,0.1,0.5,1}))</f>
        <v>21.650000000000002</v>
      </c>
      <c r="F8" s="25">
        <f t="shared" si="0"/>
        <v>26.200000000000003</v>
      </c>
      <c r="G8" s="25">
        <v>2</v>
      </c>
      <c r="H8" s="23">
        <f t="shared" si="1"/>
        <v>48.1</v>
      </c>
      <c r="I8" s="23"/>
      <c r="J8" s="23" t="s">
        <v>220</v>
      </c>
      <c r="K8" s="23" t="s">
        <v>3163</v>
      </c>
      <c r="L8" s="23" t="s">
        <v>3171</v>
      </c>
      <c r="M8" s="60"/>
      <c r="N8" s="5">
        <v>592</v>
      </c>
      <c r="O8" s="71"/>
      <c r="P8" s="6"/>
      <c r="Q8" s="6"/>
      <c r="R8" s="3"/>
      <c r="S8" s="6">
        <v>7</v>
      </c>
      <c r="T8" s="8">
        <f>T2*7</f>
        <v>23926</v>
      </c>
    </row>
    <row r="9" spans="1:20" s="13" customFormat="1" x14ac:dyDescent="0.25">
      <c r="A9" s="23" t="s">
        <v>300</v>
      </c>
      <c r="B9" s="23" t="s">
        <v>301</v>
      </c>
      <c r="C9" s="23" t="s">
        <v>3086</v>
      </c>
      <c r="D9" s="24">
        <f>FLOOR(C9*1.1,LOOKUP(C9*1.1,{0,10,50,100,500},{0.01,0.05,0.1,0.5,1}))</f>
        <v>65.2</v>
      </c>
      <c r="E9" s="24">
        <f>CEILING(C9*0.9,LOOKUP(C9*0.9,{0,10,50,100,500},{0.01,0.05,0.1,0.5,1}))</f>
        <v>53.400000000000006</v>
      </c>
      <c r="F9" s="25">
        <f t="shared" si="0"/>
        <v>64.7</v>
      </c>
      <c r="G9" s="25">
        <v>1</v>
      </c>
      <c r="H9" s="23">
        <f t="shared" si="1"/>
        <v>59.3</v>
      </c>
      <c r="I9" s="23"/>
      <c r="J9" s="23" t="s">
        <v>3179</v>
      </c>
      <c r="K9" s="23" t="s">
        <v>3164</v>
      </c>
      <c r="L9" s="23" t="s">
        <v>3172</v>
      </c>
      <c r="M9" s="60"/>
      <c r="N9" s="5">
        <v>-957</v>
      </c>
      <c r="O9" s="71"/>
      <c r="P9" s="6"/>
      <c r="Q9" s="6"/>
      <c r="R9" s="3"/>
      <c r="S9" s="6">
        <v>8</v>
      </c>
      <c r="T9" s="8">
        <f>T2*8</f>
        <v>27344</v>
      </c>
    </row>
    <row r="10" spans="1:20" x14ac:dyDescent="0.25">
      <c r="H10" s="45">
        <f>SUM(H2:H9)</f>
        <v>341.8</v>
      </c>
      <c r="M10" s="60"/>
      <c r="N10" s="30">
        <f>SUM(N2:N9)</f>
        <v>809</v>
      </c>
      <c r="O10" s="71"/>
      <c r="R10" s="3"/>
      <c r="S10" s="6">
        <v>9</v>
      </c>
      <c r="T10" s="8">
        <f>T2*9</f>
        <v>30762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34180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57DAD-529C-4569-8C52-8377C195DB4E}">
  <dimension ref="A1:T24"/>
  <sheetViews>
    <sheetView zoomScale="145" zoomScaleNormal="145" workbookViewId="0">
      <selection activeCell="F15" sqref="F15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3" t="s">
        <v>2701</v>
      </c>
      <c r="B2" s="23" t="s">
        <v>2702</v>
      </c>
      <c r="C2" s="23" t="s">
        <v>3209</v>
      </c>
      <c r="D2" s="24">
        <f>FLOOR(C2*1.1,LOOKUP(C2*1.1,{0,10,50,100,500},{0.01,0.05,0.1,0.5,1}))</f>
        <v>53</v>
      </c>
      <c r="E2" s="24">
        <f>CEILING(C2*0.9,LOOKUP(C2*0.9,{0,10,50,100,500},{0.01,0.05,0.1,0.5,1}))</f>
        <v>43.45</v>
      </c>
      <c r="F2" s="25">
        <f t="shared" ref="F2:F9" si="0">IF(D2&lt;10,D2-0.05,IF(D2&lt;50,D2-0.25,IF(D2&lt;100,D2-0.5,IF(D2&lt;500,D2-2.5,IF(D2&lt;1000,D2-5,0)))))</f>
        <v>52.5</v>
      </c>
      <c r="G2" s="23">
        <v>1</v>
      </c>
      <c r="H2" s="23">
        <f t="shared" ref="H2:H9" si="1">C2*G2</f>
        <v>48.25</v>
      </c>
      <c r="I2" s="23"/>
      <c r="J2" s="23" t="s">
        <v>3202</v>
      </c>
      <c r="K2" s="23" t="s">
        <v>3186</v>
      </c>
      <c r="L2" s="23" t="s">
        <v>3194</v>
      </c>
      <c r="M2" s="5"/>
      <c r="N2" s="5">
        <v>-158</v>
      </c>
      <c r="O2" s="71"/>
      <c r="R2" s="3"/>
      <c r="S2" s="6">
        <v>1</v>
      </c>
      <c r="T2" s="8">
        <f>H10*1000*0.01</f>
        <v>4887.5</v>
      </c>
    </row>
    <row r="3" spans="1:20" s="9" customFormat="1" x14ac:dyDescent="0.25">
      <c r="A3" s="23" t="s">
        <v>19</v>
      </c>
      <c r="B3" s="23" t="s">
        <v>20</v>
      </c>
      <c r="C3" s="23" t="s">
        <v>750</v>
      </c>
      <c r="D3" s="23">
        <f>FLOOR(C3*1.1,LOOKUP(C3*1.1,{0,10,50,100,500},{0.01,0.05,0.1,0.5,1}))</f>
        <v>82.300000000000011</v>
      </c>
      <c r="E3" s="23">
        <f>CEILING(C3*0.9,LOOKUP(C3*0.9,{0,10,50,100,500},{0.01,0.05,0.1,0.5,1}))</f>
        <v>67.5</v>
      </c>
      <c r="F3" s="25">
        <f t="shared" si="0"/>
        <v>81.800000000000011</v>
      </c>
      <c r="G3" s="23">
        <v>1</v>
      </c>
      <c r="H3" s="23">
        <f t="shared" si="1"/>
        <v>74.900000000000006</v>
      </c>
      <c r="I3" s="23"/>
      <c r="J3" s="23" t="s">
        <v>3203</v>
      </c>
      <c r="K3" s="23" t="s">
        <v>3187</v>
      </c>
      <c r="L3" s="23" t="s">
        <v>3195</v>
      </c>
      <c r="M3" s="60"/>
      <c r="N3" s="5">
        <v>-6138</v>
      </c>
      <c r="O3" s="71"/>
      <c r="P3" s="6"/>
      <c r="Q3" s="6"/>
      <c r="R3" s="3"/>
      <c r="S3" s="6">
        <v>2</v>
      </c>
      <c r="T3" s="8">
        <f>T2*2</f>
        <v>9775</v>
      </c>
    </row>
    <row r="4" spans="1:20" x14ac:dyDescent="0.25">
      <c r="A4" s="23" t="s">
        <v>11</v>
      </c>
      <c r="B4" s="23" t="s">
        <v>12</v>
      </c>
      <c r="C4" s="23" t="s">
        <v>3210</v>
      </c>
      <c r="D4" s="24">
        <f>FLOOR(C4*1.1,LOOKUP(C4*1.1,{0,10,50,100,500},{0.01,0.05,0.1,0.5,1}))</f>
        <v>31.75</v>
      </c>
      <c r="E4" s="24">
        <f>CEILING(C4*0.9,LOOKUP(C4*0.9,{0,10,50,100,500},{0.01,0.05,0.1,0.5,1}))</f>
        <v>26.05</v>
      </c>
      <c r="F4" s="25">
        <f t="shared" si="0"/>
        <v>31.5</v>
      </c>
      <c r="G4" s="23">
        <v>2</v>
      </c>
      <c r="H4" s="23">
        <f t="shared" si="1"/>
        <v>57.8</v>
      </c>
      <c r="I4" s="23"/>
      <c r="J4" s="23" t="s">
        <v>3204</v>
      </c>
      <c r="K4" s="23" t="s">
        <v>3188</v>
      </c>
      <c r="L4" s="23" t="s">
        <v>3196</v>
      </c>
      <c r="M4" s="72"/>
      <c r="N4" s="5">
        <v>345</v>
      </c>
      <c r="O4" s="71"/>
      <c r="R4" s="3"/>
      <c r="S4" s="6">
        <v>3</v>
      </c>
      <c r="T4" s="8">
        <f>T2*3</f>
        <v>14662.5</v>
      </c>
    </row>
    <row r="5" spans="1:20" s="9" customFormat="1" ht="17.25" customHeight="1" x14ac:dyDescent="0.25">
      <c r="A5" s="23" t="s">
        <v>559</v>
      </c>
      <c r="B5" s="23" t="s">
        <v>560</v>
      </c>
      <c r="C5" s="23" t="s">
        <v>3175</v>
      </c>
      <c r="D5" s="24">
        <f>FLOOR(C5*1.1,LOOKUP(C5*1.1,{0,10,50,100,500},{0.01,0.05,0.1,0.5,1}))</f>
        <v>22.3</v>
      </c>
      <c r="E5" s="24">
        <f>CEILING(C5*0.9,LOOKUP(C5*0.9,{0,10,50,100,500},{0.01,0.05,0.1,0.5,1}))</f>
        <v>18.3</v>
      </c>
      <c r="F5" s="25">
        <f t="shared" si="0"/>
        <v>22.05</v>
      </c>
      <c r="G5" s="23">
        <v>3</v>
      </c>
      <c r="H5" s="23">
        <f t="shared" si="1"/>
        <v>60.900000000000006</v>
      </c>
      <c r="I5" s="23"/>
      <c r="J5" s="23" t="s">
        <v>3205</v>
      </c>
      <c r="K5" s="23" t="s">
        <v>3189</v>
      </c>
      <c r="L5" s="23" t="s">
        <v>3197</v>
      </c>
      <c r="M5" s="5"/>
      <c r="N5" s="5">
        <v>339</v>
      </c>
      <c r="O5" s="71"/>
      <c r="P5" s="6"/>
      <c r="Q5" s="6"/>
      <c r="R5" s="3"/>
      <c r="S5" s="6">
        <v>4</v>
      </c>
      <c r="T5" s="8">
        <f>T2*4</f>
        <v>19550</v>
      </c>
    </row>
    <row r="6" spans="1:20" x14ac:dyDescent="0.25">
      <c r="A6" s="23" t="s">
        <v>737</v>
      </c>
      <c r="B6" s="23" t="s">
        <v>738</v>
      </c>
      <c r="C6" s="23" t="s">
        <v>3211</v>
      </c>
      <c r="D6" s="24">
        <f>FLOOR(C6*1.1,LOOKUP(C6*1.1,{0,10,50,100,500},{0.01,0.05,0.1,0.5,1}))</f>
        <v>33.35</v>
      </c>
      <c r="E6" s="24">
        <f>CEILING(C6*0.9,LOOKUP(C6*0.9,{0,10,50,100,500},{0.01,0.05,0.1,0.5,1}))</f>
        <v>27.35</v>
      </c>
      <c r="F6" s="25">
        <f t="shared" si="0"/>
        <v>33.1</v>
      </c>
      <c r="G6" s="23">
        <v>2</v>
      </c>
      <c r="H6" s="23">
        <f t="shared" si="1"/>
        <v>60.7</v>
      </c>
      <c r="I6" s="23"/>
      <c r="J6" s="23" t="s">
        <v>3206</v>
      </c>
      <c r="K6" s="23" t="s">
        <v>3190</v>
      </c>
      <c r="L6" s="23" t="s">
        <v>3198</v>
      </c>
      <c r="M6" s="59"/>
      <c r="N6" s="5">
        <v>1934</v>
      </c>
      <c r="O6" s="71"/>
      <c r="R6" s="3"/>
      <c r="S6" s="6">
        <v>5</v>
      </c>
      <c r="T6" s="8">
        <f>T2*5</f>
        <v>24437.5</v>
      </c>
    </row>
    <row r="7" spans="1:20" s="9" customFormat="1" x14ac:dyDescent="0.25">
      <c r="A7" s="23" t="s">
        <v>2327</v>
      </c>
      <c r="B7" s="23" t="s">
        <v>2328</v>
      </c>
      <c r="C7" s="23" t="s">
        <v>2946</v>
      </c>
      <c r="D7" s="24">
        <f>FLOOR(C7*1.1,LOOKUP(C7*1.1,{0,10,50,100,500},{0.01,0.05,0.1,0.5,1}))</f>
        <v>84.7</v>
      </c>
      <c r="E7" s="24">
        <f>CEILING(C7*0.9,LOOKUP(C7*0.9,{0,10,50,100,500},{0.01,0.05,0.1,0.5,1}))</f>
        <v>69.3</v>
      </c>
      <c r="F7" s="25">
        <f t="shared" si="0"/>
        <v>84.2</v>
      </c>
      <c r="G7" s="25">
        <v>1</v>
      </c>
      <c r="H7" s="23">
        <f t="shared" si="1"/>
        <v>77</v>
      </c>
      <c r="I7" s="23"/>
      <c r="J7" s="23" t="s">
        <v>3207</v>
      </c>
      <c r="K7" s="23" t="s">
        <v>3191</v>
      </c>
      <c r="L7" s="23" t="s">
        <v>3199</v>
      </c>
      <c r="M7" s="59"/>
      <c r="N7" s="5">
        <v>1260</v>
      </c>
      <c r="O7" s="71"/>
      <c r="P7" s="6"/>
      <c r="Q7" s="6"/>
      <c r="R7" s="3"/>
      <c r="S7" s="6">
        <v>6</v>
      </c>
      <c r="T7" s="8">
        <f>T2*6</f>
        <v>29325</v>
      </c>
    </row>
    <row r="8" spans="1:20" s="13" customFormat="1" x14ac:dyDescent="0.25">
      <c r="A8" s="23" t="s">
        <v>2456</v>
      </c>
      <c r="B8" s="23" t="s">
        <v>2457</v>
      </c>
      <c r="C8" s="23" t="s">
        <v>2470</v>
      </c>
      <c r="D8" s="24">
        <f>FLOOR(C8*1.1,LOOKUP(C8*1.1,{0,10,50,100,500},{0.01,0.05,0.1,0.5,1}))</f>
        <v>25.1</v>
      </c>
      <c r="E8" s="24">
        <f>CEILING(C8*0.9,LOOKUP(C8*0.9,{0,10,50,100,500},{0.01,0.05,0.1,0.5,1}))</f>
        <v>20.6</v>
      </c>
      <c r="F8" s="25">
        <f t="shared" si="0"/>
        <v>24.85</v>
      </c>
      <c r="G8" s="25">
        <v>3</v>
      </c>
      <c r="H8" s="23">
        <f t="shared" si="1"/>
        <v>68.550000000000011</v>
      </c>
      <c r="I8" s="23"/>
      <c r="J8" s="23" t="s">
        <v>3208</v>
      </c>
      <c r="K8" s="23" t="s">
        <v>3192</v>
      </c>
      <c r="L8" s="23" t="s">
        <v>3200</v>
      </c>
      <c r="M8" s="59"/>
      <c r="N8" s="5">
        <v>1356</v>
      </c>
      <c r="O8" s="71"/>
      <c r="P8" s="6"/>
      <c r="Q8" s="6"/>
      <c r="R8" s="3"/>
      <c r="S8" s="6">
        <v>7</v>
      </c>
      <c r="T8" s="8">
        <f>T2*7</f>
        <v>34212.5</v>
      </c>
    </row>
    <row r="9" spans="1:20" s="13" customFormat="1" x14ac:dyDescent="0.25">
      <c r="A9" s="23" t="s">
        <v>23</v>
      </c>
      <c r="B9" s="23" t="s">
        <v>24</v>
      </c>
      <c r="C9" s="23" t="s">
        <v>3212</v>
      </c>
      <c r="D9" s="24">
        <f>FLOOR(C9*1.1,LOOKUP(C9*1.1,{0,10,50,100,500},{0.01,0.05,0.1,0.5,1}))</f>
        <v>44.7</v>
      </c>
      <c r="E9" s="24">
        <f>CEILING(C9*0.9,LOOKUP(C9*0.9,{0,10,50,100,500},{0.01,0.05,0.1,0.5,1}))</f>
        <v>36.6</v>
      </c>
      <c r="F9" s="25">
        <f t="shared" si="0"/>
        <v>44.45</v>
      </c>
      <c r="G9" s="25">
        <v>1</v>
      </c>
      <c r="H9" s="23">
        <f t="shared" si="1"/>
        <v>40.65</v>
      </c>
      <c r="I9" s="23"/>
      <c r="J9" s="23" t="s">
        <v>547</v>
      </c>
      <c r="K9" s="23" t="s">
        <v>3193</v>
      </c>
      <c r="L9" s="23" t="s">
        <v>3201</v>
      </c>
      <c r="M9" s="60"/>
      <c r="N9" s="5">
        <v>727</v>
      </c>
      <c r="O9" s="71"/>
      <c r="P9" s="6"/>
      <c r="Q9" s="6"/>
      <c r="R9" s="3"/>
      <c r="S9" s="6">
        <v>8</v>
      </c>
      <c r="T9" s="8">
        <f>T2*8</f>
        <v>39100</v>
      </c>
    </row>
    <row r="10" spans="1:20" x14ac:dyDescent="0.25">
      <c r="H10" s="45">
        <f>SUM(H2:H9)</f>
        <v>488.75</v>
      </c>
      <c r="M10" s="60"/>
      <c r="N10" s="30">
        <f>SUM(N2:N9)</f>
        <v>-335</v>
      </c>
      <c r="O10" s="71"/>
      <c r="R10" s="3"/>
      <c r="S10" s="6">
        <v>9</v>
      </c>
      <c r="T10" s="8">
        <f>T2*9</f>
        <v>43987.5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48875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3027-F1C2-4D82-BE00-8D05634F9C35}">
  <dimension ref="A1:T24"/>
  <sheetViews>
    <sheetView zoomScale="145" zoomScaleNormal="145" workbookViewId="0">
      <selection activeCell="K23" sqref="K23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300</v>
      </c>
      <c r="B2" s="23" t="s">
        <v>301</v>
      </c>
      <c r="C2" s="23" t="s">
        <v>3237</v>
      </c>
      <c r="D2" s="24">
        <f>FLOOR(C2*1.1,LOOKUP(C2*1.1,{0,10,50,100,500},{0.01,0.05,0.1,0.5,1}))</f>
        <v>68.5</v>
      </c>
      <c r="E2" s="24">
        <f>CEILING(C2*0.9,LOOKUP(C2*0.9,{0,10,50,100,500},{0.01,0.05,0.1,0.5,1}))</f>
        <v>56.1</v>
      </c>
      <c r="F2" s="25">
        <f>IF(D2&lt;10,D2-0.05,IF(D2&lt;50,D2-0.25,IF(D2&lt;100,D2-0.5,IF(D2&lt;500,D2-2.5,IF(D2&lt;1000,D2-5,0)))))</f>
        <v>68</v>
      </c>
      <c r="G2" s="23">
        <v>1</v>
      </c>
      <c r="H2" s="23">
        <f t="shared" ref="H2:H9" si="0">C2*G2</f>
        <v>62.3</v>
      </c>
      <c r="I2" s="23"/>
      <c r="J2" s="23" t="s">
        <v>3240</v>
      </c>
      <c r="K2" s="23" t="s">
        <v>3219</v>
      </c>
      <c r="L2" s="23" t="s">
        <v>3227</v>
      </c>
      <c r="M2" s="72"/>
      <c r="N2" s="5">
        <v>-2172</v>
      </c>
      <c r="O2" s="66"/>
      <c r="R2" s="3"/>
      <c r="S2" s="6">
        <v>1</v>
      </c>
      <c r="T2" s="8">
        <f>H12*1000*0.01</f>
        <v>3932.5</v>
      </c>
    </row>
    <row r="3" spans="1:20" s="9" customFormat="1" x14ac:dyDescent="0.25">
      <c r="A3" s="23" t="s">
        <v>737</v>
      </c>
      <c r="B3" s="23" t="s">
        <v>738</v>
      </c>
      <c r="C3" s="23" t="s">
        <v>3238</v>
      </c>
      <c r="D3" s="23">
        <f>FLOOR(C3*1.1,LOOKUP(C3*1.1,{0,10,50,100,500},{0.01,0.05,0.1,0.5,1}))</f>
        <v>33.6</v>
      </c>
      <c r="E3" s="23">
        <f>CEILING(C3*0.9,LOOKUP(C3*0.9,{0,10,50,100,500},{0.01,0.05,0.1,0.5,1}))</f>
        <v>27.5</v>
      </c>
      <c r="F3" s="25">
        <f t="shared" ref="F3:F9" si="1">IF(D3&lt;10,D3-0.05,IF(D3&lt;50,D3-0.25,IF(D3&lt;100,D3-0.5,IF(D3&lt;500,D3-2.5,IF(D3&lt;1000,D3-5,0)))))</f>
        <v>33.35</v>
      </c>
      <c r="G3" s="23">
        <v>0</v>
      </c>
      <c r="H3" s="23">
        <f t="shared" si="0"/>
        <v>0</v>
      </c>
      <c r="I3" s="23"/>
      <c r="J3" s="23" t="s">
        <v>3241</v>
      </c>
      <c r="K3" s="23" t="s">
        <v>3220</v>
      </c>
      <c r="L3" s="23" t="s">
        <v>3228</v>
      </c>
      <c r="M3" s="72"/>
      <c r="N3" s="5" t="s">
        <v>3247</v>
      </c>
      <c r="O3" s="66"/>
      <c r="P3" s="6"/>
      <c r="Q3" s="6"/>
      <c r="R3" s="3"/>
      <c r="S3" s="6">
        <v>2</v>
      </c>
      <c r="T3" s="8">
        <f>T2*2</f>
        <v>7865</v>
      </c>
    </row>
    <row r="4" spans="1:20" x14ac:dyDescent="0.25">
      <c r="A4" s="28" t="s">
        <v>1482</v>
      </c>
      <c r="B4" s="28" t="s">
        <v>1483</v>
      </c>
      <c r="C4" s="28" t="s">
        <v>436</v>
      </c>
      <c r="D4" s="22">
        <f>FLOOR(C4*1.1,LOOKUP(C4*1.1,{0,10,50,100,500},{0.01,0.05,0.1,0.5,1}))</f>
        <v>31.1</v>
      </c>
      <c r="E4" s="22">
        <f>CEILING(C4*0.9,LOOKUP(C4*0.9,{0,10,50,100,500},{0.01,0.05,0.1,0.5,1}))</f>
        <v>25.5</v>
      </c>
      <c r="F4" s="29">
        <f t="shared" si="1"/>
        <v>30.85</v>
      </c>
      <c r="G4" s="28">
        <v>0</v>
      </c>
      <c r="H4" s="28">
        <f t="shared" si="0"/>
        <v>0</v>
      </c>
      <c r="I4" s="28"/>
      <c r="J4" s="28" t="s">
        <v>3242</v>
      </c>
      <c r="K4" s="28" t="s">
        <v>3221</v>
      </c>
      <c r="L4" s="28" t="s">
        <v>3229</v>
      </c>
      <c r="M4" s="59" t="s">
        <v>89</v>
      </c>
      <c r="N4" s="5"/>
      <c r="O4" s="66"/>
      <c r="R4" s="3"/>
      <c r="S4" s="6">
        <v>3</v>
      </c>
      <c r="T4" s="8">
        <f>T2*3</f>
        <v>11797.5</v>
      </c>
    </row>
    <row r="5" spans="1:20" s="9" customFormat="1" ht="17.25" customHeight="1" x14ac:dyDescent="0.25">
      <c r="A5" s="23" t="s">
        <v>1608</v>
      </c>
      <c r="B5" s="23" t="s">
        <v>1609</v>
      </c>
      <c r="C5" s="23" t="s">
        <v>2656</v>
      </c>
      <c r="D5" s="24">
        <f>FLOOR(C5*1.1,LOOKUP(C5*1.1,{0,10,50,100,500},{0.01,0.05,0.1,0.5,1}))</f>
        <v>42.1</v>
      </c>
      <c r="E5" s="24">
        <f>CEILING(C5*0.9,LOOKUP(C5*0.9,{0,10,50,100,500},{0.01,0.05,0.1,0.5,1}))</f>
        <v>34.5</v>
      </c>
      <c r="F5" s="25">
        <f t="shared" si="1"/>
        <v>41.85</v>
      </c>
      <c r="G5" s="23">
        <v>2</v>
      </c>
      <c r="H5" s="23">
        <f t="shared" si="0"/>
        <v>76.599999999999994</v>
      </c>
      <c r="I5" s="23"/>
      <c r="J5" s="23" t="s">
        <v>3243</v>
      </c>
      <c r="K5" s="23" t="s">
        <v>3222</v>
      </c>
      <c r="L5" s="23" t="s">
        <v>3230</v>
      </c>
      <c r="M5" s="72"/>
      <c r="N5" s="5">
        <v>4376</v>
      </c>
      <c r="O5" s="66"/>
      <c r="P5" s="6"/>
      <c r="Q5" s="6"/>
      <c r="R5" s="3"/>
      <c r="S5" s="6">
        <v>4</v>
      </c>
      <c r="T5" s="8">
        <f>T2*4</f>
        <v>15730</v>
      </c>
    </row>
    <row r="6" spans="1:20" x14ac:dyDescent="0.25">
      <c r="A6" s="23" t="s">
        <v>803</v>
      </c>
      <c r="B6" s="23" t="s">
        <v>804</v>
      </c>
      <c r="C6" s="23" t="s">
        <v>2810</v>
      </c>
      <c r="D6" s="24">
        <f>FLOOR(C6*1.1,LOOKUP(C6*1.1,{0,10,50,100,500},{0.01,0.05,0.1,0.5,1}))</f>
        <v>73.2</v>
      </c>
      <c r="E6" s="24">
        <f>CEILING(C6*0.9,LOOKUP(C6*0.9,{0,10,50,100,500},{0.01,0.05,0.1,0.5,1}))</f>
        <v>60</v>
      </c>
      <c r="F6" s="25">
        <f t="shared" si="1"/>
        <v>72.7</v>
      </c>
      <c r="G6" s="23">
        <v>1</v>
      </c>
      <c r="H6" s="23">
        <f t="shared" si="0"/>
        <v>66.599999999999994</v>
      </c>
      <c r="I6" s="23"/>
      <c r="J6" s="23" t="s">
        <v>3244</v>
      </c>
      <c r="K6" s="23" t="s">
        <v>1499</v>
      </c>
      <c r="L6" s="23" t="s">
        <v>3231</v>
      </c>
      <c r="M6" s="59"/>
      <c r="N6" s="5">
        <v>-1895</v>
      </c>
      <c r="O6" s="66"/>
      <c r="R6" s="3"/>
      <c r="S6" s="6">
        <v>5</v>
      </c>
      <c r="T6" s="8">
        <f>T2*5</f>
        <v>19662.5</v>
      </c>
    </row>
    <row r="7" spans="1:20" s="9" customFormat="1" x14ac:dyDescent="0.25">
      <c r="A7" s="23" t="s">
        <v>1612</v>
      </c>
      <c r="B7" s="23" t="s">
        <v>1613</v>
      </c>
      <c r="C7" s="23" t="s">
        <v>726</v>
      </c>
      <c r="D7" s="24">
        <f>FLOOR(C7*1.1,LOOKUP(C7*1.1,{0,10,50,100,500},{0.01,0.05,0.1,0.5,1}))</f>
        <v>79.900000000000006</v>
      </c>
      <c r="E7" s="24">
        <f>CEILING(C7*0.9,LOOKUP(C7*0.9,{0,10,50,100,500},{0.01,0.05,0.1,0.5,1}))</f>
        <v>65.5</v>
      </c>
      <c r="F7" s="25">
        <f t="shared" si="1"/>
        <v>79.400000000000006</v>
      </c>
      <c r="G7" s="23">
        <v>1</v>
      </c>
      <c r="H7" s="23">
        <f t="shared" si="0"/>
        <v>72.7</v>
      </c>
      <c r="I7" s="23"/>
      <c r="J7" s="23" t="s">
        <v>1508</v>
      </c>
      <c r="K7" s="23" t="s">
        <v>3223</v>
      </c>
      <c r="L7" s="23" t="s">
        <v>3232</v>
      </c>
      <c r="M7" s="72"/>
      <c r="N7" s="5">
        <v>3391</v>
      </c>
      <c r="O7" s="6"/>
      <c r="P7" s="6"/>
      <c r="Q7" s="6"/>
      <c r="R7" s="3"/>
      <c r="S7" s="6">
        <v>6</v>
      </c>
      <c r="T7" s="8">
        <f>T2*6</f>
        <v>23595</v>
      </c>
    </row>
    <row r="8" spans="1:20" s="13" customFormat="1" x14ac:dyDescent="0.25">
      <c r="A8" s="23" t="s">
        <v>3213</v>
      </c>
      <c r="B8" s="23" t="s">
        <v>3214</v>
      </c>
      <c r="C8" s="23" t="s">
        <v>1374</v>
      </c>
      <c r="D8" s="24">
        <f>FLOOR(C8*1.1,LOOKUP(C8*1.1,{0,10,50,100,500},{0.01,0.05,0.1,0.5,1}))</f>
        <v>20.450000000000003</v>
      </c>
      <c r="E8" s="24">
        <f>CEILING(C8*0.9,LOOKUP(C8*0.9,{0,10,50,100,500},{0.01,0.05,0.1,0.5,1}))</f>
        <v>16.75</v>
      </c>
      <c r="F8" s="25">
        <f t="shared" si="1"/>
        <v>20.200000000000003</v>
      </c>
      <c r="G8" s="25">
        <v>3</v>
      </c>
      <c r="H8" s="23">
        <f t="shared" si="0"/>
        <v>55.800000000000004</v>
      </c>
      <c r="I8" s="23"/>
      <c r="J8" s="23" t="s">
        <v>3245</v>
      </c>
      <c r="K8" s="23" t="s">
        <v>1217</v>
      </c>
      <c r="L8" s="23" t="s">
        <v>3233</v>
      </c>
      <c r="M8" s="72"/>
      <c r="N8" s="5">
        <v>961</v>
      </c>
      <c r="O8" s="6"/>
      <c r="P8" s="6"/>
      <c r="Q8" s="6"/>
      <c r="R8" s="3"/>
      <c r="S8" s="6">
        <v>7</v>
      </c>
      <c r="T8" s="8">
        <f>T2*7</f>
        <v>27527.5</v>
      </c>
    </row>
    <row r="9" spans="1:20" s="13" customFormat="1" x14ac:dyDescent="0.25">
      <c r="A9" s="23" t="s">
        <v>3215</v>
      </c>
      <c r="B9" s="23" t="s">
        <v>3216</v>
      </c>
      <c r="C9" s="23" t="s">
        <v>3239</v>
      </c>
      <c r="D9" s="24">
        <f>FLOOR(C9*1.1,LOOKUP(C9*1.1,{0,10,50,100,500},{0.01,0.05,0.1,0.5,1}))</f>
        <v>13</v>
      </c>
      <c r="E9" s="24">
        <f>CEILING(C9*0.9,LOOKUP(C9*0.9,{0,10,50,100,500},{0.01,0.05,0.1,0.5,1}))</f>
        <v>10.700000000000001</v>
      </c>
      <c r="F9" s="25">
        <f t="shared" si="1"/>
        <v>12.75</v>
      </c>
      <c r="G9" s="25">
        <v>5</v>
      </c>
      <c r="H9" s="23">
        <f t="shared" si="0"/>
        <v>59.25</v>
      </c>
      <c r="I9" s="23"/>
      <c r="J9" s="23" t="s">
        <v>3239</v>
      </c>
      <c r="K9" s="23" t="s">
        <v>3224</v>
      </c>
      <c r="L9" s="23" t="s">
        <v>3234</v>
      </c>
      <c r="M9" s="72"/>
      <c r="N9" s="5">
        <v>2249</v>
      </c>
      <c r="O9" s="6"/>
      <c r="P9" s="6"/>
      <c r="Q9" s="6"/>
      <c r="R9" s="3"/>
      <c r="S9" s="6">
        <v>8</v>
      </c>
      <c r="T9" s="8">
        <f>T2*8</f>
        <v>31460</v>
      </c>
    </row>
    <row r="10" spans="1:20" x14ac:dyDescent="0.25">
      <c r="A10" s="15" t="s">
        <v>271</v>
      </c>
      <c r="B10" s="15" t="s">
        <v>272</v>
      </c>
      <c r="C10" s="15" t="s">
        <v>1584</v>
      </c>
      <c r="D10" s="16">
        <f>FLOOR(C10*1.1,LOOKUP(C10*1.1,{0,10,50,100,500},{0.01,0.05,0.1,0.5,1}))</f>
        <v>26.700000000000003</v>
      </c>
      <c r="E10" s="16">
        <f>CEILING(C10*0.9,LOOKUP(C10*0.9,{0,10,50,100,500},{0.01,0.05,0.1,0.5,1}))</f>
        <v>21.900000000000002</v>
      </c>
      <c r="F10" s="17">
        <f>IF(D10&lt;10,D10-0.05,IF(D10&lt;50,D10-0.25,IF(D10&lt;100,D10-0.5,IF(D10&lt;500,D10-2.5,IF(D10&lt;1000,D10-5,0)))))</f>
        <v>26.450000000000003</v>
      </c>
      <c r="G10" s="17">
        <v>0</v>
      </c>
      <c r="H10" s="15">
        <f>C10*G10</f>
        <v>0</v>
      </c>
      <c r="I10" s="15"/>
      <c r="J10" s="15" t="s">
        <v>3246</v>
      </c>
      <c r="K10" s="15" t="s">
        <v>3225</v>
      </c>
      <c r="L10" s="15" t="s">
        <v>3235</v>
      </c>
      <c r="M10" s="60"/>
      <c r="O10" s="71"/>
      <c r="R10" s="3"/>
      <c r="S10" s="6">
        <v>9</v>
      </c>
      <c r="T10" s="8">
        <f>T2*9</f>
        <v>35392.5</v>
      </c>
    </row>
    <row r="11" spans="1:20" s="9" customFormat="1" x14ac:dyDescent="0.25">
      <c r="A11" s="15" t="s">
        <v>3217</v>
      </c>
      <c r="B11" s="15" t="s">
        <v>3218</v>
      </c>
      <c r="C11" s="15" t="s">
        <v>1694</v>
      </c>
      <c r="D11" s="16">
        <f>FLOOR(C11*1.1,LOOKUP(C11*1.1,{0,10,50,100,500},{0.01,0.05,0.1,0.5,1}))</f>
        <v>44.25</v>
      </c>
      <c r="E11" s="16">
        <f>CEILING(C11*0.9,LOOKUP(C11*0.9,{0,10,50,100,500},{0.01,0.05,0.1,0.5,1}))</f>
        <v>36.25</v>
      </c>
      <c r="F11" s="17">
        <f>IF(D11&lt;10,D11-0.05,IF(D11&lt;50,D11-0.25,IF(D11&lt;100,D11-0.5,IF(D11&lt;500,D11-2.5,IF(D11&lt;1000,D11-5,0)))))</f>
        <v>44</v>
      </c>
      <c r="G11" s="17">
        <v>0</v>
      </c>
      <c r="H11" s="15">
        <f>C11*G11</f>
        <v>0</v>
      </c>
      <c r="I11" s="15"/>
      <c r="J11" s="15" t="s">
        <v>566</v>
      </c>
      <c r="K11" s="15" t="s">
        <v>3226</v>
      </c>
      <c r="L11" s="15" t="s">
        <v>3236</v>
      </c>
      <c r="M11" s="60"/>
      <c r="N11" s="5"/>
      <c r="O11" s="6"/>
      <c r="P11" s="6"/>
      <c r="Q11" s="6"/>
      <c r="R11" s="3"/>
      <c r="S11" s="6">
        <v>10</v>
      </c>
      <c r="T11" s="8">
        <f>T2*10</f>
        <v>39325</v>
      </c>
    </row>
    <row r="12" spans="1:20" x14ac:dyDescent="0.25">
      <c r="A12" s="5"/>
      <c r="B12" s="5"/>
      <c r="C12" s="5"/>
      <c r="D12" s="4"/>
      <c r="E12" s="4"/>
      <c r="F12" s="3"/>
      <c r="G12" s="3"/>
      <c r="H12" s="45">
        <f>SUM(H2:H11)</f>
        <v>393.25</v>
      </c>
      <c r="I12" s="3"/>
      <c r="J12" s="5"/>
      <c r="K12" s="5"/>
      <c r="L12" s="5"/>
      <c r="M12" s="5"/>
      <c r="N12" s="30">
        <f>SUM(N2:N11)</f>
        <v>6910</v>
      </c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0300-CA19-4933-A74D-A419D6AE7F09}">
  <dimension ref="A1:T24"/>
  <sheetViews>
    <sheetView zoomScale="145" zoomScaleNormal="145" workbookViewId="0">
      <selection activeCell="L22" sqref="L22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11.85546875" style="6" bestFit="1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R1" s="11"/>
      <c r="S1" s="6" t="s">
        <v>49</v>
      </c>
      <c r="T1" s="8"/>
    </row>
    <row r="2" spans="1:20" x14ac:dyDescent="0.25">
      <c r="A2" s="23" t="s">
        <v>803</v>
      </c>
      <c r="B2" s="23" t="s">
        <v>804</v>
      </c>
      <c r="C2" s="23" t="s">
        <v>1230</v>
      </c>
      <c r="D2" s="24">
        <f>FLOOR(C2*1.1,LOOKUP(C2*1.1,{0,10,50,100,500},{0.01,0.05,0.1,0.5,1}))</f>
        <v>74.8</v>
      </c>
      <c r="E2" s="24">
        <f>CEILING(C2*0.9,LOOKUP(C2*0.9,{0,10,50,100,500},{0.01,0.05,0.1,0.5,1}))</f>
        <v>61.2</v>
      </c>
      <c r="F2" s="25">
        <f>IF(D2&lt;10,D2-0.05,IF(D2&lt;50,D2-0.25,IF(D2&lt;100,D2-0.5,IF(D2&lt;500,D2-2.5,IF(D2&lt;1000,D2-5,0)))))</f>
        <v>74.3</v>
      </c>
      <c r="G2" s="23">
        <v>1</v>
      </c>
      <c r="H2" s="23">
        <f t="shared" ref="H2:H9" si="0">C2*G2</f>
        <v>68</v>
      </c>
      <c r="I2" s="23"/>
      <c r="J2" s="23" t="s">
        <v>3266</v>
      </c>
      <c r="K2" s="23" t="s">
        <v>3254</v>
      </c>
      <c r="L2" s="23" t="s">
        <v>3273</v>
      </c>
      <c r="M2" s="72"/>
      <c r="N2" s="5">
        <v>-4908</v>
      </c>
      <c r="O2" s="66"/>
      <c r="R2" s="3"/>
      <c r="S2" s="6">
        <v>1</v>
      </c>
      <c r="T2" s="8">
        <f>H12*1000*0.01</f>
        <v>4727.5</v>
      </c>
    </row>
    <row r="3" spans="1:20" s="9" customFormat="1" x14ac:dyDescent="0.25">
      <c r="A3" s="23" t="s">
        <v>1647</v>
      </c>
      <c r="B3" s="23" t="s">
        <v>1648</v>
      </c>
      <c r="C3" s="23" t="s">
        <v>2109</v>
      </c>
      <c r="D3" s="23">
        <f>FLOOR(C3*1.1,LOOKUP(C3*1.1,{0,10,50,100,500},{0.01,0.05,0.1,0.5,1}))</f>
        <v>83.600000000000009</v>
      </c>
      <c r="E3" s="23">
        <f>CEILING(C3*0.9,LOOKUP(C3*0.9,{0,10,50,100,500},{0.01,0.05,0.1,0.5,1}))</f>
        <v>68.400000000000006</v>
      </c>
      <c r="F3" s="25">
        <f t="shared" ref="F3:F9" si="1">IF(D3&lt;10,D3-0.05,IF(D3&lt;50,D3-0.25,IF(D3&lt;100,D3-0.5,IF(D3&lt;500,D3-2.5,IF(D3&lt;1000,D3-5,0)))))</f>
        <v>83.100000000000009</v>
      </c>
      <c r="G3" s="23">
        <v>1</v>
      </c>
      <c r="H3" s="23">
        <f t="shared" si="0"/>
        <v>76</v>
      </c>
      <c r="I3" s="23"/>
      <c r="J3" s="23" t="s">
        <v>297</v>
      </c>
      <c r="K3" s="23" t="s">
        <v>3255</v>
      </c>
      <c r="L3" s="23" t="s">
        <v>3274</v>
      </c>
      <c r="M3" s="72"/>
      <c r="N3" s="5">
        <v>2067</v>
      </c>
      <c r="O3" s="66"/>
      <c r="P3" s="6"/>
      <c r="Q3" s="6"/>
      <c r="R3" s="3"/>
      <c r="S3" s="6">
        <v>2</v>
      </c>
      <c r="T3" s="8">
        <f>T2*2</f>
        <v>9455</v>
      </c>
    </row>
    <row r="4" spans="1:20" x14ac:dyDescent="0.25">
      <c r="A4" s="23" t="s">
        <v>300</v>
      </c>
      <c r="B4" s="23" t="s">
        <v>301</v>
      </c>
      <c r="C4" s="23" t="s">
        <v>3263</v>
      </c>
      <c r="D4" s="24">
        <f>FLOOR(C4*1.1,LOOKUP(C4*1.1,{0,10,50,100,500},{0.01,0.05,0.1,0.5,1}))</f>
        <v>69.400000000000006</v>
      </c>
      <c r="E4" s="24">
        <f>CEILING(C4*0.9,LOOKUP(C4*0.9,{0,10,50,100,500},{0.01,0.05,0.1,0.5,1}))</f>
        <v>56.800000000000004</v>
      </c>
      <c r="F4" s="25">
        <f t="shared" si="1"/>
        <v>68.900000000000006</v>
      </c>
      <c r="G4" s="23">
        <v>1</v>
      </c>
      <c r="H4" s="23">
        <f t="shared" si="0"/>
        <v>63.1</v>
      </c>
      <c r="I4" s="23"/>
      <c r="J4" s="23" t="s">
        <v>3267</v>
      </c>
      <c r="K4" s="23" t="s">
        <v>3256</v>
      </c>
      <c r="L4" s="23" t="s">
        <v>3275</v>
      </c>
      <c r="M4" s="72"/>
      <c r="N4" s="5">
        <v>2125</v>
      </c>
      <c r="O4" s="66"/>
      <c r="R4" s="3"/>
      <c r="S4" s="6">
        <v>3</v>
      </c>
      <c r="T4" s="8">
        <f>T2*3</f>
        <v>14182.5</v>
      </c>
    </row>
    <row r="5" spans="1:20" s="9" customFormat="1" ht="17.25" customHeight="1" x14ac:dyDescent="0.25">
      <c r="A5" s="23" t="s">
        <v>3248</v>
      </c>
      <c r="B5" s="23" t="s">
        <v>3249</v>
      </c>
      <c r="C5" s="23" t="s">
        <v>3264</v>
      </c>
      <c r="D5" s="24">
        <f>FLOOR(C5*1.1,LOOKUP(C5*1.1,{0,10,50,100,500},{0.01,0.05,0.1,0.5,1}))</f>
        <v>23.200000000000003</v>
      </c>
      <c r="E5" s="24">
        <f>CEILING(C5*0.9,LOOKUP(C5*0.9,{0,10,50,100,500},{0.01,0.05,0.1,0.5,1}))</f>
        <v>19</v>
      </c>
      <c r="F5" s="25">
        <f t="shared" si="1"/>
        <v>22.950000000000003</v>
      </c>
      <c r="G5" s="23">
        <v>3</v>
      </c>
      <c r="H5" s="23">
        <f t="shared" si="0"/>
        <v>63.300000000000004</v>
      </c>
      <c r="I5" s="23"/>
      <c r="J5" s="23" t="s">
        <v>3268</v>
      </c>
      <c r="K5" s="23" t="s">
        <v>3257</v>
      </c>
      <c r="L5" s="23" t="s">
        <v>3276</v>
      </c>
      <c r="M5" s="72"/>
      <c r="N5" s="5">
        <v>928</v>
      </c>
      <c r="O5" s="66"/>
      <c r="P5" s="6"/>
      <c r="Q5" s="6"/>
      <c r="R5" s="3"/>
      <c r="S5" s="6">
        <v>4</v>
      </c>
      <c r="T5" s="8">
        <f>T2*4</f>
        <v>18910</v>
      </c>
    </row>
    <row r="6" spans="1:20" x14ac:dyDescent="0.25">
      <c r="A6" s="23" t="s">
        <v>3250</v>
      </c>
      <c r="B6" s="23" t="s">
        <v>3251</v>
      </c>
      <c r="C6" s="23" t="s">
        <v>2470</v>
      </c>
      <c r="D6" s="24">
        <f>FLOOR(C6*1.1,LOOKUP(C6*1.1,{0,10,50,100,500},{0.01,0.05,0.1,0.5,1}))</f>
        <v>25.1</v>
      </c>
      <c r="E6" s="24">
        <f>CEILING(C6*0.9,LOOKUP(C6*0.9,{0,10,50,100,500},{0.01,0.05,0.1,0.5,1}))</f>
        <v>20.6</v>
      </c>
      <c r="F6" s="25">
        <f t="shared" si="1"/>
        <v>24.85</v>
      </c>
      <c r="G6" s="23">
        <v>3</v>
      </c>
      <c r="H6" s="23">
        <f t="shared" si="0"/>
        <v>68.550000000000011</v>
      </c>
      <c r="I6" s="23"/>
      <c r="J6" s="23" t="s">
        <v>3269</v>
      </c>
      <c r="K6" s="23" t="s">
        <v>3258</v>
      </c>
      <c r="L6" s="23" t="s">
        <v>3277</v>
      </c>
      <c r="M6" s="72"/>
      <c r="N6" s="5">
        <v>1657</v>
      </c>
      <c r="O6" s="66"/>
      <c r="R6" s="3"/>
      <c r="S6" s="6">
        <v>5</v>
      </c>
      <c r="T6" s="8">
        <f>T2*5</f>
        <v>23637.5</v>
      </c>
    </row>
    <row r="7" spans="1:20" s="9" customFormat="1" x14ac:dyDescent="0.25">
      <c r="A7" s="23" t="s">
        <v>2419</v>
      </c>
      <c r="B7" s="23" t="s">
        <v>2420</v>
      </c>
      <c r="C7" s="23" t="s">
        <v>3265</v>
      </c>
      <c r="D7" s="24">
        <f>FLOOR(C7*1.1,LOOKUP(C7*1.1,{0,10,50,100,500},{0.01,0.05,0.1,0.5,1}))</f>
        <v>49.25</v>
      </c>
      <c r="E7" s="24">
        <f>CEILING(C7*0.9,LOOKUP(C7*0.9,{0,10,50,100,500},{0.01,0.05,0.1,0.5,1}))</f>
        <v>40.35</v>
      </c>
      <c r="F7" s="25">
        <f t="shared" si="1"/>
        <v>49</v>
      </c>
      <c r="G7" s="23">
        <v>1</v>
      </c>
      <c r="H7" s="23">
        <f t="shared" si="0"/>
        <v>44.8</v>
      </c>
      <c r="I7" s="23"/>
      <c r="J7" s="23" t="s">
        <v>2018</v>
      </c>
      <c r="K7" s="23" t="s">
        <v>3259</v>
      </c>
      <c r="L7" s="23" t="s">
        <v>3278</v>
      </c>
      <c r="M7" s="59"/>
      <c r="N7" s="5">
        <v>4459</v>
      </c>
      <c r="O7" s="6"/>
      <c r="P7" s="6"/>
      <c r="Q7" s="6"/>
      <c r="R7" s="3"/>
      <c r="S7" s="6">
        <v>6</v>
      </c>
      <c r="T7" s="8">
        <f>T2*6</f>
        <v>28365</v>
      </c>
    </row>
    <row r="8" spans="1:20" s="13" customFormat="1" x14ac:dyDescent="0.25">
      <c r="A8" s="28" t="s">
        <v>3252</v>
      </c>
      <c r="B8" s="28" t="s">
        <v>3253</v>
      </c>
      <c r="C8" s="28" t="s">
        <v>1305</v>
      </c>
      <c r="D8" s="22">
        <f>FLOOR(C8*1.1,LOOKUP(C8*1.1,{0,10,50,100,500},{0.01,0.05,0.1,0.5,1}))</f>
        <v>30.8</v>
      </c>
      <c r="E8" s="22">
        <f>CEILING(C8*0.9,LOOKUP(C8*0.9,{0,10,50,100,500},{0.01,0.05,0.1,0.5,1}))</f>
        <v>25.200000000000003</v>
      </c>
      <c r="F8" s="29">
        <f t="shared" si="1"/>
        <v>30.55</v>
      </c>
      <c r="G8" s="29">
        <v>0</v>
      </c>
      <c r="H8" s="28">
        <f t="shared" si="0"/>
        <v>0</v>
      </c>
      <c r="I8" s="28"/>
      <c r="J8" s="28" t="s">
        <v>3270</v>
      </c>
      <c r="K8" s="28" t="s">
        <v>893</v>
      </c>
      <c r="L8" s="28" t="s">
        <v>3279</v>
      </c>
      <c r="M8" s="72" t="s">
        <v>2031</v>
      </c>
      <c r="N8" s="5"/>
      <c r="O8" s="6"/>
      <c r="P8" s="6"/>
      <c r="Q8" s="6"/>
      <c r="R8" s="3"/>
      <c r="S8" s="6">
        <v>7</v>
      </c>
      <c r="T8" s="8">
        <f>T2*7</f>
        <v>33092.5</v>
      </c>
    </row>
    <row r="9" spans="1:20" s="13" customFormat="1" x14ac:dyDescent="0.25">
      <c r="A9" s="23" t="s">
        <v>53</v>
      </c>
      <c r="B9" s="23" t="s">
        <v>54</v>
      </c>
      <c r="C9" s="23" t="s">
        <v>1380</v>
      </c>
      <c r="D9" s="24">
        <f>FLOOR(C9*1.1,LOOKUP(C9*1.1,{0,10,50,100,500},{0.01,0.05,0.1,0.5,1}))</f>
        <v>43.75</v>
      </c>
      <c r="E9" s="24">
        <f>CEILING(C9*0.9,LOOKUP(C9*0.9,{0,10,50,100,500},{0.01,0.05,0.1,0.5,1}))</f>
        <v>35.85</v>
      </c>
      <c r="F9" s="25">
        <f t="shared" si="1"/>
        <v>43.5</v>
      </c>
      <c r="G9" s="25">
        <v>1</v>
      </c>
      <c r="H9" s="23">
        <f t="shared" si="0"/>
        <v>39.799999999999997</v>
      </c>
      <c r="I9" s="23"/>
      <c r="J9" s="23" t="s">
        <v>3271</v>
      </c>
      <c r="K9" s="23" t="s">
        <v>3260</v>
      </c>
      <c r="L9" s="23" t="s">
        <v>3280</v>
      </c>
      <c r="M9" s="59"/>
      <c r="N9" s="5">
        <v>-787</v>
      </c>
      <c r="O9" s="6"/>
      <c r="P9" s="6"/>
      <c r="Q9" s="6"/>
      <c r="R9" s="3"/>
      <c r="S9" s="6">
        <v>8</v>
      </c>
      <c r="T9" s="8">
        <f>T2*8</f>
        <v>37820</v>
      </c>
    </row>
    <row r="10" spans="1:20" x14ac:dyDescent="0.25">
      <c r="A10" s="15" t="s">
        <v>646</v>
      </c>
      <c r="B10" s="15" t="s">
        <v>647</v>
      </c>
      <c r="C10" s="15" t="s">
        <v>3155</v>
      </c>
      <c r="D10" s="16">
        <f>FLOOR(C10*1.1,LOOKUP(C10*1.1,{0,10,50,100,500},{0.01,0.05,0.1,0.5,1}))</f>
        <v>73.5</v>
      </c>
      <c r="E10" s="16">
        <f>CEILING(C10*0.9,LOOKUP(C10*0.9,{0,10,50,100,500},{0.01,0.05,0.1,0.5,1}))</f>
        <v>60.300000000000004</v>
      </c>
      <c r="F10" s="17">
        <f>IF(D10&lt;10,D10-0.05,IF(D10&lt;50,D10-0.25,IF(D10&lt;100,D10-0.5,IF(D10&lt;500,D10-2.5,IF(D10&lt;1000,D10-5,0)))))</f>
        <v>73</v>
      </c>
      <c r="G10" s="17">
        <v>0</v>
      </c>
      <c r="H10" s="15">
        <f>C10*G10</f>
        <v>0</v>
      </c>
      <c r="I10" s="15"/>
      <c r="J10" s="15" t="s">
        <v>846</v>
      </c>
      <c r="K10" s="15" t="s">
        <v>3261</v>
      </c>
      <c r="L10" s="15" t="s">
        <v>3281</v>
      </c>
      <c r="M10" s="60"/>
      <c r="O10" s="71"/>
      <c r="R10" s="3"/>
      <c r="S10" s="6">
        <v>9</v>
      </c>
      <c r="T10" s="8">
        <f>T2*9</f>
        <v>42547.5</v>
      </c>
    </row>
    <row r="11" spans="1:20" s="9" customFormat="1" x14ac:dyDescent="0.25">
      <c r="A11" s="23" t="s">
        <v>271</v>
      </c>
      <c r="B11" s="23" t="s">
        <v>272</v>
      </c>
      <c r="C11" s="23" t="s">
        <v>2201</v>
      </c>
      <c r="D11" s="24">
        <f>FLOOR(C11*1.1,LOOKUP(C11*1.1,{0,10,50,100,500},{0.01,0.05,0.1,0.5,1}))</f>
        <v>27.05</v>
      </c>
      <c r="E11" s="24">
        <f>CEILING(C11*0.9,LOOKUP(C11*0.9,{0,10,50,100,500},{0.01,0.05,0.1,0.5,1}))</f>
        <v>22.150000000000002</v>
      </c>
      <c r="F11" s="25">
        <f>IF(D11&lt;10,D11-0.05,IF(D11&lt;50,D11-0.25,IF(D11&lt;100,D11-0.5,IF(D11&lt;500,D11-2.5,IF(D11&lt;1000,D11-5,0)))))</f>
        <v>26.8</v>
      </c>
      <c r="G11" s="25">
        <v>2</v>
      </c>
      <c r="H11" s="23">
        <f>C11*G11</f>
        <v>49.2</v>
      </c>
      <c r="I11" s="23"/>
      <c r="J11" s="23" t="s">
        <v>3272</v>
      </c>
      <c r="K11" s="23" t="s">
        <v>3262</v>
      </c>
      <c r="L11" s="23" t="s">
        <v>3282</v>
      </c>
      <c r="M11" s="60"/>
      <c r="N11" s="5">
        <v>2782</v>
      </c>
      <c r="O11" s="6"/>
      <c r="P11" s="6"/>
      <c r="Q11" s="6"/>
      <c r="R11" s="3"/>
      <c r="S11" s="6">
        <v>10</v>
      </c>
      <c r="T11" s="8">
        <f>T2*10</f>
        <v>47275</v>
      </c>
    </row>
    <row r="12" spans="1:20" x14ac:dyDescent="0.25">
      <c r="A12" s="5"/>
      <c r="B12" s="5"/>
      <c r="C12" s="5"/>
      <c r="D12" s="4"/>
      <c r="E12" s="4"/>
      <c r="F12" s="3"/>
      <c r="G12" s="3"/>
      <c r="H12" s="45">
        <f>SUM(H2:H11)</f>
        <v>472.75</v>
      </c>
      <c r="I12" s="3"/>
      <c r="J12" s="5"/>
      <c r="K12" s="5"/>
      <c r="L12" s="5"/>
      <c r="M12" s="5"/>
      <c r="N12" s="30">
        <f>SUM(N2:N11)</f>
        <v>8323</v>
      </c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548D-CC4A-47F2-9FEC-2726E2032032}">
  <dimension ref="A1:T24"/>
  <sheetViews>
    <sheetView zoomScale="130" zoomScaleNormal="130" workbookViewId="0">
      <selection activeCell="K21" sqref="K21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3" t="s">
        <v>803</v>
      </c>
      <c r="B2" s="23" t="s">
        <v>804</v>
      </c>
      <c r="C2" s="23" t="s">
        <v>371</v>
      </c>
      <c r="D2" s="24">
        <f>FLOOR(C2*1.1,LOOKUP(C2*1.1,{0,10,50,100,500},{0.01,0.05,0.1,0.5,1}))</f>
        <v>82.2</v>
      </c>
      <c r="E2" s="24">
        <f>CEILING(C2*0.9,LOOKUP(C2*0.9,{0,10,50,100,500},{0.01,0.05,0.1,0.5,1}))</f>
        <v>67.400000000000006</v>
      </c>
      <c r="F2" s="25">
        <f t="shared" ref="F2:F9" si="0">IF(D2&lt;10,D2-0.05,IF(D2&lt;50,D2-0.25,IF(D2&lt;100,D2-0.5,IF(D2&lt;500,D2-2.5,IF(D2&lt;1000,D2-5,0)))))</f>
        <v>81.7</v>
      </c>
      <c r="G2" s="23">
        <v>1</v>
      </c>
      <c r="H2" s="23">
        <f t="shared" ref="H2:H9" si="1">C2*G2</f>
        <v>74.8</v>
      </c>
      <c r="I2" s="23"/>
      <c r="J2" s="23" t="s">
        <v>3295</v>
      </c>
      <c r="K2" s="23" t="s">
        <v>2231</v>
      </c>
      <c r="L2" s="23" t="s">
        <v>3301</v>
      </c>
      <c r="M2" s="59"/>
      <c r="N2" s="5">
        <v>3676</v>
      </c>
      <c r="O2" s="71"/>
      <c r="R2" s="3"/>
      <c r="S2" s="6">
        <v>1</v>
      </c>
      <c r="T2" s="8">
        <f>H10*1000*0.01</f>
        <v>4430.0000000000009</v>
      </c>
    </row>
    <row r="3" spans="1:20" s="9" customFormat="1" x14ac:dyDescent="0.25">
      <c r="A3" s="23" t="s">
        <v>2673</v>
      </c>
      <c r="B3" s="23" t="s">
        <v>2674</v>
      </c>
      <c r="C3" s="23" t="s">
        <v>2557</v>
      </c>
      <c r="D3" s="23">
        <f>FLOOR(C3*1.1,LOOKUP(C3*1.1,{0,10,50,100,500},{0.01,0.05,0.1,0.5,1}))</f>
        <v>32.9</v>
      </c>
      <c r="E3" s="23">
        <f>CEILING(C3*0.9,LOOKUP(C3*0.9,{0,10,50,100,500},{0.01,0.05,0.1,0.5,1}))</f>
        <v>27</v>
      </c>
      <c r="F3" s="25">
        <f t="shared" si="0"/>
        <v>32.65</v>
      </c>
      <c r="G3" s="23">
        <v>2</v>
      </c>
      <c r="H3" s="23">
        <f t="shared" si="1"/>
        <v>59.9</v>
      </c>
      <c r="I3" s="23"/>
      <c r="J3" s="23" t="s">
        <v>2985</v>
      </c>
      <c r="K3" s="23" t="s">
        <v>3287</v>
      </c>
      <c r="L3" s="23" t="s">
        <v>3302</v>
      </c>
      <c r="M3" s="59"/>
      <c r="N3" s="5">
        <v>1837</v>
      </c>
      <c r="O3" s="71"/>
      <c r="P3" s="6"/>
      <c r="Q3" s="6"/>
      <c r="R3" s="3"/>
      <c r="S3" s="6">
        <v>2</v>
      </c>
      <c r="T3" s="8">
        <f>T2*2</f>
        <v>8860.0000000000018</v>
      </c>
    </row>
    <row r="4" spans="1:20" x14ac:dyDescent="0.25">
      <c r="A4" s="23" t="s">
        <v>2962</v>
      </c>
      <c r="B4" s="23" t="s">
        <v>2963</v>
      </c>
      <c r="C4" s="23" t="s">
        <v>2868</v>
      </c>
      <c r="D4" s="24">
        <f>FLOOR(C4*1.1,LOOKUP(C4*1.1,{0,10,50,100,500},{0.01,0.05,0.1,0.5,1}))</f>
        <v>29.6</v>
      </c>
      <c r="E4" s="24">
        <f>CEILING(C4*0.9,LOOKUP(C4*0.9,{0,10,50,100,500},{0.01,0.05,0.1,0.5,1}))</f>
        <v>24.3</v>
      </c>
      <c r="F4" s="25">
        <f t="shared" si="0"/>
        <v>29.35</v>
      </c>
      <c r="G4" s="23">
        <v>2</v>
      </c>
      <c r="H4" s="23">
        <f t="shared" si="1"/>
        <v>53.9</v>
      </c>
      <c r="I4" s="23"/>
      <c r="J4" s="23" t="s">
        <v>3296</v>
      </c>
      <c r="K4" s="23" t="s">
        <v>2681</v>
      </c>
      <c r="L4" s="23" t="s">
        <v>3303</v>
      </c>
      <c r="M4" s="72"/>
      <c r="N4" s="5">
        <v>-1233</v>
      </c>
      <c r="O4" s="71"/>
      <c r="R4" s="3"/>
      <c r="S4" s="6">
        <v>3</v>
      </c>
      <c r="T4" s="8">
        <f>T2*3</f>
        <v>13290.000000000004</v>
      </c>
    </row>
    <row r="5" spans="1:20" s="9" customFormat="1" ht="17.25" customHeight="1" x14ac:dyDescent="0.25">
      <c r="A5" s="23" t="s">
        <v>53</v>
      </c>
      <c r="B5" s="23" t="s">
        <v>54</v>
      </c>
      <c r="C5" s="23" t="s">
        <v>3293</v>
      </c>
      <c r="D5" s="24">
        <f>FLOOR(C5*1.1,LOOKUP(C5*1.1,{0,10,50,100,500},{0.01,0.05,0.1,0.5,1}))</f>
        <v>48.1</v>
      </c>
      <c r="E5" s="24">
        <f>CEILING(C5*0.9,LOOKUP(C5*0.9,{0,10,50,100,500},{0.01,0.05,0.1,0.5,1}))</f>
        <v>39.400000000000006</v>
      </c>
      <c r="F5" s="25">
        <f t="shared" si="0"/>
        <v>47.85</v>
      </c>
      <c r="G5" s="23">
        <v>1</v>
      </c>
      <c r="H5" s="23">
        <f t="shared" si="1"/>
        <v>43.75</v>
      </c>
      <c r="I5" s="23"/>
      <c r="J5" s="23" t="s">
        <v>3297</v>
      </c>
      <c r="K5" s="23" t="s">
        <v>3288</v>
      </c>
      <c r="L5" s="23" t="s">
        <v>3304</v>
      </c>
      <c r="M5" s="59"/>
      <c r="N5" s="5">
        <v>5960</v>
      </c>
      <c r="O5" s="71"/>
      <c r="P5" s="6"/>
      <c r="Q5" s="6"/>
      <c r="R5" s="3"/>
      <c r="S5" s="6">
        <v>4</v>
      </c>
      <c r="T5" s="8">
        <f>T2*4</f>
        <v>17720.000000000004</v>
      </c>
    </row>
    <row r="6" spans="1:20" x14ac:dyDescent="0.25">
      <c r="A6" s="23" t="s">
        <v>2701</v>
      </c>
      <c r="B6" s="23" t="s">
        <v>2702</v>
      </c>
      <c r="C6" s="23" t="s">
        <v>3294</v>
      </c>
      <c r="D6" s="24">
        <f>FLOOR(C6*1.1,LOOKUP(C6*1.1,{0,10,50,100,500},{0.01,0.05,0.1,0.5,1}))</f>
        <v>54.7</v>
      </c>
      <c r="E6" s="24">
        <f>CEILING(C6*0.9,LOOKUP(C6*0.9,{0,10,50,100,500},{0.01,0.05,0.1,0.5,1}))</f>
        <v>44.800000000000004</v>
      </c>
      <c r="F6" s="25">
        <f t="shared" si="0"/>
        <v>54.2</v>
      </c>
      <c r="G6" s="23">
        <v>1</v>
      </c>
      <c r="H6" s="23">
        <f t="shared" si="1"/>
        <v>49.75</v>
      </c>
      <c r="I6" s="23"/>
      <c r="J6" s="23" t="s">
        <v>3298</v>
      </c>
      <c r="K6" s="23" t="s">
        <v>3289</v>
      </c>
      <c r="L6" s="23" t="s">
        <v>3305</v>
      </c>
      <c r="M6" s="59"/>
      <c r="N6" s="5">
        <v>1538</v>
      </c>
      <c r="O6" s="71"/>
      <c r="R6" s="3"/>
      <c r="S6" s="6">
        <v>5</v>
      </c>
      <c r="T6" s="8">
        <f>T2*5</f>
        <v>22150.000000000004</v>
      </c>
    </row>
    <row r="7" spans="1:20" s="9" customFormat="1" x14ac:dyDescent="0.25">
      <c r="A7" s="23" t="s">
        <v>335</v>
      </c>
      <c r="B7" s="23" t="s">
        <v>336</v>
      </c>
      <c r="C7" s="23" t="s">
        <v>1580</v>
      </c>
      <c r="D7" s="24">
        <f>FLOOR(C7*1.1,LOOKUP(C7*1.1,{0,10,50,100,500},{0.01,0.05,0.1,0.5,1}))</f>
        <v>26.25</v>
      </c>
      <c r="E7" s="24">
        <f>CEILING(C7*0.9,LOOKUP(C7*0.9,{0,10,50,100,500},{0.01,0.05,0.1,0.5,1}))</f>
        <v>21.55</v>
      </c>
      <c r="F7" s="25">
        <f t="shared" si="0"/>
        <v>26</v>
      </c>
      <c r="G7" s="25">
        <v>2</v>
      </c>
      <c r="H7" s="23">
        <f t="shared" si="1"/>
        <v>47.8</v>
      </c>
      <c r="I7" s="23"/>
      <c r="J7" s="23" t="s">
        <v>1785</v>
      </c>
      <c r="K7" s="23" t="s">
        <v>3290</v>
      </c>
      <c r="L7" s="23" t="s">
        <v>3306</v>
      </c>
      <c r="M7" s="60"/>
      <c r="N7" s="5">
        <v>-3116</v>
      </c>
      <c r="O7" s="71"/>
      <c r="P7" s="6"/>
      <c r="Q7" s="6"/>
      <c r="R7" s="3"/>
      <c r="S7" s="6">
        <v>6</v>
      </c>
      <c r="T7" s="8">
        <f>T2*6</f>
        <v>26580.000000000007</v>
      </c>
    </row>
    <row r="8" spans="1:20" s="13" customFormat="1" x14ac:dyDescent="0.25">
      <c r="A8" s="23" t="s">
        <v>3283</v>
      </c>
      <c r="B8" s="23" t="s">
        <v>3284</v>
      </c>
      <c r="C8" s="23" t="s">
        <v>2998</v>
      </c>
      <c r="D8" s="24">
        <f>FLOOR(C8*1.1,LOOKUP(C8*1.1,{0,10,50,100,500},{0.01,0.05,0.1,0.5,1}))</f>
        <v>29.400000000000002</v>
      </c>
      <c r="E8" s="24">
        <f>CEILING(C8*0.9,LOOKUP(C8*0.9,{0,10,50,100,500},{0.01,0.05,0.1,0.5,1}))</f>
        <v>24.1</v>
      </c>
      <c r="F8" s="25">
        <f t="shared" si="0"/>
        <v>29.150000000000002</v>
      </c>
      <c r="G8" s="25">
        <v>2</v>
      </c>
      <c r="H8" s="23">
        <f t="shared" si="1"/>
        <v>53.5</v>
      </c>
      <c r="I8" s="23"/>
      <c r="J8" s="23" t="s">
        <v>3299</v>
      </c>
      <c r="K8" s="23" t="s">
        <v>3291</v>
      </c>
      <c r="L8" s="23" t="s">
        <v>3307</v>
      </c>
      <c r="M8" s="60"/>
      <c r="N8" s="5">
        <v>166</v>
      </c>
      <c r="O8" s="71"/>
      <c r="P8" s="6"/>
      <c r="Q8" s="6"/>
      <c r="R8" s="3"/>
      <c r="S8" s="6">
        <v>7</v>
      </c>
      <c r="T8" s="8">
        <f>T2*7</f>
        <v>31010.000000000007</v>
      </c>
    </row>
    <row r="9" spans="1:20" s="13" customFormat="1" x14ac:dyDescent="0.25">
      <c r="A9" s="23" t="s">
        <v>3285</v>
      </c>
      <c r="B9" s="23" t="s">
        <v>3286</v>
      </c>
      <c r="C9" s="23" t="s">
        <v>1236</v>
      </c>
      <c r="D9" s="24">
        <f>FLOOR(C9*1.1,LOOKUP(C9*1.1,{0,10,50,100,500},{0.01,0.05,0.1,0.5,1}))</f>
        <v>32.75</v>
      </c>
      <c r="E9" s="24">
        <f>CEILING(C9*0.9,LOOKUP(C9*0.9,{0,10,50,100,500},{0.01,0.05,0.1,0.5,1}))</f>
        <v>26.85</v>
      </c>
      <c r="F9" s="25">
        <f t="shared" si="0"/>
        <v>32.5</v>
      </c>
      <c r="G9" s="25">
        <v>2</v>
      </c>
      <c r="H9" s="23">
        <f t="shared" si="1"/>
        <v>59.6</v>
      </c>
      <c r="I9" s="23"/>
      <c r="J9" s="23" t="s">
        <v>3300</v>
      </c>
      <c r="K9" s="23" t="s">
        <v>3292</v>
      </c>
      <c r="L9" s="23" t="s">
        <v>3308</v>
      </c>
      <c r="M9" s="60"/>
      <c r="N9" s="5">
        <v>1239</v>
      </c>
      <c r="O9" s="71"/>
      <c r="P9" s="6"/>
      <c r="Q9" s="6"/>
      <c r="R9" s="3"/>
      <c r="S9" s="6">
        <v>8</v>
      </c>
      <c r="T9" s="8">
        <f>T2*8</f>
        <v>35440.000000000007</v>
      </c>
    </row>
    <row r="10" spans="1:20" x14ac:dyDescent="0.25">
      <c r="H10" s="45">
        <f>SUM(H2:H9)</f>
        <v>443.00000000000006</v>
      </c>
      <c r="M10" s="60"/>
      <c r="N10" s="30">
        <f>SUM(N2:N9)</f>
        <v>10067</v>
      </c>
      <c r="O10" s="71"/>
      <c r="R10" s="3"/>
      <c r="S10" s="6">
        <v>9</v>
      </c>
      <c r="T10" s="8">
        <f>T2*9</f>
        <v>39870.000000000007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44300.000000000007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D685-58AF-42B9-910F-1C9F85758B96}">
  <dimension ref="A1:T24"/>
  <sheetViews>
    <sheetView zoomScale="145" zoomScaleNormal="145" workbookViewId="0">
      <selection activeCell="K12" sqref="K12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3" t="s">
        <v>335</v>
      </c>
      <c r="B2" s="23" t="s">
        <v>336</v>
      </c>
      <c r="C2" s="23" t="s">
        <v>3319</v>
      </c>
      <c r="D2" s="24">
        <f>FLOOR(C2*1.1,LOOKUP(C2*1.1,{0,10,50,100,500},{0.01,0.05,0.1,0.5,1}))</f>
        <v>28.85</v>
      </c>
      <c r="E2" s="24">
        <f>CEILING(C2*0.9,LOOKUP(C2*0.9,{0,10,50,100,500},{0.01,0.05,0.1,0.5,1}))</f>
        <v>23.650000000000002</v>
      </c>
      <c r="F2" s="25">
        <f t="shared" ref="F2:F9" si="0">IF(D2&lt;10,D2-0.05,IF(D2&lt;50,D2-0.25,IF(D2&lt;100,D2-0.5,IF(D2&lt;500,D2-2.5,IF(D2&lt;1000,D2-5,0)))))</f>
        <v>28.6</v>
      </c>
      <c r="G2" s="23">
        <v>2</v>
      </c>
      <c r="H2" s="23">
        <f t="shared" ref="H2:H9" si="1">C2*G2</f>
        <v>52.5</v>
      </c>
      <c r="I2" s="23"/>
      <c r="J2" s="23" t="s">
        <v>3322</v>
      </c>
      <c r="K2" s="23" t="s">
        <v>3311</v>
      </c>
      <c r="L2" s="23" t="s">
        <v>3326</v>
      </c>
      <c r="M2" s="59"/>
      <c r="N2" s="5">
        <v>-3637</v>
      </c>
      <c r="O2" s="71"/>
      <c r="R2" s="3"/>
      <c r="S2" s="6">
        <v>1</v>
      </c>
      <c r="T2" s="8">
        <f>H10*1000*0.01</f>
        <v>4824.9999999999991</v>
      </c>
    </row>
    <row r="3" spans="1:20" s="9" customFormat="1" x14ac:dyDescent="0.25">
      <c r="A3" s="23" t="s">
        <v>865</v>
      </c>
      <c r="B3" s="23" t="s">
        <v>866</v>
      </c>
      <c r="C3" s="23" t="s">
        <v>3320</v>
      </c>
      <c r="D3" s="23">
        <f>FLOOR(C3*1.1,LOOKUP(C3*1.1,{0,10,50,100,500},{0.01,0.05,0.1,0.5,1}))</f>
        <v>58.7</v>
      </c>
      <c r="E3" s="23">
        <f>CEILING(C3*0.9,LOOKUP(C3*0.9,{0,10,50,100,500},{0.01,0.05,0.1,0.5,1}))</f>
        <v>48.1</v>
      </c>
      <c r="F3" s="25">
        <f t="shared" si="0"/>
        <v>58.2</v>
      </c>
      <c r="G3" s="23">
        <v>1</v>
      </c>
      <c r="H3" s="23">
        <f t="shared" si="1"/>
        <v>53.4</v>
      </c>
      <c r="I3" s="23"/>
      <c r="J3" s="23" t="s">
        <v>3323</v>
      </c>
      <c r="K3" s="23" t="s">
        <v>3312</v>
      </c>
      <c r="L3" s="23" t="s">
        <v>3327</v>
      </c>
      <c r="M3" s="60"/>
      <c r="N3" s="5">
        <v>-834</v>
      </c>
      <c r="O3" s="71"/>
      <c r="P3" s="6"/>
      <c r="Q3" s="6"/>
      <c r="R3" s="3"/>
      <c r="S3" s="6">
        <v>2</v>
      </c>
      <c r="T3" s="8">
        <f>T2*2</f>
        <v>9649.9999999999982</v>
      </c>
    </row>
    <row r="4" spans="1:20" x14ac:dyDescent="0.25">
      <c r="A4" s="23" t="s">
        <v>1608</v>
      </c>
      <c r="B4" s="23" t="s">
        <v>1609</v>
      </c>
      <c r="C4" s="23" t="s">
        <v>2080</v>
      </c>
      <c r="D4" s="24">
        <f>FLOOR(C4*1.1,LOOKUP(C4*1.1,{0,10,50,100,500},{0.01,0.05,0.1,0.5,1}))</f>
        <v>40.550000000000004</v>
      </c>
      <c r="E4" s="24">
        <f>CEILING(C4*0.9,LOOKUP(C4*0.9,{0,10,50,100,500},{0.01,0.05,0.1,0.5,1}))</f>
        <v>33.25</v>
      </c>
      <c r="F4" s="25">
        <f t="shared" si="0"/>
        <v>40.300000000000004</v>
      </c>
      <c r="G4" s="23">
        <v>2</v>
      </c>
      <c r="H4" s="23">
        <f t="shared" si="1"/>
        <v>73.8</v>
      </c>
      <c r="I4" s="23"/>
      <c r="J4" s="23" t="s">
        <v>3324</v>
      </c>
      <c r="K4" s="23" t="s">
        <v>3313</v>
      </c>
      <c r="L4" s="23" t="s">
        <v>3328</v>
      </c>
      <c r="M4" s="59"/>
      <c r="N4" s="5">
        <v>1175</v>
      </c>
      <c r="O4" s="71"/>
      <c r="R4" s="3"/>
      <c r="S4" s="6">
        <v>3</v>
      </c>
      <c r="T4" s="8">
        <f>T2*3</f>
        <v>14474.999999999996</v>
      </c>
    </row>
    <row r="5" spans="1:20" s="9" customFormat="1" ht="17.25" customHeight="1" x14ac:dyDescent="0.25">
      <c r="A5" s="23" t="s">
        <v>2456</v>
      </c>
      <c r="B5" s="23" t="s">
        <v>2457</v>
      </c>
      <c r="C5" s="23" t="s">
        <v>1422</v>
      </c>
      <c r="D5" s="24">
        <f>FLOOR(C5*1.1,LOOKUP(C5*1.1,{0,10,50,100,500},{0.01,0.05,0.1,0.5,1}))</f>
        <v>25.3</v>
      </c>
      <c r="E5" s="24">
        <f>CEILING(C5*0.9,LOOKUP(C5*0.9,{0,10,50,100,500},{0.01,0.05,0.1,0.5,1}))</f>
        <v>20.700000000000003</v>
      </c>
      <c r="F5" s="25">
        <f t="shared" si="0"/>
        <v>25.05</v>
      </c>
      <c r="G5" s="23">
        <v>3</v>
      </c>
      <c r="H5" s="23">
        <f t="shared" si="1"/>
        <v>69</v>
      </c>
      <c r="I5" s="23"/>
      <c r="J5" s="23" t="s">
        <v>2612</v>
      </c>
      <c r="K5" s="23" t="s">
        <v>3314</v>
      </c>
      <c r="L5" s="23" t="s">
        <v>3329</v>
      </c>
      <c r="M5" s="60"/>
      <c r="N5" s="5">
        <v>602</v>
      </c>
      <c r="O5" s="71"/>
      <c r="P5" s="6"/>
      <c r="Q5" s="6"/>
      <c r="R5" s="3"/>
      <c r="S5" s="6">
        <v>4</v>
      </c>
      <c r="T5" s="8">
        <f>T2*4</f>
        <v>19299.999999999996</v>
      </c>
    </row>
    <row r="6" spans="1:20" x14ac:dyDescent="0.25">
      <c r="A6" s="23" t="s">
        <v>2327</v>
      </c>
      <c r="B6" s="23" t="s">
        <v>2328</v>
      </c>
      <c r="C6" s="23" t="s">
        <v>705</v>
      </c>
      <c r="D6" s="24">
        <f>FLOOR(C6*1.1,LOOKUP(C6*1.1,{0,10,50,100,500},{0.01,0.05,0.1,0.5,1}))</f>
        <v>74.2</v>
      </c>
      <c r="E6" s="24">
        <f>CEILING(C6*0.9,LOOKUP(C6*0.9,{0,10,50,100,500},{0.01,0.05,0.1,0.5,1}))</f>
        <v>60.800000000000004</v>
      </c>
      <c r="F6" s="25">
        <f t="shared" si="0"/>
        <v>73.7</v>
      </c>
      <c r="G6" s="23">
        <v>1</v>
      </c>
      <c r="H6" s="23">
        <f t="shared" si="1"/>
        <v>67.5</v>
      </c>
      <c r="I6" s="23"/>
      <c r="J6" s="23" t="s">
        <v>730</v>
      </c>
      <c r="K6" s="23" t="s">
        <v>3315</v>
      </c>
      <c r="L6" s="23" t="s">
        <v>3330</v>
      </c>
      <c r="M6" s="60"/>
      <c r="N6" s="5">
        <v>508</v>
      </c>
      <c r="O6" s="71"/>
      <c r="R6" s="3"/>
      <c r="S6" s="6">
        <v>5</v>
      </c>
      <c r="T6" s="8">
        <f>T2*5</f>
        <v>24124.999999999996</v>
      </c>
    </row>
    <row r="7" spans="1:20" s="9" customFormat="1" x14ac:dyDescent="0.25">
      <c r="A7" s="23" t="s">
        <v>3309</v>
      </c>
      <c r="B7" s="23" t="s">
        <v>3310</v>
      </c>
      <c r="C7" s="23" t="s">
        <v>1146</v>
      </c>
      <c r="D7" s="24">
        <f>FLOOR(C7*1.1,LOOKUP(C7*1.1,{0,10,50,100,500},{0.01,0.05,0.1,0.5,1}))</f>
        <v>22</v>
      </c>
      <c r="E7" s="24">
        <f>CEILING(C7*0.9,LOOKUP(C7*0.9,{0,10,50,100,500},{0.01,0.05,0.1,0.5,1}))</f>
        <v>18</v>
      </c>
      <c r="F7" s="25">
        <f t="shared" si="0"/>
        <v>21.75</v>
      </c>
      <c r="G7" s="25">
        <v>3</v>
      </c>
      <c r="H7" s="23">
        <f t="shared" si="1"/>
        <v>60</v>
      </c>
      <c r="I7" s="23"/>
      <c r="J7" s="23" t="s">
        <v>2019</v>
      </c>
      <c r="K7" s="23" t="s">
        <v>3316</v>
      </c>
      <c r="L7" s="23" t="s">
        <v>3331</v>
      </c>
      <c r="M7" s="60"/>
      <c r="N7" s="5">
        <v>34</v>
      </c>
      <c r="O7" s="71"/>
      <c r="P7" s="6"/>
      <c r="Q7" s="6"/>
      <c r="R7" s="3"/>
      <c r="S7" s="6">
        <v>6</v>
      </c>
      <c r="T7" s="8">
        <f>T2*6</f>
        <v>28949.999999999993</v>
      </c>
    </row>
    <row r="8" spans="1:20" s="13" customFormat="1" x14ac:dyDescent="0.25">
      <c r="A8" s="23" t="s">
        <v>300</v>
      </c>
      <c r="B8" s="23" t="s">
        <v>301</v>
      </c>
      <c r="C8" s="23" t="s">
        <v>2732</v>
      </c>
      <c r="D8" s="24">
        <f>FLOOR(C8*1.1,LOOKUP(C8*1.1,{0,10,50,100,500},{0.01,0.05,0.1,0.5,1}))</f>
        <v>69.100000000000009</v>
      </c>
      <c r="E8" s="24">
        <f>CEILING(C8*0.9,LOOKUP(C8*0.9,{0,10,50,100,500},{0.01,0.05,0.1,0.5,1}))</f>
        <v>56.7</v>
      </c>
      <c r="F8" s="25">
        <f t="shared" si="0"/>
        <v>68.600000000000009</v>
      </c>
      <c r="G8" s="25">
        <v>1</v>
      </c>
      <c r="H8" s="23">
        <f t="shared" si="1"/>
        <v>62.9</v>
      </c>
      <c r="I8" s="23"/>
      <c r="J8" s="23" t="s">
        <v>3325</v>
      </c>
      <c r="K8" s="23" t="s">
        <v>3317</v>
      </c>
      <c r="L8" s="23" t="s">
        <v>3332</v>
      </c>
      <c r="M8" s="60"/>
      <c r="N8" s="5">
        <v>529</v>
      </c>
      <c r="O8" s="71"/>
      <c r="P8" s="6"/>
      <c r="Q8" s="6"/>
      <c r="R8" s="3"/>
      <c r="S8" s="6">
        <v>7</v>
      </c>
      <c r="T8" s="8">
        <f>T2*7</f>
        <v>33774.999999999993</v>
      </c>
    </row>
    <row r="9" spans="1:20" s="13" customFormat="1" x14ac:dyDescent="0.25">
      <c r="A9" s="23" t="s">
        <v>2419</v>
      </c>
      <c r="B9" s="23" t="s">
        <v>2420</v>
      </c>
      <c r="C9" s="23" t="s">
        <v>3321</v>
      </c>
      <c r="D9" s="24">
        <f>FLOOR(C9*1.1,LOOKUP(C9*1.1,{0,10,50,100,500},{0.01,0.05,0.1,0.5,1}))</f>
        <v>47.7</v>
      </c>
      <c r="E9" s="24">
        <f>CEILING(C9*0.9,LOOKUP(C9*0.9,{0,10,50,100,500},{0.01,0.05,0.1,0.5,1}))</f>
        <v>39.1</v>
      </c>
      <c r="F9" s="25">
        <f t="shared" si="0"/>
        <v>47.45</v>
      </c>
      <c r="G9" s="25">
        <v>1</v>
      </c>
      <c r="H9" s="23">
        <f t="shared" si="1"/>
        <v>43.4</v>
      </c>
      <c r="I9" s="23"/>
      <c r="J9" s="23" t="s">
        <v>421</v>
      </c>
      <c r="K9" s="23" t="s">
        <v>3318</v>
      </c>
      <c r="L9" s="23" t="s">
        <v>3333</v>
      </c>
      <c r="M9" s="60"/>
      <c r="N9" s="5">
        <v>-4392</v>
      </c>
      <c r="O9" s="71"/>
      <c r="P9" s="6"/>
      <c r="Q9" s="6"/>
      <c r="R9" s="3"/>
      <c r="S9" s="6">
        <v>8</v>
      </c>
      <c r="T9" s="8">
        <f>T2*8</f>
        <v>38599.999999999993</v>
      </c>
    </row>
    <row r="10" spans="1:20" x14ac:dyDescent="0.25">
      <c r="H10" s="45">
        <f>SUM(H2:H9)</f>
        <v>482.49999999999994</v>
      </c>
      <c r="M10" s="60"/>
      <c r="N10" s="30">
        <f>SUM(N2:N9)</f>
        <v>-6015</v>
      </c>
      <c r="O10" s="71"/>
      <c r="R10" s="3"/>
      <c r="S10" s="6">
        <v>9</v>
      </c>
      <c r="T10" s="8">
        <f>T2*9</f>
        <v>43424.999999999993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48249.999999999993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7DF1-F45D-4752-8B10-1D97D679E157}">
  <dimension ref="A1:T24"/>
  <sheetViews>
    <sheetView zoomScale="145" zoomScaleNormal="145" workbookViewId="0">
      <selection activeCell="G5" sqref="G5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3" t="s">
        <v>335</v>
      </c>
      <c r="B2" s="23" t="s">
        <v>336</v>
      </c>
      <c r="C2" s="23" t="s">
        <v>1336</v>
      </c>
      <c r="D2" s="24">
        <f>FLOOR(C2*1.1,LOOKUP(C2*1.1,{0,10,50,100,500},{0.01,0.05,0.1,0.5,1}))</f>
        <v>29.450000000000003</v>
      </c>
      <c r="E2" s="24">
        <f>CEILING(C2*0.9,LOOKUP(C2*0.9,{0,10,50,100,500},{0.01,0.05,0.1,0.5,1}))</f>
        <v>24.150000000000002</v>
      </c>
      <c r="F2" s="25">
        <f t="shared" ref="F2:F9" si="0">IF(D2&lt;10,D2-0.05,IF(D2&lt;50,D2-0.25,IF(D2&lt;100,D2-0.5,IF(D2&lt;500,D2-2.5,IF(D2&lt;1000,D2-5,0)))))</f>
        <v>29.200000000000003</v>
      </c>
      <c r="G2" s="23">
        <v>3</v>
      </c>
      <c r="H2" s="23">
        <f t="shared" ref="H2:H9" si="1">C2*G2</f>
        <v>80.400000000000006</v>
      </c>
      <c r="I2" s="23"/>
      <c r="J2" s="23" t="s">
        <v>3347</v>
      </c>
      <c r="K2" s="23" t="s">
        <v>3336</v>
      </c>
      <c r="L2" s="23" t="s">
        <v>3353</v>
      </c>
      <c r="M2" s="60"/>
      <c r="N2" s="5">
        <v>-3221</v>
      </c>
      <c r="O2" s="71"/>
      <c r="R2" s="3"/>
      <c r="S2" s="6">
        <v>1</v>
      </c>
      <c r="T2" s="8">
        <f>H10*1000*0.01</f>
        <v>4492</v>
      </c>
    </row>
    <row r="3" spans="1:20" s="9" customFormat="1" x14ac:dyDescent="0.25">
      <c r="A3" s="23" t="s">
        <v>559</v>
      </c>
      <c r="B3" s="23" t="s">
        <v>560</v>
      </c>
      <c r="C3" s="23" t="s">
        <v>3343</v>
      </c>
      <c r="D3" s="23">
        <f>FLOOR(C3*1.1,LOOKUP(C3*1.1,{0,10,50,100,500},{0.01,0.05,0.1,0.5,1}))</f>
        <v>24.55</v>
      </c>
      <c r="E3" s="23">
        <f>CEILING(C3*0.9,LOOKUP(C3*0.9,{0,10,50,100,500},{0.01,0.05,0.1,0.5,1}))</f>
        <v>20.150000000000002</v>
      </c>
      <c r="F3" s="25">
        <f t="shared" si="0"/>
        <v>24.3</v>
      </c>
      <c r="G3" s="23">
        <v>2</v>
      </c>
      <c r="H3" s="23">
        <f t="shared" si="1"/>
        <v>44.7</v>
      </c>
      <c r="I3" s="23"/>
      <c r="J3" s="23" t="s">
        <v>3348</v>
      </c>
      <c r="K3" s="23" t="s">
        <v>3337</v>
      </c>
      <c r="L3" s="23" t="s">
        <v>3354</v>
      </c>
      <c r="M3" s="59"/>
      <c r="N3" s="5">
        <v>2908</v>
      </c>
      <c r="O3" s="71"/>
      <c r="P3" s="6"/>
      <c r="Q3" s="6"/>
      <c r="R3" s="3"/>
      <c r="S3" s="6">
        <v>2</v>
      </c>
      <c r="T3" s="8">
        <f>T2*2</f>
        <v>8984</v>
      </c>
    </row>
    <row r="4" spans="1:20" x14ac:dyDescent="0.25">
      <c r="A4" s="23" t="s">
        <v>1288</v>
      </c>
      <c r="B4" s="23" t="s">
        <v>1289</v>
      </c>
      <c r="C4" s="23" t="s">
        <v>1243</v>
      </c>
      <c r="D4" s="24">
        <f>FLOOR(C4*1.1,LOOKUP(C4*1.1,{0,10,50,100,500},{0.01,0.05,0.1,0.5,1}))</f>
        <v>31.450000000000003</v>
      </c>
      <c r="E4" s="24">
        <f>CEILING(C4*0.9,LOOKUP(C4*0.9,{0,10,50,100,500},{0.01,0.05,0.1,0.5,1}))</f>
        <v>25.75</v>
      </c>
      <c r="F4" s="25">
        <f t="shared" si="0"/>
        <v>31.200000000000003</v>
      </c>
      <c r="G4" s="23">
        <v>3</v>
      </c>
      <c r="H4" s="23">
        <f t="shared" si="1"/>
        <v>85.800000000000011</v>
      </c>
      <c r="I4" s="23"/>
      <c r="J4" s="23" t="s">
        <v>3349</v>
      </c>
      <c r="K4" s="23" t="s">
        <v>3338</v>
      </c>
      <c r="L4" s="23" t="s">
        <v>3355</v>
      </c>
      <c r="M4" s="59"/>
      <c r="N4" s="5">
        <v>-4741</v>
      </c>
      <c r="O4" s="71"/>
      <c r="R4" s="3"/>
      <c r="S4" s="6">
        <v>3</v>
      </c>
      <c r="T4" s="8">
        <f>T2*3</f>
        <v>13476</v>
      </c>
    </row>
    <row r="5" spans="1:20" s="9" customFormat="1" ht="17.25" customHeight="1" x14ac:dyDescent="0.25">
      <c r="A5" s="23" t="s">
        <v>2419</v>
      </c>
      <c r="B5" s="23" t="s">
        <v>2420</v>
      </c>
      <c r="C5" s="23" t="s">
        <v>3344</v>
      </c>
      <c r="D5" s="24">
        <f>FLOOR(C5*1.1,LOOKUP(C5*1.1,{0,10,50,100,500},{0.01,0.05,0.1,0.5,1}))</f>
        <v>50.800000000000004</v>
      </c>
      <c r="E5" s="24">
        <f>CEILING(C5*0.9,LOOKUP(C5*0.9,{0,10,50,100,500},{0.01,0.05,0.1,0.5,1}))</f>
        <v>41.6</v>
      </c>
      <c r="F5" s="25">
        <f t="shared" si="0"/>
        <v>50.300000000000004</v>
      </c>
      <c r="G5" s="23">
        <v>1</v>
      </c>
      <c r="H5" s="23">
        <f t="shared" si="1"/>
        <v>46.2</v>
      </c>
      <c r="I5" s="23"/>
      <c r="J5" s="23" t="s">
        <v>3350</v>
      </c>
      <c r="K5" s="23" t="s">
        <v>3339</v>
      </c>
      <c r="L5" s="23" t="s">
        <v>3356</v>
      </c>
      <c r="M5" s="60"/>
      <c r="N5" s="5">
        <v>-2909</v>
      </c>
      <c r="O5" s="71"/>
      <c r="P5" s="6"/>
      <c r="Q5" s="6"/>
      <c r="R5" s="3"/>
      <c r="S5" s="6">
        <v>4</v>
      </c>
      <c r="T5" s="8">
        <f>T2*4</f>
        <v>17968</v>
      </c>
    </row>
    <row r="6" spans="1:20" x14ac:dyDescent="0.25">
      <c r="A6" s="23" t="s">
        <v>53</v>
      </c>
      <c r="B6" s="23" t="s">
        <v>54</v>
      </c>
      <c r="C6" s="23" t="s">
        <v>3345</v>
      </c>
      <c r="D6" s="24">
        <f>FLOOR(C6*1.1,LOOKUP(C6*1.1,{0,10,50,100,500},{0.01,0.05,0.1,0.5,1}))</f>
        <v>44.300000000000004</v>
      </c>
      <c r="E6" s="24">
        <f>CEILING(C6*0.9,LOOKUP(C6*0.9,{0,10,50,100,500},{0.01,0.05,0.1,0.5,1}))</f>
        <v>36.300000000000004</v>
      </c>
      <c r="F6" s="25">
        <f t="shared" si="0"/>
        <v>44.050000000000004</v>
      </c>
      <c r="G6" s="23">
        <v>1</v>
      </c>
      <c r="H6" s="23">
        <f t="shared" si="1"/>
        <v>40.299999999999997</v>
      </c>
      <c r="I6" s="23"/>
      <c r="J6" s="23" t="s">
        <v>3269</v>
      </c>
      <c r="K6" s="23" t="s">
        <v>2298</v>
      </c>
      <c r="L6" s="23" t="s">
        <v>3357</v>
      </c>
      <c r="M6" s="60"/>
      <c r="N6" s="5">
        <v>1128</v>
      </c>
      <c r="O6" s="71"/>
      <c r="R6" s="3"/>
      <c r="S6" s="6">
        <v>5</v>
      </c>
      <c r="T6" s="8">
        <f>T2*5</f>
        <v>22460</v>
      </c>
    </row>
    <row r="7" spans="1:20" s="9" customFormat="1" x14ac:dyDescent="0.25">
      <c r="A7" s="23" t="s">
        <v>2701</v>
      </c>
      <c r="B7" s="23" t="s">
        <v>2702</v>
      </c>
      <c r="C7" s="23" t="s">
        <v>38</v>
      </c>
      <c r="D7" s="24">
        <f>FLOOR(C7*1.1,LOOKUP(C7*1.1,{0,10,50,100,500},{0.01,0.05,0.1,0.5,1}))</f>
        <v>52.6</v>
      </c>
      <c r="E7" s="24">
        <f>CEILING(C7*0.9,LOOKUP(C7*0.9,{0,10,50,100,500},{0.01,0.05,0.1,0.5,1}))</f>
        <v>43.150000000000006</v>
      </c>
      <c r="F7" s="25">
        <f t="shared" si="0"/>
        <v>52.1</v>
      </c>
      <c r="G7" s="25">
        <v>1</v>
      </c>
      <c r="H7" s="23">
        <f t="shared" si="1"/>
        <v>47.9</v>
      </c>
      <c r="I7" s="23"/>
      <c r="J7" s="23" t="s">
        <v>3351</v>
      </c>
      <c r="K7" s="23" t="s">
        <v>3340</v>
      </c>
      <c r="L7" s="23" t="s">
        <v>3358</v>
      </c>
      <c r="M7" s="60"/>
      <c r="N7" s="5">
        <v>92</v>
      </c>
      <c r="O7" s="71"/>
      <c r="P7" s="6"/>
      <c r="Q7" s="6"/>
      <c r="R7" s="3"/>
      <c r="S7" s="6">
        <v>6</v>
      </c>
      <c r="T7" s="8">
        <f>T2*6</f>
        <v>26952</v>
      </c>
    </row>
    <row r="8" spans="1:20" s="13" customFormat="1" x14ac:dyDescent="0.25">
      <c r="A8" s="23" t="s">
        <v>865</v>
      </c>
      <c r="B8" s="23" t="s">
        <v>866</v>
      </c>
      <c r="C8" s="23" t="s">
        <v>666</v>
      </c>
      <c r="D8" s="24">
        <f>FLOOR(C8*1.1,LOOKUP(C8*1.1,{0,10,50,100,500},{0.01,0.05,0.1,0.5,1}))</f>
        <v>59.900000000000006</v>
      </c>
      <c r="E8" s="24">
        <f>CEILING(C8*0.9,LOOKUP(C8*0.9,{0,10,50,100,500},{0.01,0.05,0.1,0.5,1}))</f>
        <v>49.050000000000004</v>
      </c>
      <c r="F8" s="25">
        <f t="shared" si="0"/>
        <v>59.400000000000006</v>
      </c>
      <c r="G8" s="25">
        <v>1</v>
      </c>
      <c r="H8" s="23">
        <f t="shared" si="1"/>
        <v>54.5</v>
      </c>
      <c r="I8" s="23"/>
      <c r="J8" s="23" t="s">
        <v>1702</v>
      </c>
      <c r="K8" s="23" t="s">
        <v>3341</v>
      </c>
      <c r="L8" s="23" t="s">
        <v>3359</v>
      </c>
      <c r="M8" s="60"/>
      <c r="N8" s="5">
        <v>1358</v>
      </c>
      <c r="O8" s="71"/>
      <c r="P8" s="6"/>
      <c r="Q8" s="6"/>
      <c r="R8" s="3"/>
      <c r="S8" s="6">
        <v>7</v>
      </c>
      <c r="T8" s="8">
        <f>T2*7</f>
        <v>31444</v>
      </c>
    </row>
    <row r="9" spans="1:20" s="13" customFormat="1" x14ac:dyDescent="0.25">
      <c r="A9" s="23" t="s">
        <v>3334</v>
      </c>
      <c r="B9" s="23" t="s">
        <v>3335</v>
      </c>
      <c r="C9" s="23" t="s">
        <v>3346</v>
      </c>
      <c r="D9" s="24">
        <f>FLOOR(C9*1.1,LOOKUP(C9*1.1,{0,10,50,100,500},{0.01,0.05,0.1,0.5,1}))</f>
        <v>54.300000000000004</v>
      </c>
      <c r="E9" s="24">
        <f>CEILING(C9*0.9,LOOKUP(C9*0.9,{0,10,50,100,500},{0.01,0.05,0.1,0.5,1}))</f>
        <v>44.5</v>
      </c>
      <c r="F9" s="25">
        <f t="shared" si="0"/>
        <v>53.800000000000004</v>
      </c>
      <c r="G9" s="25">
        <v>1</v>
      </c>
      <c r="H9" s="23">
        <f t="shared" si="1"/>
        <v>49.4</v>
      </c>
      <c r="I9" s="23"/>
      <c r="J9" s="23" t="s">
        <v>3352</v>
      </c>
      <c r="K9" s="23" t="s">
        <v>3342</v>
      </c>
      <c r="L9" s="23" t="s">
        <v>3360</v>
      </c>
      <c r="M9" s="60"/>
      <c r="N9" s="5">
        <v>387</v>
      </c>
      <c r="O9" s="71"/>
      <c r="P9" s="6"/>
      <c r="Q9" s="6"/>
      <c r="R9" s="3"/>
      <c r="S9" s="6">
        <v>8</v>
      </c>
      <c r="T9" s="8">
        <f>T2*8</f>
        <v>35936</v>
      </c>
    </row>
    <row r="10" spans="1:20" x14ac:dyDescent="0.25">
      <c r="H10" s="45">
        <f>SUM(H2:H9)</f>
        <v>449.2</v>
      </c>
      <c r="M10" s="60"/>
      <c r="N10" s="30">
        <f>SUM(N2:N9)</f>
        <v>-4998</v>
      </c>
      <c r="O10" s="71"/>
      <c r="R10" s="3"/>
      <c r="S10" s="6">
        <v>9</v>
      </c>
      <c r="T10" s="8">
        <f>T2*9</f>
        <v>40428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44920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0F4D-733E-4769-9174-6C2363B00877}">
  <dimension ref="A1:T24"/>
  <sheetViews>
    <sheetView zoomScale="130" zoomScaleNormal="130" workbookViewId="0">
      <selection activeCell="J21" sqref="J21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4" width="9" style="6"/>
    <col min="15" max="15" width="9.140625" style="6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23" t="s">
        <v>511</v>
      </c>
      <c r="B2" s="23" t="s">
        <v>512</v>
      </c>
      <c r="C2" s="23" t="s">
        <v>513</v>
      </c>
      <c r="D2" s="24">
        <f>FLOOR(C2*1.1,LOOKUP(C2*1.1,{0,10,50,100,500},{0.01,0.05,0.1,0.5,1}))</f>
        <v>13.350000000000001</v>
      </c>
      <c r="E2" s="24">
        <f>CEILING(C2*0.9,LOOKUP(C2*0.9,{0,10,50,100,500},{0.01,0.05,0.1,0.5,1}))</f>
        <v>10.950000000000001</v>
      </c>
      <c r="F2" s="25">
        <f t="shared" ref="F2:F12" si="0">IF(D2&lt;10,D2-0.02,IF(D2&lt;50,D2-0.1,IF(D2&lt;100,D2-0.2,IF(D2&lt;500,D2-1,IF(D2&lt;1000,D2-2,0)))))</f>
        <v>13.250000000000002</v>
      </c>
      <c r="G2" s="23">
        <v>7</v>
      </c>
      <c r="H2" s="23">
        <f t="shared" ref="H2:H12" si="1">C2*G2</f>
        <v>85.05</v>
      </c>
      <c r="I2" s="23"/>
      <c r="J2" s="23" t="s">
        <v>514</v>
      </c>
      <c r="K2" s="23" t="s">
        <v>515</v>
      </c>
      <c r="L2" s="23" t="s">
        <v>516</v>
      </c>
      <c r="M2" s="22"/>
      <c r="N2" s="6">
        <v>-3522</v>
      </c>
      <c r="R2" s="3">
        <f t="shared" ref="R2:R11" si="2">IF(E2&lt;10,E2+0.01,IF(E2&lt;50,E2+0.05,IF(E2&lt;100,E2+0.1,IF(E2&lt;500,E2+0.5,IF(E2&lt;1000,E2+1,0)))))</f>
        <v>11.000000000000002</v>
      </c>
      <c r="S2" s="6">
        <v>1</v>
      </c>
      <c r="T2" s="8">
        <f>H17*1000*0.01</f>
        <v>6906.5</v>
      </c>
    </row>
    <row r="3" spans="1:20" s="9" customFormat="1" x14ac:dyDescent="0.25">
      <c r="A3" s="23" t="s">
        <v>300</v>
      </c>
      <c r="B3" s="23" t="s">
        <v>301</v>
      </c>
      <c r="C3" s="23" t="s">
        <v>517</v>
      </c>
      <c r="D3" s="23">
        <f>FLOOR(C3*1.1,LOOKUP(C3*1.1,{0,10,50,100,500},{0.01,0.05,0.1,0.5,1}))</f>
        <v>55.900000000000006</v>
      </c>
      <c r="E3" s="23">
        <f>CEILING(C3*0.9,LOOKUP(C3*0.9,{0,10,50,100,500},{0.01,0.05,0.1,0.5,1}))</f>
        <v>45.85</v>
      </c>
      <c r="F3" s="23">
        <f t="shared" si="0"/>
        <v>55.7</v>
      </c>
      <c r="G3" s="23">
        <v>2</v>
      </c>
      <c r="H3" s="23">
        <f t="shared" si="1"/>
        <v>101.8</v>
      </c>
      <c r="I3" s="23"/>
      <c r="J3" s="23" t="s">
        <v>518</v>
      </c>
      <c r="K3" s="23" t="s">
        <v>519</v>
      </c>
      <c r="L3" s="23" t="s">
        <v>520</v>
      </c>
      <c r="M3" s="4"/>
      <c r="N3" s="6">
        <v>-3053</v>
      </c>
      <c r="O3" s="6"/>
      <c r="P3" s="6"/>
      <c r="Q3" s="6"/>
      <c r="R3" s="3">
        <f t="shared" si="2"/>
        <v>45.9</v>
      </c>
      <c r="S3" s="6">
        <v>2</v>
      </c>
      <c r="T3" s="8">
        <f>T2*2</f>
        <v>13813</v>
      </c>
    </row>
    <row r="4" spans="1:20" x14ac:dyDescent="0.25">
      <c r="A4" s="23" t="s">
        <v>166</v>
      </c>
      <c r="B4" s="23" t="s">
        <v>167</v>
      </c>
      <c r="C4" s="23" t="s">
        <v>521</v>
      </c>
      <c r="D4" s="24">
        <f>FLOOR(C4*1.1,LOOKUP(C4*1.1,{0,10,50,100,500},{0.01,0.05,0.1,0.5,1}))</f>
        <v>82.100000000000009</v>
      </c>
      <c r="E4" s="24">
        <f>CEILING(C4*0.9,LOOKUP(C4*0.9,{0,10,50,100,500},{0.01,0.05,0.1,0.5,1}))</f>
        <v>67.3</v>
      </c>
      <c r="F4" s="25">
        <f t="shared" si="0"/>
        <v>81.900000000000006</v>
      </c>
      <c r="G4" s="23">
        <v>1</v>
      </c>
      <c r="H4" s="23">
        <f t="shared" si="1"/>
        <v>74.7</v>
      </c>
      <c r="I4" s="23"/>
      <c r="J4" s="23" t="s">
        <v>522</v>
      </c>
      <c r="K4" s="23" t="s">
        <v>523</v>
      </c>
      <c r="L4" s="23" t="s">
        <v>524</v>
      </c>
      <c r="M4" s="4"/>
      <c r="N4" s="6">
        <v>78</v>
      </c>
      <c r="R4" s="3">
        <f t="shared" si="2"/>
        <v>67.399999999999991</v>
      </c>
      <c r="S4" s="6">
        <v>3</v>
      </c>
      <c r="T4" s="8">
        <f>T2*3</f>
        <v>20719.5</v>
      </c>
    </row>
    <row r="5" spans="1:20" s="9" customFormat="1" ht="17.25" customHeight="1" x14ac:dyDescent="0.25">
      <c r="A5" s="23" t="s">
        <v>144</v>
      </c>
      <c r="B5" s="23" t="s">
        <v>145</v>
      </c>
      <c r="C5" s="23" t="s">
        <v>525</v>
      </c>
      <c r="D5" s="24">
        <f>FLOOR(C5*1.1,LOOKUP(C5*1.1,{0,10,50,100,500},{0.01,0.05,0.1,0.5,1}))</f>
        <v>102</v>
      </c>
      <c r="E5" s="24">
        <f>CEILING(C5*0.9,LOOKUP(C5*0.9,{0,10,50,100,500},{0.01,0.05,0.1,0.5,1}))</f>
        <v>83.600000000000009</v>
      </c>
      <c r="F5" s="25">
        <f t="shared" si="0"/>
        <v>101</v>
      </c>
      <c r="G5" s="23">
        <v>1</v>
      </c>
      <c r="H5" s="23">
        <f t="shared" si="1"/>
        <v>92.8</v>
      </c>
      <c r="I5" s="23"/>
      <c r="J5" s="23" t="s">
        <v>526</v>
      </c>
      <c r="K5" s="23" t="s">
        <v>527</v>
      </c>
      <c r="L5" s="23" t="s">
        <v>528</v>
      </c>
      <c r="M5" s="4"/>
      <c r="N5" s="6">
        <v>-8514</v>
      </c>
      <c r="O5" s="6"/>
      <c r="P5" s="6"/>
      <c r="Q5" s="6"/>
      <c r="R5" s="3">
        <f t="shared" si="2"/>
        <v>83.7</v>
      </c>
      <c r="S5" s="6">
        <v>4</v>
      </c>
      <c r="T5" s="8">
        <f>T2*4</f>
        <v>27626</v>
      </c>
    </row>
    <row r="6" spans="1:20" x14ac:dyDescent="0.25">
      <c r="A6" s="15" t="s">
        <v>184</v>
      </c>
      <c r="B6" s="15" t="s">
        <v>185</v>
      </c>
      <c r="C6" s="15" t="s">
        <v>529</v>
      </c>
      <c r="D6" s="16">
        <f>FLOOR(C6*1.1,LOOKUP(C6*1.1,{0,10,50,100,500},{0.01,0.05,0.1,0.5,1}))</f>
        <v>28.1</v>
      </c>
      <c r="E6" s="16">
        <f>CEILING(C6*0.9,LOOKUP(C6*0.9,{0,10,50,100,500},{0.01,0.05,0.1,0.5,1}))</f>
        <v>23</v>
      </c>
      <c r="F6" s="17">
        <f t="shared" si="0"/>
        <v>28</v>
      </c>
      <c r="G6" s="15">
        <v>0</v>
      </c>
      <c r="H6" s="15">
        <f t="shared" si="1"/>
        <v>0</v>
      </c>
      <c r="I6" s="15"/>
      <c r="J6" s="15" t="s">
        <v>530</v>
      </c>
      <c r="K6" s="15" t="s">
        <v>531</v>
      </c>
      <c r="L6" s="15" t="s">
        <v>532</v>
      </c>
      <c r="M6" s="4"/>
      <c r="R6" s="3">
        <f t="shared" si="2"/>
        <v>23.05</v>
      </c>
      <c r="S6" s="6">
        <v>5</v>
      </c>
      <c r="T6" s="8">
        <f>T2*5</f>
        <v>34532.5</v>
      </c>
    </row>
    <row r="7" spans="1:20" s="9" customFormat="1" x14ac:dyDescent="0.25">
      <c r="A7" s="23" t="s">
        <v>11</v>
      </c>
      <c r="B7" s="23" t="s">
        <v>12</v>
      </c>
      <c r="C7" s="23" t="s">
        <v>533</v>
      </c>
      <c r="D7" s="24">
        <f>FLOOR(C7*1.1,LOOKUP(C7*1.1,{0,10,50,100,500},{0.01,0.05,0.1,0.5,1}))</f>
        <v>20.350000000000001</v>
      </c>
      <c r="E7" s="24">
        <f>CEILING(C7*0.9,LOOKUP(C7*0.9,{0,10,50,100,500},{0.01,0.05,0.1,0.5,1}))</f>
        <v>16.650000000000002</v>
      </c>
      <c r="F7" s="25">
        <f t="shared" si="0"/>
        <v>20.25</v>
      </c>
      <c r="G7" s="23">
        <v>5</v>
      </c>
      <c r="H7" s="23">
        <f t="shared" si="1"/>
        <v>92.5</v>
      </c>
      <c r="I7" s="23"/>
      <c r="J7" s="23" t="s">
        <v>534</v>
      </c>
      <c r="K7" s="23" t="s">
        <v>535</v>
      </c>
      <c r="L7" s="23" t="s">
        <v>536</v>
      </c>
      <c r="M7" s="4"/>
      <c r="N7" s="6">
        <v>-400</v>
      </c>
      <c r="O7" s="6"/>
      <c r="P7" s="6"/>
      <c r="Q7" s="6"/>
      <c r="R7" s="3">
        <f t="shared" si="2"/>
        <v>16.700000000000003</v>
      </c>
      <c r="S7" s="6">
        <v>6</v>
      </c>
      <c r="T7" s="8">
        <f>T2*6</f>
        <v>41439</v>
      </c>
    </row>
    <row r="8" spans="1:20" s="13" customFormat="1" x14ac:dyDescent="0.25">
      <c r="A8" s="23" t="s">
        <v>506</v>
      </c>
      <c r="B8" s="23" t="s">
        <v>507</v>
      </c>
      <c r="C8" s="23" t="s">
        <v>537</v>
      </c>
      <c r="D8" s="24">
        <f>FLOOR(C8*1.1,LOOKUP(C8*1.1,{0,10,50,100,500},{0.01,0.05,0.1,0.5,1}))</f>
        <v>78.400000000000006</v>
      </c>
      <c r="E8" s="24">
        <f>CEILING(C8*0.9,LOOKUP(C8*0.9,{0,10,50,100,500},{0.01,0.05,0.1,0.5,1}))</f>
        <v>64.2</v>
      </c>
      <c r="F8" s="25">
        <f t="shared" si="0"/>
        <v>78.2</v>
      </c>
      <c r="G8" s="25">
        <v>1</v>
      </c>
      <c r="H8" s="23">
        <f t="shared" si="1"/>
        <v>71.3</v>
      </c>
      <c r="I8" s="23"/>
      <c r="J8" s="23" t="s">
        <v>538</v>
      </c>
      <c r="K8" s="23" t="s">
        <v>539</v>
      </c>
      <c r="L8" s="23" t="s">
        <v>540</v>
      </c>
      <c r="M8" s="4"/>
      <c r="N8" s="6">
        <v>-2411</v>
      </c>
      <c r="O8" s="6"/>
      <c r="P8" s="6"/>
      <c r="Q8" s="6"/>
      <c r="R8" s="3">
        <f t="shared" si="2"/>
        <v>64.3</v>
      </c>
      <c r="S8" s="6">
        <v>7</v>
      </c>
      <c r="T8" s="8">
        <f>T2*7</f>
        <v>48345.5</v>
      </c>
    </row>
    <row r="9" spans="1:20" s="13" customFormat="1" x14ac:dyDescent="0.25">
      <c r="A9" s="15" t="s">
        <v>541</v>
      </c>
      <c r="B9" s="15" t="s">
        <v>542</v>
      </c>
      <c r="C9" s="15" t="s">
        <v>543</v>
      </c>
      <c r="D9" s="16">
        <f>FLOOR(C9*1.1,LOOKUP(C9*1.1,{0,10,50,100,500},{0.01,0.05,0.1,0.5,1}))</f>
        <v>17.900000000000002</v>
      </c>
      <c r="E9" s="16">
        <f>CEILING(C9*0.9,LOOKUP(C9*0.9,{0,10,50,100,500},{0.01,0.05,0.1,0.5,1}))</f>
        <v>14.700000000000001</v>
      </c>
      <c r="F9" s="17">
        <f t="shared" si="0"/>
        <v>17.8</v>
      </c>
      <c r="G9" s="17">
        <v>0</v>
      </c>
      <c r="H9" s="15">
        <f t="shared" si="1"/>
        <v>0</v>
      </c>
      <c r="I9" s="15"/>
      <c r="J9" s="15" t="s">
        <v>544</v>
      </c>
      <c r="K9" s="15" t="s">
        <v>545</v>
      </c>
      <c r="L9" s="15" t="s">
        <v>546</v>
      </c>
      <c r="M9" s="4"/>
      <c r="N9" s="6"/>
      <c r="O9" s="6"/>
      <c r="P9" s="6"/>
      <c r="Q9" s="6"/>
      <c r="R9" s="3">
        <f t="shared" si="2"/>
        <v>14.750000000000002</v>
      </c>
      <c r="S9" s="6">
        <v>8</v>
      </c>
      <c r="T9" s="8">
        <f>T2*8</f>
        <v>55252</v>
      </c>
    </row>
    <row r="10" spans="1:20" x14ac:dyDescent="0.25">
      <c r="A10" s="23" t="s">
        <v>21</v>
      </c>
      <c r="B10" s="23" t="s">
        <v>22</v>
      </c>
      <c r="C10" s="23" t="s">
        <v>351</v>
      </c>
      <c r="D10" s="24">
        <f>FLOOR(C10*1.1,LOOKUP(C10*1.1,{0,10,50,100,500},{0.01,0.05,0.1,0.5,1}))</f>
        <v>44.45</v>
      </c>
      <c r="E10" s="24">
        <f>CEILING(C10*0.9,LOOKUP(C10*0.9,{0,10,50,100,500},{0.01,0.05,0.1,0.5,1}))</f>
        <v>36.450000000000003</v>
      </c>
      <c r="F10" s="25">
        <f t="shared" si="0"/>
        <v>44.35</v>
      </c>
      <c r="G10" s="23">
        <v>2</v>
      </c>
      <c r="H10" s="23">
        <f t="shared" si="1"/>
        <v>80.900000000000006</v>
      </c>
      <c r="I10" s="23"/>
      <c r="J10" s="23" t="s">
        <v>547</v>
      </c>
      <c r="K10" s="23" t="s">
        <v>548</v>
      </c>
      <c r="L10" s="23" t="s">
        <v>549</v>
      </c>
      <c r="M10" s="4"/>
      <c r="N10" s="6">
        <v>-2754</v>
      </c>
      <c r="R10" s="3">
        <f t="shared" si="2"/>
        <v>36.5</v>
      </c>
      <c r="S10" s="6">
        <v>9</v>
      </c>
      <c r="T10" s="8">
        <f>T2*9</f>
        <v>62158.5</v>
      </c>
    </row>
    <row r="11" spans="1:20" s="9" customFormat="1" x14ac:dyDescent="0.25">
      <c r="A11" s="15" t="s">
        <v>424</v>
      </c>
      <c r="B11" s="15" t="s">
        <v>425</v>
      </c>
      <c r="C11" s="15" t="s">
        <v>550</v>
      </c>
      <c r="D11" s="16">
        <f>FLOOR(C11*1.1,LOOKUP(C11*1.1,{0,10,50,100,500},{0.01,0.05,0.1,0.5,1}))</f>
        <v>50.400000000000006</v>
      </c>
      <c r="E11" s="16">
        <f>CEILING(C11*0.9,LOOKUP(C11*0.9,{0,10,50,100,500},{0.01,0.05,0.1,0.5,1}))</f>
        <v>41.35</v>
      </c>
      <c r="F11" s="17">
        <f t="shared" si="0"/>
        <v>50.2</v>
      </c>
      <c r="G11" s="15">
        <v>0</v>
      </c>
      <c r="H11" s="15">
        <f t="shared" si="1"/>
        <v>0</v>
      </c>
      <c r="I11" s="15"/>
      <c r="J11" s="15" t="s">
        <v>163</v>
      </c>
      <c r="K11" s="15" t="s">
        <v>551</v>
      </c>
      <c r="L11" s="15" t="s">
        <v>552</v>
      </c>
      <c r="M11" s="4"/>
      <c r="N11" s="6"/>
      <c r="O11" s="6"/>
      <c r="P11" s="6"/>
      <c r="Q11" s="6"/>
      <c r="R11" s="3">
        <f t="shared" si="2"/>
        <v>41.4</v>
      </c>
      <c r="S11" s="6">
        <v>10</v>
      </c>
      <c r="T11" s="8">
        <f>T2*10</f>
        <v>69065</v>
      </c>
    </row>
    <row r="12" spans="1:20" x14ac:dyDescent="0.25">
      <c r="A12" s="23" t="s">
        <v>553</v>
      </c>
      <c r="B12" s="23" t="s">
        <v>554</v>
      </c>
      <c r="C12" s="23" t="s">
        <v>555</v>
      </c>
      <c r="D12" s="34">
        <f>FLOOR(C12*1.1,LOOKUP(C12*1.1,{0,10,50,100,500},{0.01,0.05,0.1,0.5,1}))</f>
        <v>50.300000000000004</v>
      </c>
      <c r="E12" s="34">
        <f>CEILING(C12*0.9,LOOKUP(C12*0.9,{0,10,50,100,500},{0.01,0.05,0.1,0.5,1}))</f>
        <v>41.25</v>
      </c>
      <c r="F12" s="33">
        <f t="shared" si="0"/>
        <v>50.1</v>
      </c>
      <c r="G12" s="33">
        <v>2</v>
      </c>
      <c r="H12" s="33">
        <f t="shared" si="1"/>
        <v>91.6</v>
      </c>
      <c r="I12" s="33"/>
      <c r="J12" s="23" t="s">
        <v>556</v>
      </c>
      <c r="K12" s="23" t="s">
        <v>557</v>
      </c>
      <c r="L12" s="23" t="s">
        <v>558</v>
      </c>
      <c r="M12" s="22"/>
      <c r="N12" s="6">
        <v>-1599</v>
      </c>
      <c r="P12" s="14"/>
      <c r="R12" s="3">
        <f>IF(E13&lt;10,E13+0.01,IF(E13&lt;50,E13+0.05,IF(E13&lt;100,E13+0.1,IF(E13&lt;500,E13+0.5,IF(E13&lt;1000,E13+1,0)))))</f>
        <v>10.8</v>
      </c>
      <c r="T12" s="7"/>
    </row>
    <row r="13" spans="1:20" s="9" customFormat="1" x14ac:dyDescent="0.25">
      <c r="A13" s="15" t="s">
        <v>559</v>
      </c>
      <c r="B13" s="15" t="s">
        <v>560</v>
      </c>
      <c r="C13" s="15" t="s">
        <v>85</v>
      </c>
      <c r="D13" s="16">
        <f>FLOOR(C13*1.1,LOOKUP(C13*1.1,{0,10,50,100,500},{0.01,0.05,0.1,0.5,1}))</f>
        <v>13.05</v>
      </c>
      <c r="E13" s="16">
        <f>CEILING(C13*0.9,LOOKUP(C13*0.9,{0,10,50,100,500},{0.01,0.05,0.1,0.5,1}))</f>
        <v>10.75</v>
      </c>
      <c r="F13" s="17">
        <f>IF(D13&lt;10,D13-0.02,IF(D13&lt;50,D13-0.1,IF(D13&lt;100,D13-0.2,IF(D13&lt;500,D13-1,IF(D13&lt;1000,D13-2,0)))))</f>
        <v>12.950000000000001</v>
      </c>
      <c r="G13" s="15">
        <v>0</v>
      </c>
      <c r="H13" s="15">
        <f>C13*G13</f>
        <v>0</v>
      </c>
      <c r="I13" s="15"/>
      <c r="J13" s="15" t="s">
        <v>471</v>
      </c>
      <c r="K13" s="15" t="s">
        <v>561</v>
      </c>
      <c r="L13" s="15" t="s">
        <v>562</v>
      </c>
      <c r="M13" s="22"/>
      <c r="N13" s="6"/>
      <c r="O13" s="6"/>
      <c r="P13" s="14"/>
      <c r="Q13" s="6"/>
      <c r="R13" s="3">
        <f>IF(E14&lt;10,E14+0.01,IF(E14&lt;50,E14+0.05,IF(E14&lt;100,E14+0.1,IF(E14&lt;500,E14+0.5,IF(E14&lt;1000,E14+1,0)))))</f>
        <v>19.3</v>
      </c>
      <c r="S13" s="6"/>
      <c r="T13" s="7"/>
    </row>
    <row r="14" spans="1:20" x14ac:dyDescent="0.25">
      <c r="A14" s="15" t="s">
        <v>563</v>
      </c>
      <c r="B14" s="15" t="s">
        <v>564</v>
      </c>
      <c r="C14" s="15" t="s">
        <v>565</v>
      </c>
      <c r="D14" s="16">
        <f>FLOOR(C14*1.1,LOOKUP(C14*1.1,{0,10,50,100,500},{0.01,0.05,0.1,0.5,1}))</f>
        <v>23.450000000000003</v>
      </c>
      <c r="E14" s="16">
        <f>CEILING(C14*0.9,LOOKUP(C14*0.9,{0,10,50,100,500},{0.01,0.05,0.1,0.5,1}))</f>
        <v>19.25</v>
      </c>
      <c r="F14" s="17">
        <f>IF(D14&lt;10,D14-0.02,IF(D14&lt;50,D14-0.1,IF(D14&lt;100,D14-0.2,IF(D14&lt;500,D14-1,IF(D14&lt;1000,D14-2,0)))))</f>
        <v>23.35</v>
      </c>
      <c r="G14" s="15">
        <v>0</v>
      </c>
      <c r="H14" s="15">
        <f>C14*G14</f>
        <v>0</v>
      </c>
      <c r="I14" s="15"/>
      <c r="J14" s="15" t="s">
        <v>566</v>
      </c>
      <c r="K14" s="15" t="s">
        <v>567</v>
      </c>
      <c r="L14" s="15" t="s">
        <v>568</v>
      </c>
      <c r="M14" s="4"/>
      <c r="P14" s="14"/>
      <c r="R14" s="3">
        <f>IF(E15&lt;10,E15+0.01,IF(E15&lt;50,E15+0.05,IF(E15&lt;100,E15+0.1,IF(E15&lt;500,E15+0.5,IF(E15&lt;1000,E15+1,0)))))</f>
        <v>15.3</v>
      </c>
      <c r="T14" s="7"/>
    </row>
    <row r="15" spans="1:20" s="9" customFormat="1" x14ac:dyDescent="0.25">
      <c r="A15" s="15" t="s">
        <v>335</v>
      </c>
      <c r="B15" s="15" t="s">
        <v>336</v>
      </c>
      <c r="C15" s="15" t="s">
        <v>569</v>
      </c>
      <c r="D15" s="16">
        <f>FLOOR(C15*1.1,LOOKUP(C15*1.1,{0,10,50,100,500},{0.01,0.05,0.1,0.5,1}))</f>
        <v>18.55</v>
      </c>
      <c r="E15" s="16">
        <f>CEILING(C15*0.9,LOOKUP(C15*0.9,{0,10,50,100,500},{0.01,0.05,0.1,0.5,1}))</f>
        <v>15.25</v>
      </c>
      <c r="F15" s="17">
        <f>IF(D15&lt;10,D15-0.02,IF(D15&lt;50,D15-0.1,IF(D15&lt;100,D15-0.2,IF(D15&lt;500,D15-1,IF(D15&lt;1000,D15-2,0)))))</f>
        <v>18.45</v>
      </c>
      <c r="G15" s="15">
        <v>0</v>
      </c>
      <c r="H15" s="15">
        <f>C15*G15</f>
        <v>0</v>
      </c>
      <c r="I15" s="15"/>
      <c r="J15" s="15" t="s">
        <v>570</v>
      </c>
      <c r="K15" s="15" t="s">
        <v>571</v>
      </c>
      <c r="L15" s="15" t="s">
        <v>572</v>
      </c>
      <c r="M15" s="22"/>
      <c r="N15" s="6"/>
      <c r="O15" s="6"/>
      <c r="P15" s="14"/>
      <c r="Q15" s="6"/>
      <c r="R15" s="14"/>
      <c r="S15" s="14"/>
      <c r="T15" s="7"/>
    </row>
    <row r="16" spans="1:20" x14ac:dyDescent="0.25">
      <c r="A16" s="15" t="s">
        <v>27</v>
      </c>
      <c r="B16" s="15" t="s">
        <v>28</v>
      </c>
      <c r="C16" s="15" t="s">
        <v>573</v>
      </c>
      <c r="D16" s="16">
        <f>FLOOR(C16*1.1,LOOKUP(C16*1.1,{0,10,50,100,500},{0.01,0.05,0.1,0.5,1}))</f>
        <v>30.55</v>
      </c>
      <c r="E16" s="16">
        <f>CEILING(C16*0.9,LOOKUP(C16*0.9,{0,10,50,100,500},{0.01,0.05,0.1,0.5,1}))</f>
        <v>25.05</v>
      </c>
      <c r="F16" s="17">
        <f>IF(D16&lt;10,D16-0.02,IF(D16&lt;50,D16-0.1,IF(D16&lt;100,D16-0.2,IF(D16&lt;500,D16-1,IF(D16&lt;1000,D16-2,0)))))</f>
        <v>30.45</v>
      </c>
      <c r="G16" s="15">
        <v>0</v>
      </c>
      <c r="H16" s="15">
        <f>C16*G16</f>
        <v>0</v>
      </c>
      <c r="I16" s="15"/>
      <c r="J16" s="15" t="s">
        <v>574</v>
      </c>
      <c r="K16" s="15" t="s">
        <v>575</v>
      </c>
      <c r="L16" s="15" t="s">
        <v>576</v>
      </c>
      <c r="M16" s="5"/>
      <c r="P16" s="14"/>
      <c r="R16" s="14"/>
      <c r="S16" s="14"/>
      <c r="T16" s="7"/>
    </row>
    <row r="17" spans="1:15" x14ac:dyDescent="0.25">
      <c r="C17" s="6"/>
      <c r="D17" s="4"/>
      <c r="E17" s="4"/>
      <c r="F17" s="3"/>
      <c r="G17" s="3"/>
      <c r="H17" s="9">
        <f>SUM(H2:H16)</f>
        <v>690.65</v>
      </c>
      <c r="I17" s="5"/>
      <c r="J17" s="5"/>
      <c r="L17" s="8"/>
      <c r="N17" s="32">
        <v>-22175</v>
      </c>
      <c r="O17" s="7"/>
    </row>
    <row r="18" spans="1:15" x14ac:dyDescent="0.25">
      <c r="A18" s="7"/>
      <c r="B18" s="7"/>
      <c r="C18" s="7"/>
      <c r="D18" s="4"/>
      <c r="E18" s="4"/>
      <c r="F18" s="3"/>
      <c r="G18" s="3"/>
      <c r="H18" s="5"/>
      <c r="I18" s="5"/>
      <c r="N18" s="7"/>
      <c r="O18" s="7"/>
    </row>
    <row r="19" spans="1:15" x14ac:dyDescent="0.25">
      <c r="A19" s="7"/>
      <c r="B19" s="7"/>
      <c r="C19" s="7"/>
      <c r="D19" s="4"/>
      <c r="E19" s="4"/>
      <c r="F19" s="3"/>
      <c r="G19" s="3"/>
      <c r="H19" s="5"/>
      <c r="I19" s="5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N20" s="7"/>
      <c r="O20" s="7"/>
    </row>
    <row r="21" spans="1:15" x14ac:dyDescent="0.25">
      <c r="A21" s="7"/>
      <c r="B21" s="7"/>
      <c r="C21" s="7"/>
      <c r="O21" s="7"/>
    </row>
    <row r="22" spans="1:15" x14ac:dyDescent="0.25">
      <c r="A22" s="7"/>
      <c r="B22" s="7"/>
      <c r="C22" s="7"/>
      <c r="N22" s="7"/>
      <c r="O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B376-852B-496A-A07A-1B932DA430A7}">
  <dimension ref="A1:T24"/>
  <sheetViews>
    <sheetView zoomScale="130" zoomScaleNormal="130" workbookViewId="0">
      <selection activeCell="K24" sqref="K24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15" t="s">
        <v>335</v>
      </c>
      <c r="B2" s="15" t="s">
        <v>336</v>
      </c>
      <c r="C2" s="15" t="s">
        <v>3368</v>
      </c>
      <c r="D2" s="16">
        <f>FLOOR(C2*1.1,LOOKUP(C2*1.1,{0,10,50,100,500},{0.01,0.05,0.1,0.5,1}))</f>
        <v>32.35</v>
      </c>
      <c r="E2" s="16">
        <f>CEILING(C2*0.9,LOOKUP(C2*0.9,{0,10,50,100,500},{0.01,0.05,0.1,0.5,1}))</f>
        <v>26.55</v>
      </c>
      <c r="F2" s="17">
        <f t="shared" ref="F2:F9" si="0">IF(D2&lt;10,D2-0.05,IF(D2&lt;50,D2-0.25,IF(D2&lt;100,D2-0.5,IF(D2&lt;500,D2-2.5,IF(D2&lt;1000,D2-5,0)))))</f>
        <v>32.1</v>
      </c>
      <c r="G2" s="15">
        <v>0</v>
      </c>
      <c r="H2" s="15">
        <f t="shared" ref="H2:H9" si="1">C2*G2</f>
        <v>0</v>
      </c>
      <c r="I2" s="15"/>
      <c r="J2" s="15" t="s">
        <v>3321</v>
      </c>
      <c r="K2" s="15" t="s">
        <v>3361</v>
      </c>
      <c r="L2" s="15" t="s">
        <v>3380</v>
      </c>
      <c r="M2" s="59"/>
      <c r="N2" s="5"/>
      <c r="O2" s="71"/>
      <c r="R2" s="3"/>
      <c r="S2" s="6">
        <v>1</v>
      </c>
      <c r="T2" s="8">
        <f>H10*1000*0.01</f>
        <v>3833.5</v>
      </c>
    </row>
    <row r="3" spans="1:20" s="9" customFormat="1" x14ac:dyDescent="0.25">
      <c r="A3" s="23" t="s">
        <v>687</v>
      </c>
      <c r="B3" s="23" t="s">
        <v>688</v>
      </c>
      <c r="C3" s="23" t="s">
        <v>3369</v>
      </c>
      <c r="D3" s="23">
        <f>FLOOR(C3*1.1,LOOKUP(C3*1.1,{0,10,50,100,500},{0.01,0.05,0.1,0.5,1}))</f>
        <v>77.400000000000006</v>
      </c>
      <c r="E3" s="23">
        <f>CEILING(C3*0.9,LOOKUP(C3*0.9,{0,10,50,100,500},{0.01,0.05,0.1,0.5,1}))</f>
        <v>63.400000000000006</v>
      </c>
      <c r="F3" s="25">
        <f t="shared" si="0"/>
        <v>76.900000000000006</v>
      </c>
      <c r="G3" s="23">
        <v>1</v>
      </c>
      <c r="H3" s="23">
        <f t="shared" si="1"/>
        <v>70.400000000000006</v>
      </c>
      <c r="I3" s="23"/>
      <c r="J3" s="23" t="s">
        <v>3373</v>
      </c>
      <c r="K3" s="23" t="s">
        <v>3362</v>
      </c>
      <c r="L3" s="23" t="s">
        <v>3381</v>
      </c>
      <c r="M3" s="60"/>
      <c r="N3" s="5">
        <v>897</v>
      </c>
      <c r="O3" s="71"/>
      <c r="P3" s="6"/>
      <c r="Q3" s="6"/>
      <c r="R3" s="3"/>
      <c r="S3" s="6">
        <v>2</v>
      </c>
      <c r="T3" s="8">
        <f>T2*2</f>
        <v>7667</v>
      </c>
    </row>
    <row r="4" spans="1:20" x14ac:dyDescent="0.25">
      <c r="A4" s="23" t="s">
        <v>23</v>
      </c>
      <c r="B4" s="23" t="s">
        <v>24</v>
      </c>
      <c r="C4" s="23" t="s">
        <v>3370</v>
      </c>
      <c r="D4" s="24">
        <f>FLOOR(C4*1.1,LOOKUP(C4*1.1,{0,10,50,100,500},{0.01,0.05,0.1,0.5,1}))</f>
        <v>43.150000000000006</v>
      </c>
      <c r="E4" s="24">
        <f>CEILING(C4*0.9,LOOKUP(C4*0.9,{0,10,50,100,500},{0.01,0.05,0.1,0.5,1}))</f>
        <v>35.35</v>
      </c>
      <c r="F4" s="25">
        <f t="shared" si="0"/>
        <v>42.900000000000006</v>
      </c>
      <c r="G4" s="23">
        <v>2</v>
      </c>
      <c r="H4" s="23">
        <f t="shared" si="1"/>
        <v>78.5</v>
      </c>
      <c r="I4" s="23"/>
      <c r="J4" s="23" t="s">
        <v>3374</v>
      </c>
      <c r="K4" s="23" t="s">
        <v>3363</v>
      </c>
      <c r="L4" s="23" t="s">
        <v>3382</v>
      </c>
      <c r="M4" s="60"/>
      <c r="N4" s="5">
        <v>253</v>
      </c>
      <c r="O4" s="71"/>
      <c r="R4" s="3"/>
      <c r="S4" s="6">
        <v>3</v>
      </c>
      <c r="T4" s="8">
        <f>T2*3</f>
        <v>11500.5</v>
      </c>
    </row>
    <row r="5" spans="1:20" s="9" customFormat="1" ht="17.25" customHeight="1" x14ac:dyDescent="0.25">
      <c r="A5" s="23" t="s">
        <v>2419</v>
      </c>
      <c r="B5" s="23" t="s">
        <v>2420</v>
      </c>
      <c r="C5" s="23" t="s">
        <v>1501</v>
      </c>
      <c r="D5" s="24">
        <f>FLOOR(C5*1.1,LOOKUP(C5*1.1,{0,10,50,100,500},{0.01,0.05,0.1,0.5,1}))</f>
        <v>54.2</v>
      </c>
      <c r="E5" s="24">
        <f>CEILING(C5*0.9,LOOKUP(C5*0.9,{0,10,50,100,500},{0.01,0.05,0.1,0.5,1}))</f>
        <v>44.45</v>
      </c>
      <c r="F5" s="25">
        <f t="shared" si="0"/>
        <v>53.7</v>
      </c>
      <c r="G5" s="23">
        <v>1</v>
      </c>
      <c r="H5" s="23">
        <f t="shared" si="1"/>
        <v>49.35</v>
      </c>
      <c r="I5" s="23"/>
      <c r="J5" s="23" t="s">
        <v>3375</v>
      </c>
      <c r="K5" s="23" t="s">
        <v>3364</v>
      </c>
      <c r="L5" s="23" t="s">
        <v>3383</v>
      </c>
      <c r="M5" s="60"/>
      <c r="N5" s="5">
        <v>-765</v>
      </c>
      <c r="O5" s="71"/>
      <c r="P5" s="6"/>
      <c r="Q5" s="6"/>
      <c r="R5" s="3"/>
      <c r="S5" s="6">
        <v>4</v>
      </c>
      <c r="T5" s="8">
        <f>T2*4</f>
        <v>15334</v>
      </c>
    </row>
    <row r="6" spans="1:20" x14ac:dyDescent="0.25">
      <c r="A6" s="23" t="s">
        <v>646</v>
      </c>
      <c r="B6" s="23" t="s">
        <v>647</v>
      </c>
      <c r="C6" s="23" t="s">
        <v>279</v>
      </c>
      <c r="D6" s="24">
        <f>FLOOR(C6*1.1,LOOKUP(C6*1.1,{0,10,50,100,500},{0.01,0.05,0.1,0.5,1}))</f>
        <v>70.7</v>
      </c>
      <c r="E6" s="24">
        <f>CEILING(C6*0.9,LOOKUP(C6*0.9,{0,10,50,100,500},{0.01,0.05,0.1,0.5,1}))</f>
        <v>57.900000000000006</v>
      </c>
      <c r="F6" s="25">
        <f t="shared" si="0"/>
        <v>70.2</v>
      </c>
      <c r="G6" s="23">
        <v>1</v>
      </c>
      <c r="H6" s="23">
        <f t="shared" si="1"/>
        <v>64.3</v>
      </c>
      <c r="I6" s="23"/>
      <c r="J6" s="23" t="s">
        <v>3376</v>
      </c>
      <c r="K6" s="23" t="s">
        <v>3365</v>
      </c>
      <c r="L6" s="23" t="s">
        <v>3384</v>
      </c>
      <c r="M6" s="60"/>
      <c r="N6" s="5">
        <v>623</v>
      </c>
      <c r="O6" s="71"/>
      <c r="R6" s="3"/>
      <c r="S6" s="6">
        <v>5</v>
      </c>
      <c r="T6" s="8">
        <f>T2*5</f>
        <v>19167.5</v>
      </c>
    </row>
    <row r="7" spans="1:20" s="9" customFormat="1" x14ac:dyDescent="0.25">
      <c r="A7" s="23" t="s">
        <v>11</v>
      </c>
      <c r="B7" s="23" t="s">
        <v>12</v>
      </c>
      <c r="C7" s="23" t="s">
        <v>3371</v>
      </c>
      <c r="D7" s="24">
        <f>FLOOR(C7*1.1,LOOKUP(C7*1.1,{0,10,50,100,500},{0.01,0.05,0.1,0.5,1}))</f>
        <v>31.6</v>
      </c>
      <c r="E7" s="24">
        <f>CEILING(C7*0.9,LOOKUP(C7*0.9,{0,10,50,100,500},{0.01,0.05,0.1,0.5,1}))</f>
        <v>25.900000000000002</v>
      </c>
      <c r="F7" s="25">
        <f t="shared" si="0"/>
        <v>31.35</v>
      </c>
      <c r="G7" s="25">
        <v>2</v>
      </c>
      <c r="H7" s="23">
        <f t="shared" si="1"/>
        <v>57.5</v>
      </c>
      <c r="I7" s="23"/>
      <c r="J7" s="23" t="s">
        <v>3377</v>
      </c>
      <c r="K7" s="23" t="s">
        <v>2297</v>
      </c>
      <c r="L7" s="23" t="s">
        <v>3385</v>
      </c>
      <c r="M7" s="60"/>
      <c r="N7" s="5">
        <v>1251</v>
      </c>
      <c r="O7" s="71"/>
      <c r="P7" s="6"/>
      <c r="Q7" s="6"/>
      <c r="R7" s="3"/>
      <c r="S7" s="6">
        <v>6</v>
      </c>
      <c r="T7" s="8">
        <f>T2*6</f>
        <v>23001</v>
      </c>
    </row>
    <row r="8" spans="1:20" s="13" customFormat="1" x14ac:dyDescent="0.25">
      <c r="A8" s="28" t="s">
        <v>982</v>
      </c>
      <c r="B8" s="28" t="s">
        <v>983</v>
      </c>
      <c r="C8" s="28" t="s">
        <v>3372</v>
      </c>
      <c r="D8" s="22">
        <f>FLOOR(C8*1.1,LOOKUP(C8*1.1,{0,10,50,100,500},{0.01,0.05,0.1,0.5,1}))</f>
        <v>39.35</v>
      </c>
      <c r="E8" s="22">
        <f>CEILING(C8*0.9,LOOKUP(C8*0.9,{0,10,50,100,500},{0.01,0.05,0.1,0.5,1}))</f>
        <v>32.25</v>
      </c>
      <c r="F8" s="29">
        <f t="shared" si="0"/>
        <v>39.1</v>
      </c>
      <c r="G8" s="29">
        <v>0</v>
      </c>
      <c r="H8" s="28">
        <f t="shared" si="1"/>
        <v>0</v>
      </c>
      <c r="I8" s="28"/>
      <c r="J8" s="28" t="s">
        <v>3378</v>
      </c>
      <c r="K8" s="28" t="s">
        <v>3366</v>
      </c>
      <c r="L8" s="28" t="s">
        <v>3386</v>
      </c>
      <c r="M8" s="59" t="s">
        <v>3388</v>
      </c>
      <c r="N8" s="5"/>
      <c r="O8" s="71"/>
      <c r="P8" s="6"/>
      <c r="Q8" s="6"/>
      <c r="R8" s="3"/>
      <c r="S8" s="6">
        <v>7</v>
      </c>
      <c r="T8" s="8">
        <f>T2*7</f>
        <v>26834.5</v>
      </c>
    </row>
    <row r="9" spans="1:20" s="13" customFormat="1" x14ac:dyDescent="0.25">
      <c r="A9" s="23" t="s">
        <v>300</v>
      </c>
      <c r="B9" s="23" t="s">
        <v>301</v>
      </c>
      <c r="C9" s="23" t="s">
        <v>2155</v>
      </c>
      <c r="D9" s="24">
        <f>FLOOR(C9*1.1,LOOKUP(C9*1.1,{0,10,50,100,500},{0.01,0.05,0.1,0.5,1}))</f>
        <v>69.600000000000009</v>
      </c>
      <c r="E9" s="24">
        <f>CEILING(C9*0.9,LOOKUP(C9*0.9,{0,10,50,100,500},{0.01,0.05,0.1,0.5,1}))</f>
        <v>57</v>
      </c>
      <c r="F9" s="25">
        <f t="shared" si="0"/>
        <v>69.100000000000009</v>
      </c>
      <c r="G9" s="25">
        <v>1</v>
      </c>
      <c r="H9" s="23">
        <f t="shared" si="1"/>
        <v>63.3</v>
      </c>
      <c r="I9" s="23"/>
      <c r="J9" s="23" t="s">
        <v>3379</v>
      </c>
      <c r="K9" s="23" t="s">
        <v>3367</v>
      </c>
      <c r="L9" s="23" t="s">
        <v>3387</v>
      </c>
      <c r="M9" s="60"/>
      <c r="N9" s="5">
        <v>1424</v>
      </c>
      <c r="O9" s="71"/>
      <c r="P9" s="6"/>
      <c r="Q9" s="6"/>
      <c r="R9" s="3"/>
      <c r="S9" s="6">
        <v>8</v>
      </c>
      <c r="T9" s="8">
        <f>T2*8</f>
        <v>30668</v>
      </c>
    </row>
    <row r="10" spans="1:20" x14ac:dyDescent="0.25">
      <c r="H10" s="45">
        <f>SUM(H2:H9)</f>
        <v>383.35</v>
      </c>
      <c r="M10" s="60"/>
      <c r="N10" s="30">
        <f>SUM(N2:N9)</f>
        <v>3683</v>
      </c>
      <c r="O10" s="71"/>
      <c r="R10" s="3"/>
      <c r="S10" s="6">
        <v>9</v>
      </c>
      <c r="T10" s="8">
        <f>T2*9</f>
        <v>34501.5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38335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5BD3-2EE3-402B-A747-5C6FD7F9A238}">
  <dimension ref="A1:T24"/>
  <sheetViews>
    <sheetView zoomScale="145" zoomScaleNormal="145" workbookViewId="0">
      <selection activeCell="J23" sqref="J23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3" t="s">
        <v>1608</v>
      </c>
      <c r="B2" s="23" t="s">
        <v>1609</v>
      </c>
      <c r="C2" s="23" t="s">
        <v>3399</v>
      </c>
      <c r="D2" s="24">
        <f>FLOOR(C2*1.1,LOOKUP(C2*1.1,{0,10,50,100,500},{0.01,0.05,0.1,0.5,1}))</f>
        <v>43.7</v>
      </c>
      <c r="E2" s="24">
        <f>CEILING(C2*0.9,LOOKUP(C2*0.9,{0,10,50,100,500},{0.01,0.05,0.1,0.5,1}))</f>
        <v>35.800000000000004</v>
      </c>
      <c r="F2" s="25">
        <f t="shared" ref="F2:F9" si="0">IF(D2&lt;10,D2-0.05,IF(D2&lt;50,D2-0.25,IF(D2&lt;100,D2-0.5,IF(D2&lt;500,D2-2.5,IF(D2&lt;1000,D2-5,0)))))</f>
        <v>43.45</v>
      </c>
      <c r="G2" s="23">
        <v>2</v>
      </c>
      <c r="H2" s="23">
        <f t="shared" ref="H2:H9" si="1">C2*G2</f>
        <v>79.5</v>
      </c>
      <c r="I2" s="23"/>
      <c r="J2" s="23" t="s">
        <v>3403</v>
      </c>
      <c r="K2" s="23" t="s">
        <v>3391</v>
      </c>
      <c r="L2" s="23" t="s">
        <v>3410</v>
      </c>
      <c r="M2" s="59"/>
      <c r="N2" s="5">
        <v>-7057</v>
      </c>
      <c r="O2" s="71"/>
      <c r="R2" s="3"/>
      <c r="S2" s="6">
        <v>1</v>
      </c>
      <c r="T2" s="8">
        <f>H10*1000*0.01</f>
        <v>3855.5</v>
      </c>
    </row>
    <row r="3" spans="1:20" s="9" customFormat="1" x14ac:dyDescent="0.25">
      <c r="A3" s="23" t="s">
        <v>559</v>
      </c>
      <c r="B3" s="23" t="s">
        <v>560</v>
      </c>
      <c r="C3" s="23" t="s">
        <v>2806</v>
      </c>
      <c r="D3" s="23">
        <f>FLOOR(C3*1.1,LOOKUP(C3*1.1,{0,10,50,100,500},{0.01,0.05,0.1,0.5,1}))</f>
        <v>25.650000000000002</v>
      </c>
      <c r="E3" s="23">
        <f>CEILING(C3*0.9,LOOKUP(C3*0.9,{0,10,50,100,500},{0.01,0.05,0.1,0.5,1}))</f>
        <v>21.05</v>
      </c>
      <c r="F3" s="25">
        <f t="shared" si="0"/>
        <v>25.400000000000002</v>
      </c>
      <c r="G3" s="23">
        <v>3</v>
      </c>
      <c r="H3" s="23">
        <f t="shared" si="1"/>
        <v>70.050000000000011</v>
      </c>
      <c r="I3" s="23"/>
      <c r="J3" s="23" t="s">
        <v>916</v>
      </c>
      <c r="K3" s="23" t="s">
        <v>3392</v>
      </c>
      <c r="L3" s="23" t="s">
        <v>3411</v>
      </c>
      <c r="M3" s="59"/>
      <c r="N3" s="5">
        <v>-4069</v>
      </c>
      <c r="O3" s="71"/>
      <c r="P3" s="6"/>
      <c r="Q3" s="6"/>
      <c r="R3" s="3"/>
      <c r="S3" s="6">
        <v>2</v>
      </c>
      <c r="T3" s="8">
        <f>T2*2</f>
        <v>7711</v>
      </c>
    </row>
    <row r="4" spans="1:20" x14ac:dyDescent="0.25">
      <c r="A4" s="23" t="s">
        <v>23</v>
      </c>
      <c r="B4" s="23" t="s">
        <v>24</v>
      </c>
      <c r="C4" s="23" t="s">
        <v>1544</v>
      </c>
      <c r="D4" s="24">
        <f>FLOOR(C4*1.1,LOOKUP(C4*1.1,{0,10,50,100,500},{0.01,0.05,0.1,0.5,1}))</f>
        <v>44</v>
      </c>
      <c r="E4" s="24">
        <f>CEILING(C4*0.9,LOOKUP(C4*0.9,{0,10,50,100,500},{0.01,0.05,0.1,0.5,1}))</f>
        <v>36</v>
      </c>
      <c r="F4" s="25">
        <f t="shared" si="0"/>
        <v>43.75</v>
      </c>
      <c r="G4" s="23">
        <v>1</v>
      </c>
      <c r="H4" s="23">
        <f t="shared" si="1"/>
        <v>40</v>
      </c>
      <c r="I4" s="23"/>
      <c r="J4" s="23" t="s">
        <v>3404</v>
      </c>
      <c r="K4" s="23" t="s">
        <v>3393</v>
      </c>
      <c r="L4" s="23" t="s">
        <v>3412</v>
      </c>
      <c r="M4" s="60"/>
      <c r="N4" s="5">
        <v>429</v>
      </c>
      <c r="O4" s="71"/>
      <c r="R4" s="3"/>
      <c r="S4" s="6">
        <v>3</v>
      </c>
      <c r="T4" s="8">
        <f>T2*3</f>
        <v>11566.5</v>
      </c>
    </row>
    <row r="5" spans="1:20" s="9" customFormat="1" ht="17.25" customHeight="1" x14ac:dyDescent="0.25">
      <c r="A5" s="23" t="s">
        <v>3389</v>
      </c>
      <c r="B5" s="23" t="s">
        <v>3390</v>
      </c>
      <c r="C5" s="23" t="s">
        <v>3400</v>
      </c>
      <c r="D5" s="24">
        <f>FLOOR(C5*1.1,LOOKUP(C5*1.1,{0,10,50,100,500},{0.01,0.05,0.1,0.5,1}))</f>
        <v>50.900000000000006</v>
      </c>
      <c r="E5" s="24">
        <f>CEILING(C5*0.9,LOOKUP(C5*0.9,{0,10,50,100,500},{0.01,0.05,0.1,0.5,1}))</f>
        <v>41.75</v>
      </c>
      <c r="F5" s="25">
        <f t="shared" si="0"/>
        <v>50.400000000000006</v>
      </c>
      <c r="G5" s="23">
        <v>1</v>
      </c>
      <c r="H5" s="23">
        <f t="shared" si="1"/>
        <v>46.35</v>
      </c>
      <c r="I5" s="23"/>
      <c r="J5" s="23" t="s">
        <v>3405</v>
      </c>
      <c r="K5" s="23" t="s">
        <v>3394</v>
      </c>
      <c r="L5" s="23" t="s">
        <v>3413</v>
      </c>
      <c r="M5" s="60"/>
      <c r="N5" s="5">
        <v>-3</v>
      </c>
      <c r="O5" s="71"/>
      <c r="P5" s="6"/>
      <c r="Q5" s="6"/>
      <c r="R5" s="3"/>
      <c r="S5" s="6">
        <v>4</v>
      </c>
      <c r="T5" s="8">
        <f>T2*4</f>
        <v>15422</v>
      </c>
    </row>
    <row r="6" spans="1:20" x14ac:dyDescent="0.25">
      <c r="A6" s="23" t="s">
        <v>329</v>
      </c>
      <c r="B6" s="23" t="s">
        <v>330</v>
      </c>
      <c r="C6" s="23" t="s">
        <v>3400</v>
      </c>
      <c r="D6" s="24">
        <f>FLOOR(C6*1.1,LOOKUP(C6*1.1,{0,10,50,100,500},{0.01,0.05,0.1,0.5,1}))</f>
        <v>50.900000000000006</v>
      </c>
      <c r="E6" s="24">
        <f>CEILING(C6*0.9,LOOKUP(C6*0.9,{0,10,50,100,500},{0.01,0.05,0.1,0.5,1}))</f>
        <v>41.75</v>
      </c>
      <c r="F6" s="25">
        <f t="shared" si="0"/>
        <v>50.400000000000006</v>
      </c>
      <c r="G6" s="23">
        <v>1</v>
      </c>
      <c r="H6" s="23">
        <f t="shared" si="1"/>
        <v>46.35</v>
      </c>
      <c r="I6" s="23"/>
      <c r="J6" s="23" t="s">
        <v>3406</v>
      </c>
      <c r="K6" s="23" t="s">
        <v>3395</v>
      </c>
      <c r="L6" s="23" t="s">
        <v>3414</v>
      </c>
      <c r="M6" s="60"/>
      <c r="N6" s="5">
        <v>-403</v>
      </c>
      <c r="O6" s="71"/>
      <c r="R6" s="3"/>
      <c r="S6" s="6">
        <v>5</v>
      </c>
      <c r="T6" s="8">
        <f>T2*5</f>
        <v>19277.5</v>
      </c>
    </row>
    <row r="7" spans="1:20" s="9" customFormat="1" x14ac:dyDescent="0.25">
      <c r="A7" s="28" t="s">
        <v>982</v>
      </c>
      <c r="B7" s="28" t="s">
        <v>983</v>
      </c>
      <c r="C7" s="28" t="s">
        <v>3401</v>
      </c>
      <c r="D7" s="22">
        <f>FLOOR(C7*1.1,LOOKUP(C7*1.1,{0,10,50,100,500},{0.01,0.05,0.1,0.5,1}))</f>
        <v>43.25</v>
      </c>
      <c r="E7" s="22">
        <f>CEILING(C7*0.9,LOOKUP(C7*0.9,{0,10,50,100,500},{0.01,0.05,0.1,0.5,1}))</f>
        <v>35.450000000000003</v>
      </c>
      <c r="F7" s="29">
        <f t="shared" si="0"/>
        <v>43</v>
      </c>
      <c r="G7" s="29">
        <v>0</v>
      </c>
      <c r="H7" s="28">
        <f t="shared" si="1"/>
        <v>0</v>
      </c>
      <c r="I7" s="28"/>
      <c r="J7" s="28" t="s">
        <v>3407</v>
      </c>
      <c r="K7" s="28" t="s">
        <v>3396</v>
      </c>
      <c r="L7" s="28" t="s">
        <v>3415</v>
      </c>
      <c r="M7" s="60" t="s">
        <v>3388</v>
      </c>
      <c r="N7" s="5"/>
      <c r="O7" s="71"/>
      <c r="P7" s="6"/>
      <c r="Q7" s="6"/>
      <c r="R7" s="3"/>
      <c r="S7" s="6">
        <v>6</v>
      </c>
      <c r="T7" s="8">
        <f>T2*6</f>
        <v>23133</v>
      </c>
    </row>
    <row r="8" spans="1:20" s="13" customFormat="1" x14ac:dyDescent="0.25">
      <c r="A8" s="23" t="s">
        <v>2419</v>
      </c>
      <c r="B8" s="23" t="s">
        <v>2420</v>
      </c>
      <c r="C8" s="23" t="s">
        <v>3402</v>
      </c>
      <c r="D8" s="24">
        <f>FLOOR(C8*1.1,LOOKUP(C8*1.1,{0,10,50,100,500},{0.01,0.05,0.1,0.5,1}))</f>
        <v>55.5</v>
      </c>
      <c r="E8" s="24">
        <f>CEILING(C8*0.9,LOOKUP(C8*0.9,{0,10,50,100,500},{0.01,0.05,0.1,0.5,1}))</f>
        <v>45.45</v>
      </c>
      <c r="F8" s="25">
        <f t="shared" si="0"/>
        <v>55</v>
      </c>
      <c r="G8" s="25">
        <v>1</v>
      </c>
      <c r="H8" s="23">
        <f t="shared" si="1"/>
        <v>50.5</v>
      </c>
      <c r="I8" s="23"/>
      <c r="J8" s="23" t="s">
        <v>3408</v>
      </c>
      <c r="K8" s="23" t="s">
        <v>3397</v>
      </c>
      <c r="L8" s="23" t="s">
        <v>3416</v>
      </c>
      <c r="M8" s="60"/>
      <c r="N8" s="5">
        <v>-4026</v>
      </c>
      <c r="O8" s="71"/>
      <c r="P8" s="6"/>
      <c r="Q8" s="6"/>
      <c r="R8" s="3"/>
      <c r="S8" s="6">
        <v>7</v>
      </c>
      <c r="T8" s="8">
        <f>T2*7</f>
        <v>26988.5</v>
      </c>
    </row>
    <row r="9" spans="1:20" s="13" customFormat="1" x14ac:dyDescent="0.25">
      <c r="A9" s="23" t="s">
        <v>3334</v>
      </c>
      <c r="B9" s="23" t="s">
        <v>3335</v>
      </c>
      <c r="C9" s="23" t="s">
        <v>581</v>
      </c>
      <c r="D9" s="24">
        <f>FLOOR(C9*1.1,LOOKUP(C9*1.1,{0,10,50,100,500},{0.01,0.05,0.1,0.5,1}))</f>
        <v>58</v>
      </c>
      <c r="E9" s="24">
        <f>CEILING(C9*0.9,LOOKUP(C9*0.9,{0,10,50,100,500},{0.01,0.05,0.1,0.5,1}))</f>
        <v>47.550000000000004</v>
      </c>
      <c r="F9" s="25">
        <f t="shared" si="0"/>
        <v>57.5</v>
      </c>
      <c r="G9" s="25">
        <v>1</v>
      </c>
      <c r="H9" s="23">
        <f t="shared" si="1"/>
        <v>52.8</v>
      </c>
      <c r="I9" s="23"/>
      <c r="J9" s="23" t="s">
        <v>3409</v>
      </c>
      <c r="K9" s="23" t="s">
        <v>3398</v>
      </c>
      <c r="L9" s="23" t="s">
        <v>3417</v>
      </c>
      <c r="M9" s="60"/>
      <c r="N9" s="5">
        <v>272</v>
      </c>
      <c r="O9" s="71"/>
      <c r="P9" s="6"/>
      <c r="Q9" s="6"/>
      <c r="R9" s="3"/>
      <c r="S9" s="6">
        <v>8</v>
      </c>
      <c r="T9" s="8">
        <f>T2*8</f>
        <v>30844</v>
      </c>
    </row>
    <row r="10" spans="1:20" x14ac:dyDescent="0.25">
      <c r="H10" s="45">
        <f>SUM(H2:H9)</f>
        <v>385.55</v>
      </c>
      <c r="M10" s="60"/>
      <c r="N10" s="30">
        <f>SUM(N2:N9)</f>
        <v>-14857</v>
      </c>
      <c r="O10" s="71"/>
      <c r="R10" s="3"/>
      <c r="S10" s="6">
        <v>9</v>
      </c>
      <c r="T10" s="8">
        <f>T2*9</f>
        <v>34699.5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38555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4438-4C7C-41AE-BAC4-53529797D1EF}">
  <dimension ref="A1:T24"/>
  <sheetViews>
    <sheetView zoomScale="130" zoomScaleNormal="130" workbookViewId="0">
      <selection activeCell="I21" sqref="I21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4" width="10.28515625" style="6" bestFit="1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8" t="s">
        <v>2194</v>
      </c>
      <c r="B2" s="28" t="s">
        <v>2195</v>
      </c>
      <c r="C2" s="28" t="s">
        <v>3050</v>
      </c>
      <c r="D2" s="22">
        <f>FLOOR(C2*1.1,LOOKUP(C2*1.1,{0,10,50,100,500},{0.01,0.05,0.1,0.5,1}))</f>
        <v>28.75</v>
      </c>
      <c r="E2" s="22">
        <f>CEILING(C2*0.9,LOOKUP(C2*0.9,{0,10,50,100,500},{0.01,0.05,0.1,0.5,1}))</f>
        <v>23.55</v>
      </c>
      <c r="F2" s="29">
        <f t="shared" ref="F2:F9" si="0">IF(D2&lt;10,D2-0.05,IF(D2&lt;50,D2-0.25,IF(D2&lt;100,D2-0.5,IF(D2&lt;500,D2-2.5,IF(D2&lt;1000,D2-5,0)))))</f>
        <v>28.5</v>
      </c>
      <c r="G2" s="28">
        <v>0</v>
      </c>
      <c r="H2" s="28">
        <f t="shared" ref="H2:H9" si="1">C2*G2</f>
        <v>0</v>
      </c>
      <c r="I2" s="28"/>
      <c r="J2" s="28" t="s">
        <v>3429</v>
      </c>
      <c r="K2" s="28" t="s">
        <v>3418</v>
      </c>
      <c r="L2" s="28" t="s">
        <v>3433</v>
      </c>
      <c r="M2" s="59" t="s">
        <v>951</v>
      </c>
      <c r="N2" s="5"/>
      <c r="O2" s="71"/>
      <c r="R2" s="3"/>
      <c r="S2" s="6">
        <v>1</v>
      </c>
      <c r="T2" s="8">
        <f>H11*1000*0.01</f>
        <v>3325</v>
      </c>
    </row>
    <row r="3" spans="1:20" s="9" customFormat="1" x14ac:dyDescent="0.25">
      <c r="A3" s="23" t="s">
        <v>1400</v>
      </c>
      <c r="B3" s="23" t="s">
        <v>1401</v>
      </c>
      <c r="C3" s="23" t="s">
        <v>3426</v>
      </c>
      <c r="D3" s="23">
        <f>FLOOR(C3*1.1,LOOKUP(C3*1.1,{0,10,50,100,500},{0.01,0.05,0.1,0.5,1}))</f>
        <v>22.8</v>
      </c>
      <c r="E3" s="23">
        <f>CEILING(C3*0.9,LOOKUP(C3*0.9,{0,10,50,100,500},{0.01,0.05,0.1,0.5,1}))</f>
        <v>18.7</v>
      </c>
      <c r="F3" s="25">
        <f t="shared" si="0"/>
        <v>22.55</v>
      </c>
      <c r="G3" s="23">
        <v>3</v>
      </c>
      <c r="H3" s="23">
        <f t="shared" si="1"/>
        <v>62.25</v>
      </c>
      <c r="I3" s="23"/>
      <c r="J3" s="23" t="s">
        <v>3430</v>
      </c>
      <c r="K3" s="23" t="s">
        <v>3419</v>
      </c>
      <c r="L3" s="23" t="s">
        <v>3434</v>
      </c>
      <c r="M3" s="60"/>
      <c r="N3" s="5">
        <v>1435</v>
      </c>
      <c r="O3" s="71"/>
      <c r="P3" s="6"/>
      <c r="Q3" s="6"/>
      <c r="R3" s="3"/>
      <c r="S3" s="6">
        <v>2</v>
      </c>
      <c r="T3" s="8">
        <f>T2*2</f>
        <v>6650</v>
      </c>
    </row>
    <row r="4" spans="1:20" x14ac:dyDescent="0.25">
      <c r="A4" s="23" t="s">
        <v>300</v>
      </c>
      <c r="B4" s="23" t="s">
        <v>301</v>
      </c>
      <c r="C4" s="23" t="s">
        <v>1124</v>
      </c>
      <c r="D4" s="24">
        <f>FLOOR(C4*1.1,LOOKUP(C4*1.1,{0,10,50,100,500},{0.01,0.05,0.1,0.5,1}))</f>
        <v>70.900000000000006</v>
      </c>
      <c r="E4" s="24">
        <f>CEILING(C4*0.9,LOOKUP(C4*0.9,{0,10,50,100,500},{0.01,0.05,0.1,0.5,1}))</f>
        <v>58.1</v>
      </c>
      <c r="F4" s="25">
        <f t="shared" si="0"/>
        <v>70.400000000000006</v>
      </c>
      <c r="G4" s="23">
        <v>1</v>
      </c>
      <c r="H4" s="23">
        <f t="shared" si="1"/>
        <v>64.5</v>
      </c>
      <c r="I4" s="23"/>
      <c r="J4" s="23" t="s">
        <v>3431</v>
      </c>
      <c r="K4" s="23" t="s">
        <v>3420</v>
      </c>
      <c r="L4" s="23" t="s">
        <v>3435</v>
      </c>
      <c r="M4" s="60"/>
      <c r="N4" s="5">
        <v>1424</v>
      </c>
      <c r="O4" s="71"/>
      <c r="R4" s="3"/>
      <c r="S4" s="6">
        <v>3</v>
      </c>
      <c r="T4" s="8">
        <f>T2*3</f>
        <v>9975</v>
      </c>
    </row>
    <row r="5" spans="1:20" s="9" customFormat="1" ht="17.25" customHeight="1" x14ac:dyDescent="0.25">
      <c r="A5" s="23" t="s">
        <v>737</v>
      </c>
      <c r="B5" s="23" t="s">
        <v>738</v>
      </c>
      <c r="C5" s="23" t="s">
        <v>670</v>
      </c>
      <c r="D5" s="24">
        <f>FLOOR(C5*1.1,LOOKUP(C5*1.1,{0,10,50,100,500},{0.01,0.05,0.1,0.5,1}))</f>
        <v>34.15</v>
      </c>
      <c r="E5" s="24">
        <f>CEILING(C5*0.9,LOOKUP(C5*0.9,{0,10,50,100,500},{0.01,0.05,0.1,0.5,1}))</f>
        <v>27.950000000000003</v>
      </c>
      <c r="F5" s="25">
        <f t="shared" si="0"/>
        <v>33.9</v>
      </c>
      <c r="G5" s="23">
        <v>2</v>
      </c>
      <c r="H5" s="23">
        <f t="shared" si="1"/>
        <v>62.1</v>
      </c>
      <c r="I5" s="23"/>
      <c r="J5" s="23" t="s">
        <v>667</v>
      </c>
      <c r="K5" s="23" t="s">
        <v>3421</v>
      </c>
      <c r="L5" s="23" t="s">
        <v>3436</v>
      </c>
      <c r="M5" s="59"/>
      <c r="N5" s="5">
        <v>1383</v>
      </c>
      <c r="O5" s="71"/>
      <c r="P5" s="6"/>
      <c r="Q5" s="6"/>
      <c r="R5" s="3"/>
      <c r="S5" s="6">
        <v>4</v>
      </c>
      <c r="T5" s="8">
        <f>T2*4</f>
        <v>13300</v>
      </c>
    </row>
    <row r="6" spans="1:20" x14ac:dyDescent="0.25">
      <c r="A6" s="28" t="s">
        <v>982</v>
      </c>
      <c r="B6" s="28" t="s">
        <v>983</v>
      </c>
      <c r="C6" s="28" t="s">
        <v>3427</v>
      </c>
      <c r="D6" s="22">
        <f>FLOOR(C6*1.1,LOOKUP(C6*1.1,{0,10,50,100,500},{0.01,0.05,0.1,0.5,1}))</f>
        <v>47.550000000000004</v>
      </c>
      <c r="E6" s="22">
        <f>CEILING(C6*0.9,LOOKUP(C6*0.9,{0,10,50,100,500},{0.01,0.05,0.1,0.5,1}))</f>
        <v>38.950000000000003</v>
      </c>
      <c r="F6" s="29">
        <f t="shared" si="0"/>
        <v>47.300000000000004</v>
      </c>
      <c r="G6" s="28">
        <v>0</v>
      </c>
      <c r="H6" s="28">
        <f t="shared" si="1"/>
        <v>0</v>
      </c>
      <c r="I6" s="28"/>
      <c r="J6" s="28" t="s">
        <v>3408</v>
      </c>
      <c r="K6" s="28" t="s">
        <v>3422</v>
      </c>
      <c r="L6" s="28" t="s">
        <v>3437</v>
      </c>
      <c r="M6" s="59" t="s">
        <v>89</v>
      </c>
      <c r="N6" s="5"/>
      <c r="O6" s="71"/>
      <c r="R6" s="3"/>
      <c r="S6" s="6">
        <v>5</v>
      </c>
      <c r="T6" s="8">
        <f>T2*5</f>
        <v>16625</v>
      </c>
    </row>
    <row r="7" spans="1:20" s="9" customFormat="1" x14ac:dyDescent="0.25">
      <c r="A7" s="23" t="s">
        <v>1169</v>
      </c>
      <c r="B7" s="23" t="s">
        <v>1170</v>
      </c>
      <c r="C7" s="23" t="s">
        <v>3428</v>
      </c>
      <c r="D7" s="24">
        <f>FLOOR(C7*1.1,LOOKUP(C7*1.1,{0,10,50,100,500},{0.01,0.05,0.1,0.5,1}))</f>
        <v>35.1</v>
      </c>
      <c r="E7" s="24">
        <f>CEILING(C7*0.9,LOOKUP(C7*0.9,{0,10,50,100,500},{0.01,0.05,0.1,0.5,1}))</f>
        <v>28.8</v>
      </c>
      <c r="F7" s="25">
        <f t="shared" si="0"/>
        <v>34.85</v>
      </c>
      <c r="G7" s="25">
        <v>0</v>
      </c>
      <c r="H7" s="23">
        <f t="shared" si="1"/>
        <v>0</v>
      </c>
      <c r="I7" s="23"/>
      <c r="J7" s="23" t="s">
        <v>1815</v>
      </c>
      <c r="K7" s="23" t="s">
        <v>3423</v>
      </c>
      <c r="L7" s="23" t="s">
        <v>3438</v>
      </c>
      <c r="M7" s="60"/>
      <c r="N7" s="5" t="s">
        <v>3444</v>
      </c>
      <c r="O7" s="71"/>
      <c r="P7" s="6"/>
      <c r="Q7" s="6"/>
      <c r="R7" s="3"/>
      <c r="S7" s="6">
        <v>6</v>
      </c>
      <c r="T7" s="8">
        <f>T2*6</f>
        <v>19950</v>
      </c>
    </row>
    <row r="8" spans="1:20" s="13" customFormat="1" x14ac:dyDescent="0.25">
      <c r="A8" s="23" t="s">
        <v>2003</v>
      </c>
      <c r="B8" s="23" t="s">
        <v>2004</v>
      </c>
      <c r="C8" s="23" t="s">
        <v>1842</v>
      </c>
      <c r="D8" s="24">
        <f>FLOOR(C8*1.1,LOOKUP(C8*1.1,{0,10,50,100,500},{0.01,0.05,0.1,0.5,1}))</f>
        <v>34.800000000000004</v>
      </c>
      <c r="E8" s="24">
        <f>CEILING(C8*0.9,LOOKUP(C8*0.9,{0,10,50,100,500},{0.01,0.05,0.1,0.5,1}))</f>
        <v>28.5</v>
      </c>
      <c r="F8" s="25">
        <f t="shared" si="0"/>
        <v>34.550000000000004</v>
      </c>
      <c r="G8" s="25">
        <v>2</v>
      </c>
      <c r="H8" s="23">
        <f t="shared" si="1"/>
        <v>63.3</v>
      </c>
      <c r="I8" s="23"/>
      <c r="J8" s="23" t="s">
        <v>2363</v>
      </c>
      <c r="K8" s="23" t="s">
        <v>3424</v>
      </c>
      <c r="L8" s="23" t="s">
        <v>3439</v>
      </c>
      <c r="M8" s="60"/>
      <c r="N8" s="5">
        <v>929</v>
      </c>
      <c r="O8" s="71"/>
      <c r="P8" s="6"/>
      <c r="Q8" s="6"/>
      <c r="R8" s="3"/>
      <c r="S8" s="6">
        <v>7</v>
      </c>
      <c r="T8" s="8">
        <f>T2*7</f>
        <v>23275</v>
      </c>
    </row>
    <row r="9" spans="1:20" s="13" customFormat="1" x14ac:dyDescent="0.25">
      <c r="A9" s="23" t="s">
        <v>2551</v>
      </c>
      <c r="B9" s="23" t="s">
        <v>2552</v>
      </c>
      <c r="C9" s="23" t="s">
        <v>919</v>
      </c>
      <c r="D9" s="24">
        <f>FLOOR(C9*1.1,LOOKUP(C9*1.1,{0,10,50,100,500},{0.01,0.05,0.1,0.5,1}))</f>
        <v>51.1</v>
      </c>
      <c r="E9" s="24">
        <f>CEILING(C9*0.9,LOOKUP(C9*0.9,{0,10,50,100,500},{0.01,0.05,0.1,0.5,1}))</f>
        <v>41.85</v>
      </c>
      <c r="F9" s="25">
        <f t="shared" si="0"/>
        <v>50.6</v>
      </c>
      <c r="G9" s="25">
        <v>1</v>
      </c>
      <c r="H9" s="23">
        <f t="shared" si="1"/>
        <v>46.5</v>
      </c>
      <c r="I9" s="23"/>
      <c r="J9" s="23" t="s">
        <v>3432</v>
      </c>
      <c r="K9" s="23" t="s">
        <v>3425</v>
      </c>
      <c r="L9" s="23" t="s">
        <v>3440</v>
      </c>
      <c r="M9" s="60"/>
      <c r="N9" s="5">
        <v>1701</v>
      </c>
      <c r="O9" s="71"/>
      <c r="P9" s="6"/>
      <c r="Q9" s="6"/>
      <c r="R9" s="3"/>
      <c r="S9" s="6">
        <v>8</v>
      </c>
      <c r="T9" s="8">
        <f>T2*8</f>
        <v>26600</v>
      </c>
    </row>
    <row r="10" spans="1:20" x14ac:dyDescent="0.25">
      <c r="A10" s="23" t="s">
        <v>1542</v>
      </c>
      <c r="B10" s="23" t="s">
        <v>1543</v>
      </c>
      <c r="C10" s="23" t="s">
        <v>3442</v>
      </c>
      <c r="D10" s="24">
        <f>FLOOR(C10*1.1,LOOKUP(C10*1.1,{0,10,50,100,500},{0.01,0.05,0.1,0.5,1}))</f>
        <v>37.200000000000003</v>
      </c>
      <c r="E10" s="24">
        <f>CEILING(C10*0.9,LOOKUP(C10*0.9,{0,10,50,100,500},{0.01,0.05,0.1,0.5,1}))</f>
        <v>30.5</v>
      </c>
      <c r="F10" s="25">
        <f t="shared" ref="F10" si="2">IF(D10&lt;10,D10-0.05,IF(D10&lt;50,D10-0.25,IF(D10&lt;100,D10-0.5,IF(D10&lt;500,D10-2.5,IF(D10&lt;1000,D10-5,0)))))</f>
        <v>36.950000000000003</v>
      </c>
      <c r="G10" s="25">
        <v>1</v>
      </c>
      <c r="H10" s="23">
        <f t="shared" ref="H10" si="3">C10*G10</f>
        <v>33.85</v>
      </c>
      <c r="I10" s="23"/>
      <c r="J10" s="23" t="s">
        <v>931</v>
      </c>
      <c r="K10" s="23" t="s">
        <v>3441</v>
      </c>
      <c r="L10" s="23" t="s">
        <v>3443</v>
      </c>
      <c r="M10" s="60"/>
      <c r="N10" s="6">
        <v>-598</v>
      </c>
      <c r="O10" s="71"/>
      <c r="R10" s="3"/>
      <c r="S10" s="6">
        <v>9</v>
      </c>
      <c r="T10" s="8">
        <f>T2*9</f>
        <v>29925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45">
        <f>SUM(H2:H10)</f>
        <v>332.5</v>
      </c>
      <c r="I11" s="5"/>
      <c r="J11" s="5"/>
      <c r="K11" s="5"/>
      <c r="L11" s="5"/>
      <c r="M11" s="5"/>
      <c r="N11" s="30">
        <f>SUM(N2:N10)</f>
        <v>6274</v>
      </c>
      <c r="O11" s="6"/>
      <c r="P11" s="6"/>
      <c r="Q11" s="6"/>
      <c r="R11" s="3"/>
      <c r="S11" s="6">
        <v>10</v>
      </c>
      <c r="T11" s="8">
        <f>T2*10</f>
        <v>33250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49E4-2A02-4F82-90B2-488C2D6C1B0F}">
  <dimension ref="A1:T24"/>
  <sheetViews>
    <sheetView zoomScale="130" zoomScaleNormal="130" workbookViewId="0">
      <selection activeCell="L24" sqref="L24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3" t="s">
        <v>1716</v>
      </c>
      <c r="B2" s="23" t="s">
        <v>1717</v>
      </c>
      <c r="C2" s="23" t="s">
        <v>3453</v>
      </c>
      <c r="D2" s="23">
        <f>FLOOR(C2*1.1,LOOKUP(C2*1.1,{0,10,50,100,500},{0.01,0.05,0.1,0.5,1}))</f>
        <v>22.05</v>
      </c>
      <c r="E2" s="23">
        <f>CEILING(C2*0.9,LOOKUP(C2*0.9,{0,10,50,100,500},{0.01,0.05,0.1,0.5,1}))</f>
        <v>18.05</v>
      </c>
      <c r="F2" s="25">
        <f t="shared" ref="F2:F9" si="0">IF(D2&lt;10,D2-0.05,IF(D2&lt;50,D2-0.25,IF(D2&lt;100,D2-0.5,IF(D2&lt;500,D2-2.5,IF(D2&lt;1000,D2-5,0)))))</f>
        <v>21.8</v>
      </c>
      <c r="G2" s="23">
        <v>3</v>
      </c>
      <c r="H2" s="23">
        <f t="shared" ref="H2:H9" si="1">C2*G2</f>
        <v>60.150000000000006</v>
      </c>
      <c r="I2" s="23"/>
      <c r="J2" s="50">
        <v>27.16</v>
      </c>
      <c r="K2" s="23" t="s">
        <v>3446</v>
      </c>
      <c r="L2" s="23" t="s">
        <v>3457</v>
      </c>
      <c r="M2" s="60"/>
      <c r="N2" s="5">
        <v>-5817</v>
      </c>
      <c r="O2" s="71"/>
      <c r="R2" s="3"/>
      <c r="S2" s="6">
        <v>1</v>
      </c>
      <c r="T2" s="8">
        <f>H10*1000*0.01</f>
        <v>3907.5</v>
      </c>
    </row>
    <row r="3" spans="1:20" s="9" customFormat="1" x14ac:dyDescent="0.25">
      <c r="A3" s="23" t="s">
        <v>23</v>
      </c>
      <c r="B3" s="23" t="s">
        <v>24</v>
      </c>
      <c r="C3" s="23" t="s">
        <v>3454</v>
      </c>
      <c r="D3" s="24">
        <f>FLOOR(C3*1.1,LOOKUP(C3*1.1,{0,10,50,100,500},{0.01,0.05,0.1,0.5,1}))</f>
        <v>45.300000000000004</v>
      </c>
      <c r="E3" s="24">
        <f>CEILING(C3*0.9,LOOKUP(C3*0.9,{0,10,50,100,500},{0.01,0.05,0.1,0.5,1}))</f>
        <v>37.1</v>
      </c>
      <c r="F3" s="25">
        <f t="shared" si="0"/>
        <v>45.050000000000004</v>
      </c>
      <c r="G3" s="23">
        <v>1</v>
      </c>
      <c r="H3" s="23">
        <f t="shared" si="1"/>
        <v>41.2</v>
      </c>
      <c r="I3" s="23"/>
      <c r="J3" s="50">
        <v>22.05</v>
      </c>
      <c r="K3" s="23" t="s">
        <v>3447</v>
      </c>
      <c r="L3" s="23" t="s">
        <v>3458</v>
      </c>
      <c r="M3" s="60"/>
      <c r="N3" s="5">
        <v>-1229</v>
      </c>
      <c r="O3" s="71"/>
      <c r="P3" s="6"/>
      <c r="Q3" s="6"/>
      <c r="R3" s="3"/>
      <c r="S3" s="6">
        <v>2</v>
      </c>
      <c r="T3" s="8">
        <f>T2*2</f>
        <v>7815</v>
      </c>
    </row>
    <row r="4" spans="1:20" x14ac:dyDescent="0.25">
      <c r="A4" s="28" t="s">
        <v>634</v>
      </c>
      <c r="B4" s="28" t="s">
        <v>635</v>
      </c>
      <c r="C4" s="28" t="s">
        <v>3183</v>
      </c>
      <c r="D4" s="22">
        <f>FLOOR(C4*1.1,LOOKUP(C4*1.1,{0,10,50,100,500},{0.01,0.05,0.1,0.5,1}))</f>
        <v>69.7</v>
      </c>
      <c r="E4" s="22">
        <f>CEILING(C4*0.9,LOOKUP(C4*0.9,{0,10,50,100,500},{0.01,0.05,0.1,0.5,1}))</f>
        <v>57.1</v>
      </c>
      <c r="F4" s="29">
        <f t="shared" si="0"/>
        <v>69.2</v>
      </c>
      <c r="G4" s="28">
        <v>0</v>
      </c>
      <c r="H4" s="28">
        <f t="shared" si="1"/>
        <v>0</v>
      </c>
      <c r="I4" s="28"/>
      <c r="J4" s="54">
        <v>16.899999999999999</v>
      </c>
      <c r="K4" s="28" t="s">
        <v>3448</v>
      </c>
      <c r="L4" s="28" t="s">
        <v>3459</v>
      </c>
      <c r="M4" s="59" t="s">
        <v>89</v>
      </c>
      <c r="N4" s="5"/>
      <c r="O4" s="71"/>
      <c r="R4" s="3"/>
      <c r="S4" s="6">
        <v>3</v>
      </c>
      <c r="T4" s="8">
        <f>T2*3</f>
        <v>11722.5</v>
      </c>
    </row>
    <row r="5" spans="1:20" s="9" customFormat="1" ht="17.25" customHeight="1" x14ac:dyDescent="0.25">
      <c r="A5" s="23" t="s">
        <v>1542</v>
      </c>
      <c r="B5" s="23" t="s">
        <v>1543</v>
      </c>
      <c r="C5" s="23" t="s">
        <v>1030</v>
      </c>
      <c r="D5" s="24">
        <f>FLOOR(C5*1.1,LOOKUP(C5*1.1,{0,10,50,100,500},{0.01,0.05,0.1,0.5,1}))</f>
        <v>38</v>
      </c>
      <c r="E5" s="24">
        <f>CEILING(C5*0.9,LOOKUP(C5*0.9,{0,10,50,100,500},{0.01,0.05,0.1,0.5,1}))</f>
        <v>31.1</v>
      </c>
      <c r="F5" s="25">
        <f t="shared" si="0"/>
        <v>37.75</v>
      </c>
      <c r="G5" s="23">
        <v>2</v>
      </c>
      <c r="H5" s="23">
        <f t="shared" si="1"/>
        <v>69.099999999999994</v>
      </c>
      <c r="I5" s="23"/>
      <c r="J5" s="50">
        <v>16.73</v>
      </c>
      <c r="K5" s="23" t="s">
        <v>3449</v>
      </c>
      <c r="L5" s="23" t="s">
        <v>3460</v>
      </c>
      <c r="M5" s="60"/>
      <c r="N5" s="5">
        <v>2</v>
      </c>
      <c r="O5" s="71"/>
      <c r="P5" s="6"/>
      <c r="Q5" s="6"/>
      <c r="R5" s="3"/>
      <c r="S5" s="6">
        <v>4</v>
      </c>
      <c r="T5" s="8">
        <f>T2*4</f>
        <v>15630</v>
      </c>
    </row>
    <row r="6" spans="1:20" x14ac:dyDescent="0.25">
      <c r="A6" s="23" t="s">
        <v>2194</v>
      </c>
      <c r="B6" s="23" t="s">
        <v>2195</v>
      </c>
      <c r="C6" s="23" t="s">
        <v>3452</v>
      </c>
      <c r="D6" s="24">
        <f>FLOOR(C6*1.1,LOOKUP(C6*1.1,{0,10,50,100,500},{0.01,0.05,0.1,0.5,1}))</f>
        <v>29.3</v>
      </c>
      <c r="E6" s="24">
        <f>CEILING(C6*0.9,LOOKUP(C6*0.9,{0,10,50,100,500},{0.01,0.05,0.1,0.5,1}))</f>
        <v>24</v>
      </c>
      <c r="F6" s="25">
        <f t="shared" si="0"/>
        <v>29.05</v>
      </c>
      <c r="G6" s="23">
        <v>2</v>
      </c>
      <c r="H6" s="23">
        <f t="shared" si="1"/>
        <v>53.3</v>
      </c>
      <c r="I6" s="23"/>
      <c r="J6" s="56">
        <v>16.57</v>
      </c>
      <c r="K6" s="23" t="s">
        <v>3445</v>
      </c>
      <c r="L6" s="23" t="s">
        <v>3456</v>
      </c>
      <c r="M6" s="60"/>
      <c r="N6" s="5">
        <v>-1133</v>
      </c>
      <c r="O6" s="71"/>
      <c r="R6" s="3"/>
      <c r="S6" s="6">
        <v>5</v>
      </c>
      <c r="T6" s="8">
        <f>T2*5</f>
        <v>19537.5</v>
      </c>
    </row>
    <row r="7" spans="1:20" s="9" customFormat="1" x14ac:dyDescent="0.25">
      <c r="A7" s="23" t="s">
        <v>53</v>
      </c>
      <c r="B7" s="23" t="s">
        <v>54</v>
      </c>
      <c r="C7" s="23" t="s">
        <v>1991</v>
      </c>
      <c r="D7" s="24">
        <f>FLOOR(C7*1.1,LOOKUP(C7*1.1,{0,10,50,100,500},{0.01,0.05,0.1,0.5,1}))</f>
        <v>40.700000000000003</v>
      </c>
      <c r="E7" s="24">
        <f>CEILING(C7*0.9,LOOKUP(C7*0.9,{0,10,50,100,500},{0.01,0.05,0.1,0.5,1}))</f>
        <v>33.300000000000004</v>
      </c>
      <c r="F7" s="25">
        <f t="shared" si="0"/>
        <v>40.450000000000003</v>
      </c>
      <c r="G7" s="25">
        <v>1</v>
      </c>
      <c r="H7" s="23">
        <f t="shared" si="1"/>
        <v>37</v>
      </c>
      <c r="I7" s="23"/>
      <c r="J7" s="50">
        <v>12.25</v>
      </c>
      <c r="K7" s="23" t="s">
        <v>3450</v>
      </c>
      <c r="L7" s="23" t="s">
        <v>3461</v>
      </c>
      <c r="M7" s="60"/>
      <c r="N7" s="5">
        <v>241</v>
      </c>
      <c r="O7" s="71"/>
      <c r="P7" s="6"/>
      <c r="Q7" s="6"/>
      <c r="R7" s="3"/>
      <c r="S7" s="6">
        <v>6</v>
      </c>
      <c r="T7" s="8">
        <f>T2*6</f>
        <v>23445</v>
      </c>
    </row>
    <row r="8" spans="1:20" s="13" customFormat="1" x14ac:dyDescent="0.25">
      <c r="A8" s="23" t="s">
        <v>345</v>
      </c>
      <c r="B8" s="23" t="s">
        <v>346</v>
      </c>
      <c r="C8" s="23" t="s">
        <v>3455</v>
      </c>
      <c r="D8" s="24">
        <f>FLOOR(C8*1.1,LOOKUP(C8*1.1,{0,10,50,100,500},{0.01,0.05,0.1,0.5,1}))</f>
        <v>36.200000000000003</v>
      </c>
      <c r="E8" s="24">
        <f>CEILING(C8*0.9,LOOKUP(C8*0.9,{0,10,50,100,500},{0.01,0.05,0.1,0.5,1}))</f>
        <v>29.700000000000003</v>
      </c>
      <c r="F8" s="25">
        <f t="shared" si="0"/>
        <v>35.950000000000003</v>
      </c>
      <c r="G8" s="25">
        <v>2</v>
      </c>
      <c r="H8" s="23">
        <f t="shared" si="1"/>
        <v>65.900000000000006</v>
      </c>
      <c r="I8" s="23"/>
      <c r="J8" s="50">
        <v>12.15</v>
      </c>
      <c r="K8" s="23" t="s">
        <v>3451</v>
      </c>
      <c r="L8" s="23" t="s">
        <v>3462</v>
      </c>
      <c r="M8" s="60"/>
      <c r="N8" s="5">
        <v>-685</v>
      </c>
      <c r="O8" s="71"/>
      <c r="P8" s="6"/>
      <c r="Q8" s="6"/>
      <c r="R8" s="3"/>
      <c r="S8" s="6">
        <v>7</v>
      </c>
      <c r="T8" s="8">
        <f>T2*7</f>
        <v>27352.5</v>
      </c>
    </row>
    <row r="9" spans="1:20" s="13" customFormat="1" x14ac:dyDescent="0.25">
      <c r="A9" s="23" t="s">
        <v>1402</v>
      </c>
      <c r="B9" s="23" t="s">
        <v>1403</v>
      </c>
      <c r="C9" s="23" t="s">
        <v>1329</v>
      </c>
      <c r="D9" s="24">
        <f>FLOOR(C9*1.1,LOOKUP(C9*1.1,{0,10,50,100,500},{0.01,0.05,0.1,0.5,1}))</f>
        <v>35.25</v>
      </c>
      <c r="E9" s="24">
        <f>CEILING(C9*0.9,LOOKUP(C9*0.9,{0,10,50,100,500},{0.01,0.05,0.1,0.5,1}))</f>
        <v>28.85</v>
      </c>
      <c r="F9" s="25">
        <f t="shared" si="0"/>
        <v>35</v>
      </c>
      <c r="G9" s="25">
        <v>2</v>
      </c>
      <c r="H9" s="23">
        <f t="shared" si="1"/>
        <v>64.099999999999994</v>
      </c>
      <c r="I9" s="23"/>
      <c r="J9" s="50">
        <v>11.97</v>
      </c>
      <c r="K9" s="23" t="s">
        <v>1075</v>
      </c>
      <c r="L9" s="23" t="s">
        <v>3463</v>
      </c>
      <c r="M9" s="59"/>
      <c r="N9" s="5">
        <v>1375</v>
      </c>
      <c r="O9" s="71"/>
      <c r="P9" s="6"/>
      <c r="Q9" s="6"/>
      <c r="R9" s="3"/>
      <c r="S9" s="6">
        <v>8</v>
      </c>
      <c r="T9" s="8">
        <f>T2*8</f>
        <v>31260</v>
      </c>
    </row>
    <row r="10" spans="1:20" x14ac:dyDescent="0.25">
      <c r="H10" s="45">
        <f>SUM(H2:H9)</f>
        <v>390.75</v>
      </c>
      <c r="M10" s="60"/>
      <c r="N10" s="30">
        <f>SUM(N2:N9)</f>
        <v>-7246</v>
      </c>
      <c r="O10" s="71"/>
      <c r="R10" s="3"/>
      <c r="S10" s="6">
        <v>9</v>
      </c>
      <c r="T10" s="8">
        <f>T2*9</f>
        <v>35167.5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39075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6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F778-4734-4976-B4EA-D5E6CB192297}">
  <dimension ref="A1:T24"/>
  <sheetViews>
    <sheetView zoomScale="130" zoomScaleNormal="130" workbookViewId="0">
      <selection activeCell="L23" sqref="L23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3" t="s">
        <v>237</v>
      </c>
      <c r="B2" s="23" t="s">
        <v>238</v>
      </c>
      <c r="C2" s="23" t="s">
        <v>1629</v>
      </c>
      <c r="D2" s="23">
        <f>FLOOR(C2*1.1,LOOKUP(C2*1.1,{0,10,50,100,500},{0.01,0.05,0.1,0.5,1}))</f>
        <v>55.400000000000006</v>
      </c>
      <c r="E2" s="23">
        <f>CEILING(C2*0.9,LOOKUP(C2*0.9,{0,10,50,100,500},{0.01,0.05,0.1,0.5,1}))</f>
        <v>45.400000000000006</v>
      </c>
      <c r="F2" s="25">
        <f t="shared" ref="F2:F9" si="0">IF(D2&lt;10,D2-0.05,IF(D2&lt;50,D2-0.25,IF(D2&lt;100,D2-0.5,IF(D2&lt;500,D2-2.5,IF(D2&lt;1000,D2-5,0)))))</f>
        <v>54.900000000000006</v>
      </c>
      <c r="G2" s="23">
        <v>0</v>
      </c>
      <c r="H2" s="23">
        <f t="shared" ref="H2:H9" si="1">C2*G2</f>
        <v>0</v>
      </c>
      <c r="I2" s="23"/>
      <c r="J2" s="23" t="s">
        <v>3471</v>
      </c>
      <c r="K2" s="23" t="s">
        <v>3485</v>
      </c>
      <c r="L2" s="23" t="s">
        <v>3477</v>
      </c>
      <c r="M2" s="60"/>
      <c r="N2" s="5" t="s">
        <v>3493</v>
      </c>
      <c r="O2" s="71"/>
      <c r="R2" s="3"/>
      <c r="S2" s="6">
        <v>1</v>
      </c>
      <c r="T2" s="8">
        <f>H10*1000*0.01</f>
        <v>1632</v>
      </c>
    </row>
    <row r="3" spans="1:20" s="9" customFormat="1" x14ac:dyDescent="0.25">
      <c r="A3" s="23" t="s">
        <v>3464</v>
      </c>
      <c r="B3" s="23" t="s">
        <v>3465</v>
      </c>
      <c r="C3" s="23" t="s">
        <v>780</v>
      </c>
      <c r="D3" s="24">
        <f>FLOOR(C3*1.1,LOOKUP(C3*1.1,{0,10,50,100,500},{0.01,0.05,0.1,0.5,1}))</f>
        <v>35.4</v>
      </c>
      <c r="E3" s="24">
        <f>CEILING(C3*0.9,LOOKUP(C3*0.9,{0,10,50,100,500},{0.01,0.05,0.1,0.5,1}))</f>
        <v>29</v>
      </c>
      <c r="F3" s="25">
        <f t="shared" si="0"/>
        <v>35.15</v>
      </c>
      <c r="G3" s="23">
        <v>1</v>
      </c>
      <c r="H3" s="23">
        <f t="shared" si="1"/>
        <v>32.200000000000003</v>
      </c>
      <c r="I3" s="23"/>
      <c r="J3" s="23" t="s">
        <v>3472</v>
      </c>
      <c r="K3" s="23" t="s">
        <v>3486</v>
      </c>
      <c r="L3" s="23" t="s">
        <v>3478</v>
      </c>
      <c r="M3" s="59"/>
      <c r="N3" s="5">
        <v>-2495</v>
      </c>
      <c r="O3" s="71"/>
      <c r="P3" s="6"/>
      <c r="Q3" s="6"/>
      <c r="R3" s="3"/>
      <c r="S3" s="6">
        <v>2</v>
      </c>
      <c r="T3" s="8">
        <f>T2*2</f>
        <v>3264</v>
      </c>
    </row>
    <row r="4" spans="1:20" x14ac:dyDescent="0.25">
      <c r="A4" s="28" t="s">
        <v>634</v>
      </c>
      <c r="B4" s="28" t="s">
        <v>635</v>
      </c>
      <c r="C4" s="28" t="s">
        <v>3466</v>
      </c>
      <c r="D4" s="22">
        <f>FLOOR(C4*1.1,LOOKUP(C4*1.1,{0,10,50,100,500},{0.01,0.05,0.1,0.5,1}))</f>
        <v>76.600000000000009</v>
      </c>
      <c r="E4" s="22">
        <f>CEILING(C4*0.9,LOOKUP(C4*0.9,{0,10,50,100,500},{0.01,0.05,0.1,0.5,1}))</f>
        <v>62.800000000000004</v>
      </c>
      <c r="F4" s="29">
        <f t="shared" si="0"/>
        <v>76.100000000000009</v>
      </c>
      <c r="G4" s="28">
        <v>0</v>
      </c>
      <c r="H4" s="28">
        <f t="shared" si="1"/>
        <v>0</v>
      </c>
      <c r="I4" s="28"/>
      <c r="J4" s="28" t="s">
        <v>3473</v>
      </c>
      <c r="K4" s="28" t="s">
        <v>3487</v>
      </c>
      <c r="L4" s="28" t="s">
        <v>3479</v>
      </c>
      <c r="M4" s="59" t="s">
        <v>89</v>
      </c>
      <c r="N4" s="5"/>
      <c r="O4" s="71"/>
      <c r="R4" s="3"/>
      <c r="S4" s="6">
        <v>3</v>
      </c>
      <c r="T4" s="8">
        <f>T2*3</f>
        <v>4896</v>
      </c>
    </row>
    <row r="5" spans="1:20" s="9" customFormat="1" ht="17.25" customHeight="1" x14ac:dyDescent="0.25">
      <c r="A5" s="23" t="s">
        <v>805</v>
      </c>
      <c r="B5" s="23" t="s">
        <v>806</v>
      </c>
      <c r="C5" s="23" t="s">
        <v>3467</v>
      </c>
      <c r="D5" s="24">
        <f>FLOOR(C5*1.1,LOOKUP(C5*1.1,{0,10,50,100,500},{0.01,0.05,0.1,0.5,1}))</f>
        <v>22.75</v>
      </c>
      <c r="E5" s="24">
        <f>CEILING(C5*0.9,LOOKUP(C5*0.9,{0,10,50,100,500},{0.01,0.05,0.1,0.5,1}))</f>
        <v>18.650000000000002</v>
      </c>
      <c r="F5" s="25">
        <f t="shared" si="0"/>
        <v>22.5</v>
      </c>
      <c r="G5" s="23">
        <v>0</v>
      </c>
      <c r="H5" s="23">
        <f t="shared" si="1"/>
        <v>0</v>
      </c>
      <c r="I5" s="23"/>
      <c r="J5" s="23" t="s">
        <v>3474</v>
      </c>
      <c r="K5" s="23" t="s">
        <v>3488</v>
      </c>
      <c r="L5" s="23" t="s">
        <v>3480</v>
      </c>
      <c r="M5" s="60"/>
      <c r="N5" s="5" t="s">
        <v>3492</v>
      </c>
      <c r="O5" s="71"/>
      <c r="P5" s="6"/>
      <c r="Q5" s="6"/>
      <c r="R5" s="3"/>
      <c r="S5" s="6">
        <v>4</v>
      </c>
      <c r="T5" s="8">
        <f>T2*4</f>
        <v>6528</v>
      </c>
    </row>
    <row r="6" spans="1:20" x14ac:dyDescent="0.25">
      <c r="A6" s="15" t="s">
        <v>1716</v>
      </c>
      <c r="B6" s="15" t="s">
        <v>1717</v>
      </c>
      <c r="C6" s="15" t="s">
        <v>2471</v>
      </c>
      <c r="D6" s="16">
        <f>FLOOR(C6*1.1,LOOKUP(C6*1.1,{0,10,50,100,500},{0.01,0.05,0.1,0.5,1}))</f>
        <v>24.25</v>
      </c>
      <c r="E6" s="16">
        <f>CEILING(C6*0.9,LOOKUP(C6*0.9,{0,10,50,100,500},{0.01,0.05,0.1,0.5,1}))</f>
        <v>19.850000000000001</v>
      </c>
      <c r="F6" s="17">
        <f t="shared" si="0"/>
        <v>24</v>
      </c>
      <c r="G6" s="15">
        <v>0</v>
      </c>
      <c r="H6" s="15">
        <f t="shared" si="1"/>
        <v>0</v>
      </c>
      <c r="I6" s="15"/>
      <c r="J6" s="15" t="s">
        <v>1588</v>
      </c>
      <c r="K6" s="15" t="s">
        <v>3489</v>
      </c>
      <c r="L6" s="15" t="s">
        <v>3481</v>
      </c>
      <c r="M6" s="59"/>
      <c r="N6" s="5"/>
      <c r="O6" s="71"/>
      <c r="R6" s="3"/>
      <c r="S6" s="6">
        <v>5</v>
      </c>
      <c r="T6" s="8">
        <f>T2*5</f>
        <v>8160</v>
      </c>
    </row>
    <row r="7" spans="1:20" s="9" customFormat="1" x14ac:dyDescent="0.25">
      <c r="A7" s="23" t="s">
        <v>784</v>
      </c>
      <c r="B7" s="23" t="s">
        <v>785</v>
      </c>
      <c r="C7" s="23" t="s">
        <v>3468</v>
      </c>
      <c r="D7" s="24">
        <f>FLOOR(C7*1.1,LOOKUP(C7*1.1,{0,10,50,100,500},{0.01,0.05,0.1,0.5,1}))</f>
        <v>55.800000000000004</v>
      </c>
      <c r="E7" s="24">
        <f>CEILING(C7*0.9,LOOKUP(C7*0.9,{0,10,50,100,500},{0.01,0.05,0.1,0.5,1}))</f>
        <v>45.75</v>
      </c>
      <c r="F7" s="25">
        <f t="shared" si="0"/>
        <v>55.300000000000004</v>
      </c>
      <c r="G7" s="25">
        <v>1</v>
      </c>
      <c r="H7" s="23">
        <f t="shared" si="1"/>
        <v>50.8</v>
      </c>
      <c r="I7" s="23"/>
      <c r="J7" s="23" t="s">
        <v>3475</v>
      </c>
      <c r="K7" s="23" t="s">
        <v>3490</v>
      </c>
      <c r="L7" s="23" t="s">
        <v>3482</v>
      </c>
      <c r="M7" s="60"/>
      <c r="N7" s="5">
        <v>979</v>
      </c>
      <c r="O7" s="71"/>
      <c r="P7" s="6"/>
      <c r="Q7" s="6"/>
      <c r="R7" s="3"/>
      <c r="S7" s="6">
        <v>6</v>
      </c>
      <c r="T7" s="8">
        <f>T2*6</f>
        <v>9792</v>
      </c>
    </row>
    <row r="8" spans="1:20" s="13" customFormat="1" x14ac:dyDescent="0.25">
      <c r="A8" s="23" t="s">
        <v>1292</v>
      </c>
      <c r="B8" s="23" t="s">
        <v>1293</v>
      </c>
      <c r="C8" s="23" t="s">
        <v>3469</v>
      </c>
      <c r="D8" s="24">
        <f>FLOOR(C8*1.1,LOOKUP(C8*1.1,{0,10,50,100,500},{0.01,0.05,0.1,0.5,1}))</f>
        <v>41.7</v>
      </c>
      <c r="E8" s="24">
        <f>CEILING(C8*0.9,LOOKUP(C8*0.9,{0,10,50,100,500},{0.01,0.05,0.1,0.5,1}))</f>
        <v>34.200000000000003</v>
      </c>
      <c r="F8" s="25">
        <f t="shared" si="0"/>
        <v>41.45</v>
      </c>
      <c r="G8" s="25">
        <v>1</v>
      </c>
      <c r="H8" s="23">
        <f t="shared" si="1"/>
        <v>37.950000000000003</v>
      </c>
      <c r="I8" s="23"/>
      <c r="J8" s="23" t="s">
        <v>3476</v>
      </c>
      <c r="K8" s="23" t="s">
        <v>3491</v>
      </c>
      <c r="L8" s="23" t="s">
        <v>3483</v>
      </c>
      <c r="M8" s="60"/>
      <c r="N8" s="5">
        <v>-3120</v>
      </c>
      <c r="O8" s="71"/>
      <c r="P8" s="6"/>
      <c r="Q8" s="6"/>
      <c r="R8" s="3"/>
      <c r="S8" s="6">
        <v>7</v>
      </c>
      <c r="T8" s="8">
        <f>T2*7</f>
        <v>11424</v>
      </c>
    </row>
    <row r="9" spans="1:20" s="13" customFormat="1" x14ac:dyDescent="0.25">
      <c r="A9" s="23" t="s">
        <v>23</v>
      </c>
      <c r="B9" s="23" t="s">
        <v>24</v>
      </c>
      <c r="C9" s="23" t="s">
        <v>3470</v>
      </c>
      <c r="D9" s="24">
        <f>FLOOR(C9*1.1,LOOKUP(C9*1.1,{0,10,50,100,500},{0.01,0.05,0.1,0.5,1}))</f>
        <v>46.45</v>
      </c>
      <c r="E9" s="24">
        <f>CEILING(C9*0.9,LOOKUP(C9*0.9,{0,10,50,100,500},{0.01,0.05,0.1,0.5,1}))</f>
        <v>38.050000000000004</v>
      </c>
      <c r="F9" s="25">
        <f t="shared" si="0"/>
        <v>46.2</v>
      </c>
      <c r="G9" s="25">
        <v>1</v>
      </c>
      <c r="H9" s="23">
        <f t="shared" si="1"/>
        <v>42.25</v>
      </c>
      <c r="I9" s="23"/>
      <c r="J9" s="23" t="s">
        <v>463</v>
      </c>
      <c r="K9" s="23" t="s">
        <v>2944</v>
      </c>
      <c r="L9" s="23" t="s">
        <v>3484</v>
      </c>
      <c r="M9" s="60"/>
      <c r="N9" s="5">
        <v>-34</v>
      </c>
      <c r="O9" s="71"/>
      <c r="P9" s="6"/>
      <c r="Q9" s="6"/>
      <c r="R9" s="3"/>
      <c r="S9" s="6">
        <v>8</v>
      </c>
      <c r="T9" s="8">
        <f>T2*8</f>
        <v>13056</v>
      </c>
    </row>
    <row r="10" spans="1:20" x14ac:dyDescent="0.25">
      <c r="H10" s="45">
        <f>SUM(H2:H9)</f>
        <v>163.19999999999999</v>
      </c>
      <c r="M10" s="60"/>
      <c r="N10" s="30">
        <f>SUM(N2:N9)</f>
        <v>-4670</v>
      </c>
      <c r="O10" s="71"/>
      <c r="R10" s="3"/>
      <c r="S10" s="6">
        <v>9</v>
      </c>
      <c r="T10" s="8">
        <f>T2*9</f>
        <v>14688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16320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6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C66-ADAE-4BF6-B801-F6AC621A230B}">
  <dimension ref="A1:T24"/>
  <sheetViews>
    <sheetView zoomScale="130" zoomScaleNormal="130" workbookViewId="0">
      <selection activeCell="O14" sqref="O14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3" t="s">
        <v>865</v>
      </c>
      <c r="B2" s="23" t="s">
        <v>866</v>
      </c>
      <c r="C2" s="23" t="s">
        <v>3494</v>
      </c>
      <c r="D2" s="23">
        <f>FLOOR(C2*1.1,LOOKUP(C2*1.1,{0,10,50,100,500},{0.01,0.05,0.1,0.5,1}))</f>
        <v>63.800000000000004</v>
      </c>
      <c r="E2" s="23">
        <f>CEILING(C2*0.9,LOOKUP(C2*0.9,{0,10,50,100,500},{0.01,0.05,0.1,0.5,1}))</f>
        <v>52.2</v>
      </c>
      <c r="F2" s="25">
        <f t="shared" ref="F2:F9" si="0">IF(D2&lt;10,D2-0.05,IF(D2&lt;50,D2-0.25,IF(D2&lt;100,D2-0.5,IF(D2&lt;500,D2-2.5,IF(D2&lt;1000,D2-5,0)))))</f>
        <v>63.300000000000004</v>
      </c>
      <c r="G2" s="23">
        <v>1</v>
      </c>
      <c r="H2" s="23">
        <f t="shared" ref="H2:H9" si="1">C2*G2</f>
        <v>58</v>
      </c>
      <c r="I2" s="23"/>
      <c r="J2" s="23" t="s">
        <v>3495</v>
      </c>
      <c r="K2" s="23" t="s">
        <v>3496</v>
      </c>
      <c r="L2" s="23" t="s">
        <v>3497</v>
      </c>
      <c r="M2" s="60"/>
      <c r="N2" s="5">
        <v>-1152</v>
      </c>
      <c r="O2" s="71"/>
      <c r="R2" s="3"/>
      <c r="S2" s="6">
        <v>1</v>
      </c>
      <c r="T2" s="8">
        <f>H10*1000*0.01</f>
        <v>1719</v>
      </c>
    </row>
    <row r="3" spans="1:20" s="9" customFormat="1" x14ac:dyDescent="0.25">
      <c r="A3" s="23" t="s">
        <v>23</v>
      </c>
      <c r="B3" s="23" t="s">
        <v>24</v>
      </c>
      <c r="C3" s="23" t="s">
        <v>3498</v>
      </c>
      <c r="D3" s="24">
        <f>FLOOR(C3*1.1,LOOKUP(C3*1.1,{0,10,50,100,500},{0.01,0.05,0.1,0.5,1}))</f>
        <v>46.85</v>
      </c>
      <c r="E3" s="24">
        <f>CEILING(C3*0.9,LOOKUP(C3*0.9,{0,10,50,100,500},{0.01,0.05,0.1,0.5,1}))</f>
        <v>38.35</v>
      </c>
      <c r="F3" s="25">
        <f t="shared" si="0"/>
        <v>46.6</v>
      </c>
      <c r="G3" s="23">
        <v>0</v>
      </c>
      <c r="H3" s="23">
        <f t="shared" si="1"/>
        <v>0</v>
      </c>
      <c r="I3" s="23"/>
      <c r="J3" s="23" t="s">
        <v>3499</v>
      </c>
      <c r="K3" s="23" t="s">
        <v>3500</v>
      </c>
      <c r="L3" s="23" t="s">
        <v>3501</v>
      </c>
      <c r="M3" s="60"/>
      <c r="N3" s="5"/>
      <c r="O3" s="71"/>
      <c r="P3" s="6"/>
      <c r="Q3" s="6"/>
      <c r="R3" s="3"/>
      <c r="S3" s="6">
        <v>2</v>
      </c>
      <c r="T3" s="8">
        <f>T2*2</f>
        <v>3438</v>
      </c>
    </row>
    <row r="4" spans="1:20" x14ac:dyDescent="0.25">
      <c r="A4" s="23" t="s">
        <v>2351</v>
      </c>
      <c r="B4" s="23" t="s">
        <v>2352</v>
      </c>
      <c r="C4" s="23" t="s">
        <v>112</v>
      </c>
      <c r="D4" s="24">
        <f>FLOOR(C4*1.1,LOOKUP(C4*1.1,{0,10,50,100,500},{0.01,0.05,0.1,0.5,1}))</f>
        <v>17.400000000000002</v>
      </c>
      <c r="E4" s="24">
        <f>CEILING(C4*0.9,LOOKUP(C4*0.9,{0,10,50,100,500},{0.01,0.05,0.1,0.5,1}))</f>
        <v>14.3</v>
      </c>
      <c r="F4" s="25">
        <f t="shared" si="0"/>
        <v>17.150000000000002</v>
      </c>
      <c r="G4" s="23">
        <v>0</v>
      </c>
      <c r="H4" s="23">
        <f t="shared" si="1"/>
        <v>0</v>
      </c>
      <c r="I4" s="23"/>
      <c r="J4" s="23" t="s">
        <v>3502</v>
      </c>
      <c r="K4" s="23" t="s">
        <v>3503</v>
      </c>
      <c r="L4" s="23" t="s">
        <v>3504</v>
      </c>
      <c r="M4" s="59"/>
      <c r="N4" s="5"/>
      <c r="O4" s="71"/>
      <c r="R4" s="3"/>
      <c r="S4" s="6">
        <v>3</v>
      </c>
      <c r="T4" s="8">
        <f>T2*3</f>
        <v>5157</v>
      </c>
    </row>
    <row r="5" spans="1:20" s="9" customFormat="1" ht="17.25" customHeight="1" x14ac:dyDescent="0.25">
      <c r="A5" s="15" t="s">
        <v>803</v>
      </c>
      <c r="B5" s="15" t="s">
        <v>804</v>
      </c>
      <c r="C5" s="15" t="s">
        <v>3505</v>
      </c>
      <c r="D5" s="16">
        <f>FLOOR(C5*1.1,LOOKUP(C5*1.1,{0,10,50,100,500},{0.01,0.05,0.1,0.5,1}))</f>
        <v>80</v>
      </c>
      <c r="E5" s="16">
        <f>CEILING(C5*0.9,LOOKUP(C5*0.9,{0,10,50,100,500},{0.01,0.05,0.1,0.5,1}))</f>
        <v>65.600000000000009</v>
      </c>
      <c r="F5" s="17">
        <f t="shared" si="0"/>
        <v>79.5</v>
      </c>
      <c r="G5" s="15">
        <v>0</v>
      </c>
      <c r="H5" s="15">
        <f t="shared" si="1"/>
        <v>0</v>
      </c>
      <c r="I5" s="15"/>
      <c r="J5" s="15" t="s">
        <v>2610</v>
      </c>
      <c r="K5" s="15" t="s">
        <v>3506</v>
      </c>
      <c r="L5" s="15" t="s">
        <v>3507</v>
      </c>
      <c r="M5" s="60"/>
      <c r="N5" s="5"/>
      <c r="O5" s="71"/>
      <c r="P5" s="6"/>
      <c r="Q5" s="6"/>
      <c r="R5" s="3"/>
      <c r="S5" s="6">
        <v>4</v>
      </c>
      <c r="T5" s="8">
        <f>T2*4</f>
        <v>6876</v>
      </c>
    </row>
    <row r="6" spans="1:20" x14ac:dyDescent="0.25">
      <c r="A6" s="23" t="s">
        <v>335</v>
      </c>
      <c r="B6" s="23" t="s">
        <v>336</v>
      </c>
      <c r="C6" s="23" t="s">
        <v>3210</v>
      </c>
      <c r="D6" s="24">
        <f>FLOOR(C6*1.1,LOOKUP(C6*1.1,{0,10,50,100,500},{0.01,0.05,0.1,0.5,1}))</f>
        <v>31.75</v>
      </c>
      <c r="E6" s="24">
        <f>CEILING(C6*0.9,LOOKUP(C6*0.9,{0,10,50,100,500},{0.01,0.05,0.1,0.5,1}))</f>
        <v>26.05</v>
      </c>
      <c r="F6" s="25">
        <f t="shared" si="0"/>
        <v>31.5</v>
      </c>
      <c r="G6" s="23">
        <v>2</v>
      </c>
      <c r="H6" s="23">
        <f t="shared" si="1"/>
        <v>57.8</v>
      </c>
      <c r="I6" s="23"/>
      <c r="J6" s="23" t="s">
        <v>3508</v>
      </c>
      <c r="K6" s="23" t="s">
        <v>3509</v>
      </c>
      <c r="L6" s="23" t="s">
        <v>3510</v>
      </c>
      <c r="M6" s="60"/>
      <c r="N6" s="5">
        <v>1946</v>
      </c>
      <c r="O6" s="71"/>
      <c r="R6" s="3"/>
      <c r="S6" s="6">
        <v>5</v>
      </c>
      <c r="T6" s="8">
        <f>T2*5</f>
        <v>8595</v>
      </c>
    </row>
    <row r="7" spans="1:20" s="9" customFormat="1" x14ac:dyDescent="0.25">
      <c r="A7" s="23" t="s">
        <v>3511</v>
      </c>
      <c r="B7" s="23" t="s">
        <v>3512</v>
      </c>
      <c r="C7" s="23" t="s">
        <v>3513</v>
      </c>
      <c r="D7" s="24">
        <f>FLOOR(C7*1.1,LOOKUP(C7*1.1,{0,10,50,100,500},{0.01,0.05,0.1,0.5,1}))</f>
        <v>26.3</v>
      </c>
      <c r="E7" s="24">
        <f>CEILING(C7*0.9,LOOKUP(C7*0.9,{0,10,50,100,500},{0.01,0.05,0.1,0.5,1}))</f>
        <v>21.6</v>
      </c>
      <c r="F7" s="25">
        <f t="shared" si="0"/>
        <v>26.05</v>
      </c>
      <c r="G7" s="25">
        <v>0</v>
      </c>
      <c r="H7" s="23">
        <f t="shared" si="1"/>
        <v>0</v>
      </c>
      <c r="I7" s="23"/>
      <c r="J7" s="23" t="s">
        <v>3514</v>
      </c>
      <c r="K7" s="23" t="s">
        <v>3515</v>
      </c>
      <c r="L7" s="23" t="s">
        <v>3516</v>
      </c>
      <c r="M7" s="60"/>
      <c r="N7" s="5"/>
      <c r="O7" s="71"/>
      <c r="P7" s="6"/>
      <c r="Q7" s="6"/>
      <c r="R7" s="3"/>
      <c r="S7" s="6">
        <v>6</v>
      </c>
      <c r="T7" s="8">
        <f>T2*6</f>
        <v>10314</v>
      </c>
    </row>
    <row r="8" spans="1:20" s="13" customFormat="1" x14ac:dyDescent="0.25">
      <c r="A8" s="23" t="s">
        <v>1288</v>
      </c>
      <c r="B8" s="23" t="s">
        <v>1289</v>
      </c>
      <c r="C8" s="23" t="s">
        <v>3517</v>
      </c>
      <c r="D8" s="24">
        <f>FLOOR(C8*1.1,LOOKUP(C8*1.1,{0,10,50,100,500},{0.01,0.05,0.1,0.5,1}))</f>
        <v>30.85</v>
      </c>
      <c r="E8" s="24">
        <f>CEILING(C8*0.9,LOOKUP(C8*0.9,{0,10,50,100,500},{0.01,0.05,0.1,0.5,1}))</f>
        <v>25.25</v>
      </c>
      <c r="F8" s="25">
        <f t="shared" si="0"/>
        <v>30.6</v>
      </c>
      <c r="G8" s="25">
        <v>2</v>
      </c>
      <c r="H8" s="23">
        <f t="shared" si="1"/>
        <v>56.1</v>
      </c>
      <c r="I8" s="23"/>
      <c r="J8" s="23" t="s">
        <v>3518</v>
      </c>
      <c r="K8" s="23" t="s">
        <v>668</v>
      </c>
      <c r="L8" s="23" t="s">
        <v>3519</v>
      </c>
      <c r="M8" s="60"/>
      <c r="N8" s="5">
        <v>1157</v>
      </c>
      <c r="O8" s="71"/>
      <c r="P8" s="6"/>
      <c r="Q8" s="6"/>
      <c r="R8" s="3"/>
      <c r="S8" s="6">
        <v>7</v>
      </c>
      <c r="T8" s="8">
        <f>T2*7</f>
        <v>12033</v>
      </c>
    </row>
    <row r="9" spans="1:20" s="13" customFormat="1" x14ac:dyDescent="0.25">
      <c r="A9" s="23" t="s">
        <v>687</v>
      </c>
      <c r="B9" s="23" t="s">
        <v>688</v>
      </c>
      <c r="C9" s="23" t="s">
        <v>3033</v>
      </c>
      <c r="D9" s="24">
        <f>FLOOR(C9*1.1,LOOKUP(C9*1.1,{0,10,50,100,500},{0.01,0.05,0.1,0.5,1}))</f>
        <v>81</v>
      </c>
      <c r="E9" s="24">
        <f>CEILING(C9*0.9,LOOKUP(C9*0.9,{0,10,50,100,500},{0.01,0.05,0.1,0.5,1}))</f>
        <v>66.400000000000006</v>
      </c>
      <c r="F9" s="25">
        <f t="shared" si="0"/>
        <v>80.5</v>
      </c>
      <c r="G9" s="25">
        <v>0</v>
      </c>
      <c r="H9" s="23">
        <f t="shared" si="1"/>
        <v>0</v>
      </c>
      <c r="I9" s="23"/>
      <c r="J9" s="23" t="s">
        <v>2202</v>
      </c>
      <c r="K9" s="23" t="s">
        <v>3520</v>
      </c>
      <c r="L9" s="23" t="s">
        <v>3521</v>
      </c>
      <c r="M9" s="60"/>
      <c r="N9" s="5"/>
      <c r="O9" s="71"/>
      <c r="P9" s="6"/>
      <c r="Q9" s="6"/>
      <c r="R9" s="3"/>
      <c r="S9" s="6">
        <v>8</v>
      </c>
      <c r="T9" s="8">
        <f>T2*8</f>
        <v>13752</v>
      </c>
    </row>
    <row r="10" spans="1:20" x14ac:dyDescent="0.25">
      <c r="H10" s="45">
        <f>SUM(H2:H9)</f>
        <v>171.9</v>
      </c>
      <c r="M10" s="60"/>
      <c r="N10" s="30">
        <f>SUM(N2:N9)</f>
        <v>1951</v>
      </c>
      <c r="O10" s="71"/>
      <c r="R10" s="3"/>
      <c r="S10" s="6">
        <v>9</v>
      </c>
      <c r="T10" s="8">
        <f>T2*9</f>
        <v>15471</v>
      </c>
    </row>
    <row r="11" spans="1:20" s="9" customFormat="1" x14ac:dyDescent="0.25">
      <c r="A11" s="5">
        <v>3017</v>
      </c>
      <c r="B11" s="5" t="s">
        <v>3522</v>
      </c>
      <c r="C11" s="5">
        <v>77.2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-4741</v>
      </c>
      <c r="O11" s="6"/>
      <c r="P11" s="6"/>
      <c r="Q11" s="6"/>
      <c r="R11" s="3"/>
      <c r="S11" s="6">
        <v>10</v>
      </c>
      <c r="T11" s="8">
        <f>T2*10</f>
        <v>17190</v>
      </c>
    </row>
    <row r="12" spans="1:20" x14ac:dyDescent="0.25">
      <c r="A12" s="5">
        <v>6116</v>
      </c>
      <c r="B12" s="5" t="s">
        <v>3523</v>
      </c>
      <c r="C12" s="5">
        <v>22.3</v>
      </c>
      <c r="D12" s="4"/>
      <c r="E12" s="4"/>
      <c r="F12" s="3"/>
      <c r="G12" s="3"/>
      <c r="I12" s="3"/>
      <c r="J12" s="5"/>
      <c r="K12" s="5"/>
      <c r="L12" s="5"/>
      <c r="M12" s="5"/>
      <c r="N12" s="76">
        <v>-392</v>
      </c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6"/>
      <c r="I13" s="3"/>
      <c r="J13" s="5"/>
      <c r="K13" s="5"/>
      <c r="L13" s="5"/>
      <c r="M13" s="5"/>
      <c r="N13" s="41">
        <f>SUM(N10:N12)</f>
        <v>-3182</v>
      </c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7927-39A8-4F20-BC29-C4394951CA42}">
  <dimension ref="A1:T24"/>
  <sheetViews>
    <sheetView zoomScale="130" zoomScaleNormal="130" workbookViewId="0">
      <selection activeCell="T2" sqref="T2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" style="6" customWidth="1"/>
    <col min="14" max="14" width="10.28515625" style="6" bestFit="1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3" t="s">
        <v>703</v>
      </c>
      <c r="B2" s="23" t="s">
        <v>704</v>
      </c>
      <c r="C2" s="23" t="s">
        <v>1651</v>
      </c>
      <c r="D2" s="23">
        <f>FLOOR(C2*1.1,LOOKUP(C2*1.1,{0,10,50,100,500},{0.01,0.05,0.1,0.5,1}))</f>
        <v>78.2</v>
      </c>
      <c r="E2" s="23">
        <f>CEILING(C2*0.9,LOOKUP(C2*0.9,{0,10,50,100,500},{0.01,0.05,0.1,0.5,1}))</f>
        <v>64</v>
      </c>
      <c r="F2" s="25">
        <f t="shared" ref="F2:F9" si="0">IF(D2&lt;10,D2-0.05,IF(D2&lt;50,D2-0.25,IF(D2&lt;100,D2-0.5,IF(D2&lt;500,D2-2.5,IF(D2&lt;1000,D2-5,0)))))</f>
        <v>77.7</v>
      </c>
      <c r="G2" s="23">
        <v>1</v>
      </c>
      <c r="H2" s="23">
        <f t="shared" ref="H2:H9" si="1">C2*G2</f>
        <v>71.099999999999994</v>
      </c>
      <c r="I2" s="23"/>
      <c r="J2" s="23" t="s">
        <v>3536</v>
      </c>
      <c r="K2" s="23" t="s">
        <v>3528</v>
      </c>
      <c r="L2" s="23" t="s">
        <v>3540</v>
      </c>
      <c r="M2" s="60"/>
      <c r="N2" s="5">
        <v>2293</v>
      </c>
      <c r="O2" s="71"/>
      <c r="R2" s="3"/>
      <c r="S2" s="6">
        <v>1</v>
      </c>
      <c r="T2" s="8">
        <f>H10*1000*0.01</f>
        <v>4442.9999999999991</v>
      </c>
    </row>
    <row r="3" spans="1:20" s="9" customFormat="1" x14ac:dyDescent="0.25">
      <c r="A3" s="23" t="s">
        <v>359</v>
      </c>
      <c r="B3" s="23" t="s">
        <v>360</v>
      </c>
      <c r="C3" s="23" t="s">
        <v>2948</v>
      </c>
      <c r="D3" s="24">
        <f>FLOOR(C3*1.1,LOOKUP(C3*1.1,{0,10,50,100,500},{0.01,0.05,0.1,0.5,1}))</f>
        <v>23.400000000000002</v>
      </c>
      <c r="E3" s="24">
        <f>CEILING(C3*0.9,LOOKUP(C3*0.9,{0,10,50,100,500},{0.01,0.05,0.1,0.5,1}))</f>
        <v>19.200000000000003</v>
      </c>
      <c r="F3" s="25">
        <f t="shared" si="0"/>
        <v>23.150000000000002</v>
      </c>
      <c r="G3" s="23">
        <v>0</v>
      </c>
      <c r="H3" s="23">
        <f t="shared" si="1"/>
        <v>0</v>
      </c>
      <c r="I3" s="23"/>
      <c r="J3" s="23" t="s">
        <v>1097</v>
      </c>
      <c r="K3" s="23" t="s">
        <v>3529</v>
      </c>
      <c r="L3" s="23" t="s">
        <v>3541</v>
      </c>
      <c r="M3" s="60"/>
      <c r="N3" s="5" t="s">
        <v>3552</v>
      </c>
      <c r="O3" s="71"/>
      <c r="P3" s="6"/>
      <c r="Q3" s="6"/>
      <c r="R3" s="3"/>
      <c r="S3" s="6">
        <v>2</v>
      </c>
      <c r="T3" s="8">
        <f>T2*2</f>
        <v>8885.9999999999982</v>
      </c>
    </row>
    <row r="4" spans="1:20" x14ac:dyDescent="0.25">
      <c r="A4" s="23" t="s">
        <v>2387</v>
      </c>
      <c r="B4" s="23" t="s">
        <v>2388</v>
      </c>
      <c r="C4" s="23" t="s">
        <v>3548</v>
      </c>
      <c r="D4" s="24">
        <f>FLOOR(C4*1.1,LOOKUP(C4*1.1,{0,10,50,100,500},{0.01,0.05,0.1,0.5,1}))</f>
        <v>21.150000000000002</v>
      </c>
      <c r="E4" s="24">
        <f>CEILING(C4*0.9,LOOKUP(C4*0.9,{0,10,50,100,500},{0.01,0.05,0.1,0.5,1}))</f>
        <v>17.350000000000001</v>
      </c>
      <c r="F4" s="25">
        <f t="shared" si="0"/>
        <v>20.900000000000002</v>
      </c>
      <c r="G4" s="23">
        <v>3</v>
      </c>
      <c r="H4" s="23">
        <f t="shared" si="1"/>
        <v>57.75</v>
      </c>
      <c r="I4" s="23"/>
      <c r="J4" s="23" t="s">
        <v>2114</v>
      </c>
      <c r="K4" s="23" t="s">
        <v>3530</v>
      </c>
      <c r="L4" s="23" t="s">
        <v>3542</v>
      </c>
      <c r="M4" s="60"/>
      <c r="N4" s="5">
        <v>803</v>
      </c>
      <c r="O4" s="71"/>
      <c r="R4" s="3"/>
      <c r="S4" s="6">
        <v>3</v>
      </c>
      <c r="T4" s="8">
        <f>T2*3</f>
        <v>13328.999999999996</v>
      </c>
    </row>
    <row r="5" spans="1:20" s="9" customFormat="1" ht="17.25" customHeight="1" x14ac:dyDescent="0.25">
      <c r="A5" s="23" t="s">
        <v>3524</v>
      </c>
      <c r="B5" s="23" t="s">
        <v>3525</v>
      </c>
      <c r="C5" s="23" t="s">
        <v>3180</v>
      </c>
      <c r="D5" s="24">
        <f>FLOOR(C5*1.1,LOOKUP(C5*1.1,{0,10,50,100,500},{0.01,0.05,0.1,0.5,1}))</f>
        <v>81.400000000000006</v>
      </c>
      <c r="E5" s="24">
        <f>CEILING(C5*0.9,LOOKUP(C5*0.9,{0,10,50,100,500},{0.01,0.05,0.1,0.5,1}))</f>
        <v>66.600000000000009</v>
      </c>
      <c r="F5" s="25">
        <f t="shared" si="0"/>
        <v>80.900000000000006</v>
      </c>
      <c r="G5" s="23">
        <v>1</v>
      </c>
      <c r="H5" s="23">
        <f t="shared" si="1"/>
        <v>74</v>
      </c>
      <c r="I5" s="23"/>
      <c r="J5" s="23" t="s">
        <v>3537</v>
      </c>
      <c r="K5" s="23" t="s">
        <v>3531</v>
      </c>
      <c r="L5" s="23" t="s">
        <v>3543</v>
      </c>
      <c r="M5" s="59"/>
      <c r="N5" s="5">
        <v>3181</v>
      </c>
      <c r="O5" s="71"/>
      <c r="P5" s="6"/>
      <c r="Q5" s="6"/>
      <c r="R5" s="3"/>
      <c r="S5" s="6">
        <v>4</v>
      </c>
      <c r="T5" s="8">
        <f>T2*4</f>
        <v>17771.999999999996</v>
      </c>
    </row>
    <row r="6" spans="1:20" x14ac:dyDescent="0.25">
      <c r="A6" s="23" t="s">
        <v>2099</v>
      </c>
      <c r="B6" s="23" t="s">
        <v>2100</v>
      </c>
      <c r="C6" s="23" t="s">
        <v>3549</v>
      </c>
      <c r="D6" s="24">
        <f>FLOOR(C6*1.1,LOOKUP(C6*1.1,{0,10,50,100,500},{0.01,0.05,0.1,0.5,1}))</f>
        <v>23.25</v>
      </c>
      <c r="E6" s="24">
        <f>CEILING(C6*0.9,LOOKUP(C6*0.9,{0,10,50,100,500},{0.01,0.05,0.1,0.5,1}))</f>
        <v>19.05</v>
      </c>
      <c r="F6" s="25">
        <f t="shared" si="0"/>
        <v>23</v>
      </c>
      <c r="G6" s="23">
        <v>3</v>
      </c>
      <c r="H6" s="23">
        <f t="shared" si="1"/>
        <v>63.449999999999996</v>
      </c>
      <c r="I6" s="23"/>
      <c r="J6" s="23" t="s">
        <v>3538</v>
      </c>
      <c r="K6" s="23" t="s">
        <v>3532</v>
      </c>
      <c r="L6" s="23" t="s">
        <v>3544</v>
      </c>
      <c r="M6" s="60"/>
      <c r="N6" s="5">
        <v>4777</v>
      </c>
      <c r="O6" s="71"/>
      <c r="R6" s="3"/>
      <c r="S6" s="6">
        <v>5</v>
      </c>
      <c r="T6" s="8">
        <f>T2*5</f>
        <v>22214.999999999996</v>
      </c>
    </row>
    <row r="7" spans="1:20" s="9" customFormat="1" x14ac:dyDescent="0.25">
      <c r="A7" s="23" t="s">
        <v>865</v>
      </c>
      <c r="B7" s="23" t="s">
        <v>866</v>
      </c>
      <c r="C7" s="23" t="s">
        <v>3550</v>
      </c>
      <c r="D7" s="24">
        <f>FLOOR(C7*1.1,LOOKUP(C7*1.1,{0,10,50,100,500},{0.01,0.05,0.1,0.5,1}))</f>
        <v>65.100000000000009</v>
      </c>
      <c r="E7" s="24">
        <f>CEILING(C7*0.9,LOOKUP(C7*0.9,{0,10,50,100,500},{0.01,0.05,0.1,0.5,1}))</f>
        <v>53.300000000000004</v>
      </c>
      <c r="F7" s="25">
        <f t="shared" si="0"/>
        <v>64.600000000000009</v>
      </c>
      <c r="G7" s="25">
        <v>1</v>
      </c>
      <c r="H7" s="23">
        <f t="shared" si="1"/>
        <v>59.2</v>
      </c>
      <c r="I7" s="23"/>
      <c r="J7" s="23" t="s">
        <v>3539</v>
      </c>
      <c r="K7" s="23" t="s">
        <v>3533</v>
      </c>
      <c r="L7" s="23" t="s">
        <v>3545</v>
      </c>
      <c r="M7" s="60"/>
      <c r="N7" s="5">
        <v>1736</v>
      </c>
      <c r="O7" s="71"/>
      <c r="P7" s="6"/>
      <c r="Q7" s="6"/>
      <c r="R7" s="3"/>
      <c r="S7" s="6">
        <v>6</v>
      </c>
      <c r="T7" s="8">
        <f>T2*6</f>
        <v>26657.999999999993</v>
      </c>
    </row>
    <row r="8" spans="1:20" s="13" customFormat="1" x14ac:dyDescent="0.25">
      <c r="A8" s="23" t="s">
        <v>3526</v>
      </c>
      <c r="B8" s="23" t="s">
        <v>3527</v>
      </c>
      <c r="C8" s="23" t="s">
        <v>2201</v>
      </c>
      <c r="D8" s="24">
        <f>FLOOR(C8*1.1,LOOKUP(C8*1.1,{0,10,50,100,500},{0.01,0.05,0.1,0.5,1}))</f>
        <v>27.05</v>
      </c>
      <c r="E8" s="24">
        <f>CEILING(C8*0.9,LOOKUP(C8*0.9,{0,10,50,100,500},{0.01,0.05,0.1,0.5,1}))</f>
        <v>22.150000000000002</v>
      </c>
      <c r="F8" s="25">
        <f t="shared" si="0"/>
        <v>26.8</v>
      </c>
      <c r="G8" s="25">
        <v>2</v>
      </c>
      <c r="H8" s="23">
        <f t="shared" si="1"/>
        <v>49.2</v>
      </c>
      <c r="I8" s="23"/>
      <c r="J8" s="23" t="s">
        <v>3038</v>
      </c>
      <c r="K8" s="23" t="s">
        <v>3534</v>
      </c>
      <c r="L8" s="23" t="s">
        <v>3546</v>
      </c>
      <c r="M8" s="60"/>
      <c r="N8" s="5">
        <v>1886</v>
      </c>
      <c r="O8" s="71"/>
      <c r="P8" s="6"/>
      <c r="Q8" s="6"/>
      <c r="R8" s="3"/>
      <c r="S8" s="6">
        <v>7</v>
      </c>
      <c r="T8" s="8">
        <f>T2*7</f>
        <v>31100.999999999993</v>
      </c>
    </row>
    <row r="9" spans="1:20" s="13" customFormat="1" x14ac:dyDescent="0.25">
      <c r="A9" s="23" t="s">
        <v>640</v>
      </c>
      <c r="B9" s="23" t="s">
        <v>641</v>
      </c>
      <c r="C9" s="23" t="s">
        <v>3551</v>
      </c>
      <c r="D9" s="24">
        <f>FLOOR(C9*1.1,LOOKUP(C9*1.1,{0,10,50,100,500},{0.01,0.05,0.1,0.5,1}))</f>
        <v>76.5</v>
      </c>
      <c r="E9" s="24">
        <f>CEILING(C9*0.9,LOOKUP(C9*0.9,{0,10,50,100,500},{0.01,0.05,0.1,0.5,1}))</f>
        <v>62.7</v>
      </c>
      <c r="F9" s="25">
        <f t="shared" si="0"/>
        <v>76</v>
      </c>
      <c r="G9" s="25">
        <v>1</v>
      </c>
      <c r="H9" s="23">
        <f t="shared" si="1"/>
        <v>69.599999999999994</v>
      </c>
      <c r="I9" s="23"/>
      <c r="J9" s="23" t="s">
        <v>941</v>
      </c>
      <c r="K9" s="23" t="s">
        <v>3535</v>
      </c>
      <c r="L9" s="23" t="s">
        <v>3547</v>
      </c>
      <c r="M9" s="60"/>
      <c r="N9" s="5">
        <v>1100</v>
      </c>
      <c r="O9" s="71"/>
      <c r="P9" s="6"/>
      <c r="Q9" s="6"/>
      <c r="R9" s="3"/>
      <c r="S9" s="6">
        <v>8</v>
      </c>
      <c r="T9" s="8">
        <f>T2*8</f>
        <v>35543.999999999993</v>
      </c>
    </row>
    <row r="10" spans="1:20" x14ac:dyDescent="0.25">
      <c r="H10" s="45">
        <f>SUM(H2:H9)</f>
        <v>444.29999999999995</v>
      </c>
      <c r="M10" s="60"/>
      <c r="N10" s="30">
        <f>SUM(N2:N9)</f>
        <v>15776</v>
      </c>
      <c r="O10" s="71"/>
      <c r="R10" s="3"/>
      <c r="S10" s="6">
        <v>9</v>
      </c>
      <c r="T10" s="8">
        <f>T2*9</f>
        <v>39986.999999999993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6"/>
      <c r="R11" s="3"/>
      <c r="S11" s="6">
        <v>10</v>
      </c>
      <c r="T11" s="8">
        <f>T2*10</f>
        <v>44429.999999999993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6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634A-E677-4D0F-87B3-5E35F743C288}">
  <dimension ref="A1:T24"/>
  <sheetViews>
    <sheetView zoomScale="130" zoomScaleNormal="130" workbookViewId="0">
      <selection activeCell="K23" sqref="K23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0.710937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7.28515625" style="6" customWidth="1"/>
    <col min="14" max="14" width="10.28515625" style="6" bestFit="1" customWidth="1"/>
    <col min="15" max="15" width="8.7109375" style="6" customWidth="1"/>
    <col min="16" max="16384" width="9" style="6"/>
  </cols>
  <sheetData>
    <row r="1" spans="1:20" x14ac:dyDescent="0.25">
      <c r="A1" s="57" t="s">
        <v>0</v>
      </c>
      <c r="B1" s="57" t="s">
        <v>47</v>
      </c>
      <c r="C1" s="58" t="s">
        <v>1</v>
      </c>
      <c r="D1" s="57"/>
      <c r="E1" s="57" t="s">
        <v>2</v>
      </c>
      <c r="F1" s="58" t="s">
        <v>3</v>
      </c>
      <c r="G1" s="58" t="s">
        <v>4</v>
      </c>
      <c r="H1" s="57"/>
      <c r="I1" s="57"/>
      <c r="J1" s="58" t="s">
        <v>6</v>
      </c>
      <c r="K1" s="57" t="s">
        <v>5</v>
      </c>
      <c r="L1" s="57" t="s">
        <v>46</v>
      </c>
      <c r="M1" s="11" t="s">
        <v>48</v>
      </c>
      <c r="O1" s="71"/>
      <c r="R1" s="11"/>
      <c r="S1" s="6" t="s">
        <v>49</v>
      </c>
      <c r="T1" s="8"/>
    </row>
    <row r="2" spans="1:20" x14ac:dyDescent="0.25">
      <c r="A2" s="23" t="s">
        <v>784</v>
      </c>
      <c r="B2" s="23" t="s">
        <v>785</v>
      </c>
      <c r="C2" s="23" t="s">
        <v>863</v>
      </c>
      <c r="D2" s="24">
        <f>FLOOR(C2*1.1,LOOKUP(C2*1.1,{0,10,50,100,500},{0.01,0.05,0.1,0.5,1}))</f>
        <v>56.800000000000004</v>
      </c>
      <c r="E2" s="24">
        <f>CEILING(C2*0.9,LOOKUP(C2*0.9,{0,10,50,100,500},{0.01,0.05,0.1,0.5,1}))</f>
        <v>46.550000000000004</v>
      </c>
      <c r="F2" s="25">
        <f t="shared" ref="F2:F10" si="0">IF(D2&lt;10,D2-0.05,IF(D2&lt;50,D2-0.25,IF(D2&lt;100,D2-0.5,IF(D2&lt;500,D2-2.5,IF(D2&lt;1000,D2-5,0)))))</f>
        <v>56.300000000000004</v>
      </c>
      <c r="G2" s="23">
        <v>1</v>
      </c>
      <c r="H2" s="23">
        <f t="shared" ref="H2:H10" si="1">C2*G2</f>
        <v>51.7</v>
      </c>
      <c r="I2" s="23"/>
      <c r="J2" s="23" t="s">
        <v>3570</v>
      </c>
      <c r="K2" s="23" t="s">
        <v>3557</v>
      </c>
      <c r="L2" s="23" t="s">
        <v>3577</v>
      </c>
      <c r="M2" s="59"/>
      <c r="N2" s="5">
        <v>4478</v>
      </c>
      <c r="O2" s="71"/>
      <c r="R2" s="3"/>
      <c r="S2" s="6">
        <v>1</v>
      </c>
      <c r="T2" s="8">
        <f>H11*1000*0.01</f>
        <v>3685.0000000000005</v>
      </c>
    </row>
    <row r="3" spans="1:20" s="9" customFormat="1" x14ac:dyDescent="0.25">
      <c r="A3" s="23" t="s">
        <v>2227</v>
      </c>
      <c r="B3" s="23" t="s">
        <v>2228</v>
      </c>
      <c r="C3" s="23" t="s">
        <v>1930</v>
      </c>
      <c r="D3" s="23">
        <f>FLOOR(C3*1.1,LOOKUP(C3*1.1,{0,10,50,100,500},{0.01,0.05,0.1,0.5,1}))</f>
        <v>76.400000000000006</v>
      </c>
      <c r="E3" s="23">
        <f>CEILING(C3*0.9,LOOKUP(C3*0.9,{0,10,50,100,500},{0.01,0.05,0.1,0.5,1}))</f>
        <v>62.6</v>
      </c>
      <c r="F3" s="25">
        <f t="shared" si="0"/>
        <v>75.900000000000006</v>
      </c>
      <c r="G3" s="23">
        <v>1</v>
      </c>
      <c r="H3" s="23">
        <f t="shared" si="1"/>
        <v>69.5</v>
      </c>
      <c r="I3" s="23"/>
      <c r="J3" s="23" t="s">
        <v>3571</v>
      </c>
      <c r="K3" s="23" t="s">
        <v>3558</v>
      </c>
      <c r="L3" s="23" t="s">
        <v>3578</v>
      </c>
      <c r="M3" s="59"/>
      <c r="N3" s="5">
        <v>5200</v>
      </c>
      <c r="O3" s="71"/>
      <c r="P3" s="6"/>
      <c r="Q3" s="6"/>
      <c r="R3" s="3"/>
      <c r="S3" s="6">
        <v>2</v>
      </c>
      <c r="T3" s="8">
        <f>T2*2</f>
        <v>7370.0000000000009</v>
      </c>
    </row>
    <row r="4" spans="1:20" x14ac:dyDescent="0.25">
      <c r="A4" s="23" t="s">
        <v>2456</v>
      </c>
      <c r="B4" s="23" t="s">
        <v>2457</v>
      </c>
      <c r="C4" s="23" t="s">
        <v>3565</v>
      </c>
      <c r="D4" s="24">
        <f>FLOOR(C4*1.1,LOOKUP(C4*1.1,{0,10,50,100,500},{0.01,0.05,0.1,0.5,1}))</f>
        <v>26.85</v>
      </c>
      <c r="E4" s="24">
        <f>CEILING(C4*0.9,LOOKUP(C4*0.9,{0,10,50,100,500},{0.01,0.05,0.1,0.5,1}))</f>
        <v>22.05</v>
      </c>
      <c r="F4" s="25">
        <f>IF(D4&lt;10,D4-0.05,IF(D4&lt;50,D4-0.25,IF(D4&lt;100,D4-0.5,IF(D4&lt;500,D4-2.5,IF(D4&lt;1000,D4-5,0)))))</f>
        <v>26.6</v>
      </c>
      <c r="G4" s="23">
        <v>2</v>
      </c>
      <c r="H4" s="23">
        <f t="shared" si="1"/>
        <v>48.9</v>
      </c>
      <c r="I4" s="23"/>
      <c r="J4" s="23" t="s">
        <v>3572</v>
      </c>
      <c r="K4" s="23" t="s">
        <v>3559</v>
      </c>
      <c r="L4" s="23" t="s">
        <v>3579</v>
      </c>
      <c r="M4" s="59"/>
      <c r="N4" s="5">
        <v>4186</v>
      </c>
      <c r="O4" s="71"/>
      <c r="R4" s="3"/>
      <c r="S4" s="6">
        <v>3</v>
      </c>
      <c r="T4" s="8">
        <f>T2*3</f>
        <v>11055.000000000002</v>
      </c>
    </row>
    <row r="5" spans="1:20" s="9" customFormat="1" ht="17.25" customHeight="1" x14ac:dyDescent="0.25">
      <c r="A5" s="23" t="s">
        <v>3553</v>
      </c>
      <c r="B5" s="23" t="s">
        <v>3554</v>
      </c>
      <c r="C5" s="23" t="s">
        <v>3566</v>
      </c>
      <c r="D5" s="24">
        <f>FLOOR(C5*1.1,LOOKUP(C5*1.1,{0,10,50,100,500},{0.01,0.05,0.1,0.5,1}))</f>
        <v>27.6</v>
      </c>
      <c r="E5" s="24">
        <f>CEILING(C5*0.9,LOOKUP(C5*0.9,{0,10,50,100,500},{0.01,0.05,0.1,0.5,1}))</f>
        <v>22.6</v>
      </c>
      <c r="F5" s="25">
        <f t="shared" si="0"/>
        <v>27.35</v>
      </c>
      <c r="G5" s="23">
        <v>2</v>
      </c>
      <c r="H5" s="23">
        <f t="shared" si="1"/>
        <v>50.2</v>
      </c>
      <c r="I5" s="23"/>
      <c r="J5" s="23" t="s">
        <v>3573</v>
      </c>
      <c r="K5" s="23" t="s">
        <v>3560</v>
      </c>
      <c r="L5" s="23" t="s">
        <v>3580</v>
      </c>
      <c r="M5" s="59"/>
      <c r="N5" s="5">
        <v>4580</v>
      </c>
      <c r="O5" s="71"/>
      <c r="P5" s="6"/>
      <c r="Q5" s="6"/>
      <c r="R5" s="3"/>
      <c r="S5" s="6">
        <v>4</v>
      </c>
      <c r="T5" s="8">
        <f>T2*4</f>
        <v>14740.000000000002</v>
      </c>
    </row>
    <row r="6" spans="1:20" x14ac:dyDescent="0.25">
      <c r="A6" s="23" t="s">
        <v>2673</v>
      </c>
      <c r="B6" s="23" t="s">
        <v>2674</v>
      </c>
      <c r="C6" s="23" t="s">
        <v>436</v>
      </c>
      <c r="D6" s="24">
        <f>FLOOR(C6*1.1,LOOKUP(C6*1.1,{0,10,50,100,500},{0.01,0.05,0.1,0.5,1}))</f>
        <v>31.1</v>
      </c>
      <c r="E6" s="24">
        <f>CEILING(C6*0.9,LOOKUP(C6*0.9,{0,10,50,100,500},{0.01,0.05,0.1,0.5,1}))</f>
        <v>25.5</v>
      </c>
      <c r="F6" s="25">
        <f t="shared" si="0"/>
        <v>30.85</v>
      </c>
      <c r="G6" s="23">
        <v>2</v>
      </c>
      <c r="H6" s="23">
        <f t="shared" si="1"/>
        <v>56.6</v>
      </c>
      <c r="I6" s="23"/>
      <c r="J6" s="23" t="s">
        <v>2506</v>
      </c>
      <c r="K6" s="23" t="s">
        <v>3561</v>
      </c>
      <c r="L6" s="23" t="s">
        <v>3581</v>
      </c>
      <c r="M6" s="60"/>
      <c r="N6" s="5">
        <v>1149</v>
      </c>
      <c r="O6" s="71"/>
      <c r="R6" s="3"/>
      <c r="S6" s="6">
        <v>5</v>
      </c>
      <c r="T6" s="8">
        <f>T2*5</f>
        <v>18425.000000000004</v>
      </c>
    </row>
    <row r="7" spans="1:20" s="9" customFormat="1" x14ac:dyDescent="0.25">
      <c r="A7" s="28" t="s">
        <v>2646</v>
      </c>
      <c r="B7" s="28" t="s">
        <v>2647</v>
      </c>
      <c r="C7" s="28" t="s">
        <v>3406</v>
      </c>
      <c r="D7" s="22">
        <f>FLOOR(C7*1.1,LOOKUP(C7*1.1,{0,10,50,100,500},{0.01,0.05,0.1,0.5,1}))</f>
        <v>17.850000000000001</v>
      </c>
      <c r="E7" s="22">
        <f>CEILING(C7*0.9,LOOKUP(C7*0.9,{0,10,50,100,500},{0.01,0.05,0.1,0.5,1}))</f>
        <v>14.65</v>
      </c>
      <c r="F7" s="29">
        <f t="shared" si="0"/>
        <v>17.600000000000001</v>
      </c>
      <c r="G7" s="29">
        <v>0</v>
      </c>
      <c r="H7" s="28">
        <f t="shared" si="1"/>
        <v>0</v>
      </c>
      <c r="I7" s="28"/>
      <c r="J7" s="28" t="s">
        <v>627</v>
      </c>
      <c r="K7" s="28" t="s">
        <v>3562</v>
      </c>
      <c r="L7" s="28" t="s">
        <v>3582</v>
      </c>
      <c r="M7" s="59" t="s">
        <v>89</v>
      </c>
      <c r="N7" s="5"/>
      <c r="O7" s="71"/>
      <c r="P7" s="6"/>
      <c r="Q7" s="6"/>
      <c r="R7" s="3"/>
      <c r="S7" s="6">
        <v>6</v>
      </c>
      <c r="T7" s="8">
        <f>T2*6</f>
        <v>22110.000000000004</v>
      </c>
    </row>
    <row r="8" spans="1:20" s="13" customFormat="1" x14ac:dyDescent="0.25">
      <c r="A8" s="23" t="s">
        <v>3511</v>
      </c>
      <c r="B8" s="23" t="s">
        <v>3512</v>
      </c>
      <c r="C8" s="23" t="s">
        <v>3567</v>
      </c>
      <c r="D8" s="24">
        <f>FLOOR(C8*1.1,LOOKUP(C8*1.1,{0,10,50,100,500},{0.01,0.05,0.1,0.5,1}))</f>
        <v>26.55</v>
      </c>
      <c r="E8" s="24">
        <f>CEILING(C8*0.9,LOOKUP(C8*0.9,{0,10,50,100,500},{0.01,0.05,0.1,0.5,1}))</f>
        <v>21.75</v>
      </c>
      <c r="F8" s="25">
        <f t="shared" si="0"/>
        <v>26.3</v>
      </c>
      <c r="G8" s="25">
        <v>0</v>
      </c>
      <c r="H8" s="23">
        <f t="shared" si="1"/>
        <v>0</v>
      </c>
      <c r="I8" s="23"/>
      <c r="J8" s="23" t="s">
        <v>3574</v>
      </c>
      <c r="K8" s="23" t="s">
        <v>3563</v>
      </c>
      <c r="L8" s="23" t="s">
        <v>3583</v>
      </c>
      <c r="M8" s="60"/>
      <c r="N8" s="77" t="s">
        <v>3586</v>
      </c>
      <c r="O8" s="71"/>
      <c r="P8" s="6"/>
      <c r="Q8" s="6"/>
      <c r="R8" s="3"/>
      <c r="S8" s="6">
        <v>7</v>
      </c>
      <c r="T8" s="8">
        <f>T2*7</f>
        <v>25795.000000000004</v>
      </c>
    </row>
    <row r="9" spans="1:20" s="13" customFormat="1" x14ac:dyDescent="0.25">
      <c r="A9" s="23" t="s">
        <v>3555</v>
      </c>
      <c r="B9" s="23" t="s">
        <v>3556</v>
      </c>
      <c r="C9" s="23" t="s">
        <v>3568</v>
      </c>
      <c r="D9" s="24">
        <f>FLOOR(C9*1.1,LOOKUP(C9*1.1,{0,10,50,100,500},{0.01,0.05,0.1,0.5,1}))</f>
        <v>43.550000000000004</v>
      </c>
      <c r="E9" s="24">
        <f>CEILING(C9*0.9,LOOKUP(C9*0.9,{0,10,50,100,500},{0.01,0.05,0.1,0.5,1}))</f>
        <v>35.65</v>
      </c>
      <c r="F9" s="25">
        <f t="shared" si="0"/>
        <v>43.300000000000004</v>
      </c>
      <c r="G9" s="25">
        <v>1</v>
      </c>
      <c r="H9" s="23">
        <f t="shared" si="1"/>
        <v>39.6</v>
      </c>
      <c r="I9" s="23"/>
      <c r="J9" s="23" t="s">
        <v>3575</v>
      </c>
      <c r="K9" s="23" t="s">
        <v>1103</v>
      </c>
      <c r="L9" s="23" t="s">
        <v>3584</v>
      </c>
      <c r="M9" s="60"/>
      <c r="N9" s="5">
        <v>330</v>
      </c>
      <c r="O9" s="71"/>
      <c r="P9" s="6"/>
      <c r="Q9" s="6"/>
      <c r="R9" s="3"/>
      <c r="S9" s="6">
        <v>8</v>
      </c>
      <c r="T9" s="8">
        <f>T2*8</f>
        <v>29480.000000000004</v>
      </c>
    </row>
    <row r="10" spans="1:20" x14ac:dyDescent="0.25">
      <c r="A10" s="23" t="s">
        <v>2419</v>
      </c>
      <c r="B10" s="23" t="s">
        <v>2420</v>
      </c>
      <c r="C10" s="23" t="s">
        <v>3569</v>
      </c>
      <c r="D10" s="24">
        <f>FLOOR(C10*1.1,LOOKUP(C10*1.1,{0,10,50,100,500},{0.01,0.05,0.1,0.5,1}))</f>
        <v>57.2</v>
      </c>
      <c r="E10" s="24">
        <f>CEILING(C10*0.9,LOOKUP(C10*0.9,{0,10,50,100,500},{0.01,0.05,0.1,0.5,1}))</f>
        <v>46.800000000000004</v>
      </c>
      <c r="F10" s="25">
        <f t="shared" si="0"/>
        <v>56.7</v>
      </c>
      <c r="G10" s="25">
        <v>1</v>
      </c>
      <c r="H10" s="23">
        <f t="shared" si="1"/>
        <v>52</v>
      </c>
      <c r="I10" s="23"/>
      <c r="J10" s="23" t="s">
        <v>3576</v>
      </c>
      <c r="K10" s="23" t="s">
        <v>3564</v>
      </c>
      <c r="L10" s="23" t="s">
        <v>3585</v>
      </c>
      <c r="M10" s="60"/>
      <c r="N10" s="6">
        <v>175</v>
      </c>
      <c r="O10" s="71"/>
      <c r="R10" s="3"/>
      <c r="S10" s="6">
        <v>9</v>
      </c>
      <c r="T10" s="8">
        <f>T2*9</f>
        <v>33165.000000000007</v>
      </c>
    </row>
    <row r="11" spans="1:20" s="9" customFormat="1" x14ac:dyDescent="0.25">
      <c r="A11" s="5"/>
      <c r="B11" s="5"/>
      <c r="C11" s="5"/>
      <c r="D11" s="5"/>
      <c r="E11" s="5"/>
      <c r="F11" s="5"/>
      <c r="G11" s="5"/>
      <c r="H11" s="45">
        <f>SUM(H2:H10)</f>
        <v>368.50000000000006</v>
      </c>
      <c r="I11" s="5"/>
      <c r="J11" s="5"/>
      <c r="K11" s="5"/>
      <c r="L11" s="5"/>
      <c r="M11" s="5"/>
      <c r="N11" s="30">
        <f>SUM(N2:N10)</f>
        <v>20098</v>
      </c>
      <c r="O11" s="6"/>
      <c r="P11" s="6"/>
      <c r="Q11" s="6"/>
      <c r="R11" s="3"/>
      <c r="S11" s="6">
        <v>10</v>
      </c>
      <c r="T11" s="8">
        <f>T2*10</f>
        <v>36850.000000000007</v>
      </c>
    </row>
    <row r="12" spans="1:20" x14ac:dyDescent="0.25">
      <c r="A12" s="5"/>
      <c r="B12" s="5"/>
      <c r="C12" s="5"/>
      <c r="D12" s="4"/>
      <c r="E12" s="4"/>
      <c r="F12" s="3"/>
      <c r="G12" s="3"/>
      <c r="I12" s="3"/>
      <c r="J12" s="5"/>
      <c r="K12" s="5"/>
      <c r="L12" s="5"/>
      <c r="M12" s="5"/>
      <c r="N12" s="73"/>
      <c r="R12" s="3"/>
      <c r="T12" s="7"/>
    </row>
    <row r="13" spans="1:20" s="9" customFormat="1" x14ac:dyDescent="0.25">
      <c r="A13" s="5"/>
      <c r="B13" s="5"/>
      <c r="C13" s="5"/>
      <c r="D13" s="4"/>
      <c r="E13" s="4"/>
      <c r="F13" s="3"/>
      <c r="G13" s="3"/>
      <c r="H13" s="5"/>
      <c r="I13" s="3"/>
      <c r="J13" s="5"/>
      <c r="K13" s="5"/>
      <c r="L13" s="5"/>
      <c r="M13" s="5"/>
      <c r="N13" s="5"/>
      <c r="O13" s="6"/>
      <c r="P13" s="6"/>
      <c r="Q13" s="6"/>
      <c r="R13" s="3"/>
      <c r="S13" s="6"/>
      <c r="T13" s="7"/>
    </row>
    <row r="14" spans="1:20" x14ac:dyDescent="0.25">
      <c r="A14" s="5"/>
      <c r="B14" s="5"/>
      <c r="C14" s="5"/>
      <c r="D14" s="4"/>
      <c r="E14" s="4"/>
      <c r="F14" s="3"/>
      <c r="G14" s="3"/>
      <c r="H14" s="5"/>
      <c r="I14" s="3"/>
      <c r="J14" s="5"/>
      <c r="K14" s="5"/>
      <c r="L14" s="5"/>
      <c r="M14" s="41"/>
      <c r="N14" s="5"/>
      <c r="R14" s="3"/>
      <c r="T14" s="7"/>
    </row>
    <row r="15" spans="1:20" s="9" customFormat="1" x14ac:dyDescent="0.25">
      <c r="A15" s="5"/>
      <c r="B15" s="5"/>
      <c r="C15" s="5"/>
      <c r="D15" s="4"/>
      <c r="E15" s="4"/>
      <c r="F15" s="3"/>
      <c r="G15" s="3"/>
      <c r="H15" s="5"/>
      <c r="I15" s="3"/>
      <c r="J15" s="5"/>
      <c r="K15" s="5"/>
      <c r="L15" s="5"/>
      <c r="M15" s="3"/>
      <c r="N15" s="5"/>
      <c r="O15" s="6"/>
      <c r="P15" s="6"/>
      <c r="Q15" s="6"/>
      <c r="R15" s="14"/>
      <c r="S15" s="14"/>
      <c r="T15" s="7"/>
    </row>
    <row r="16" spans="1:20" x14ac:dyDescent="0.25">
      <c r="A16" s="5"/>
      <c r="B16" s="5"/>
      <c r="C16" s="5"/>
      <c r="D16" s="4"/>
      <c r="E16" s="4"/>
      <c r="F16" s="3"/>
      <c r="G16" s="3"/>
      <c r="H16" s="5"/>
      <c r="I16" s="3"/>
      <c r="J16" s="5"/>
      <c r="K16" s="5"/>
      <c r="L16" s="5"/>
      <c r="M16" s="3"/>
      <c r="N16" s="5"/>
    </row>
    <row r="17" spans="1:15" x14ac:dyDescent="0.25">
      <c r="A17" s="5"/>
      <c r="B17" s="5"/>
      <c r="C17" s="5"/>
      <c r="D17" s="4"/>
      <c r="E17" s="4"/>
      <c r="F17" s="3"/>
      <c r="G17" s="3"/>
      <c r="I17" s="3"/>
      <c r="J17" s="5"/>
      <c r="K17" s="5"/>
      <c r="L17" s="5"/>
      <c r="O17" s="7"/>
    </row>
    <row r="18" spans="1:15" x14ac:dyDescent="0.25">
      <c r="A18" s="5"/>
      <c r="B18" s="5"/>
      <c r="C18" s="5"/>
      <c r="D18" s="4"/>
      <c r="E18" s="4"/>
      <c r="F18" s="3"/>
      <c r="G18" s="3"/>
      <c r="H18" s="5"/>
      <c r="I18" s="3"/>
      <c r="J18" s="5"/>
      <c r="K18" s="5"/>
      <c r="L18" s="5"/>
      <c r="N18" s="7"/>
      <c r="O18" s="7"/>
    </row>
    <row r="19" spans="1:15" x14ac:dyDescent="0.25">
      <c r="A19" s="5"/>
      <c r="B19" s="5"/>
      <c r="C19" s="5"/>
      <c r="D19" s="4"/>
      <c r="E19" s="4"/>
      <c r="F19" s="3"/>
      <c r="G19" s="3"/>
      <c r="H19" s="5"/>
      <c r="I19" s="3"/>
      <c r="J19" s="5"/>
      <c r="K19" s="5"/>
      <c r="L19" s="5"/>
      <c r="N19" s="7"/>
      <c r="O19" s="7"/>
    </row>
    <row r="20" spans="1:15" x14ac:dyDescent="0.25">
      <c r="A20" s="5"/>
      <c r="B20" s="5"/>
      <c r="C20" s="5"/>
      <c r="D20" s="4"/>
      <c r="E20" s="4"/>
      <c r="F20" s="3"/>
      <c r="G20" s="3"/>
      <c r="H20" s="5"/>
      <c r="I20" s="3"/>
      <c r="J20" s="5"/>
      <c r="K20" s="5"/>
      <c r="L20" s="5"/>
      <c r="N20" s="7"/>
    </row>
    <row r="21" spans="1:15" x14ac:dyDescent="0.25">
      <c r="A21" s="5"/>
      <c r="B21" s="5"/>
      <c r="C21" s="5"/>
      <c r="D21" s="4"/>
      <c r="E21" s="4"/>
      <c r="F21" s="3"/>
      <c r="G21" s="3"/>
      <c r="H21" s="5"/>
      <c r="I21" s="3"/>
      <c r="J21" s="5"/>
      <c r="K21" s="5"/>
      <c r="L21" s="5"/>
    </row>
    <row r="22" spans="1:15" x14ac:dyDescent="0.25">
      <c r="A22" s="7"/>
      <c r="B22" s="7"/>
      <c r="C22" s="7"/>
      <c r="N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DEEF-F0EF-4F5C-8D31-83DCE9EB754F}">
  <dimension ref="A1:Q11"/>
  <sheetViews>
    <sheetView zoomScale="130" zoomScaleNormal="130" workbookViewId="0">
      <selection activeCell="Q13" sqref="Q13"/>
    </sheetView>
  </sheetViews>
  <sheetFormatPr defaultColWidth="9.28515625" defaultRowHeight="15.75" x14ac:dyDescent="0.25"/>
  <cols>
    <col min="11" max="11" width="15.7109375" customWidth="1"/>
  </cols>
  <sheetData>
    <row r="1" spans="1:17" x14ac:dyDescent="0.25">
      <c r="A1" s="5" t="s">
        <v>3587</v>
      </c>
      <c r="B1" s="5" t="s">
        <v>3588</v>
      </c>
      <c r="C1" s="5" t="s">
        <v>3589</v>
      </c>
      <c r="D1" s="5" t="s">
        <v>3590</v>
      </c>
      <c r="E1" s="5" t="s">
        <v>3591</v>
      </c>
      <c r="F1" s="5" t="s">
        <v>3592</v>
      </c>
      <c r="G1" s="5" t="s">
        <v>3593</v>
      </c>
      <c r="H1" s="5" t="s">
        <v>3594</v>
      </c>
      <c r="I1" s="5" t="s">
        <v>3590</v>
      </c>
      <c r="J1" s="5" t="s">
        <v>3595</v>
      </c>
      <c r="K1" s="5" t="s">
        <v>3596</v>
      </c>
      <c r="L1" t="s">
        <v>3597</v>
      </c>
      <c r="P1" s="6" t="s">
        <v>49</v>
      </c>
      <c r="Q1" s="8"/>
    </row>
    <row r="2" spans="1:17" x14ac:dyDescent="0.25">
      <c r="A2" s="23" t="s">
        <v>300</v>
      </c>
      <c r="B2" s="23" t="s">
        <v>301</v>
      </c>
      <c r="C2" s="23" t="s">
        <v>2155</v>
      </c>
      <c r="D2" s="23">
        <f>FLOOR(C2*1.1,LOOKUP(C2*1.1,{0,10,50,100,500},{0.01,0.05,0.1,0.5,1}))</f>
        <v>69.600000000000009</v>
      </c>
      <c r="E2" s="23">
        <f>CEILING(C2*0.9,LOOKUP(C2*0.9,{0,10,50,100,500},{0.01,0.05,0.1,0.5,1}))</f>
        <v>57</v>
      </c>
      <c r="F2" s="23">
        <f t="shared" ref="F2:F9" si="0">IF(D2&lt;10,D2-0.05,IF(D2&lt;50,D2-0.25,IF(D2&lt;100,D2-0.5,IF(D2&lt;500,D2-2.5,IF(D2&lt;1000,D2-5,0)))))</f>
        <v>69.100000000000009</v>
      </c>
      <c r="G2" s="23">
        <v>1</v>
      </c>
      <c r="H2" s="23">
        <f t="shared" ref="H2:H9" si="1">C2*G2</f>
        <v>63.3</v>
      </c>
      <c r="I2" s="23" t="s">
        <v>3590</v>
      </c>
      <c r="J2" s="23" t="s">
        <v>3598</v>
      </c>
      <c r="K2" s="23" t="s">
        <v>3599</v>
      </c>
      <c r="M2">
        <v>-175</v>
      </c>
      <c r="P2" s="6">
        <v>1</v>
      </c>
      <c r="Q2" s="8">
        <f>H10*1000*0.01</f>
        <v>4452</v>
      </c>
    </row>
    <row r="3" spans="1:17" x14ac:dyDescent="0.25">
      <c r="A3" s="23" t="s">
        <v>805</v>
      </c>
      <c r="B3" s="23" t="s">
        <v>806</v>
      </c>
      <c r="C3" s="23" t="s">
        <v>649</v>
      </c>
      <c r="D3" s="23">
        <f>FLOOR(C3*1.1,LOOKUP(C3*1.1,{0,10,50,100,500},{0.01,0.05,0.1,0.5,1}))</f>
        <v>23.5</v>
      </c>
      <c r="E3" s="23">
        <f>CEILING(C3*0.9,LOOKUP(C3*0.9,{0,10,50,100,500},{0.01,0.05,0.1,0.5,1}))</f>
        <v>19.3</v>
      </c>
      <c r="F3" s="23">
        <f t="shared" si="0"/>
        <v>23.25</v>
      </c>
      <c r="G3" s="23">
        <v>3</v>
      </c>
      <c r="H3" s="23">
        <f t="shared" si="1"/>
        <v>64.199999999999989</v>
      </c>
      <c r="I3" s="23" t="s">
        <v>3590</v>
      </c>
      <c r="J3" s="23" t="s">
        <v>3142</v>
      </c>
      <c r="K3" s="23" t="s">
        <v>3600</v>
      </c>
      <c r="M3">
        <v>172</v>
      </c>
      <c r="P3" s="6">
        <v>2</v>
      </c>
      <c r="Q3" s="8">
        <f>Q2*2</f>
        <v>8904</v>
      </c>
    </row>
    <row r="4" spans="1:17" x14ac:dyDescent="0.25">
      <c r="A4" s="23" t="s">
        <v>138</v>
      </c>
      <c r="B4" s="23" t="s">
        <v>139</v>
      </c>
      <c r="C4" s="23" t="s">
        <v>1809</v>
      </c>
      <c r="D4" s="23">
        <f>FLOOR(C4*1.1,LOOKUP(C4*1.1,{0,10,50,100,500},{0.01,0.05,0.1,0.5,1}))</f>
        <v>67.5</v>
      </c>
      <c r="E4" s="23">
        <f>CEILING(C4*0.9,LOOKUP(C4*0.9,{0,10,50,100,500},{0.01,0.05,0.1,0.5,1}))</f>
        <v>55.300000000000004</v>
      </c>
      <c r="F4" s="23">
        <f t="shared" si="0"/>
        <v>67</v>
      </c>
      <c r="G4" s="23">
        <v>1</v>
      </c>
      <c r="H4" s="23">
        <f t="shared" si="1"/>
        <v>61.4</v>
      </c>
      <c r="I4" s="23" t="s">
        <v>3590</v>
      </c>
      <c r="J4" s="23" t="s">
        <v>3601</v>
      </c>
      <c r="K4" s="23" t="s">
        <v>3602</v>
      </c>
      <c r="M4">
        <v>25</v>
      </c>
      <c r="P4" s="6">
        <v>3</v>
      </c>
      <c r="Q4" s="8">
        <f>Q2*3</f>
        <v>13356</v>
      </c>
    </row>
    <row r="5" spans="1:17" x14ac:dyDescent="0.25">
      <c r="A5" s="28" t="s">
        <v>2646</v>
      </c>
      <c r="B5" s="28" t="s">
        <v>2647</v>
      </c>
      <c r="C5" s="28" t="s">
        <v>3603</v>
      </c>
      <c r="D5" s="28">
        <f>FLOOR(C5*1.1,LOOKUP(C5*1.1,{0,10,50,100,500},{0.01,0.05,0.1,0.5,1}))</f>
        <v>18.25</v>
      </c>
      <c r="E5" s="28">
        <f>CEILING(C5*0.9,LOOKUP(C5*0.9,{0,10,50,100,500},{0.01,0.05,0.1,0.5,1}))</f>
        <v>14.950000000000001</v>
      </c>
      <c r="F5" s="28">
        <f t="shared" si="0"/>
        <v>18</v>
      </c>
      <c r="G5" s="28">
        <v>0</v>
      </c>
      <c r="H5" s="28">
        <f t="shared" si="1"/>
        <v>0</v>
      </c>
      <c r="I5" s="28" t="s">
        <v>3590</v>
      </c>
      <c r="J5" s="28" t="s">
        <v>1919</v>
      </c>
      <c r="K5" s="28" t="s">
        <v>3604</v>
      </c>
      <c r="L5" t="s">
        <v>3613</v>
      </c>
      <c r="P5" s="6">
        <v>4</v>
      </c>
      <c r="Q5" s="8">
        <f>Q2*4</f>
        <v>17808</v>
      </c>
    </row>
    <row r="6" spans="1:17" x14ac:dyDescent="0.25">
      <c r="A6" s="23" t="s">
        <v>335</v>
      </c>
      <c r="B6" s="23" t="s">
        <v>336</v>
      </c>
      <c r="C6" s="23" t="s">
        <v>678</v>
      </c>
      <c r="D6" s="23">
        <f>FLOOR(C6*1.1,LOOKUP(C6*1.1,{0,10,50,100,500},{0.01,0.05,0.1,0.5,1}))</f>
        <v>30.950000000000003</v>
      </c>
      <c r="E6" s="23">
        <f>CEILING(C6*0.9,LOOKUP(C6*0.9,{0,10,50,100,500},{0.01,0.05,0.1,0.5,1}))</f>
        <v>25.35</v>
      </c>
      <c r="F6" s="23">
        <f t="shared" si="0"/>
        <v>30.700000000000003</v>
      </c>
      <c r="G6" s="23">
        <v>2</v>
      </c>
      <c r="H6" s="23">
        <f t="shared" si="1"/>
        <v>56.3</v>
      </c>
      <c r="I6" s="23" t="s">
        <v>3590</v>
      </c>
      <c r="J6" s="23" t="s">
        <v>3352</v>
      </c>
      <c r="K6" s="23" t="s">
        <v>3605</v>
      </c>
      <c r="M6">
        <v>456</v>
      </c>
      <c r="P6" s="6">
        <v>5</v>
      </c>
      <c r="Q6" s="8">
        <f>Q2*5</f>
        <v>22260</v>
      </c>
    </row>
    <row r="7" spans="1:17" x14ac:dyDescent="0.25">
      <c r="A7" s="23" t="s">
        <v>703</v>
      </c>
      <c r="B7" s="23" t="s">
        <v>704</v>
      </c>
      <c r="C7" s="23" t="s">
        <v>3180</v>
      </c>
      <c r="D7" s="23">
        <f>FLOOR(C7*1.1,LOOKUP(C7*1.1,{0,10,50,100,500},{0.01,0.05,0.1,0.5,1}))</f>
        <v>81.400000000000006</v>
      </c>
      <c r="E7" s="23">
        <f>CEILING(C7*0.9,LOOKUP(C7*0.9,{0,10,50,100,500},{0.01,0.05,0.1,0.5,1}))</f>
        <v>66.600000000000009</v>
      </c>
      <c r="F7" s="23">
        <f t="shared" si="0"/>
        <v>80.900000000000006</v>
      </c>
      <c r="G7" s="23">
        <v>1</v>
      </c>
      <c r="H7" s="23">
        <f t="shared" si="1"/>
        <v>74</v>
      </c>
      <c r="I7" s="23" t="s">
        <v>3590</v>
      </c>
      <c r="J7" s="23" t="s">
        <v>3606</v>
      </c>
      <c r="K7" s="23" t="s">
        <v>3607</v>
      </c>
      <c r="M7">
        <v>2477</v>
      </c>
      <c r="P7" s="6">
        <v>6</v>
      </c>
      <c r="Q7" s="8">
        <f>Q2*6</f>
        <v>26712</v>
      </c>
    </row>
    <row r="8" spans="1:17" x14ac:dyDescent="0.25">
      <c r="A8" s="23" t="s">
        <v>3608</v>
      </c>
      <c r="B8" s="23" t="s">
        <v>3609</v>
      </c>
      <c r="C8" s="23" t="s">
        <v>3319</v>
      </c>
      <c r="D8" s="23">
        <f>FLOOR(C8*1.1,LOOKUP(C8*1.1,{0,10,50,100,500},{0.01,0.05,0.1,0.5,1}))</f>
        <v>28.85</v>
      </c>
      <c r="E8" s="23">
        <f>CEILING(C8*0.9,LOOKUP(C8*0.9,{0,10,50,100,500},{0.01,0.05,0.1,0.5,1}))</f>
        <v>23.650000000000002</v>
      </c>
      <c r="F8" s="23">
        <f t="shared" si="0"/>
        <v>28.6</v>
      </c>
      <c r="G8" s="23">
        <v>2</v>
      </c>
      <c r="H8" s="23">
        <f t="shared" si="1"/>
        <v>52.5</v>
      </c>
      <c r="I8" s="23" t="s">
        <v>3590</v>
      </c>
      <c r="J8" s="23" t="s">
        <v>3610</v>
      </c>
      <c r="K8" s="23" t="s">
        <v>3611</v>
      </c>
      <c r="L8" s="78"/>
      <c r="M8">
        <v>1173</v>
      </c>
      <c r="P8" s="6">
        <v>7</v>
      </c>
      <c r="Q8" s="8">
        <f>Q2*7</f>
        <v>31164</v>
      </c>
    </row>
    <row r="9" spans="1:17" x14ac:dyDescent="0.25">
      <c r="A9" s="23" t="s">
        <v>687</v>
      </c>
      <c r="B9" s="23" t="s">
        <v>688</v>
      </c>
      <c r="C9" s="23" t="s">
        <v>2805</v>
      </c>
      <c r="D9" s="23">
        <f>FLOOR(C9*1.1,LOOKUP(C9*1.1,{0,10,50,100,500},{0.01,0.05,0.1,0.5,1}))</f>
        <v>80.800000000000011</v>
      </c>
      <c r="E9" s="23">
        <f>CEILING(C9*0.9,LOOKUP(C9*0.9,{0,10,50,100,500},{0.01,0.05,0.1,0.5,1}))</f>
        <v>66.2</v>
      </c>
      <c r="F9" s="23">
        <f t="shared" si="0"/>
        <v>80.300000000000011</v>
      </c>
      <c r="G9" s="23">
        <v>1</v>
      </c>
      <c r="H9" s="23">
        <f t="shared" si="1"/>
        <v>73.5</v>
      </c>
      <c r="I9" s="23" t="s">
        <v>3590</v>
      </c>
      <c r="J9" s="23" t="s">
        <v>1474</v>
      </c>
      <c r="K9" s="23" t="s">
        <v>3612</v>
      </c>
      <c r="M9">
        <v>1078</v>
      </c>
      <c r="P9" s="6">
        <v>8</v>
      </c>
      <c r="Q9" s="8">
        <f>Q2*8</f>
        <v>35616</v>
      </c>
    </row>
    <row r="10" spans="1:17" x14ac:dyDescent="0.25">
      <c r="H10" s="79">
        <f>SUM(H2:H9)</f>
        <v>445.2</v>
      </c>
      <c r="M10" s="79">
        <f>SUM(M2:M9)</f>
        <v>5206</v>
      </c>
      <c r="P10" s="6">
        <v>9</v>
      </c>
      <c r="Q10" s="8">
        <f>Q2*9</f>
        <v>40068</v>
      </c>
    </row>
    <row r="11" spans="1:17" x14ac:dyDescent="0.25">
      <c r="P11" s="6">
        <v>10</v>
      </c>
      <c r="Q11" s="8">
        <f>Q2*10</f>
        <v>44520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9181-E611-4451-8B49-19F55F97E43E}">
  <dimension ref="A1:Q11"/>
  <sheetViews>
    <sheetView zoomScale="145" zoomScaleNormal="145" workbookViewId="0">
      <selection activeCell="M7" sqref="M7"/>
    </sheetView>
  </sheetViews>
  <sheetFormatPr defaultColWidth="9.28515625" defaultRowHeight="15.75" x14ac:dyDescent="0.25"/>
  <cols>
    <col min="4" max="4" width="9.28515625" hidden="1" customWidth="1"/>
    <col min="11" max="11" width="15.7109375" customWidth="1"/>
  </cols>
  <sheetData>
    <row r="1" spans="1:17" x14ac:dyDescent="0.25">
      <c r="A1" s="80" t="s">
        <v>3587</v>
      </c>
      <c r="B1" s="80" t="s">
        <v>3588</v>
      </c>
      <c r="C1" s="80" t="s">
        <v>3589</v>
      </c>
      <c r="D1" s="80" t="s">
        <v>3590</v>
      </c>
      <c r="E1" s="80" t="s">
        <v>3591</v>
      </c>
      <c r="F1" s="80" t="s">
        <v>3592</v>
      </c>
      <c r="G1" s="80" t="s">
        <v>3593</v>
      </c>
      <c r="H1" s="80" t="s">
        <v>3594</v>
      </c>
      <c r="I1" s="80" t="s">
        <v>3590</v>
      </c>
      <c r="J1" s="80" t="s">
        <v>3595</v>
      </c>
      <c r="K1" s="80" t="s">
        <v>3596</v>
      </c>
      <c r="L1" s="80" t="s">
        <v>3597</v>
      </c>
      <c r="M1" s="80"/>
      <c r="P1" s="10" t="s">
        <v>49</v>
      </c>
      <c r="Q1" s="85"/>
    </row>
    <row r="2" spans="1:17" x14ac:dyDescent="0.25">
      <c r="A2" s="84" t="s">
        <v>2194</v>
      </c>
      <c r="B2" s="84" t="s">
        <v>2195</v>
      </c>
      <c r="C2" s="84">
        <v>28.45</v>
      </c>
      <c r="D2" s="84">
        <f>FLOOR(C2*1.1,LOOKUP(C2*1.1,{0,10,50,100,500},{0.01,0.05,0.1,0.5,1}))</f>
        <v>31.25</v>
      </c>
      <c r="E2" s="84">
        <f>CEILING(C2*0.9,LOOKUP(C2*0.9,{0,10,50,100,500},{0.01,0.05,0.1,0.5,1}))</f>
        <v>25.650000000000002</v>
      </c>
      <c r="F2" s="84">
        <f t="shared" ref="F2:F9" si="0">IF(D2&lt;10,D2-0.05,IF(D2&lt;50,D2-0.25,IF(D2&lt;100,D2-0.5,IF(D2&lt;500,D2-2.5,IF(D2&lt;1000,D2-5,0)))))</f>
        <v>31</v>
      </c>
      <c r="G2" s="84">
        <v>2</v>
      </c>
      <c r="H2" s="84">
        <f t="shared" ref="H2:H9" si="1">C2*G2</f>
        <v>56.9</v>
      </c>
      <c r="I2" s="84" t="s">
        <v>3590</v>
      </c>
      <c r="J2" s="84">
        <v>27.14</v>
      </c>
      <c r="K2" s="84" t="s">
        <v>3614</v>
      </c>
      <c r="L2" s="80"/>
      <c r="M2" s="80">
        <v>2052</v>
      </c>
      <c r="P2" s="10">
        <v>1</v>
      </c>
      <c r="Q2" s="85">
        <f>H10*1000*0.01</f>
        <v>4193.9999999999991</v>
      </c>
    </row>
    <row r="3" spans="1:17" x14ac:dyDescent="0.25">
      <c r="A3" s="84" t="s">
        <v>3464</v>
      </c>
      <c r="B3" s="84" t="s">
        <v>3465</v>
      </c>
      <c r="C3" s="84">
        <v>42.35</v>
      </c>
      <c r="D3" s="84">
        <f>FLOOR(C3*1.1,LOOKUP(C3*1.1,{0,10,50,100,500},{0.01,0.05,0.1,0.5,1}))</f>
        <v>46.550000000000004</v>
      </c>
      <c r="E3" s="84">
        <f>CEILING(C3*0.9,LOOKUP(C3*0.9,{0,10,50,100,500},{0.01,0.05,0.1,0.5,1}))</f>
        <v>38.15</v>
      </c>
      <c r="F3" s="84">
        <f t="shared" si="0"/>
        <v>46.300000000000004</v>
      </c>
      <c r="G3" s="84">
        <v>1</v>
      </c>
      <c r="H3" s="84">
        <f t="shared" si="1"/>
        <v>42.35</v>
      </c>
      <c r="I3" s="84" t="s">
        <v>3590</v>
      </c>
      <c r="J3" s="84">
        <v>22.99</v>
      </c>
      <c r="K3" s="84" t="s">
        <v>3615</v>
      </c>
      <c r="L3" s="82"/>
      <c r="M3" s="80">
        <v>-2793</v>
      </c>
      <c r="P3" s="10">
        <v>2</v>
      </c>
      <c r="Q3" s="85">
        <f>Q2*2</f>
        <v>8387.9999999999982</v>
      </c>
    </row>
    <row r="4" spans="1:17" x14ac:dyDescent="0.25">
      <c r="A4" s="84" t="s">
        <v>2551</v>
      </c>
      <c r="B4" s="84" t="s">
        <v>2552</v>
      </c>
      <c r="C4" s="84">
        <v>57.7</v>
      </c>
      <c r="D4" s="84">
        <f>FLOOR(C4*1.1,LOOKUP(C4*1.1,{0,10,50,100,500},{0.01,0.05,0.1,0.5,1}))</f>
        <v>63.400000000000006</v>
      </c>
      <c r="E4" s="84">
        <f>CEILING(C4*0.9,LOOKUP(C4*0.9,{0,10,50,100,500},{0.01,0.05,0.1,0.5,1}))</f>
        <v>52</v>
      </c>
      <c r="F4" s="84">
        <f t="shared" si="0"/>
        <v>62.900000000000006</v>
      </c>
      <c r="G4" s="84">
        <v>1</v>
      </c>
      <c r="H4" s="84">
        <f t="shared" si="1"/>
        <v>57.7</v>
      </c>
      <c r="I4" s="84" t="s">
        <v>3590</v>
      </c>
      <c r="J4" s="84">
        <v>22.05</v>
      </c>
      <c r="K4" s="84" t="s">
        <v>3616</v>
      </c>
      <c r="L4" s="80"/>
      <c r="M4" s="80">
        <v>1844</v>
      </c>
      <c r="P4" s="10">
        <v>3</v>
      </c>
      <c r="Q4" s="85">
        <f>Q2*3</f>
        <v>12581.999999999996</v>
      </c>
    </row>
    <row r="5" spans="1:17" x14ac:dyDescent="0.25">
      <c r="A5" s="81" t="s">
        <v>3021</v>
      </c>
      <c r="B5" s="81" t="s">
        <v>3022</v>
      </c>
      <c r="C5" s="81">
        <v>77.7</v>
      </c>
      <c r="D5" s="81">
        <f>FLOOR(C5*1.1,LOOKUP(C5*1.1,{0,10,50,100,500},{0.01,0.05,0.1,0.5,1}))</f>
        <v>85.4</v>
      </c>
      <c r="E5" s="81">
        <f>CEILING(C5*0.9,LOOKUP(C5*0.9,{0,10,50,100,500},{0.01,0.05,0.1,0.5,1}))</f>
        <v>70</v>
      </c>
      <c r="F5" s="81">
        <f t="shared" si="0"/>
        <v>84.9</v>
      </c>
      <c r="G5" s="81">
        <v>1</v>
      </c>
      <c r="H5" s="81">
        <f t="shared" si="1"/>
        <v>77.7</v>
      </c>
      <c r="I5" s="81" t="s">
        <v>3590</v>
      </c>
      <c r="J5" s="81">
        <v>21.01</v>
      </c>
      <c r="K5" s="81" t="s">
        <v>3617</v>
      </c>
      <c r="L5" s="80"/>
      <c r="M5" s="80">
        <v>656</v>
      </c>
      <c r="P5" s="10">
        <v>4</v>
      </c>
      <c r="Q5" s="85">
        <f>Q2*4</f>
        <v>16775.999999999996</v>
      </c>
    </row>
    <row r="6" spans="1:17" x14ac:dyDescent="0.25">
      <c r="A6" s="84" t="s">
        <v>2456</v>
      </c>
      <c r="B6" s="84" t="s">
        <v>2457</v>
      </c>
      <c r="C6" s="84">
        <v>25.6</v>
      </c>
      <c r="D6" s="84">
        <f>FLOOR(C6*1.1,LOOKUP(C6*1.1,{0,10,50,100,500},{0.01,0.05,0.1,0.5,1}))</f>
        <v>28.150000000000002</v>
      </c>
      <c r="E6" s="84">
        <f>CEILING(C6*0.9,LOOKUP(C6*0.9,{0,10,50,100,500},{0.01,0.05,0.1,0.5,1}))</f>
        <v>23.05</v>
      </c>
      <c r="F6" s="84">
        <f t="shared" si="0"/>
        <v>27.900000000000002</v>
      </c>
      <c r="G6" s="84">
        <v>2</v>
      </c>
      <c r="H6" s="84">
        <f t="shared" si="1"/>
        <v>51.2</v>
      </c>
      <c r="I6" s="84" t="s">
        <v>3590</v>
      </c>
      <c r="J6" s="84">
        <v>20.58</v>
      </c>
      <c r="K6" s="84" t="s">
        <v>3618</v>
      </c>
      <c r="L6" s="82"/>
      <c r="M6" s="80">
        <v>-12087</v>
      </c>
      <c r="N6" s="80" t="s">
        <v>3632</v>
      </c>
      <c r="P6" s="10">
        <v>5</v>
      </c>
      <c r="Q6" s="85">
        <f>Q2*5</f>
        <v>20969.999999999996</v>
      </c>
    </row>
    <row r="7" spans="1:17" x14ac:dyDescent="0.25">
      <c r="A7" s="84" t="s">
        <v>3619</v>
      </c>
      <c r="B7" s="84" t="s">
        <v>3620</v>
      </c>
      <c r="C7" s="84">
        <v>36.4</v>
      </c>
      <c r="D7" s="84">
        <f>FLOOR(C7*1.1,LOOKUP(C7*1.1,{0,10,50,100,500},{0.01,0.05,0.1,0.5,1}))</f>
        <v>40</v>
      </c>
      <c r="E7" s="84">
        <f>CEILING(C7*0.9,LOOKUP(C7*0.9,{0,10,50,100,500},{0.01,0.05,0.1,0.5,1}))</f>
        <v>32.800000000000004</v>
      </c>
      <c r="F7" s="84">
        <f t="shared" si="0"/>
        <v>39.75</v>
      </c>
      <c r="G7" s="84">
        <v>1</v>
      </c>
      <c r="H7" s="84">
        <f t="shared" si="1"/>
        <v>36.4</v>
      </c>
      <c r="I7" s="84" t="s">
        <v>3590</v>
      </c>
      <c r="J7" s="84">
        <v>14.8</v>
      </c>
      <c r="K7" s="84" t="s">
        <v>3621</v>
      </c>
      <c r="L7" s="82"/>
      <c r="M7" s="80">
        <v>-2836</v>
      </c>
      <c r="P7" s="10">
        <v>6</v>
      </c>
      <c r="Q7" s="85">
        <f>Q2*6</f>
        <v>25163.999999999993</v>
      </c>
    </row>
    <row r="8" spans="1:17" x14ac:dyDescent="0.25">
      <c r="A8" s="84" t="s">
        <v>1292</v>
      </c>
      <c r="B8" s="84" t="s">
        <v>1293</v>
      </c>
      <c r="C8" s="84">
        <v>42.15</v>
      </c>
      <c r="D8" s="84">
        <f>FLOOR(C8*1.1,LOOKUP(C8*1.1,{0,10,50,100,500},{0.01,0.05,0.1,0.5,1}))</f>
        <v>46.35</v>
      </c>
      <c r="E8" s="84">
        <f>CEILING(C8*0.9,LOOKUP(C8*0.9,{0,10,50,100,500},{0.01,0.05,0.1,0.5,1}))</f>
        <v>37.950000000000003</v>
      </c>
      <c r="F8" s="84">
        <f t="shared" si="0"/>
        <v>46.1</v>
      </c>
      <c r="G8" s="84">
        <v>1</v>
      </c>
      <c r="H8" s="84">
        <f t="shared" si="1"/>
        <v>42.15</v>
      </c>
      <c r="I8" s="84" t="s">
        <v>3590</v>
      </c>
      <c r="J8" s="84">
        <v>14.74</v>
      </c>
      <c r="K8" s="84" t="s">
        <v>3622</v>
      </c>
      <c r="L8" s="80"/>
      <c r="M8" s="80">
        <v>1964</v>
      </c>
      <c r="P8" s="10">
        <v>7</v>
      </c>
      <c r="Q8" s="85">
        <f>Q2*7</f>
        <v>29357.999999999993</v>
      </c>
    </row>
    <row r="9" spans="1:17" x14ac:dyDescent="0.25">
      <c r="A9" s="84" t="s">
        <v>615</v>
      </c>
      <c r="B9" s="84" t="s">
        <v>616</v>
      </c>
      <c r="C9" s="84">
        <v>55</v>
      </c>
      <c r="D9" s="84">
        <f>FLOOR(C9*1.1,LOOKUP(C9*1.1,{0,10,50,100,500},{0.01,0.05,0.1,0.5,1}))</f>
        <v>60.5</v>
      </c>
      <c r="E9" s="84">
        <f>CEILING(C9*0.9,LOOKUP(C9*0.9,{0,10,50,100,500},{0.01,0.05,0.1,0.5,1}))</f>
        <v>49.5</v>
      </c>
      <c r="F9" s="84">
        <f t="shared" si="0"/>
        <v>60</v>
      </c>
      <c r="G9" s="84">
        <v>1</v>
      </c>
      <c r="H9" s="84">
        <f t="shared" si="1"/>
        <v>55</v>
      </c>
      <c r="I9" s="84" t="s">
        <v>3590</v>
      </c>
      <c r="J9" s="84">
        <v>14.38</v>
      </c>
      <c r="K9" s="84" t="s">
        <v>3623</v>
      </c>
      <c r="L9" s="80"/>
      <c r="M9" s="80">
        <v>463</v>
      </c>
      <c r="P9" s="10">
        <v>8</v>
      </c>
      <c r="Q9" s="85">
        <f>Q2*8</f>
        <v>33551.999999999993</v>
      </c>
    </row>
    <row r="10" spans="1:17" x14ac:dyDescent="0.25">
      <c r="A10" s="80"/>
      <c r="B10" s="80"/>
      <c r="C10" s="80"/>
      <c r="D10" s="80"/>
      <c r="E10" s="80"/>
      <c r="F10" s="80"/>
      <c r="G10" s="80"/>
      <c r="H10" s="83">
        <f>SUM(H2:H9)</f>
        <v>419.39999999999992</v>
      </c>
      <c r="I10" s="80"/>
      <c r="J10" s="80"/>
      <c r="K10" s="80"/>
      <c r="L10" s="80"/>
      <c r="M10" s="83">
        <f>SUM(M2:M9)</f>
        <v>-10737</v>
      </c>
      <c r="P10" s="10">
        <v>9</v>
      </c>
      <c r="Q10" s="85">
        <f>Q2*9</f>
        <v>37745.999999999993</v>
      </c>
    </row>
    <row r="11" spans="1:17" x14ac:dyDescent="0.25">
      <c r="P11" s="10">
        <v>10</v>
      </c>
      <c r="Q11" s="85">
        <f>Q2*10</f>
        <v>41939.999999999993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7756-4C2A-4BA9-923C-E304550C4317}">
  <dimension ref="A1:T24"/>
  <sheetViews>
    <sheetView zoomScale="130" zoomScaleNormal="130" workbookViewId="0">
      <selection activeCell="Q14" sqref="Q14"/>
    </sheetView>
  </sheetViews>
  <sheetFormatPr defaultColWidth="9" defaultRowHeight="15.75" x14ac:dyDescent="0.25"/>
  <cols>
    <col min="1" max="1" width="9" style="6"/>
    <col min="2" max="2" width="10.5703125" style="6" bestFit="1" customWidth="1"/>
    <col min="3" max="3" width="9.140625" style="14" customWidth="1"/>
    <col min="4" max="4" width="9.5703125" style="6" hidden="1" customWidth="1"/>
    <col min="5" max="5" width="6.140625" style="6" bestFit="1" customWidth="1"/>
    <col min="6" max="6" width="6.5703125" style="14" bestFit="1" customWidth="1"/>
    <col min="7" max="7" width="9" style="14"/>
    <col min="8" max="8" width="9" style="6"/>
    <col min="9" max="9" width="9.5703125" style="6" bestFit="1" customWidth="1"/>
    <col min="10" max="10" width="9.5703125" style="6" customWidth="1"/>
    <col min="11" max="11" width="11.85546875" style="6" bestFit="1" customWidth="1"/>
    <col min="12" max="12" width="14" style="6" bestFit="1" customWidth="1"/>
    <col min="13" max="13" width="6" style="6" bestFit="1" customWidth="1"/>
    <col min="14" max="14" width="9" style="6"/>
    <col min="15" max="15" width="9.140625" style="6" customWidth="1"/>
    <col min="16" max="16384" width="9" style="6"/>
  </cols>
  <sheetData>
    <row r="1" spans="1:20" x14ac:dyDescent="0.25">
      <c r="A1" s="10" t="s">
        <v>0</v>
      </c>
      <c r="B1" s="10" t="s">
        <v>47</v>
      </c>
      <c r="C1" s="11" t="s">
        <v>1</v>
      </c>
      <c r="D1" s="10"/>
      <c r="E1" s="10" t="s">
        <v>2</v>
      </c>
      <c r="F1" s="11" t="s">
        <v>3</v>
      </c>
      <c r="G1" s="11" t="s">
        <v>4</v>
      </c>
      <c r="H1" s="10"/>
      <c r="I1" s="10"/>
      <c r="J1" s="11" t="s">
        <v>6</v>
      </c>
      <c r="K1" s="10" t="s">
        <v>5</v>
      </c>
      <c r="L1" s="10" t="s">
        <v>46</v>
      </c>
      <c r="M1" s="11" t="s">
        <v>48</v>
      </c>
      <c r="R1" s="11" t="s">
        <v>370</v>
      </c>
      <c r="S1" s="6" t="s">
        <v>49</v>
      </c>
      <c r="T1" s="8"/>
    </row>
    <row r="2" spans="1:20" x14ac:dyDescent="0.25">
      <c r="A2" s="15" t="s">
        <v>9</v>
      </c>
      <c r="B2" s="15" t="s">
        <v>10</v>
      </c>
      <c r="C2" s="15" t="s">
        <v>577</v>
      </c>
      <c r="D2" s="16">
        <f>FLOOR(C2*1.1,LOOKUP(C2*1.1,{0,10,50,100,500},{0.01,0.05,0.1,0.5,1}))</f>
        <v>124.5</v>
      </c>
      <c r="E2" s="16">
        <f>CEILING(C2*0.9,LOOKUP(C2*0.9,{0,10,50,100,500},{0.01,0.05,0.1,0.5,1}))</f>
        <v>102.5</v>
      </c>
      <c r="F2" s="17">
        <f t="shared" ref="F2:F16" si="0">IF(D2&lt;10,D2-0.02,IF(D2&lt;50,D2-0.1,IF(D2&lt;100,D2-0.2,IF(D2&lt;500,D2-1,IF(D2&lt;1000,D2-2,0)))))</f>
        <v>123.5</v>
      </c>
      <c r="G2" s="15">
        <v>0</v>
      </c>
      <c r="H2" s="15">
        <f t="shared" ref="H2:H16" si="1">C2*G2</f>
        <v>0</v>
      </c>
      <c r="I2" s="15"/>
      <c r="J2" s="15" t="s">
        <v>578</v>
      </c>
      <c r="K2" s="15" t="s">
        <v>579</v>
      </c>
      <c r="L2" s="15" t="s">
        <v>580</v>
      </c>
      <c r="M2" s="22"/>
      <c r="R2" s="3">
        <f t="shared" ref="R2:R11" si="2">IF(E2&lt;10,E2+0.01,IF(E2&lt;50,E2+0.05,IF(E2&lt;100,E2+0.1,IF(E2&lt;500,E2+0.5,IF(E2&lt;1000,E2+1,0)))))</f>
        <v>103</v>
      </c>
      <c r="S2" s="6">
        <v>1</v>
      </c>
      <c r="T2" s="8">
        <f>H17*1000*0.01</f>
        <v>4941</v>
      </c>
    </row>
    <row r="3" spans="1:20" s="9" customFormat="1" x14ac:dyDescent="0.25">
      <c r="A3" s="23" t="s">
        <v>300</v>
      </c>
      <c r="B3" s="23" t="s">
        <v>301</v>
      </c>
      <c r="C3" s="23" t="s">
        <v>581</v>
      </c>
      <c r="D3" s="23">
        <f>FLOOR(C3*1.1,LOOKUP(C3*1.1,{0,10,50,100,500},{0.01,0.05,0.1,0.5,1}))</f>
        <v>58</v>
      </c>
      <c r="E3" s="23">
        <f>CEILING(C3*0.9,LOOKUP(C3*0.9,{0,10,50,100,500},{0.01,0.05,0.1,0.5,1}))</f>
        <v>47.550000000000004</v>
      </c>
      <c r="F3" s="23">
        <f t="shared" si="0"/>
        <v>57.8</v>
      </c>
      <c r="G3" s="23">
        <v>1</v>
      </c>
      <c r="H3" s="23">
        <f t="shared" si="1"/>
        <v>52.8</v>
      </c>
      <c r="I3" s="23"/>
      <c r="J3" s="23" t="s">
        <v>582</v>
      </c>
      <c r="K3" s="23" t="s">
        <v>583</v>
      </c>
      <c r="L3" s="23" t="s">
        <v>584</v>
      </c>
      <c r="M3" s="4"/>
      <c r="N3" s="6">
        <v>-532</v>
      </c>
      <c r="O3" s="6"/>
      <c r="P3" s="6"/>
      <c r="Q3" s="6"/>
      <c r="R3" s="3">
        <f t="shared" si="2"/>
        <v>47.6</v>
      </c>
      <c r="S3" s="6">
        <v>2</v>
      </c>
      <c r="T3" s="8">
        <f>T2*2</f>
        <v>9882</v>
      </c>
    </row>
    <row r="4" spans="1:20" x14ac:dyDescent="0.25">
      <c r="A4" s="23" t="s">
        <v>8</v>
      </c>
      <c r="B4" s="23" t="s">
        <v>7</v>
      </c>
      <c r="C4" s="23" t="s">
        <v>585</v>
      </c>
      <c r="D4" s="24">
        <f>FLOOR(C4*1.1,LOOKUP(C4*1.1,{0,10,50,100,500},{0.01,0.05,0.1,0.5,1}))</f>
        <v>80.400000000000006</v>
      </c>
      <c r="E4" s="24">
        <f>CEILING(C4*0.9,LOOKUP(C4*0.9,{0,10,50,100,500},{0.01,0.05,0.1,0.5,1}))</f>
        <v>65.8</v>
      </c>
      <c r="F4" s="25">
        <f t="shared" si="0"/>
        <v>80.2</v>
      </c>
      <c r="G4" s="23">
        <v>1</v>
      </c>
      <c r="H4" s="23">
        <f t="shared" si="1"/>
        <v>73.099999999999994</v>
      </c>
      <c r="I4" s="23"/>
      <c r="J4" s="23" t="s">
        <v>586</v>
      </c>
      <c r="K4" s="23" t="s">
        <v>587</v>
      </c>
      <c r="L4" s="23" t="s">
        <v>588</v>
      </c>
      <c r="M4" s="22"/>
      <c r="N4" s="6" t="s">
        <v>645</v>
      </c>
      <c r="R4" s="3">
        <f t="shared" si="2"/>
        <v>65.899999999999991</v>
      </c>
      <c r="S4" s="6">
        <v>3</v>
      </c>
      <c r="T4" s="8">
        <f>T2*3</f>
        <v>14823</v>
      </c>
    </row>
    <row r="5" spans="1:20" s="9" customFormat="1" ht="17.25" customHeight="1" x14ac:dyDescent="0.25">
      <c r="A5" s="15" t="s">
        <v>243</v>
      </c>
      <c r="B5" s="15" t="s">
        <v>244</v>
      </c>
      <c r="C5" s="15" t="s">
        <v>589</v>
      </c>
      <c r="D5" s="16">
        <f>FLOOR(C5*1.1,LOOKUP(C5*1.1,{0,10,50,100,500},{0.01,0.05,0.1,0.5,1}))</f>
        <v>103.5</v>
      </c>
      <c r="E5" s="16">
        <f>CEILING(C5*0.9,LOOKUP(C5*0.9,{0,10,50,100,500},{0.01,0.05,0.1,0.5,1}))</f>
        <v>85.100000000000009</v>
      </c>
      <c r="F5" s="17">
        <f t="shared" si="0"/>
        <v>102.5</v>
      </c>
      <c r="G5" s="15">
        <v>0</v>
      </c>
      <c r="H5" s="15">
        <f t="shared" si="1"/>
        <v>0</v>
      </c>
      <c r="I5" s="15"/>
      <c r="J5" s="15" t="s">
        <v>590</v>
      </c>
      <c r="K5" s="15" t="s">
        <v>591</v>
      </c>
      <c r="L5" s="15" t="s">
        <v>592</v>
      </c>
      <c r="M5" s="4"/>
      <c r="N5" s="6"/>
      <c r="O5" s="6"/>
      <c r="P5" s="6"/>
      <c r="Q5" s="6"/>
      <c r="R5" s="3">
        <f t="shared" si="2"/>
        <v>85.2</v>
      </c>
      <c r="S5" s="6">
        <v>4</v>
      </c>
      <c r="T5" s="8">
        <f>T2*4</f>
        <v>19764</v>
      </c>
    </row>
    <row r="6" spans="1:20" x14ac:dyDescent="0.25">
      <c r="A6" s="28" t="s">
        <v>593</v>
      </c>
      <c r="B6" s="28" t="s">
        <v>594</v>
      </c>
      <c r="C6" s="28" t="s">
        <v>595</v>
      </c>
      <c r="D6" s="22">
        <f>FLOOR(C6*1.1,LOOKUP(C6*1.1,{0,10,50,100,500},{0.01,0.05,0.1,0.5,1}))</f>
        <v>24.05</v>
      </c>
      <c r="E6" s="22">
        <f>CEILING(C6*0.9,LOOKUP(C6*0.9,{0,10,50,100,500},{0.01,0.05,0.1,0.5,1}))</f>
        <v>19.75</v>
      </c>
      <c r="F6" s="29">
        <f t="shared" si="0"/>
        <v>23.95</v>
      </c>
      <c r="G6" s="28">
        <v>0</v>
      </c>
      <c r="H6" s="28">
        <f t="shared" si="1"/>
        <v>0</v>
      </c>
      <c r="I6" s="28"/>
      <c r="J6" s="28" t="s">
        <v>596</v>
      </c>
      <c r="K6" s="28" t="s">
        <v>597</v>
      </c>
      <c r="L6" s="28" t="s">
        <v>598</v>
      </c>
      <c r="M6" s="22"/>
      <c r="R6" s="3">
        <f t="shared" si="2"/>
        <v>19.8</v>
      </c>
      <c r="S6" s="6">
        <v>5</v>
      </c>
      <c r="T6" s="8">
        <f>T2*5</f>
        <v>24705</v>
      </c>
    </row>
    <row r="7" spans="1:20" s="9" customFormat="1" x14ac:dyDescent="0.25">
      <c r="A7" s="23" t="s">
        <v>138</v>
      </c>
      <c r="B7" s="23" t="s">
        <v>139</v>
      </c>
      <c r="C7" s="23" t="s">
        <v>599</v>
      </c>
      <c r="D7" s="24">
        <f>FLOOR(C7*1.1,LOOKUP(C7*1.1,{0,10,50,100,500},{0.01,0.05,0.1,0.5,1}))</f>
        <v>31.05</v>
      </c>
      <c r="E7" s="24">
        <f>CEILING(C7*0.9,LOOKUP(C7*0.9,{0,10,50,100,500},{0.01,0.05,0.1,0.5,1}))</f>
        <v>25.450000000000003</v>
      </c>
      <c r="F7" s="25">
        <f t="shared" si="0"/>
        <v>30.95</v>
      </c>
      <c r="G7" s="23">
        <v>2</v>
      </c>
      <c r="H7" s="23">
        <f t="shared" si="1"/>
        <v>56.5</v>
      </c>
      <c r="I7" s="23"/>
      <c r="J7" s="23" t="s">
        <v>600</v>
      </c>
      <c r="K7" s="23" t="s">
        <v>601</v>
      </c>
      <c r="L7" s="23" t="s">
        <v>602</v>
      </c>
      <c r="M7" s="4"/>
      <c r="N7" s="6">
        <v>-1863</v>
      </c>
      <c r="O7" s="6"/>
      <c r="P7" s="6"/>
      <c r="Q7" s="6"/>
      <c r="R7" s="3">
        <f t="shared" si="2"/>
        <v>25.500000000000004</v>
      </c>
      <c r="S7" s="6">
        <v>6</v>
      </c>
      <c r="T7" s="8">
        <f>T2*6</f>
        <v>29646</v>
      </c>
    </row>
    <row r="8" spans="1:20" s="13" customFormat="1" x14ac:dyDescent="0.25">
      <c r="A8" s="23" t="s">
        <v>603</v>
      </c>
      <c r="B8" s="23" t="s">
        <v>604</v>
      </c>
      <c r="C8" s="23" t="s">
        <v>605</v>
      </c>
      <c r="D8" s="24">
        <f>FLOOR(C8*1.1,LOOKUP(C8*1.1,{0,10,50,100,500},{0.01,0.05,0.1,0.5,1}))</f>
        <v>65.400000000000006</v>
      </c>
      <c r="E8" s="24">
        <f>CEILING(C8*0.9,LOOKUP(C8*0.9,{0,10,50,100,500},{0.01,0.05,0.1,0.5,1}))</f>
        <v>53.6</v>
      </c>
      <c r="F8" s="25">
        <f t="shared" si="0"/>
        <v>65.2</v>
      </c>
      <c r="G8" s="25">
        <v>1</v>
      </c>
      <c r="H8" s="23">
        <f t="shared" si="1"/>
        <v>59.5</v>
      </c>
      <c r="I8" s="23"/>
      <c r="J8" s="23" t="s">
        <v>606</v>
      </c>
      <c r="K8" s="23" t="s">
        <v>607</v>
      </c>
      <c r="L8" s="23" t="s">
        <v>608</v>
      </c>
      <c r="M8" s="22"/>
      <c r="N8" s="6">
        <v>-879</v>
      </c>
      <c r="O8" s="6"/>
      <c r="P8" s="6"/>
      <c r="Q8" s="6"/>
      <c r="R8" s="3">
        <f t="shared" si="2"/>
        <v>53.7</v>
      </c>
      <c r="S8" s="6">
        <v>7</v>
      </c>
      <c r="T8" s="8">
        <f>T2*7</f>
        <v>34587</v>
      </c>
    </row>
    <row r="9" spans="1:20" s="13" customFormat="1" x14ac:dyDescent="0.25">
      <c r="A9" s="23" t="s">
        <v>609</v>
      </c>
      <c r="B9" s="23" t="s">
        <v>610</v>
      </c>
      <c r="C9" s="23" t="s">
        <v>611</v>
      </c>
      <c r="D9" s="24">
        <f>FLOOR(C9*1.1,LOOKUP(C9*1.1,{0,10,50,100,500},{0.01,0.05,0.1,0.5,1}))</f>
        <v>76.2</v>
      </c>
      <c r="E9" s="24">
        <f>CEILING(C9*0.9,LOOKUP(C9*0.9,{0,10,50,100,500},{0.01,0.05,0.1,0.5,1}))</f>
        <v>62.400000000000006</v>
      </c>
      <c r="F9" s="25">
        <f t="shared" si="0"/>
        <v>76</v>
      </c>
      <c r="G9" s="25">
        <v>1</v>
      </c>
      <c r="H9" s="23">
        <f t="shared" si="1"/>
        <v>69.3</v>
      </c>
      <c r="I9" s="23"/>
      <c r="J9" s="23" t="s">
        <v>612</v>
      </c>
      <c r="K9" s="23" t="s">
        <v>613</v>
      </c>
      <c r="L9" s="23" t="s">
        <v>614</v>
      </c>
      <c r="M9" s="4"/>
      <c r="N9" s="6">
        <v>1194</v>
      </c>
      <c r="O9" s="6"/>
      <c r="P9" s="6"/>
      <c r="Q9" s="6"/>
      <c r="R9" s="3">
        <f t="shared" si="2"/>
        <v>62.500000000000007</v>
      </c>
      <c r="S9" s="6">
        <v>8</v>
      </c>
      <c r="T9" s="8">
        <f>T2*8</f>
        <v>39528</v>
      </c>
    </row>
    <row r="10" spans="1:20" x14ac:dyDescent="0.25">
      <c r="A10" s="23" t="s">
        <v>615</v>
      </c>
      <c r="B10" s="23" t="s">
        <v>616</v>
      </c>
      <c r="C10" s="23" t="s">
        <v>617</v>
      </c>
      <c r="D10" s="24">
        <f>FLOOR(C10*1.1,LOOKUP(C10*1.1,{0,10,50,100,500},{0.01,0.05,0.1,0.5,1}))</f>
        <v>48.150000000000006</v>
      </c>
      <c r="E10" s="24">
        <f>CEILING(C10*0.9,LOOKUP(C10*0.9,{0,10,50,100,500},{0.01,0.05,0.1,0.5,1}))</f>
        <v>39.450000000000003</v>
      </c>
      <c r="F10" s="25">
        <f t="shared" si="0"/>
        <v>48.050000000000004</v>
      </c>
      <c r="G10" s="25">
        <v>1</v>
      </c>
      <c r="H10" s="23">
        <f t="shared" si="1"/>
        <v>43.8</v>
      </c>
      <c r="I10" s="25"/>
      <c r="J10" s="23" t="s">
        <v>311</v>
      </c>
      <c r="K10" s="23" t="s">
        <v>618</v>
      </c>
      <c r="L10" s="23" t="s">
        <v>619</v>
      </c>
      <c r="M10" s="3"/>
      <c r="N10" s="6">
        <v>-640</v>
      </c>
      <c r="R10" s="3">
        <f t="shared" si="2"/>
        <v>39.5</v>
      </c>
      <c r="S10" s="6">
        <v>9</v>
      </c>
      <c r="T10" s="8">
        <f>T2*9</f>
        <v>44469</v>
      </c>
    </row>
    <row r="11" spans="1:20" s="9" customFormat="1" x14ac:dyDescent="0.25">
      <c r="A11" s="23" t="s">
        <v>506</v>
      </c>
      <c r="B11" s="23" t="s">
        <v>507</v>
      </c>
      <c r="C11" s="23" t="s">
        <v>585</v>
      </c>
      <c r="D11" s="24">
        <f>FLOOR(C11*1.1,LOOKUP(C11*1.1,{0,10,50,100,500},{0.01,0.05,0.1,0.5,1}))</f>
        <v>80.400000000000006</v>
      </c>
      <c r="E11" s="24">
        <f>CEILING(C11*0.9,LOOKUP(C11*0.9,{0,10,50,100,500},{0.01,0.05,0.1,0.5,1}))</f>
        <v>65.8</v>
      </c>
      <c r="F11" s="25">
        <f t="shared" si="0"/>
        <v>80.2</v>
      </c>
      <c r="G11" s="25">
        <v>1</v>
      </c>
      <c r="H11" s="23">
        <f t="shared" si="1"/>
        <v>73.099999999999994</v>
      </c>
      <c r="I11" s="25"/>
      <c r="J11" s="23" t="s">
        <v>620</v>
      </c>
      <c r="K11" s="23" t="s">
        <v>94</v>
      </c>
      <c r="L11" s="23" t="s">
        <v>621</v>
      </c>
      <c r="M11" s="3"/>
      <c r="N11" s="6">
        <v>-1018</v>
      </c>
      <c r="O11" s="6"/>
      <c r="P11" s="6"/>
      <c r="Q11" s="6"/>
      <c r="R11" s="3">
        <f t="shared" si="2"/>
        <v>65.899999999999991</v>
      </c>
      <c r="S11" s="6">
        <v>10</v>
      </c>
      <c r="T11" s="8">
        <f>T2*10</f>
        <v>49410</v>
      </c>
    </row>
    <row r="12" spans="1:20" x14ac:dyDescent="0.25">
      <c r="A12" s="23" t="s">
        <v>200</v>
      </c>
      <c r="B12" s="23" t="s">
        <v>201</v>
      </c>
      <c r="C12" s="23" t="s">
        <v>622</v>
      </c>
      <c r="D12" s="24">
        <f>FLOOR(C12*1.1,LOOKUP(C12*1.1,{0,10,50,100,500},{0.01,0.05,0.1,0.5,1}))</f>
        <v>72.600000000000009</v>
      </c>
      <c r="E12" s="24">
        <f>CEILING(C12*0.9,LOOKUP(C12*0.9,{0,10,50,100,500},{0.01,0.05,0.1,0.5,1}))</f>
        <v>59.400000000000006</v>
      </c>
      <c r="F12" s="25">
        <f t="shared" si="0"/>
        <v>72.400000000000006</v>
      </c>
      <c r="G12" s="25">
        <v>1</v>
      </c>
      <c r="H12" s="23">
        <f t="shared" si="1"/>
        <v>66</v>
      </c>
      <c r="I12" s="25"/>
      <c r="J12" s="23" t="s">
        <v>623</v>
      </c>
      <c r="K12" s="23" t="s">
        <v>624</v>
      </c>
      <c r="L12" s="23" t="s">
        <v>625</v>
      </c>
      <c r="M12" s="3"/>
      <c r="N12" s="6">
        <v>211</v>
      </c>
      <c r="P12" s="14"/>
      <c r="R12" s="3"/>
      <c r="T12" s="7"/>
    </row>
    <row r="13" spans="1:20" s="9" customFormat="1" x14ac:dyDescent="0.25">
      <c r="A13" s="15" t="s">
        <v>21</v>
      </c>
      <c r="B13" s="15" t="s">
        <v>22</v>
      </c>
      <c r="C13" s="15" t="s">
        <v>626</v>
      </c>
      <c r="D13" s="16">
        <f>FLOOR(C13*1.1,LOOKUP(C13*1.1,{0,10,50,100,500},{0.01,0.05,0.1,0.5,1}))</f>
        <v>45.650000000000006</v>
      </c>
      <c r="E13" s="16">
        <f>CEILING(C13*0.9,LOOKUP(C13*0.9,{0,10,50,100,500},{0.01,0.05,0.1,0.5,1}))</f>
        <v>37.35</v>
      </c>
      <c r="F13" s="17">
        <f t="shared" si="0"/>
        <v>45.550000000000004</v>
      </c>
      <c r="G13" s="17">
        <v>0</v>
      </c>
      <c r="H13" s="15"/>
      <c r="I13" s="17"/>
      <c r="J13" s="15" t="s">
        <v>627</v>
      </c>
      <c r="K13" s="15" t="s">
        <v>628</v>
      </c>
      <c r="L13" s="15" t="s">
        <v>629</v>
      </c>
      <c r="M13" s="3"/>
      <c r="N13" s="6"/>
      <c r="O13" s="6"/>
      <c r="P13" s="14"/>
      <c r="Q13" s="6"/>
      <c r="R13" s="3"/>
      <c r="S13" s="6"/>
      <c r="T13" s="7"/>
    </row>
    <row r="14" spans="1:20" x14ac:dyDescent="0.25">
      <c r="A14" s="15" t="s">
        <v>184</v>
      </c>
      <c r="B14" s="15" t="s">
        <v>185</v>
      </c>
      <c r="C14" s="15" t="s">
        <v>630</v>
      </c>
      <c r="D14" s="16">
        <f>FLOOR(C14*1.1,LOOKUP(C14*1.1,{0,10,50,100,500},{0.01,0.05,0.1,0.5,1}))</f>
        <v>28.150000000000002</v>
      </c>
      <c r="E14" s="16">
        <f>CEILING(C14*0.9,LOOKUP(C14*0.9,{0,10,50,100,500},{0.01,0.05,0.1,0.5,1}))</f>
        <v>23.05</v>
      </c>
      <c r="F14" s="17">
        <f t="shared" si="0"/>
        <v>28.05</v>
      </c>
      <c r="G14" s="17">
        <v>0</v>
      </c>
      <c r="H14" s="15">
        <f t="shared" si="1"/>
        <v>0</v>
      </c>
      <c r="I14" s="17"/>
      <c r="J14" s="15" t="s">
        <v>631</v>
      </c>
      <c r="K14" s="15" t="s">
        <v>632</v>
      </c>
      <c r="L14" s="15" t="s">
        <v>633</v>
      </c>
      <c r="M14" s="3"/>
      <c r="P14" s="14"/>
      <c r="R14" s="3"/>
      <c r="T14" s="7"/>
    </row>
    <row r="15" spans="1:20" s="9" customFormat="1" x14ac:dyDescent="0.25">
      <c r="A15" s="15" t="s">
        <v>634</v>
      </c>
      <c r="B15" s="15" t="s">
        <v>635</v>
      </c>
      <c r="C15" s="15" t="s">
        <v>636</v>
      </c>
      <c r="D15" s="16">
        <f>FLOOR(C15*1.1,LOOKUP(C15*1.1,{0,10,50,100,500},{0.01,0.05,0.1,0.5,1}))</f>
        <v>26.200000000000003</v>
      </c>
      <c r="E15" s="16">
        <f>CEILING(C15*0.9,LOOKUP(C15*0.9,{0,10,50,100,500},{0.01,0.05,0.1,0.5,1}))</f>
        <v>21.5</v>
      </c>
      <c r="F15" s="17">
        <f t="shared" si="0"/>
        <v>26.1</v>
      </c>
      <c r="G15" s="17">
        <v>0</v>
      </c>
      <c r="H15" s="15">
        <f t="shared" si="1"/>
        <v>0</v>
      </c>
      <c r="I15" s="17"/>
      <c r="J15" s="15" t="s">
        <v>637</v>
      </c>
      <c r="K15" s="15" t="s">
        <v>638</v>
      </c>
      <c r="L15" s="15" t="s">
        <v>639</v>
      </c>
      <c r="M15" s="3"/>
      <c r="N15" s="6"/>
      <c r="O15" s="6"/>
      <c r="P15" s="14"/>
      <c r="Q15" s="6"/>
      <c r="R15" s="14"/>
      <c r="S15" s="14"/>
      <c r="T15" s="7"/>
    </row>
    <row r="16" spans="1:20" x14ac:dyDescent="0.25">
      <c r="A16" s="15" t="s">
        <v>640</v>
      </c>
      <c r="B16" s="15" t="s">
        <v>641</v>
      </c>
      <c r="C16" s="15" t="s">
        <v>215</v>
      </c>
      <c r="D16" s="16">
        <f>FLOOR(C16*1.1,LOOKUP(C16*1.1,{0,10,50,100,500},{0.01,0.05,0.1,0.5,1}))</f>
        <v>79.2</v>
      </c>
      <c r="E16" s="16">
        <f>CEILING(C16*0.9,LOOKUP(C16*0.9,{0,10,50,100,500},{0.01,0.05,0.1,0.5,1}))</f>
        <v>64.8</v>
      </c>
      <c r="F16" s="17">
        <f t="shared" si="0"/>
        <v>79</v>
      </c>
      <c r="G16" s="17">
        <v>0</v>
      </c>
      <c r="H16" s="15">
        <f t="shared" si="1"/>
        <v>0</v>
      </c>
      <c r="I16" s="17"/>
      <c r="J16" s="15" t="s">
        <v>642</v>
      </c>
      <c r="K16" s="15" t="s">
        <v>643</v>
      </c>
      <c r="L16" s="15" t="s">
        <v>644</v>
      </c>
      <c r="M16" s="3"/>
      <c r="P16" s="14"/>
      <c r="R16" s="14"/>
      <c r="S16" s="14"/>
      <c r="T16" s="7"/>
    </row>
    <row r="17" spans="1:15" x14ac:dyDescent="0.25">
      <c r="C17" s="6"/>
      <c r="D17" s="4"/>
      <c r="E17" s="4"/>
      <c r="F17" s="3"/>
      <c r="G17" s="3"/>
      <c r="H17" s="9">
        <f>SUM(H2:H16)</f>
        <v>494.1</v>
      </c>
      <c r="I17" s="5"/>
      <c r="J17" s="5"/>
      <c r="L17" s="8"/>
      <c r="N17" s="31">
        <f>SUM(N2:N16)</f>
        <v>-3527</v>
      </c>
      <c r="O17" s="7"/>
    </row>
    <row r="18" spans="1:15" x14ac:dyDescent="0.25">
      <c r="A18" s="7"/>
      <c r="B18" s="7"/>
      <c r="C18" s="7"/>
      <c r="D18" s="4"/>
      <c r="E18" s="4"/>
      <c r="F18" s="3"/>
      <c r="G18" s="3"/>
      <c r="H18" s="5"/>
      <c r="I18" s="5"/>
      <c r="N18" s="7"/>
      <c r="O18" s="7"/>
    </row>
    <row r="19" spans="1:15" x14ac:dyDescent="0.25">
      <c r="A19" s="7"/>
      <c r="B19" s="7"/>
      <c r="C19" s="7"/>
      <c r="D19" s="4"/>
      <c r="E19" s="4"/>
      <c r="F19" s="3"/>
      <c r="G19" s="3"/>
      <c r="H19" s="5"/>
      <c r="I19" s="5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N20" s="7"/>
      <c r="O20" s="7"/>
    </row>
    <row r="21" spans="1:15" x14ac:dyDescent="0.25">
      <c r="A21" s="7"/>
      <c r="B21" s="7"/>
      <c r="C21" s="7"/>
      <c r="O21" s="7"/>
    </row>
    <row r="22" spans="1:15" x14ac:dyDescent="0.25">
      <c r="A22" s="7"/>
      <c r="B22" s="7"/>
      <c r="C22" s="7"/>
      <c r="N22" s="7"/>
      <c r="O22" s="7"/>
    </row>
    <row r="23" spans="1:15" x14ac:dyDescent="0.25">
      <c r="A23" s="7"/>
      <c r="B23" s="7"/>
      <c r="C23" s="7"/>
    </row>
    <row r="24" spans="1:15" x14ac:dyDescent="0.25">
      <c r="A24" s="7"/>
      <c r="B24" s="7"/>
      <c r="C2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E375-D2A4-418B-A3B8-8CE9A08F9592}">
  <dimension ref="A1:Q11"/>
  <sheetViews>
    <sheetView zoomScale="145" zoomScaleNormal="145" workbookViewId="0">
      <selection activeCell="K20" sqref="K20"/>
    </sheetView>
  </sheetViews>
  <sheetFormatPr defaultColWidth="9.28515625" defaultRowHeight="15.75" x14ac:dyDescent="0.25"/>
  <cols>
    <col min="4" max="4" width="9.28515625" hidden="1" customWidth="1"/>
    <col min="11" max="11" width="15.7109375" customWidth="1"/>
    <col min="12" max="12" width="9.28515625" customWidth="1"/>
  </cols>
  <sheetData>
    <row r="1" spans="1:17" x14ac:dyDescent="0.25">
      <c r="A1" s="80" t="s">
        <v>3587</v>
      </c>
      <c r="B1" s="80" t="s">
        <v>3588</v>
      </c>
      <c r="C1" s="80" t="s">
        <v>3589</v>
      </c>
      <c r="D1" s="80" t="s">
        <v>3590</v>
      </c>
      <c r="E1" s="80" t="s">
        <v>3591</v>
      </c>
      <c r="F1" s="80" t="s">
        <v>3592</v>
      </c>
      <c r="G1" s="80" t="s">
        <v>3593</v>
      </c>
      <c r="H1" s="80" t="s">
        <v>3594</v>
      </c>
      <c r="I1" s="80" t="s">
        <v>3590</v>
      </c>
      <c r="J1" s="80" t="s">
        <v>3595</v>
      </c>
      <c r="K1" s="80" t="s">
        <v>3596</v>
      </c>
      <c r="L1" s="80" t="s">
        <v>3597</v>
      </c>
      <c r="M1" s="80"/>
      <c r="P1" s="10" t="s">
        <v>49</v>
      </c>
      <c r="Q1" s="85"/>
    </row>
    <row r="2" spans="1:17" x14ac:dyDescent="0.25">
      <c r="A2" s="84" t="s">
        <v>1185</v>
      </c>
      <c r="B2" s="84" t="s">
        <v>1186</v>
      </c>
      <c r="C2" s="84">
        <v>59</v>
      </c>
      <c r="D2" s="84">
        <f>FLOOR(C2*1.1,LOOKUP(C2*1.1,{0,10,50,100,500},{0.01,0.05,0.1,0.5,1}))</f>
        <v>64.900000000000006</v>
      </c>
      <c r="E2" s="84">
        <f>CEILING(C2*0.9,LOOKUP(C2*0.9,{0,10,50,100,500},{0.01,0.05,0.1,0.5,1}))</f>
        <v>53.1</v>
      </c>
      <c r="F2" s="84">
        <f t="shared" ref="F2:F9" si="0">IF(D2&lt;10,D2-0.05,IF(D2&lt;50,D2-0.25,IF(D2&lt;100,D2-0.5,IF(D2&lt;500,D2-2.5,IF(D2&lt;1000,D2-5,0)))))</f>
        <v>64.400000000000006</v>
      </c>
      <c r="G2" s="84">
        <v>1</v>
      </c>
      <c r="H2" s="84">
        <f t="shared" ref="H2:H9" si="1">C2*G2</f>
        <v>59</v>
      </c>
      <c r="I2" s="84" t="s">
        <v>3590</v>
      </c>
      <c r="J2" s="84">
        <v>40.76</v>
      </c>
      <c r="K2" s="84" t="s">
        <v>3624</v>
      </c>
      <c r="L2" s="80"/>
      <c r="M2" s="253" t="s">
        <v>3633</v>
      </c>
      <c r="P2" s="10">
        <v>1</v>
      </c>
      <c r="Q2" s="85">
        <f>H10*1000*0.01</f>
        <v>4329.0000000000009</v>
      </c>
    </row>
    <row r="3" spans="1:17" x14ac:dyDescent="0.25">
      <c r="A3" s="84" t="s">
        <v>300</v>
      </c>
      <c r="B3" s="84" t="s">
        <v>301</v>
      </c>
      <c r="C3" s="84">
        <v>66.400000000000006</v>
      </c>
      <c r="D3" s="84">
        <f>FLOOR(C3*1.1,LOOKUP(C3*1.1,{0,10,50,100,500},{0.01,0.05,0.1,0.5,1}))</f>
        <v>73</v>
      </c>
      <c r="E3" s="84">
        <f>CEILING(C3*0.9,LOOKUP(C3*0.9,{0,10,50,100,500},{0.01,0.05,0.1,0.5,1}))</f>
        <v>59.800000000000004</v>
      </c>
      <c r="F3" s="84">
        <f t="shared" si="0"/>
        <v>72.5</v>
      </c>
      <c r="G3" s="84">
        <v>1</v>
      </c>
      <c r="H3" s="84">
        <f t="shared" si="1"/>
        <v>66.400000000000006</v>
      </c>
      <c r="I3" s="84" t="s">
        <v>3590</v>
      </c>
      <c r="J3" s="84">
        <v>34.74</v>
      </c>
      <c r="K3" s="84" t="s">
        <v>3625</v>
      </c>
      <c r="L3" s="80"/>
      <c r="M3" s="253"/>
      <c r="P3" s="10">
        <v>2</v>
      </c>
      <c r="Q3" s="85">
        <f>Q2*2</f>
        <v>8658.0000000000018</v>
      </c>
    </row>
    <row r="4" spans="1:17" x14ac:dyDescent="0.25">
      <c r="A4" s="84" t="s">
        <v>2625</v>
      </c>
      <c r="B4" s="84" t="s">
        <v>2626</v>
      </c>
      <c r="C4" s="84">
        <v>28</v>
      </c>
      <c r="D4" s="84">
        <f>FLOOR(C4*1.1,LOOKUP(C4*1.1,{0,10,50,100,500},{0.01,0.05,0.1,0.5,1}))</f>
        <v>30.8</v>
      </c>
      <c r="E4" s="84">
        <f>CEILING(C4*0.9,LOOKUP(C4*0.9,{0,10,50,100,500},{0.01,0.05,0.1,0.5,1}))</f>
        <v>25.200000000000003</v>
      </c>
      <c r="F4" s="84">
        <f t="shared" si="0"/>
        <v>30.55</v>
      </c>
      <c r="G4" s="84">
        <v>2</v>
      </c>
      <c r="H4" s="84">
        <f t="shared" si="1"/>
        <v>56</v>
      </c>
      <c r="I4" s="84" t="s">
        <v>3590</v>
      </c>
      <c r="J4" s="84">
        <v>29.17</v>
      </c>
      <c r="K4" s="84" t="s">
        <v>3626</v>
      </c>
      <c r="L4" s="80"/>
      <c r="M4" s="253"/>
      <c r="P4" s="10">
        <v>3</v>
      </c>
      <c r="Q4" s="85">
        <f>Q2*3</f>
        <v>12987.000000000004</v>
      </c>
    </row>
    <row r="5" spans="1:17" x14ac:dyDescent="0.25">
      <c r="A5" s="84" t="s">
        <v>345</v>
      </c>
      <c r="B5" s="84" t="s">
        <v>346</v>
      </c>
      <c r="C5" s="84">
        <v>35.35</v>
      </c>
      <c r="D5" s="84">
        <f>FLOOR(C5*1.1,LOOKUP(C5*1.1,{0,10,50,100,500},{0.01,0.05,0.1,0.5,1}))</f>
        <v>38.85</v>
      </c>
      <c r="E5" s="84">
        <f>CEILING(C5*0.9,LOOKUP(C5*0.9,{0,10,50,100,500},{0.01,0.05,0.1,0.5,1}))</f>
        <v>31.85</v>
      </c>
      <c r="F5" s="84">
        <f t="shared" si="0"/>
        <v>38.6</v>
      </c>
      <c r="G5" s="84">
        <v>2</v>
      </c>
      <c r="H5" s="84">
        <f t="shared" si="1"/>
        <v>70.7</v>
      </c>
      <c r="I5" s="84" t="s">
        <v>3590</v>
      </c>
      <c r="J5" s="84">
        <v>26.55</v>
      </c>
      <c r="K5" s="84" t="s">
        <v>3627</v>
      </c>
      <c r="L5" s="80"/>
      <c r="M5" s="253"/>
      <c r="P5" s="10">
        <v>4</v>
      </c>
      <c r="Q5" s="85">
        <f>Q2*4</f>
        <v>17316.000000000004</v>
      </c>
    </row>
    <row r="6" spans="1:17" x14ac:dyDescent="0.25">
      <c r="A6" s="84" t="s">
        <v>1968</v>
      </c>
      <c r="B6" s="84" t="s">
        <v>1969</v>
      </c>
      <c r="C6" s="84">
        <v>19.399999999999999</v>
      </c>
      <c r="D6" s="84">
        <f>FLOOR(C6*1.1,LOOKUP(C6*1.1,{0,10,50,100,500},{0.01,0.05,0.1,0.5,1}))</f>
        <v>21.3</v>
      </c>
      <c r="E6" s="84">
        <f>CEILING(C6*0.9,LOOKUP(C6*0.9,{0,10,50,100,500},{0.01,0.05,0.1,0.5,1}))</f>
        <v>17.5</v>
      </c>
      <c r="F6" s="84">
        <f t="shared" si="0"/>
        <v>21.05</v>
      </c>
      <c r="G6" s="84">
        <v>3</v>
      </c>
      <c r="H6" s="84">
        <f t="shared" si="1"/>
        <v>58.199999999999996</v>
      </c>
      <c r="I6" s="84" t="s">
        <v>3590</v>
      </c>
      <c r="J6" s="84">
        <v>21.11</v>
      </c>
      <c r="K6" s="84" t="s">
        <v>3628</v>
      </c>
      <c r="L6" s="80"/>
      <c r="M6" s="253"/>
      <c r="P6" s="10">
        <v>5</v>
      </c>
      <c r="Q6" s="85">
        <f>Q2*5</f>
        <v>21645.000000000004</v>
      </c>
    </row>
    <row r="7" spans="1:17" x14ac:dyDescent="0.25">
      <c r="A7" s="84" t="s">
        <v>1610</v>
      </c>
      <c r="B7" s="84" t="s">
        <v>1611</v>
      </c>
      <c r="C7" s="84">
        <v>21.5</v>
      </c>
      <c r="D7" s="84">
        <f>FLOOR(C7*1.1,LOOKUP(C7*1.1,{0,10,50,100,500},{0.01,0.05,0.1,0.5,1}))</f>
        <v>23.650000000000002</v>
      </c>
      <c r="E7" s="84">
        <f>CEILING(C7*0.9,LOOKUP(C7*0.9,{0,10,50,100,500},{0.01,0.05,0.1,0.5,1}))</f>
        <v>19.350000000000001</v>
      </c>
      <c r="F7" s="84">
        <f t="shared" si="0"/>
        <v>23.400000000000002</v>
      </c>
      <c r="G7" s="84">
        <v>3</v>
      </c>
      <c r="H7" s="84">
        <f t="shared" si="1"/>
        <v>64.5</v>
      </c>
      <c r="I7" s="84" t="s">
        <v>3590</v>
      </c>
      <c r="J7" s="84">
        <v>18.190000000000001</v>
      </c>
      <c r="K7" s="84" t="s">
        <v>3629</v>
      </c>
      <c r="L7" s="82"/>
      <c r="M7" s="253"/>
      <c r="P7" s="10">
        <v>6</v>
      </c>
      <c r="Q7" s="85">
        <f>Q2*6</f>
        <v>25974.000000000007</v>
      </c>
    </row>
    <row r="8" spans="1:17" x14ac:dyDescent="0.25">
      <c r="A8" s="81" t="s">
        <v>3021</v>
      </c>
      <c r="B8" s="81" t="s">
        <v>3022</v>
      </c>
      <c r="C8" s="81">
        <v>79</v>
      </c>
      <c r="D8" s="81">
        <f>FLOOR(C8*1.1,LOOKUP(C8*1.1,{0,10,50,100,500},{0.01,0.05,0.1,0.5,1}))</f>
        <v>86.9</v>
      </c>
      <c r="E8" s="81">
        <f>CEILING(C8*0.9,LOOKUP(C8*0.9,{0,10,50,100,500},{0.01,0.05,0.1,0.5,1}))</f>
        <v>71.100000000000009</v>
      </c>
      <c r="F8" s="81">
        <f t="shared" si="0"/>
        <v>86.4</v>
      </c>
      <c r="G8" s="81">
        <v>0</v>
      </c>
      <c r="H8" s="81">
        <f t="shared" si="1"/>
        <v>0</v>
      </c>
      <c r="I8" s="81" t="s">
        <v>3590</v>
      </c>
      <c r="J8" s="81">
        <v>17.760000000000002</v>
      </c>
      <c r="K8" s="81" t="s">
        <v>3630</v>
      </c>
      <c r="L8" s="80"/>
      <c r="M8" s="253"/>
      <c r="P8" s="10">
        <v>7</v>
      </c>
      <c r="Q8" s="85">
        <f>Q2*7</f>
        <v>30303.000000000007</v>
      </c>
    </row>
    <row r="9" spans="1:17" x14ac:dyDescent="0.25">
      <c r="A9" s="84" t="s">
        <v>2551</v>
      </c>
      <c r="B9" s="84" t="s">
        <v>2552</v>
      </c>
      <c r="C9" s="84">
        <v>58.1</v>
      </c>
      <c r="D9" s="84">
        <f>FLOOR(C9*1.1,LOOKUP(C9*1.1,{0,10,50,100,500},{0.01,0.05,0.1,0.5,1}))</f>
        <v>63.900000000000006</v>
      </c>
      <c r="E9" s="84">
        <f>CEILING(C9*0.9,LOOKUP(C9*0.9,{0,10,50,100,500},{0.01,0.05,0.1,0.5,1}))</f>
        <v>52.300000000000004</v>
      </c>
      <c r="F9" s="84">
        <f t="shared" si="0"/>
        <v>63.400000000000006</v>
      </c>
      <c r="G9" s="84">
        <v>1</v>
      </c>
      <c r="H9" s="84">
        <f t="shared" si="1"/>
        <v>58.1</v>
      </c>
      <c r="I9" s="84" t="s">
        <v>3590</v>
      </c>
      <c r="J9" s="84">
        <v>15.99</v>
      </c>
      <c r="K9" s="84" t="s">
        <v>3631</v>
      </c>
      <c r="L9" s="80"/>
      <c r="M9" s="253"/>
      <c r="P9" s="10">
        <v>8</v>
      </c>
      <c r="Q9" s="85">
        <f>Q2*8</f>
        <v>34632.000000000007</v>
      </c>
    </row>
    <row r="10" spans="1:17" x14ac:dyDescent="0.25">
      <c r="A10" s="80"/>
      <c r="B10" s="80"/>
      <c r="C10" s="80"/>
      <c r="D10" s="80"/>
      <c r="E10" s="80"/>
      <c r="F10" s="80"/>
      <c r="G10" s="80"/>
      <c r="H10" s="83">
        <f>SUM(H2:H9)</f>
        <v>432.90000000000003</v>
      </c>
      <c r="I10" s="80"/>
      <c r="J10" s="80"/>
      <c r="K10" s="80"/>
      <c r="L10" s="80"/>
      <c r="M10" s="83">
        <f>SUM(M2:M9)</f>
        <v>0</v>
      </c>
      <c r="P10" s="10">
        <v>9</v>
      </c>
      <c r="Q10" s="85">
        <f>Q2*9</f>
        <v>38961.000000000007</v>
      </c>
    </row>
    <row r="11" spans="1:17" x14ac:dyDescent="0.25">
      <c r="P11" s="10">
        <v>10</v>
      </c>
      <c r="Q11" s="85">
        <f>Q2*10</f>
        <v>43290.000000000007</v>
      </c>
    </row>
  </sheetData>
  <mergeCells count="1">
    <mergeCell ref="M2:M9"/>
  </mergeCells>
  <phoneticPr fontId="1" type="noConversion"/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5624-8CAC-4923-A505-EFECB90CA8DC}">
  <dimension ref="A1:Q11"/>
  <sheetViews>
    <sheetView zoomScale="145" zoomScaleNormal="145" workbookViewId="0">
      <selection activeCell="F19" sqref="F19"/>
    </sheetView>
  </sheetViews>
  <sheetFormatPr defaultColWidth="9.28515625" defaultRowHeight="15.75" x14ac:dyDescent="0.25"/>
  <cols>
    <col min="4" max="4" width="9.28515625" hidden="1" customWidth="1"/>
    <col min="11" max="11" width="15.7109375" customWidth="1"/>
  </cols>
  <sheetData>
    <row r="1" spans="1:17" x14ac:dyDescent="0.25">
      <c r="A1" s="80" t="s">
        <v>3587</v>
      </c>
      <c r="B1" s="80" t="s">
        <v>3588</v>
      </c>
      <c r="C1" s="80" t="s">
        <v>3589</v>
      </c>
      <c r="D1" s="80" t="s">
        <v>3590</v>
      </c>
      <c r="E1" s="80" t="s">
        <v>3591</v>
      </c>
      <c r="F1" s="80" t="s">
        <v>3592</v>
      </c>
      <c r="G1" s="80" t="s">
        <v>3593</v>
      </c>
      <c r="H1" s="80" t="s">
        <v>3594</v>
      </c>
      <c r="I1" s="80" t="s">
        <v>3590</v>
      </c>
      <c r="J1" s="80" t="s">
        <v>3595</v>
      </c>
      <c r="K1" s="80" t="s">
        <v>3596</v>
      </c>
      <c r="L1" s="80" t="s">
        <v>3597</v>
      </c>
      <c r="M1" s="80"/>
      <c r="P1" s="10" t="s">
        <v>49</v>
      </c>
      <c r="Q1" s="85"/>
    </row>
    <row r="2" spans="1:17" x14ac:dyDescent="0.25">
      <c r="A2" s="84" t="s">
        <v>300</v>
      </c>
      <c r="B2" s="84" t="s">
        <v>301</v>
      </c>
      <c r="C2" s="84">
        <v>71.400000000000006</v>
      </c>
      <c r="D2" s="84">
        <f>FLOOR(C2*1.1,LOOKUP(C2*1.1,{0,10,50,100,500},{0.01,0.05,0.1,0.5,1}))</f>
        <v>78.5</v>
      </c>
      <c r="E2" s="84">
        <f>CEILING(C2*0.9,LOOKUP(C2*0.9,{0,10,50,100,500},{0.01,0.05,0.1,0.5,1}))</f>
        <v>64.3</v>
      </c>
      <c r="F2" s="84">
        <f t="shared" ref="F2:F9" si="0">IF(D2&lt;10,D2-0.05,IF(D2&lt;50,D2-0.25,IF(D2&lt;100,D2-0.5,IF(D2&lt;500,D2-2.5,IF(D2&lt;1000,D2-5,0)))))</f>
        <v>78</v>
      </c>
      <c r="G2" s="84">
        <v>1</v>
      </c>
      <c r="H2" s="84">
        <f t="shared" ref="H2:H9" si="1">C2*G2</f>
        <v>71.400000000000006</v>
      </c>
      <c r="I2" s="84" t="s">
        <v>3590</v>
      </c>
      <c r="J2" s="84">
        <v>44.89</v>
      </c>
      <c r="K2" s="84" t="s">
        <v>3634</v>
      </c>
      <c r="L2" s="80"/>
      <c r="M2" s="80">
        <v>3289</v>
      </c>
      <c r="P2" s="10">
        <v>1</v>
      </c>
      <c r="Q2" s="85">
        <f>H10*1000*0.01</f>
        <v>4710.9999999999991</v>
      </c>
    </row>
    <row r="3" spans="1:17" x14ac:dyDescent="0.25">
      <c r="A3" s="84" t="s">
        <v>646</v>
      </c>
      <c r="B3" s="84" t="s">
        <v>647</v>
      </c>
      <c r="C3" s="84">
        <v>71.900000000000006</v>
      </c>
      <c r="D3" s="84">
        <f>FLOOR(C3*1.1,LOOKUP(C3*1.1,{0,10,50,100,500},{0.01,0.05,0.1,0.5,1}))</f>
        <v>79</v>
      </c>
      <c r="E3" s="84">
        <f>CEILING(C3*0.9,LOOKUP(C3*0.9,{0,10,50,100,500},{0.01,0.05,0.1,0.5,1}))</f>
        <v>64.8</v>
      </c>
      <c r="F3" s="84">
        <f t="shared" si="0"/>
        <v>78.5</v>
      </c>
      <c r="G3" s="84">
        <v>1</v>
      </c>
      <c r="H3" s="84">
        <f t="shared" si="1"/>
        <v>71.900000000000006</v>
      </c>
      <c r="I3" s="84" t="s">
        <v>3590</v>
      </c>
      <c r="J3" s="84">
        <v>22.14</v>
      </c>
      <c r="K3" s="84" t="s">
        <v>3635</v>
      </c>
      <c r="L3" s="80"/>
      <c r="M3" s="80">
        <v>891</v>
      </c>
      <c r="P3" s="10">
        <v>2</v>
      </c>
      <c r="Q3" s="85">
        <f>Q2*2</f>
        <v>9421.9999999999982</v>
      </c>
    </row>
    <row r="4" spans="1:17" x14ac:dyDescent="0.25">
      <c r="A4" s="84" t="s">
        <v>784</v>
      </c>
      <c r="B4" s="84" t="s">
        <v>785</v>
      </c>
      <c r="C4" s="84">
        <v>55.7</v>
      </c>
      <c r="D4" s="84">
        <f>FLOOR(C4*1.1,LOOKUP(C4*1.1,{0,10,50,100,500},{0.01,0.05,0.1,0.5,1}))</f>
        <v>61.2</v>
      </c>
      <c r="E4" s="84">
        <f>CEILING(C4*0.9,LOOKUP(C4*0.9,{0,10,50,100,500},{0.01,0.05,0.1,0.5,1}))</f>
        <v>50.2</v>
      </c>
      <c r="F4" s="84">
        <f t="shared" si="0"/>
        <v>60.7</v>
      </c>
      <c r="G4" s="84">
        <v>2</v>
      </c>
      <c r="H4" s="84">
        <f t="shared" si="1"/>
        <v>111.4</v>
      </c>
      <c r="I4" s="84" t="s">
        <v>3590</v>
      </c>
      <c r="J4" s="84">
        <v>19.399999999999999</v>
      </c>
      <c r="K4" s="84" t="s">
        <v>3636</v>
      </c>
      <c r="L4" s="82"/>
      <c r="M4" s="80">
        <v>-7804</v>
      </c>
      <c r="P4" s="10">
        <v>3</v>
      </c>
      <c r="Q4" s="85">
        <f>Q2*3</f>
        <v>14132.999999999996</v>
      </c>
    </row>
    <row r="5" spans="1:17" x14ac:dyDescent="0.25">
      <c r="A5" s="84" t="s">
        <v>2194</v>
      </c>
      <c r="B5" s="84" t="s">
        <v>2195</v>
      </c>
      <c r="C5" s="84">
        <v>28.9</v>
      </c>
      <c r="D5" s="84">
        <f>FLOOR(C5*1.1,LOOKUP(C5*1.1,{0,10,50,100,500},{0.01,0.05,0.1,0.5,1}))</f>
        <v>31.75</v>
      </c>
      <c r="E5" s="84">
        <f>CEILING(C5*0.9,LOOKUP(C5*0.9,{0,10,50,100,500},{0.01,0.05,0.1,0.5,1}))</f>
        <v>26.05</v>
      </c>
      <c r="F5" s="84">
        <f t="shared" si="0"/>
        <v>31.5</v>
      </c>
      <c r="G5" s="84">
        <v>2</v>
      </c>
      <c r="H5" s="84">
        <f t="shared" si="1"/>
        <v>57.8</v>
      </c>
      <c r="I5" s="84" t="s">
        <v>3590</v>
      </c>
      <c r="J5" s="84">
        <v>17.34</v>
      </c>
      <c r="K5" s="84" t="s">
        <v>3637</v>
      </c>
      <c r="L5" s="80"/>
      <c r="M5" s="80">
        <v>1852</v>
      </c>
      <c r="P5" s="10">
        <v>4</v>
      </c>
      <c r="Q5" s="85">
        <f>Q2*4</f>
        <v>18843.999999999996</v>
      </c>
    </row>
    <row r="6" spans="1:17" x14ac:dyDescent="0.25">
      <c r="A6" s="84" t="s">
        <v>1902</v>
      </c>
      <c r="B6" s="84" t="s">
        <v>1903</v>
      </c>
      <c r="C6" s="84">
        <v>44.25</v>
      </c>
      <c r="D6" s="84">
        <f>FLOOR(C6*1.1,LOOKUP(C6*1.1,{0,10,50,100,500},{0.01,0.05,0.1,0.5,1}))</f>
        <v>48.650000000000006</v>
      </c>
      <c r="E6" s="84">
        <f>CEILING(C6*0.9,LOOKUP(C6*0.9,{0,10,50,100,500},{0.01,0.05,0.1,0.5,1}))</f>
        <v>39.85</v>
      </c>
      <c r="F6" s="84">
        <f t="shared" si="0"/>
        <v>48.400000000000006</v>
      </c>
      <c r="G6" s="84">
        <v>0</v>
      </c>
      <c r="H6" s="84">
        <f t="shared" si="1"/>
        <v>0</v>
      </c>
      <c r="I6" s="84" t="s">
        <v>3590</v>
      </c>
      <c r="J6" s="84">
        <v>15.88</v>
      </c>
      <c r="K6" s="84" t="s">
        <v>3638</v>
      </c>
      <c r="L6" s="82"/>
      <c r="M6" s="80" t="s">
        <v>3644</v>
      </c>
      <c r="P6" s="10">
        <v>5</v>
      </c>
      <c r="Q6" s="85">
        <f>Q2*5</f>
        <v>23554.999999999996</v>
      </c>
    </row>
    <row r="7" spans="1:17" x14ac:dyDescent="0.25">
      <c r="A7" s="84" t="s">
        <v>1189</v>
      </c>
      <c r="B7" s="84" t="s">
        <v>1190</v>
      </c>
      <c r="C7" s="84">
        <v>52.7</v>
      </c>
      <c r="D7" s="84">
        <f>FLOOR(C7*1.1,LOOKUP(C7*1.1,{0,10,50,100,500},{0.01,0.05,0.1,0.5,1}))</f>
        <v>57.900000000000006</v>
      </c>
      <c r="E7" s="84">
        <f>CEILING(C7*0.9,LOOKUP(C7*0.9,{0,10,50,100,500},{0.01,0.05,0.1,0.5,1}))</f>
        <v>47.45</v>
      </c>
      <c r="F7" s="84">
        <f t="shared" si="0"/>
        <v>57.400000000000006</v>
      </c>
      <c r="G7" s="84">
        <v>2</v>
      </c>
      <c r="H7" s="84">
        <f t="shared" si="1"/>
        <v>105.4</v>
      </c>
      <c r="I7" s="84" t="s">
        <v>3590</v>
      </c>
      <c r="J7" s="84">
        <v>15.68</v>
      </c>
      <c r="K7" s="84" t="s">
        <v>3639</v>
      </c>
      <c r="L7" s="82"/>
      <c r="M7" s="80">
        <v>-3985</v>
      </c>
      <c r="P7" s="10">
        <v>6</v>
      </c>
      <c r="Q7" s="85">
        <f>Q2*6</f>
        <v>28265.999999999993</v>
      </c>
    </row>
    <row r="8" spans="1:17" x14ac:dyDescent="0.25">
      <c r="A8" s="81" t="s">
        <v>687</v>
      </c>
      <c r="B8" s="81" t="s">
        <v>688</v>
      </c>
      <c r="C8" s="81">
        <v>77.5</v>
      </c>
      <c r="D8" s="81">
        <f>FLOOR(C8*1.1,LOOKUP(C8*1.1,{0,10,50,100,500},{0.01,0.05,0.1,0.5,1}))</f>
        <v>85.2</v>
      </c>
      <c r="E8" s="81">
        <f>CEILING(C8*0.9,LOOKUP(C8*0.9,{0,10,50,100,500},{0.01,0.05,0.1,0.5,1}))</f>
        <v>69.8</v>
      </c>
      <c r="F8" s="81">
        <f t="shared" si="0"/>
        <v>84.7</v>
      </c>
      <c r="G8" s="81">
        <v>0</v>
      </c>
      <c r="H8" s="81">
        <f t="shared" si="1"/>
        <v>0</v>
      </c>
      <c r="I8" s="81" t="s">
        <v>3590</v>
      </c>
      <c r="J8" s="81">
        <v>15.15</v>
      </c>
      <c r="K8" s="81" t="s">
        <v>3640</v>
      </c>
      <c r="L8" s="80"/>
      <c r="M8" s="80"/>
      <c r="P8" s="10">
        <v>7</v>
      </c>
      <c r="Q8" s="85">
        <f>Q2*7</f>
        <v>32976.999999999993</v>
      </c>
    </row>
    <row r="9" spans="1:17" x14ac:dyDescent="0.25">
      <c r="A9" s="84" t="s">
        <v>3641</v>
      </c>
      <c r="B9" s="84" t="s">
        <v>3642</v>
      </c>
      <c r="C9" s="84">
        <v>13.3</v>
      </c>
      <c r="D9" s="84">
        <f>FLOOR(C9*1.1,LOOKUP(C9*1.1,{0,10,50,100,500},{0.01,0.05,0.1,0.5,1}))</f>
        <v>14.600000000000001</v>
      </c>
      <c r="E9" s="84">
        <f>CEILING(C9*0.9,LOOKUP(C9*0.9,{0,10,50,100,500},{0.01,0.05,0.1,0.5,1}))</f>
        <v>12</v>
      </c>
      <c r="F9" s="84">
        <f t="shared" si="0"/>
        <v>14.350000000000001</v>
      </c>
      <c r="G9" s="84">
        <v>4</v>
      </c>
      <c r="H9" s="84">
        <f t="shared" si="1"/>
        <v>53.2</v>
      </c>
      <c r="I9" s="84" t="s">
        <v>3590</v>
      </c>
      <c r="J9" s="84">
        <v>14.27</v>
      </c>
      <c r="K9" s="84" t="s">
        <v>3643</v>
      </c>
      <c r="L9" s="80"/>
      <c r="M9" s="80">
        <v>-2932</v>
      </c>
      <c r="P9" s="10">
        <v>8</v>
      </c>
      <c r="Q9" s="85">
        <f>Q2*8</f>
        <v>37687.999999999993</v>
      </c>
    </row>
    <row r="10" spans="1:17" x14ac:dyDescent="0.25">
      <c r="A10" s="80"/>
      <c r="B10" s="80"/>
      <c r="C10" s="80"/>
      <c r="D10" s="80"/>
      <c r="E10" s="80"/>
      <c r="F10" s="80"/>
      <c r="G10" s="80"/>
      <c r="H10" s="83">
        <f>SUM(H2:H9)</f>
        <v>471.09999999999997</v>
      </c>
      <c r="I10" s="80"/>
      <c r="J10" s="80"/>
      <c r="K10" s="80"/>
      <c r="L10" s="80"/>
      <c r="M10" s="83">
        <f>SUM(M2:M9)</f>
        <v>-8689</v>
      </c>
      <c r="P10" s="10">
        <v>9</v>
      </c>
      <c r="Q10" s="85">
        <f>Q2*9</f>
        <v>42398.999999999993</v>
      </c>
    </row>
    <row r="11" spans="1:17" x14ac:dyDescent="0.25">
      <c r="P11" s="10">
        <v>10</v>
      </c>
      <c r="Q11" s="85">
        <f>Q2*10</f>
        <v>47109.999999999993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B58A-790A-4B76-A26B-5CBB135375C3}">
  <dimension ref="A1:Q11"/>
  <sheetViews>
    <sheetView zoomScale="145" zoomScaleNormal="145" workbookViewId="0">
      <selection activeCell="P1" sqref="P1:Q11"/>
    </sheetView>
  </sheetViews>
  <sheetFormatPr defaultColWidth="9.28515625" defaultRowHeight="15.75" x14ac:dyDescent="0.25"/>
  <cols>
    <col min="1" max="3" width="9.28515625" style="80"/>
    <col min="4" max="4" width="9.28515625" style="80" hidden="1" customWidth="1"/>
    <col min="5" max="10" width="9.28515625" style="80"/>
    <col min="11" max="11" width="15.7109375" style="80" customWidth="1"/>
    <col min="12" max="16384" width="9.28515625" style="80"/>
  </cols>
  <sheetData>
    <row r="1" spans="1:17" x14ac:dyDescent="0.25">
      <c r="A1" s="80" t="s">
        <v>3587</v>
      </c>
      <c r="B1" s="80" t="s">
        <v>3588</v>
      </c>
      <c r="C1" s="80" t="s">
        <v>3589</v>
      </c>
      <c r="D1" s="80" t="s">
        <v>3590</v>
      </c>
      <c r="E1" s="80" t="s">
        <v>3591</v>
      </c>
      <c r="F1" s="80" t="s">
        <v>3592</v>
      </c>
      <c r="G1" s="80" t="s">
        <v>3593</v>
      </c>
      <c r="H1" s="80" t="s">
        <v>3594</v>
      </c>
      <c r="I1" s="80" t="s">
        <v>3590</v>
      </c>
      <c r="J1" s="80" t="s">
        <v>3595</v>
      </c>
      <c r="K1" s="80" t="s">
        <v>3596</v>
      </c>
      <c r="L1" s="80" t="s">
        <v>3597</v>
      </c>
      <c r="P1" s="10" t="s">
        <v>49</v>
      </c>
      <c r="Q1" s="85"/>
    </row>
    <row r="2" spans="1:17" x14ac:dyDescent="0.25">
      <c r="A2" s="84" t="s">
        <v>784</v>
      </c>
      <c r="B2" s="84" t="s">
        <v>785</v>
      </c>
      <c r="C2" s="84">
        <v>59.5</v>
      </c>
      <c r="D2" s="84">
        <f>FLOOR(C2*1.1,LOOKUP(C2*1.1,{0,10,50,100,500},{0.01,0.05,0.1,0.5,1}))</f>
        <v>65.400000000000006</v>
      </c>
      <c r="E2" s="84">
        <f>CEILING(C2*0.9,LOOKUP(C2*0.9,{0,10,50,100,500},{0.01,0.05,0.1,0.5,1}))</f>
        <v>53.6</v>
      </c>
      <c r="F2" s="84">
        <f t="shared" ref="F2:F9" si="0">IF(D2&lt;10,D2-0.05,IF(D2&lt;50,D2-0.25,IF(D2&lt;100,D2-0.5,IF(D2&lt;500,D2-2.5,IF(D2&lt;1000,D2-5,0)))))</f>
        <v>64.900000000000006</v>
      </c>
      <c r="G2" s="84">
        <v>1</v>
      </c>
      <c r="H2" s="84">
        <f t="shared" ref="H2:H9" si="1">C2*G2</f>
        <v>59.5</v>
      </c>
      <c r="I2" s="84" t="s">
        <v>3590</v>
      </c>
      <c r="J2" s="84">
        <v>35.64</v>
      </c>
      <c r="K2" s="84" t="s">
        <v>3645</v>
      </c>
      <c r="M2" s="80">
        <v>-263</v>
      </c>
      <c r="P2" s="10">
        <v>1</v>
      </c>
      <c r="Q2" s="85">
        <f>H10*1000*0.01</f>
        <v>5145.5000000000009</v>
      </c>
    </row>
    <row r="3" spans="1:17" x14ac:dyDescent="0.25">
      <c r="A3" s="84" t="s">
        <v>293</v>
      </c>
      <c r="B3" s="84" t="s">
        <v>294</v>
      </c>
      <c r="C3" s="84">
        <v>53</v>
      </c>
      <c r="D3" s="84">
        <f>FLOOR(C3*1.1,LOOKUP(C3*1.1,{0,10,50,100,500},{0.01,0.05,0.1,0.5,1}))</f>
        <v>58.300000000000004</v>
      </c>
      <c r="E3" s="84">
        <f>CEILING(C3*0.9,LOOKUP(C3*0.9,{0,10,50,100,500},{0.01,0.05,0.1,0.5,1}))</f>
        <v>47.7</v>
      </c>
      <c r="F3" s="84">
        <f t="shared" si="0"/>
        <v>57.800000000000004</v>
      </c>
      <c r="G3" s="84">
        <v>1</v>
      </c>
      <c r="H3" s="84">
        <f t="shared" si="1"/>
        <v>53</v>
      </c>
      <c r="I3" s="84" t="s">
        <v>3590</v>
      </c>
      <c r="J3" s="84">
        <v>19.489999999999998</v>
      </c>
      <c r="K3" s="84" t="s">
        <v>3646</v>
      </c>
      <c r="L3" s="82"/>
      <c r="M3" s="80">
        <v>-2544</v>
      </c>
      <c r="P3" s="10">
        <v>2</v>
      </c>
      <c r="Q3" s="85">
        <f>Q2*2</f>
        <v>10291.000000000002</v>
      </c>
    </row>
    <row r="4" spans="1:17" x14ac:dyDescent="0.25">
      <c r="A4" s="84" t="s">
        <v>3217</v>
      </c>
      <c r="B4" s="84" t="s">
        <v>3218</v>
      </c>
      <c r="C4" s="84">
        <v>44.95</v>
      </c>
      <c r="D4" s="84">
        <f>FLOOR(C4*1.1,LOOKUP(C4*1.1,{0,10,50,100,500},{0.01,0.05,0.1,0.5,1}))</f>
        <v>49.400000000000006</v>
      </c>
      <c r="E4" s="84">
        <f>CEILING(C4*0.9,LOOKUP(C4*0.9,{0,10,50,100,500},{0.01,0.05,0.1,0.5,1}))</f>
        <v>40.5</v>
      </c>
      <c r="F4" s="84">
        <f t="shared" si="0"/>
        <v>49.150000000000006</v>
      </c>
      <c r="G4" s="84">
        <v>2</v>
      </c>
      <c r="H4" s="84">
        <f t="shared" si="1"/>
        <v>89.9</v>
      </c>
      <c r="I4" s="84" t="s">
        <v>3590</v>
      </c>
      <c r="J4" s="84">
        <v>18.22</v>
      </c>
      <c r="K4" s="84" t="s">
        <v>3647</v>
      </c>
      <c r="L4" s="82"/>
      <c r="M4" s="80">
        <v>-4315</v>
      </c>
      <c r="P4" s="10">
        <v>3</v>
      </c>
      <c r="Q4" s="85">
        <f>Q2*3</f>
        <v>15436.500000000004</v>
      </c>
    </row>
    <row r="5" spans="1:17" x14ac:dyDescent="0.25">
      <c r="A5" s="84" t="s">
        <v>3648</v>
      </c>
      <c r="B5" s="84" t="s">
        <v>3649</v>
      </c>
      <c r="C5" s="84">
        <v>14.65</v>
      </c>
      <c r="D5" s="84">
        <f>FLOOR(C5*1.1,LOOKUP(C5*1.1,{0,10,50,100,500},{0.01,0.05,0.1,0.5,1}))</f>
        <v>16.100000000000001</v>
      </c>
      <c r="E5" s="84">
        <f>CEILING(C5*0.9,LOOKUP(C5*0.9,{0,10,50,100,500},{0.01,0.05,0.1,0.5,1}))</f>
        <v>13.200000000000001</v>
      </c>
      <c r="F5" s="84">
        <f t="shared" si="0"/>
        <v>15.850000000000001</v>
      </c>
      <c r="G5" s="84">
        <v>3</v>
      </c>
      <c r="H5" s="84">
        <f t="shared" si="1"/>
        <v>43.95</v>
      </c>
      <c r="I5" s="84" t="s">
        <v>3590</v>
      </c>
      <c r="J5" s="84">
        <v>17.66</v>
      </c>
      <c r="K5" s="84" t="s">
        <v>3650</v>
      </c>
      <c r="L5" s="82"/>
      <c r="M5" s="80">
        <v>-2748</v>
      </c>
      <c r="P5" s="10">
        <v>4</v>
      </c>
      <c r="Q5" s="85">
        <f>Q2*4</f>
        <v>20582.000000000004</v>
      </c>
    </row>
    <row r="6" spans="1:17" x14ac:dyDescent="0.25">
      <c r="A6" s="84" t="s">
        <v>138</v>
      </c>
      <c r="B6" s="84" t="s">
        <v>139</v>
      </c>
      <c r="C6" s="84">
        <v>65.5</v>
      </c>
      <c r="D6" s="84">
        <f>FLOOR(C6*1.1,LOOKUP(C6*1.1,{0,10,50,100,500},{0.01,0.05,0.1,0.5,1}))</f>
        <v>72</v>
      </c>
      <c r="E6" s="84">
        <f>CEILING(C6*0.9,LOOKUP(C6*0.9,{0,10,50,100,500},{0.01,0.05,0.1,0.5,1}))</f>
        <v>59</v>
      </c>
      <c r="F6" s="84">
        <f t="shared" si="0"/>
        <v>71.5</v>
      </c>
      <c r="G6" s="84">
        <v>1</v>
      </c>
      <c r="H6" s="84">
        <f t="shared" si="1"/>
        <v>65.5</v>
      </c>
      <c r="I6" s="84" t="s">
        <v>3590</v>
      </c>
      <c r="J6" s="84">
        <v>17.41</v>
      </c>
      <c r="K6" s="84" t="s">
        <v>3651</v>
      </c>
      <c r="M6" s="80">
        <v>213</v>
      </c>
      <c r="P6" s="10">
        <v>5</v>
      </c>
      <c r="Q6" s="85">
        <f>Q2*5</f>
        <v>25727.500000000004</v>
      </c>
    </row>
    <row r="7" spans="1:17" x14ac:dyDescent="0.25">
      <c r="A7" s="84" t="s">
        <v>2091</v>
      </c>
      <c r="B7" s="84" t="s">
        <v>2092</v>
      </c>
      <c r="C7" s="84">
        <v>74.400000000000006</v>
      </c>
      <c r="D7" s="84">
        <f>FLOOR(C7*1.1,LOOKUP(C7*1.1,{0,10,50,100,500},{0.01,0.05,0.1,0.5,1}))</f>
        <v>81.800000000000011</v>
      </c>
      <c r="E7" s="84">
        <f>CEILING(C7*0.9,LOOKUP(C7*0.9,{0,10,50,100,500},{0.01,0.05,0.1,0.5,1}))</f>
        <v>67</v>
      </c>
      <c r="F7" s="84">
        <f t="shared" si="0"/>
        <v>81.300000000000011</v>
      </c>
      <c r="G7" s="84">
        <v>1</v>
      </c>
      <c r="H7" s="84">
        <f t="shared" si="1"/>
        <v>74.400000000000006</v>
      </c>
      <c r="I7" s="84" t="s">
        <v>3590</v>
      </c>
      <c r="J7" s="84">
        <v>15.05</v>
      </c>
      <c r="K7" s="84" t="s">
        <v>3652</v>
      </c>
      <c r="M7" s="80">
        <v>2477</v>
      </c>
      <c r="P7" s="10">
        <v>6</v>
      </c>
      <c r="Q7" s="85">
        <f>Q2*6</f>
        <v>30873.000000000007</v>
      </c>
    </row>
    <row r="8" spans="1:17" x14ac:dyDescent="0.25">
      <c r="A8" s="84" t="s">
        <v>2549</v>
      </c>
      <c r="B8" s="84" t="s">
        <v>2550</v>
      </c>
      <c r="C8" s="84">
        <v>31.3</v>
      </c>
      <c r="D8" s="84">
        <f>FLOOR(C8*1.1,LOOKUP(C8*1.1,{0,10,50,100,500},{0.01,0.05,0.1,0.5,1}))</f>
        <v>34.4</v>
      </c>
      <c r="E8" s="84">
        <f>CEILING(C8*0.9,LOOKUP(C8*0.9,{0,10,50,100,500},{0.01,0.05,0.1,0.5,1}))</f>
        <v>28.200000000000003</v>
      </c>
      <c r="F8" s="84">
        <f t="shared" si="0"/>
        <v>34.15</v>
      </c>
      <c r="G8" s="84">
        <v>2</v>
      </c>
      <c r="H8" s="84">
        <f t="shared" si="1"/>
        <v>62.6</v>
      </c>
      <c r="I8" s="84" t="s">
        <v>3590</v>
      </c>
      <c r="J8" s="84">
        <v>15.04</v>
      </c>
      <c r="K8" s="84" t="s">
        <v>3653</v>
      </c>
      <c r="M8" s="80">
        <v>1333</v>
      </c>
      <c r="P8" s="10">
        <v>7</v>
      </c>
      <c r="Q8" s="85">
        <f>Q2*7</f>
        <v>36018.500000000007</v>
      </c>
    </row>
    <row r="9" spans="1:17" x14ac:dyDescent="0.25">
      <c r="A9" s="84" t="s">
        <v>3654</v>
      </c>
      <c r="B9" s="84" t="s">
        <v>3655</v>
      </c>
      <c r="C9" s="84">
        <v>32.85</v>
      </c>
      <c r="D9" s="84">
        <f>FLOOR(C9*1.1,LOOKUP(C9*1.1,{0,10,50,100,500},{0.01,0.05,0.1,0.5,1}))</f>
        <v>36.1</v>
      </c>
      <c r="E9" s="84">
        <f>CEILING(C9*0.9,LOOKUP(C9*0.9,{0,10,50,100,500},{0.01,0.05,0.1,0.5,1}))</f>
        <v>29.6</v>
      </c>
      <c r="F9" s="84">
        <f t="shared" si="0"/>
        <v>35.85</v>
      </c>
      <c r="G9" s="84">
        <v>2</v>
      </c>
      <c r="H9" s="84">
        <f t="shared" si="1"/>
        <v>65.7</v>
      </c>
      <c r="I9" s="84" t="s">
        <v>3590</v>
      </c>
      <c r="J9" s="84">
        <v>14.55</v>
      </c>
      <c r="K9" s="84" t="s">
        <v>3656</v>
      </c>
      <c r="L9" s="82"/>
      <c r="M9" s="80">
        <v>2016</v>
      </c>
      <c r="P9" s="10">
        <v>8</v>
      </c>
      <c r="Q9" s="85">
        <f>Q2*8</f>
        <v>41164.000000000007</v>
      </c>
    </row>
    <row r="10" spans="1:17" x14ac:dyDescent="0.25">
      <c r="H10" s="83">
        <f>SUM(H2:H9)</f>
        <v>514.55000000000007</v>
      </c>
      <c r="M10" s="83">
        <f>SUM(M2:M9)</f>
        <v>-3831</v>
      </c>
      <c r="P10" s="10">
        <v>9</v>
      </c>
      <c r="Q10" s="85">
        <f>Q2*9</f>
        <v>46309.500000000007</v>
      </c>
    </row>
    <row r="11" spans="1:17" x14ac:dyDescent="0.25">
      <c r="P11" s="10">
        <v>10</v>
      </c>
      <c r="Q11" s="85">
        <f>Q2*10</f>
        <v>51455.000000000007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78D2-5E83-4AD2-8CC3-F2DDF41D6268}">
  <dimension ref="A1:Q11"/>
  <sheetViews>
    <sheetView zoomScale="130" zoomScaleNormal="130" workbookViewId="0">
      <selection activeCell="O17" sqref="O17"/>
    </sheetView>
  </sheetViews>
  <sheetFormatPr defaultColWidth="9.28515625" defaultRowHeight="15.75" x14ac:dyDescent="0.25"/>
  <cols>
    <col min="1" max="3" width="9.28515625" style="80"/>
    <col min="4" max="4" width="9.28515625" style="80" hidden="1" customWidth="1"/>
    <col min="5" max="10" width="9.28515625" style="80"/>
    <col min="11" max="11" width="15.7109375" style="80" customWidth="1"/>
    <col min="12" max="16384" width="9.28515625" style="80"/>
  </cols>
  <sheetData>
    <row r="1" spans="1:17" x14ac:dyDescent="0.25">
      <c r="A1" s="10" t="s">
        <v>3587</v>
      </c>
      <c r="B1" s="10" t="s">
        <v>3588</v>
      </c>
      <c r="C1" s="10" t="s">
        <v>3589</v>
      </c>
      <c r="D1" s="10" t="s">
        <v>3590</v>
      </c>
      <c r="E1" s="10" t="s">
        <v>3591</v>
      </c>
      <c r="F1" s="10" t="s">
        <v>3592</v>
      </c>
      <c r="G1" s="10" t="s">
        <v>3593</v>
      </c>
      <c r="H1" s="10" t="s">
        <v>3594</v>
      </c>
      <c r="I1" s="10" t="s">
        <v>3590</v>
      </c>
      <c r="J1" s="10" t="s">
        <v>3595</v>
      </c>
      <c r="K1" s="10" t="s">
        <v>3596</v>
      </c>
      <c r="L1" s="80" t="s">
        <v>3597</v>
      </c>
      <c r="P1" s="10" t="s">
        <v>49</v>
      </c>
      <c r="Q1" s="85"/>
    </row>
    <row r="2" spans="1:17" x14ac:dyDescent="0.25">
      <c r="A2" s="84" t="s">
        <v>807</v>
      </c>
      <c r="B2" s="84" t="s">
        <v>808</v>
      </c>
      <c r="C2" s="84">
        <v>32.25</v>
      </c>
      <c r="D2" s="84">
        <f>FLOOR(C2*1.1,LOOKUP(C2*1.1,{0,10,50,100,500},{0.01,0.05,0.1,0.5,1}))</f>
        <v>35.450000000000003</v>
      </c>
      <c r="E2" s="84">
        <f>CEILING(C2*0.9,LOOKUP(C2*0.9,{0,10,50,100,500},{0.01,0.05,0.1,0.5,1}))</f>
        <v>29.05</v>
      </c>
      <c r="F2" s="84">
        <f t="shared" ref="F2:F9" si="0">IF(D2&lt;10,D2-0.05,IF(D2&lt;50,D2-0.25,IF(D2&lt;100,D2-0.5,IF(D2&lt;500,D2-2.5,IF(D2&lt;1000,D2-5,0)))))</f>
        <v>35.200000000000003</v>
      </c>
      <c r="G2" s="84">
        <v>2</v>
      </c>
      <c r="H2" s="84">
        <f t="shared" ref="H2:H9" si="1">C2*G2</f>
        <v>64.5</v>
      </c>
      <c r="I2" s="84" t="s">
        <v>3590</v>
      </c>
      <c r="J2" s="84">
        <v>23.19</v>
      </c>
      <c r="K2" s="84" t="s">
        <v>3657</v>
      </c>
      <c r="L2" s="82"/>
      <c r="M2" s="80">
        <v>6127</v>
      </c>
      <c r="P2" s="10">
        <v>1</v>
      </c>
      <c r="Q2" s="85">
        <f>H10*1000*0.01</f>
        <v>4574.5000000000009</v>
      </c>
    </row>
    <row r="3" spans="1:17" x14ac:dyDescent="0.25">
      <c r="A3" s="84" t="s">
        <v>300</v>
      </c>
      <c r="B3" s="84" t="s">
        <v>301</v>
      </c>
      <c r="C3" s="84">
        <v>71.5</v>
      </c>
      <c r="D3" s="84">
        <f>FLOOR(C3*1.1,LOOKUP(C3*1.1,{0,10,50,100,500},{0.01,0.05,0.1,0.5,1}))</f>
        <v>78.600000000000009</v>
      </c>
      <c r="E3" s="84">
        <f>CEILING(C3*0.9,LOOKUP(C3*0.9,{0,10,50,100,500},{0.01,0.05,0.1,0.5,1}))</f>
        <v>64.400000000000006</v>
      </c>
      <c r="F3" s="84">
        <f t="shared" si="0"/>
        <v>78.100000000000009</v>
      </c>
      <c r="G3" s="84">
        <v>1</v>
      </c>
      <c r="H3" s="84">
        <f t="shared" si="1"/>
        <v>71.5</v>
      </c>
      <c r="I3" s="84" t="s">
        <v>3590</v>
      </c>
      <c r="J3" s="84">
        <v>21.52</v>
      </c>
      <c r="K3" s="84" t="s">
        <v>3658</v>
      </c>
      <c r="M3" s="80">
        <v>3191</v>
      </c>
      <c r="P3" s="10">
        <v>2</v>
      </c>
      <c r="Q3" s="85">
        <f>Q2*2</f>
        <v>9149.0000000000018</v>
      </c>
    </row>
    <row r="4" spans="1:17" x14ac:dyDescent="0.25">
      <c r="A4" s="84" t="s">
        <v>2636</v>
      </c>
      <c r="B4" s="84" t="s">
        <v>2637</v>
      </c>
      <c r="C4" s="84">
        <v>19.100000000000001</v>
      </c>
      <c r="D4" s="84">
        <f>FLOOR(C4*1.1,LOOKUP(C4*1.1,{0,10,50,100,500},{0.01,0.05,0.1,0.5,1}))</f>
        <v>21</v>
      </c>
      <c r="E4" s="84">
        <f>CEILING(C4*0.9,LOOKUP(C4*0.9,{0,10,50,100,500},{0.01,0.05,0.1,0.5,1}))</f>
        <v>17.2</v>
      </c>
      <c r="F4" s="84">
        <f t="shared" si="0"/>
        <v>20.75</v>
      </c>
      <c r="G4" s="84">
        <v>3</v>
      </c>
      <c r="H4" s="84">
        <f t="shared" si="1"/>
        <v>57.300000000000004</v>
      </c>
      <c r="I4" s="84" t="s">
        <v>3590</v>
      </c>
      <c r="J4" s="84">
        <v>17.850000000000001</v>
      </c>
      <c r="K4" s="84" t="s">
        <v>3659</v>
      </c>
      <c r="L4" s="82"/>
      <c r="M4" s="80">
        <v>3358</v>
      </c>
      <c r="P4" s="10">
        <v>3</v>
      </c>
      <c r="Q4" s="85">
        <f>Q2*3</f>
        <v>13723.500000000004</v>
      </c>
    </row>
    <row r="5" spans="1:17" x14ac:dyDescent="0.25">
      <c r="A5" s="84" t="s">
        <v>138</v>
      </c>
      <c r="B5" s="84" t="s">
        <v>139</v>
      </c>
      <c r="C5" s="84">
        <v>66.400000000000006</v>
      </c>
      <c r="D5" s="84">
        <f>FLOOR(C5*1.1,LOOKUP(C5*1.1,{0,10,50,100,500},{0.01,0.05,0.1,0.5,1}))</f>
        <v>73</v>
      </c>
      <c r="E5" s="84">
        <f>CEILING(C5*0.9,LOOKUP(C5*0.9,{0,10,50,100,500},{0.01,0.05,0.1,0.5,1}))</f>
        <v>59.800000000000004</v>
      </c>
      <c r="F5" s="84">
        <f t="shared" si="0"/>
        <v>72.5</v>
      </c>
      <c r="G5" s="84">
        <v>1</v>
      </c>
      <c r="H5" s="84">
        <f t="shared" si="1"/>
        <v>66.400000000000006</v>
      </c>
      <c r="I5" s="84" t="s">
        <v>3590</v>
      </c>
      <c r="J5" s="84">
        <v>14.95</v>
      </c>
      <c r="K5" s="84" t="s">
        <v>3660</v>
      </c>
      <c r="M5" s="80">
        <v>4314</v>
      </c>
      <c r="P5" s="10">
        <v>4</v>
      </c>
      <c r="Q5" s="85">
        <f>Q2*4</f>
        <v>18298.000000000004</v>
      </c>
    </row>
    <row r="6" spans="1:17" x14ac:dyDescent="0.25">
      <c r="A6" s="84" t="s">
        <v>3661</v>
      </c>
      <c r="B6" s="84" t="s">
        <v>3662</v>
      </c>
      <c r="C6" s="84">
        <v>19.5</v>
      </c>
      <c r="D6" s="84">
        <f>FLOOR(C6*1.1,LOOKUP(C6*1.1,{0,10,50,100,500},{0.01,0.05,0.1,0.5,1}))</f>
        <v>21.450000000000003</v>
      </c>
      <c r="E6" s="84">
        <f>CEILING(C6*0.9,LOOKUP(C6*0.9,{0,10,50,100,500},{0.01,0.05,0.1,0.5,1}))</f>
        <v>17.55</v>
      </c>
      <c r="F6" s="84">
        <f t="shared" si="0"/>
        <v>21.200000000000003</v>
      </c>
      <c r="G6" s="84">
        <v>3</v>
      </c>
      <c r="H6" s="84">
        <f t="shared" si="1"/>
        <v>58.5</v>
      </c>
      <c r="I6" s="84" t="s">
        <v>3590</v>
      </c>
      <c r="J6" s="84">
        <v>14.01</v>
      </c>
      <c r="K6" s="84" t="s">
        <v>3663</v>
      </c>
      <c r="L6" s="82"/>
      <c r="M6" s="80">
        <v>4392</v>
      </c>
      <c r="P6" s="10">
        <v>5</v>
      </c>
      <c r="Q6" s="85">
        <f>Q2*5</f>
        <v>22872.500000000004</v>
      </c>
    </row>
    <row r="7" spans="1:17" x14ac:dyDescent="0.25">
      <c r="A7" s="84" t="s">
        <v>3664</v>
      </c>
      <c r="B7" s="84" t="s">
        <v>3665</v>
      </c>
      <c r="C7" s="84">
        <v>29.05</v>
      </c>
      <c r="D7" s="84">
        <f>FLOOR(C7*1.1,LOOKUP(C7*1.1,{0,10,50,100,500},{0.01,0.05,0.1,0.5,1}))</f>
        <v>31.950000000000003</v>
      </c>
      <c r="E7" s="84">
        <f>CEILING(C7*0.9,LOOKUP(C7*0.9,{0,10,50,100,500},{0.01,0.05,0.1,0.5,1}))</f>
        <v>26.150000000000002</v>
      </c>
      <c r="F7" s="84">
        <f t="shared" si="0"/>
        <v>31.700000000000003</v>
      </c>
      <c r="G7" s="84">
        <v>3</v>
      </c>
      <c r="H7" s="84">
        <f t="shared" si="1"/>
        <v>87.15</v>
      </c>
      <c r="I7" s="84" t="s">
        <v>3590</v>
      </c>
      <c r="J7" s="84">
        <v>13.17</v>
      </c>
      <c r="K7" s="84" t="s">
        <v>3666</v>
      </c>
      <c r="L7" s="82"/>
      <c r="M7" s="80">
        <v>-6297</v>
      </c>
      <c r="P7" s="10">
        <v>6</v>
      </c>
      <c r="Q7" s="85">
        <f>Q2*6</f>
        <v>27447.000000000007</v>
      </c>
    </row>
    <row r="8" spans="1:17" x14ac:dyDescent="0.25">
      <c r="A8" s="84" t="s">
        <v>3526</v>
      </c>
      <c r="B8" s="84" t="s">
        <v>3527</v>
      </c>
      <c r="C8" s="84">
        <v>26.05</v>
      </c>
      <c r="D8" s="84">
        <f>FLOOR(C8*1.1,LOOKUP(C8*1.1,{0,10,50,100,500},{0.01,0.05,0.1,0.5,1}))</f>
        <v>28.650000000000002</v>
      </c>
      <c r="E8" s="84">
        <f>CEILING(C8*0.9,LOOKUP(C8*0.9,{0,10,50,100,500},{0.01,0.05,0.1,0.5,1}))</f>
        <v>23.450000000000003</v>
      </c>
      <c r="F8" s="84">
        <f t="shared" si="0"/>
        <v>28.400000000000002</v>
      </c>
      <c r="G8" s="84">
        <v>2</v>
      </c>
      <c r="H8" s="84">
        <f t="shared" si="1"/>
        <v>52.1</v>
      </c>
      <c r="I8" s="84" t="s">
        <v>3590</v>
      </c>
      <c r="J8" s="84">
        <v>12.89</v>
      </c>
      <c r="K8" s="84" t="s">
        <v>3667</v>
      </c>
      <c r="M8" s="80">
        <v>772</v>
      </c>
      <c r="P8" s="10">
        <v>7</v>
      </c>
      <c r="Q8" s="85">
        <f>Q2*7</f>
        <v>32021.500000000007</v>
      </c>
    </row>
    <row r="9" spans="1:17" x14ac:dyDescent="0.25">
      <c r="A9" s="81" t="s">
        <v>646</v>
      </c>
      <c r="B9" s="81" t="s">
        <v>647</v>
      </c>
      <c r="C9" s="81">
        <v>72</v>
      </c>
      <c r="D9" s="81">
        <f>FLOOR(C9*1.1,LOOKUP(C9*1.1,{0,10,50,100,500},{0.01,0.05,0.1,0.5,1}))</f>
        <v>79.2</v>
      </c>
      <c r="E9" s="81">
        <f>CEILING(C9*0.9,LOOKUP(C9*0.9,{0,10,50,100,500},{0.01,0.05,0.1,0.5,1}))</f>
        <v>64.8</v>
      </c>
      <c r="F9" s="81">
        <f t="shared" si="0"/>
        <v>78.7</v>
      </c>
      <c r="G9" s="81">
        <v>0</v>
      </c>
      <c r="H9" s="81">
        <f t="shared" si="1"/>
        <v>0</v>
      </c>
      <c r="I9" s="81" t="s">
        <v>3590</v>
      </c>
      <c r="J9" s="81">
        <v>12.58</v>
      </c>
      <c r="K9" s="81" t="s">
        <v>3668</v>
      </c>
      <c r="P9" s="10">
        <v>8</v>
      </c>
      <c r="Q9" s="85">
        <f>Q2*8</f>
        <v>36596.000000000007</v>
      </c>
    </row>
    <row r="10" spans="1:17" x14ac:dyDescent="0.25">
      <c r="H10" s="83">
        <f>SUM(H2:H9)</f>
        <v>457.45000000000005</v>
      </c>
      <c r="M10" s="83">
        <f>SUM(M2:M9)</f>
        <v>15857</v>
      </c>
      <c r="P10" s="10">
        <v>9</v>
      </c>
      <c r="Q10" s="85">
        <f>Q2*9</f>
        <v>41170.500000000007</v>
      </c>
    </row>
    <row r="11" spans="1:17" x14ac:dyDescent="0.25">
      <c r="P11" s="10">
        <v>10</v>
      </c>
      <c r="Q11" s="85">
        <f>Q2*10</f>
        <v>45745.000000000007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EA03-010B-442D-A658-42F07624296D}">
  <dimension ref="A1:Q11"/>
  <sheetViews>
    <sheetView zoomScale="130" zoomScaleNormal="130" workbookViewId="0">
      <selection activeCell="N20" sqref="N20"/>
    </sheetView>
  </sheetViews>
  <sheetFormatPr defaultColWidth="9.28515625" defaultRowHeight="15.75" x14ac:dyDescent="0.25"/>
  <cols>
    <col min="1" max="3" width="9.28515625" style="80"/>
    <col min="4" max="4" width="9.28515625" style="80" hidden="1" customWidth="1"/>
    <col min="5" max="10" width="9.28515625" style="80"/>
    <col min="11" max="11" width="15.7109375" style="80" customWidth="1"/>
    <col min="12" max="16384" width="9.28515625" style="80"/>
  </cols>
  <sheetData>
    <row r="1" spans="1:17" x14ac:dyDescent="0.25">
      <c r="A1" s="80" t="s">
        <v>3587</v>
      </c>
      <c r="B1" s="80" t="s">
        <v>3588</v>
      </c>
      <c r="C1" s="80" t="s">
        <v>3589</v>
      </c>
      <c r="D1" s="80" t="s">
        <v>3590</v>
      </c>
      <c r="E1" s="80" t="s">
        <v>3591</v>
      </c>
      <c r="F1" s="80" t="s">
        <v>3592</v>
      </c>
      <c r="G1" s="80" t="s">
        <v>3593</v>
      </c>
      <c r="H1" s="80" t="s">
        <v>3594</v>
      </c>
      <c r="I1" s="80" t="s">
        <v>3590</v>
      </c>
      <c r="J1" s="80" t="s">
        <v>3595</v>
      </c>
      <c r="K1" s="80" t="s">
        <v>3596</v>
      </c>
      <c r="L1" s="80" t="s">
        <v>3597</v>
      </c>
      <c r="P1" s="10" t="s">
        <v>49</v>
      </c>
      <c r="Q1" s="85"/>
    </row>
    <row r="2" spans="1:17" x14ac:dyDescent="0.25">
      <c r="A2" s="84" t="s">
        <v>3664</v>
      </c>
      <c r="B2" s="84" t="s">
        <v>3665</v>
      </c>
      <c r="C2" s="84">
        <v>30.5</v>
      </c>
      <c r="D2" s="84">
        <f>FLOOR(C2*1.1,LOOKUP(C2*1.1,{0,10,50,100,500},{0.01,0.05,0.1,0.5,1}))</f>
        <v>33.550000000000004</v>
      </c>
      <c r="E2" s="84">
        <f>CEILING(C2*0.9,LOOKUP(C2*0.9,{0,10,50,100,500},{0.01,0.05,0.1,0.5,1}))</f>
        <v>27.450000000000003</v>
      </c>
      <c r="F2" s="84">
        <f t="shared" ref="F2:F9" si="0">IF(D2&lt;10,D2-0.05,IF(D2&lt;50,D2-0.25,IF(D2&lt;100,D2-0.5,IF(D2&lt;500,D2-2.5,IF(D2&lt;1000,D2-5,0)))))</f>
        <v>33.300000000000004</v>
      </c>
      <c r="G2" s="84">
        <v>2</v>
      </c>
      <c r="H2" s="84">
        <f t="shared" ref="H2:H9" si="1">C2*G2</f>
        <v>61</v>
      </c>
      <c r="I2" s="84" t="s">
        <v>3590</v>
      </c>
      <c r="J2" s="84">
        <v>25.41</v>
      </c>
      <c r="K2" s="84" t="s">
        <v>3669</v>
      </c>
      <c r="M2" s="80">
        <v>2541</v>
      </c>
      <c r="P2" s="10">
        <v>1</v>
      </c>
      <c r="Q2" s="85">
        <f>H10*1000*0.01</f>
        <v>4535.5</v>
      </c>
    </row>
    <row r="3" spans="1:17" x14ac:dyDescent="0.25">
      <c r="A3" s="84" t="s">
        <v>2419</v>
      </c>
      <c r="B3" s="84" t="s">
        <v>2420</v>
      </c>
      <c r="C3" s="84">
        <v>55</v>
      </c>
      <c r="D3" s="84">
        <f>FLOOR(C3*1.1,LOOKUP(C3*1.1,{0,10,50,100,500},{0.01,0.05,0.1,0.5,1}))</f>
        <v>60.5</v>
      </c>
      <c r="E3" s="84">
        <f>CEILING(C3*0.9,LOOKUP(C3*0.9,{0,10,50,100,500},{0.01,0.05,0.1,0.5,1}))</f>
        <v>49.5</v>
      </c>
      <c r="F3" s="84">
        <f t="shared" si="0"/>
        <v>60</v>
      </c>
      <c r="G3" s="84">
        <v>1</v>
      </c>
      <c r="H3" s="84">
        <f t="shared" si="1"/>
        <v>55</v>
      </c>
      <c r="I3" s="84" t="s">
        <v>3590</v>
      </c>
      <c r="J3" s="84">
        <v>25.08</v>
      </c>
      <c r="K3" s="84" t="s">
        <v>3670</v>
      </c>
      <c r="L3" s="82"/>
      <c r="M3" s="80">
        <v>2463</v>
      </c>
      <c r="P3" s="10">
        <v>2</v>
      </c>
      <c r="Q3" s="85">
        <f>Q2*2</f>
        <v>9071</v>
      </c>
    </row>
    <row r="4" spans="1:17" x14ac:dyDescent="0.25">
      <c r="A4" s="84" t="s">
        <v>1189</v>
      </c>
      <c r="B4" s="84" t="s">
        <v>1190</v>
      </c>
      <c r="C4" s="84">
        <v>60.3</v>
      </c>
      <c r="D4" s="84">
        <f>FLOOR(C4*1.1,LOOKUP(C4*1.1,{0,10,50,100,500},{0.01,0.05,0.1,0.5,1}))</f>
        <v>66.3</v>
      </c>
      <c r="E4" s="84">
        <f>CEILING(C4*0.9,LOOKUP(C4*0.9,{0,10,50,100,500},{0.01,0.05,0.1,0.5,1}))</f>
        <v>54.300000000000004</v>
      </c>
      <c r="F4" s="84">
        <f t="shared" si="0"/>
        <v>65.8</v>
      </c>
      <c r="G4" s="84">
        <v>1</v>
      </c>
      <c r="H4" s="84">
        <f t="shared" si="1"/>
        <v>60.3</v>
      </c>
      <c r="I4" s="84" t="s">
        <v>3590</v>
      </c>
      <c r="J4" s="84">
        <v>17.87</v>
      </c>
      <c r="K4" s="84" t="s">
        <v>3671</v>
      </c>
      <c r="M4" s="80">
        <v>835</v>
      </c>
      <c r="P4" s="10">
        <v>3</v>
      </c>
      <c r="Q4" s="85">
        <f>Q2*3</f>
        <v>13606.5</v>
      </c>
    </row>
    <row r="5" spans="1:17" x14ac:dyDescent="0.25">
      <c r="A5" s="84" t="s">
        <v>1201</v>
      </c>
      <c r="B5" s="84" t="s">
        <v>1202</v>
      </c>
      <c r="C5" s="84">
        <v>15.3</v>
      </c>
      <c r="D5" s="84">
        <f>FLOOR(C5*1.1,LOOKUP(C5*1.1,{0,10,50,100,500},{0.01,0.05,0.1,0.5,1}))</f>
        <v>16.8</v>
      </c>
      <c r="E5" s="84">
        <f>CEILING(C5*0.9,LOOKUP(C5*0.9,{0,10,50,100,500},{0.01,0.05,0.1,0.5,1}))</f>
        <v>13.8</v>
      </c>
      <c r="F5" s="84">
        <f t="shared" si="0"/>
        <v>16.55</v>
      </c>
      <c r="G5" s="84">
        <v>4</v>
      </c>
      <c r="H5" s="84">
        <f t="shared" si="1"/>
        <v>61.2</v>
      </c>
      <c r="I5" s="84" t="s">
        <v>3590</v>
      </c>
      <c r="J5" s="84">
        <v>15.77</v>
      </c>
      <c r="K5" s="84" t="s">
        <v>3672</v>
      </c>
      <c r="L5" s="82"/>
      <c r="M5" s="80">
        <v>4738</v>
      </c>
      <c r="P5" s="10">
        <v>4</v>
      </c>
      <c r="Q5" s="85">
        <f>Q2*4</f>
        <v>18142</v>
      </c>
    </row>
    <row r="6" spans="1:17" x14ac:dyDescent="0.25">
      <c r="A6" s="84" t="s">
        <v>3285</v>
      </c>
      <c r="B6" s="84" t="s">
        <v>3286</v>
      </c>
      <c r="C6" s="84">
        <v>32.9</v>
      </c>
      <c r="D6" s="84">
        <f>FLOOR(C6*1.1,LOOKUP(C6*1.1,{0,10,50,100,500},{0.01,0.05,0.1,0.5,1}))</f>
        <v>36.15</v>
      </c>
      <c r="E6" s="84">
        <f>CEILING(C6*0.9,LOOKUP(C6*0.9,{0,10,50,100,500},{0.01,0.05,0.1,0.5,1}))</f>
        <v>29.650000000000002</v>
      </c>
      <c r="F6" s="84">
        <f t="shared" si="0"/>
        <v>35.9</v>
      </c>
      <c r="G6" s="84">
        <v>2</v>
      </c>
      <c r="H6" s="84">
        <f t="shared" si="1"/>
        <v>65.8</v>
      </c>
      <c r="I6" s="84" t="s">
        <v>3590</v>
      </c>
      <c r="J6" s="84">
        <v>15.33</v>
      </c>
      <c r="K6" s="84" t="s">
        <v>3673</v>
      </c>
      <c r="L6" s="82"/>
      <c r="M6" s="80">
        <v>-3601</v>
      </c>
      <c r="P6" s="10">
        <v>5</v>
      </c>
      <c r="Q6" s="85">
        <f>Q2*5</f>
        <v>22677.5</v>
      </c>
    </row>
    <row r="7" spans="1:17" x14ac:dyDescent="0.25">
      <c r="A7" s="84" t="s">
        <v>2962</v>
      </c>
      <c r="B7" s="84" t="s">
        <v>2963</v>
      </c>
      <c r="C7" s="84">
        <v>27.95</v>
      </c>
      <c r="D7" s="84">
        <f>FLOOR(C7*1.1,LOOKUP(C7*1.1,{0,10,50,100,500},{0.01,0.05,0.1,0.5,1}))</f>
        <v>30.700000000000003</v>
      </c>
      <c r="E7" s="84">
        <f>CEILING(C7*0.9,LOOKUP(C7*0.9,{0,10,50,100,500},{0.01,0.05,0.1,0.5,1}))</f>
        <v>25.200000000000003</v>
      </c>
      <c r="F7" s="84">
        <f t="shared" si="0"/>
        <v>30.450000000000003</v>
      </c>
      <c r="G7" s="84">
        <v>2</v>
      </c>
      <c r="H7" s="84">
        <f t="shared" si="1"/>
        <v>55.9</v>
      </c>
      <c r="I7" s="84" t="s">
        <v>3590</v>
      </c>
      <c r="J7" s="84">
        <v>15.02</v>
      </c>
      <c r="K7" s="84" t="s">
        <v>3674</v>
      </c>
      <c r="M7" s="80">
        <v>-4152</v>
      </c>
      <c r="P7" s="10">
        <v>6</v>
      </c>
      <c r="Q7" s="85">
        <f>Q2*6</f>
        <v>27213</v>
      </c>
    </row>
    <row r="8" spans="1:17" x14ac:dyDescent="0.25">
      <c r="A8" s="84" t="s">
        <v>3675</v>
      </c>
      <c r="B8" s="84" t="s">
        <v>3676</v>
      </c>
      <c r="C8" s="84">
        <v>23.55</v>
      </c>
      <c r="D8" s="84">
        <f>FLOOR(C8*1.1,LOOKUP(C8*1.1,{0,10,50,100,500},{0.01,0.05,0.1,0.5,1}))</f>
        <v>25.900000000000002</v>
      </c>
      <c r="E8" s="84">
        <f>CEILING(C8*0.9,LOOKUP(C8*0.9,{0,10,50,100,500},{0.01,0.05,0.1,0.5,1}))</f>
        <v>21.200000000000003</v>
      </c>
      <c r="F8" s="84">
        <f t="shared" si="0"/>
        <v>25.650000000000002</v>
      </c>
      <c r="G8" s="84">
        <v>2</v>
      </c>
      <c r="H8" s="84">
        <f t="shared" si="1"/>
        <v>47.1</v>
      </c>
      <c r="I8" s="84" t="s">
        <v>3590</v>
      </c>
      <c r="J8" s="84">
        <v>14.67</v>
      </c>
      <c r="K8" s="84" t="s">
        <v>3677</v>
      </c>
      <c r="M8" s="80">
        <v>2502</v>
      </c>
      <c r="P8" s="10">
        <v>7</v>
      </c>
      <c r="Q8" s="85">
        <f>Q2*7</f>
        <v>31748.5</v>
      </c>
    </row>
    <row r="9" spans="1:17" x14ac:dyDescent="0.25">
      <c r="A9" s="84" t="s">
        <v>3678</v>
      </c>
      <c r="B9" s="84" t="s">
        <v>3679</v>
      </c>
      <c r="C9" s="84">
        <v>15.75</v>
      </c>
      <c r="D9" s="84">
        <f>FLOOR(C9*1.1,LOOKUP(C9*1.1,{0,10,50,100,500},{0.01,0.05,0.1,0.5,1}))</f>
        <v>17.3</v>
      </c>
      <c r="E9" s="84">
        <f>CEILING(C9*0.9,LOOKUP(C9*0.9,{0,10,50,100,500},{0.01,0.05,0.1,0.5,1}))</f>
        <v>14.200000000000001</v>
      </c>
      <c r="F9" s="84">
        <f t="shared" si="0"/>
        <v>17.05</v>
      </c>
      <c r="G9" s="84">
        <v>3</v>
      </c>
      <c r="H9" s="84">
        <f t="shared" si="1"/>
        <v>47.25</v>
      </c>
      <c r="I9" s="84" t="s">
        <v>3590</v>
      </c>
      <c r="J9" s="84">
        <v>14.56</v>
      </c>
      <c r="K9" s="84" t="s">
        <v>3680</v>
      </c>
      <c r="M9" s="80">
        <v>1150</v>
      </c>
      <c r="P9" s="10">
        <v>8</v>
      </c>
      <c r="Q9" s="85">
        <f>Q2*8</f>
        <v>36284</v>
      </c>
    </row>
    <row r="10" spans="1:17" x14ac:dyDescent="0.25">
      <c r="H10" s="83">
        <f>SUM(H2:H9)</f>
        <v>453.55</v>
      </c>
      <c r="M10" s="83">
        <f>SUM(M2:M9)</f>
        <v>6476</v>
      </c>
      <c r="P10" s="10">
        <v>9</v>
      </c>
      <c r="Q10" s="85">
        <f>Q2*9</f>
        <v>40819.5</v>
      </c>
    </row>
    <row r="11" spans="1:17" x14ac:dyDescent="0.25">
      <c r="P11" s="10">
        <v>10</v>
      </c>
      <c r="Q11" s="85">
        <f>Q2*10</f>
        <v>45355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9F65-5780-4BC3-BAAB-E51A530B58AE}">
  <dimension ref="A1:Q11"/>
  <sheetViews>
    <sheetView zoomScale="130" zoomScaleNormal="130" workbookViewId="0">
      <selection activeCell="K19" sqref="K19"/>
    </sheetView>
  </sheetViews>
  <sheetFormatPr defaultColWidth="9.28515625" defaultRowHeight="15.75" x14ac:dyDescent="0.25"/>
  <cols>
    <col min="1" max="3" width="9.28515625" style="80"/>
    <col min="4" max="4" width="9.28515625" style="80" hidden="1" customWidth="1"/>
    <col min="5" max="10" width="9.28515625" style="80"/>
    <col min="11" max="11" width="15.7109375" style="80" customWidth="1"/>
    <col min="12" max="16384" width="9.28515625" style="80"/>
  </cols>
  <sheetData>
    <row r="1" spans="1:17" x14ac:dyDescent="0.25">
      <c r="A1" s="80" t="s">
        <v>3587</v>
      </c>
      <c r="B1" s="80" t="s">
        <v>3588</v>
      </c>
      <c r="C1" s="80" t="s">
        <v>3589</v>
      </c>
      <c r="D1" s="80" t="s">
        <v>3590</v>
      </c>
      <c r="E1" s="80" t="s">
        <v>3591</v>
      </c>
      <c r="F1" s="80" t="s">
        <v>3592</v>
      </c>
      <c r="G1" s="80" t="s">
        <v>3593</v>
      </c>
      <c r="H1" s="80" t="s">
        <v>3594</v>
      </c>
      <c r="I1" s="80" t="s">
        <v>3590</v>
      </c>
      <c r="J1" s="80" t="s">
        <v>3595</v>
      </c>
      <c r="K1" s="80" t="s">
        <v>3596</v>
      </c>
      <c r="L1" s="80" t="s">
        <v>3597</v>
      </c>
      <c r="P1" s="10" t="s">
        <v>49</v>
      </c>
      <c r="Q1" s="85"/>
    </row>
    <row r="2" spans="1:17" x14ac:dyDescent="0.25">
      <c r="A2" s="84" t="s">
        <v>646</v>
      </c>
      <c r="B2" s="84" t="s">
        <v>647</v>
      </c>
      <c r="C2" s="84">
        <v>76.7</v>
      </c>
      <c r="D2" s="84">
        <f>FLOOR(C2*1.1,LOOKUP(C2*1.1,{0,10,50,100,500},{0.01,0.05,0.1,0.5,1}))</f>
        <v>84.300000000000011</v>
      </c>
      <c r="E2" s="84">
        <f>CEILING(C2*0.9,LOOKUP(C2*0.9,{0,10,50,100,500},{0.01,0.05,0.1,0.5,1}))</f>
        <v>69.100000000000009</v>
      </c>
      <c r="F2" s="84">
        <f t="shared" ref="F2:F9" si="0">IF(D2&lt;10,D2-0.05,IF(D2&lt;50,D2-0.25,IF(D2&lt;100,D2-0.5,IF(D2&lt;500,D2-2.5,IF(D2&lt;1000,D2-5,0)))))</f>
        <v>83.800000000000011</v>
      </c>
      <c r="G2" s="84">
        <v>1</v>
      </c>
      <c r="H2" s="84">
        <f t="shared" ref="H2:H9" si="1">C2*G2</f>
        <v>76.7</v>
      </c>
      <c r="I2" s="84" t="s">
        <v>3590</v>
      </c>
      <c r="J2" s="84">
        <v>29.62</v>
      </c>
      <c r="K2" s="84" t="s">
        <v>3681</v>
      </c>
      <c r="L2" s="82"/>
      <c r="M2" s="80">
        <v>-5249</v>
      </c>
      <c r="P2" s="10">
        <v>1</v>
      </c>
      <c r="Q2" s="85">
        <f>H10*1000*0.01</f>
        <v>4459.0000000000009</v>
      </c>
    </row>
    <row r="3" spans="1:17" x14ac:dyDescent="0.25">
      <c r="A3" s="84" t="s">
        <v>1968</v>
      </c>
      <c r="B3" s="84" t="s">
        <v>1969</v>
      </c>
      <c r="C3" s="84">
        <v>25.7</v>
      </c>
      <c r="D3" s="84">
        <f>FLOOR(C3*1.1,LOOKUP(C3*1.1,{0,10,50,100,500},{0.01,0.05,0.1,0.5,1}))</f>
        <v>28.25</v>
      </c>
      <c r="E3" s="84">
        <f>CEILING(C3*0.9,LOOKUP(C3*0.9,{0,10,50,100,500},{0.01,0.05,0.1,0.5,1}))</f>
        <v>23.150000000000002</v>
      </c>
      <c r="F3" s="84">
        <f t="shared" si="0"/>
        <v>28</v>
      </c>
      <c r="G3" s="84">
        <v>0</v>
      </c>
      <c r="H3" s="84">
        <f t="shared" si="1"/>
        <v>0</v>
      </c>
      <c r="I3" s="84" t="s">
        <v>3590</v>
      </c>
      <c r="J3" s="84">
        <v>27.33</v>
      </c>
      <c r="K3" s="84" t="s">
        <v>3682</v>
      </c>
      <c r="L3" s="82"/>
      <c r="M3" s="80" t="s">
        <v>1567</v>
      </c>
      <c r="P3" s="10">
        <v>2</v>
      </c>
      <c r="Q3" s="85">
        <f>Q2*2</f>
        <v>8918.0000000000018</v>
      </c>
    </row>
    <row r="4" spans="1:17" x14ac:dyDescent="0.25">
      <c r="A4" s="84" t="s">
        <v>345</v>
      </c>
      <c r="B4" s="84" t="s">
        <v>346</v>
      </c>
      <c r="C4" s="84">
        <v>43.7</v>
      </c>
      <c r="D4" s="84">
        <f>FLOOR(C4*1.1,LOOKUP(C4*1.1,{0,10,50,100,500},{0.01,0.05,0.1,0.5,1}))</f>
        <v>48.050000000000004</v>
      </c>
      <c r="E4" s="84">
        <f>CEILING(C4*0.9,LOOKUP(C4*0.9,{0,10,50,100,500},{0.01,0.05,0.1,0.5,1}))</f>
        <v>39.35</v>
      </c>
      <c r="F4" s="84">
        <f t="shared" si="0"/>
        <v>47.800000000000004</v>
      </c>
      <c r="G4" s="84">
        <v>1</v>
      </c>
      <c r="H4" s="84">
        <f t="shared" si="1"/>
        <v>43.7</v>
      </c>
      <c r="I4" s="84" t="s">
        <v>3590</v>
      </c>
      <c r="J4" s="84">
        <v>20.56</v>
      </c>
      <c r="K4" s="84" t="s">
        <v>3683</v>
      </c>
      <c r="L4" s="82"/>
      <c r="M4" s="80">
        <v>-1503</v>
      </c>
      <c r="P4" s="10">
        <v>3</v>
      </c>
      <c r="Q4" s="85">
        <f>Q2*3</f>
        <v>13377.000000000004</v>
      </c>
    </row>
    <row r="5" spans="1:17" x14ac:dyDescent="0.25">
      <c r="A5" s="84" t="s">
        <v>3684</v>
      </c>
      <c r="B5" s="84" t="s">
        <v>3685</v>
      </c>
      <c r="C5" s="84">
        <v>37.450000000000003</v>
      </c>
      <c r="D5" s="84">
        <f>FLOOR(C5*1.1,LOOKUP(C5*1.1,{0,10,50,100,500},{0.01,0.05,0.1,0.5,1}))</f>
        <v>41.150000000000006</v>
      </c>
      <c r="E5" s="84">
        <f>CEILING(C5*0.9,LOOKUP(C5*0.9,{0,10,50,100,500},{0.01,0.05,0.1,0.5,1}))</f>
        <v>33.75</v>
      </c>
      <c r="F5" s="84">
        <f t="shared" si="0"/>
        <v>40.900000000000006</v>
      </c>
      <c r="G5" s="84">
        <v>2</v>
      </c>
      <c r="H5" s="84">
        <f t="shared" si="1"/>
        <v>74.900000000000006</v>
      </c>
      <c r="I5" s="84" t="s">
        <v>3590</v>
      </c>
      <c r="J5" s="84">
        <v>15.57</v>
      </c>
      <c r="K5" s="84" t="s">
        <v>3686</v>
      </c>
      <c r="L5" s="82"/>
      <c r="M5" s="80">
        <v>971</v>
      </c>
      <c r="P5" s="10">
        <v>4</v>
      </c>
      <c r="Q5" s="85">
        <f>Q2*4</f>
        <v>17836.000000000004</v>
      </c>
    </row>
    <row r="6" spans="1:17" x14ac:dyDescent="0.25">
      <c r="A6" s="84" t="s">
        <v>778</v>
      </c>
      <c r="B6" s="84" t="s">
        <v>779</v>
      </c>
      <c r="C6" s="84">
        <v>30.35</v>
      </c>
      <c r="D6" s="84">
        <f>FLOOR(C6*1.1,LOOKUP(C6*1.1,{0,10,50,100,500},{0.01,0.05,0.1,0.5,1}))</f>
        <v>33.35</v>
      </c>
      <c r="E6" s="84">
        <f>CEILING(C6*0.9,LOOKUP(C6*0.9,{0,10,50,100,500},{0.01,0.05,0.1,0.5,1}))</f>
        <v>27.35</v>
      </c>
      <c r="F6" s="84">
        <f t="shared" si="0"/>
        <v>33.1</v>
      </c>
      <c r="G6" s="84">
        <v>2</v>
      </c>
      <c r="H6" s="84">
        <f t="shared" si="1"/>
        <v>60.7</v>
      </c>
      <c r="I6" s="84" t="s">
        <v>3590</v>
      </c>
      <c r="J6" s="84">
        <v>14.89</v>
      </c>
      <c r="K6" s="84" t="s">
        <v>3687</v>
      </c>
      <c r="M6" s="80">
        <v>-1263</v>
      </c>
      <c r="P6" s="10">
        <v>5</v>
      </c>
      <c r="Q6" s="85">
        <f>Q2*5</f>
        <v>22295.000000000004</v>
      </c>
    </row>
    <row r="7" spans="1:17" x14ac:dyDescent="0.25">
      <c r="A7" s="84" t="s">
        <v>1185</v>
      </c>
      <c r="B7" s="84" t="s">
        <v>1186</v>
      </c>
      <c r="C7" s="84">
        <v>59.5</v>
      </c>
      <c r="D7" s="84">
        <f>FLOOR(C7*1.1,LOOKUP(C7*1.1,{0,10,50,100,500},{0.01,0.05,0.1,0.5,1}))</f>
        <v>65.400000000000006</v>
      </c>
      <c r="E7" s="84">
        <f>CEILING(C7*0.9,LOOKUP(C7*0.9,{0,10,50,100,500},{0.01,0.05,0.1,0.5,1}))</f>
        <v>53.6</v>
      </c>
      <c r="F7" s="84">
        <f t="shared" si="0"/>
        <v>64.900000000000006</v>
      </c>
      <c r="G7" s="84">
        <v>1</v>
      </c>
      <c r="H7" s="84">
        <f t="shared" si="1"/>
        <v>59.5</v>
      </c>
      <c r="I7" s="84" t="s">
        <v>3590</v>
      </c>
      <c r="J7" s="84">
        <v>14.34</v>
      </c>
      <c r="K7" s="84" t="s">
        <v>3688</v>
      </c>
      <c r="M7" s="80">
        <v>1338</v>
      </c>
      <c r="P7" s="10">
        <v>6</v>
      </c>
      <c r="Q7" s="85">
        <f>Q2*6</f>
        <v>26754.000000000007</v>
      </c>
    </row>
    <row r="8" spans="1:17" x14ac:dyDescent="0.25">
      <c r="A8" s="84" t="s">
        <v>300</v>
      </c>
      <c r="B8" s="84" t="s">
        <v>301</v>
      </c>
      <c r="C8" s="84">
        <v>70.3</v>
      </c>
      <c r="D8" s="84">
        <f>FLOOR(C8*1.1,LOOKUP(C8*1.1,{0,10,50,100,500},{0.01,0.05,0.1,0.5,1}))</f>
        <v>77.300000000000011</v>
      </c>
      <c r="E8" s="84">
        <f>CEILING(C8*0.9,LOOKUP(C8*0.9,{0,10,50,100,500},{0.01,0.05,0.1,0.5,1}))</f>
        <v>63.300000000000004</v>
      </c>
      <c r="F8" s="84">
        <f t="shared" si="0"/>
        <v>76.800000000000011</v>
      </c>
      <c r="G8" s="84">
        <v>1</v>
      </c>
      <c r="H8" s="84">
        <f t="shared" si="1"/>
        <v>70.3</v>
      </c>
      <c r="I8" s="84" t="s">
        <v>3590</v>
      </c>
      <c r="J8" s="84">
        <v>14</v>
      </c>
      <c r="K8" s="84" t="s">
        <v>3689</v>
      </c>
      <c r="M8" s="80">
        <v>-3225</v>
      </c>
      <c r="P8" s="10">
        <v>7</v>
      </c>
      <c r="Q8" s="85">
        <f>Q2*7</f>
        <v>31213.000000000007</v>
      </c>
    </row>
    <row r="9" spans="1:17" x14ac:dyDescent="0.25">
      <c r="A9" s="84" t="s">
        <v>784</v>
      </c>
      <c r="B9" s="84" t="s">
        <v>785</v>
      </c>
      <c r="C9" s="84">
        <v>60.1</v>
      </c>
      <c r="D9" s="84">
        <f>FLOOR(C9*1.1,LOOKUP(C9*1.1,{0,10,50,100,500},{0.01,0.05,0.1,0.5,1}))</f>
        <v>66.100000000000009</v>
      </c>
      <c r="E9" s="84">
        <f>CEILING(C9*0.9,LOOKUP(C9*0.9,{0,10,50,100,500},{0.01,0.05,0.1,0.5,1}))</f>
        <v>54.1</v>
      </c>
      <c r="F9" s="84">
        <f t="shared" si="0"/>
        <v>65.600000000000009</v>
      </c>
      <c r="G9" s="84">
        <v>1</v>
      </c>
      <c r="H9" s="84">
        <f t="shared" si="1"/>
        <v>60.1</v>
      </c>
      <c r="I9" s="84" t="s">
        <v>3590</v>
      </c>
      <c r="J9" s="84">
        <v>13.61</v>
      </c>
      <c r="K9" s="84" t="s">
        <v>3690</v>
      </c>
      <c r="M9" s="80">
        <v>632</v>
      </c>
      <c r="P9" s="10">
        <v>8</v>
      </c>
      <c r="Q9" s="85">
        <f>Q2*8</f>
        <v>35672.000000000007</v>
      </c>
    </row>
    <row r="10" spans="1:17" x14ac:dyDescent="0.25">
      <c r="H10" s="83">
        <f>SUM(H2:H9)</f>
        <v>445.90000000000003</v>
      </c>
      <c r="M10" s="83">
        <f>SUM(M2:M9)</f>
        <v>-8299</v>
      </c>
      <c r="P10" s="10">
        <v>9</v>
      </c>
      <c r="Q10" s="85">
        <f>Q2*9</f>
        <v>40131.000000000007</v>
      </c>
    </row>
    <row r="11" spans="1:17" x14ac:dyDescent="0.25">
      <c r="P11" s="10">
        <v>10</v>
      </c>
      <c r="Q11" s="85">
        <f>Q2*10</f>
        <v>44590.000000000007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47AE-AED7-42B2-8866-6147DEC36020}">
  <dimension ref="A1:Q11"/>
  <sheetViews>
    <sheetView zoomScale="130" zoomScaleNormal="130" workbookViewId="0">
      <selection activeCell="H16" sqref="H16"/>
    </sheetView>
  </sheetViews>
  <sheetFormatPr defaultColWidth="9.28515625" defaultRowHeight="15.75" x14ac:dyDescent="0.25"/>
  <cols>
    <col min="1" max="3" width="9.28515625" style="80"/>
    <col min="4" max="4" width="9.28515625" style="80" hidden="1" customWidth="1"/>
    <col min="5" max="10" width="9.28515625" style="80"/>
    <col min="11" max="11" width="15.7109375" style="80" customWidth="1"/>
    <col min="12" max="16384" width="9.28515625" style="80"/>
  </cols>
  <sheetData>
    <row r="1" spans="1:17" x14ac:dyDescent="0.25">
      <c r="A1" s="80" t="s">
        <v>3587</v>
      </c>
      <c r="B1" s="80" t="s">
        <v>3588</v>
      </c>
      <c r="C1" s="80" t="s">
        <v>3589</v>
      </c>
      <c r="D1" s="80" t="s">
        <v>3590</v>
      </c>
      <c r="E1" s="80" t="s">
        <v>3591</v>
      </c>
      <c r="F1" s="80" t="s">
        <v>3592</v>
      </c>
      <c r="G1" s="80" t="s">
        <v>3593</v>
      </c>
      <c r="H1" s="80" t="s">
        <v>3594</v>
      </c>
      <c r="I1" s="80" t="s">
        <v>3590</v>
      </c>
      <c r="J1" s="80" t="s">
        <v>3595</v>
      </c>
      <c r="K1" s="80" t="s">
        <v>3596</v>
      </c>
      <c r="L1" s="80" t="s">
        <v>3597</v>
      </c>
      <c r="P1" s="10" t="s">
        <v>49</v>
      </c>
      <c r="Q1" s="85"/>
    </row>
    <row r="2" spans="1:17" x14ac:dyDescent="0.25">
      <c r="A2" s="84" t="s">
        <v>3691</v>
      </c>
      <c r="B2" s="84" t="s">
        <v>3692</v>
      </c>
      <c r="C2" s="84">
        <v>29.65</v>
      </c>
      <c r="D2" s="84">
        <f>FLOOR(C2*1.1,LOOKUP(C2*1.1,{0,10,50,100,500},{0.01,0.05,0.1,0.5,1}))</f>
        <v>32.6</v>
      </c>
      <c r="E2" s="84">
        <f>CEILING(C2*0.9,LOOKUP(C2*0.9,{0,10,50,100,500},{0.01,0.05,0.1,0.5,1}))</f>
        <v>26.700000000000003</v>
      </c>
      <c r="F2" s="84">
        <f t="shared" ref="F2:F10" si="0">IF(D2&lt;10,D2-0.05,IF(D2&lt;50,D2-0.25,IF(D2&lt;100,D2-0.5,IF(D2&lt;500,D2-2.5,IF(D2&lt;1000,D2-5,0)))))</f>
        <v>32.35</v>
      </c>
      <c r="G2" s="84">
        <v>0</v>
      </c>
      <c r="H2" s="84">
        <f t="shared" ref="H2:H10" si="1">C2*G2</f>
        <v>0</v>
      </c>
      <c r="I2" s="84" t="s">
        <v>3590</v>
      </c>
      <c r="J2" s="84">
        <v>23.3</v>
      </c>
      <c r="K2" s="84" t="s">
        <v>3693</v>
      </c>
      <c r="M2" s="80" t="s">
        <v>3703</v>
      </c>
      <c r="P2" s="10">
        <v>1</v>
      </c>
      <c r="Q2" s="85">
        <f>H11*1000*0.01</f>
        <v>4957.5</v>
      </c>
    </row>
    <row r="3" spans="1:17" x14ac:dyDescent="0.25">
      <c r="A3" s="84" t="s">
        <v>293</v>
      </c>
      <c r="B3" s="84" t="s">
        <v>294</v>
      </c>
      <c r="C3" s="84">
        <v>55.6</v>
      </c>
      <c r="D3" s="84">
        <f>FLOOR(C3*1.1,LOOKUP(C3*1.1,{0,10,50,100,500},{0.01,0.05,0.1,0.5,1}))</f>
        <v>61.1</v>
      </c>
      <c r="E3" s="84">
        <f>CEILING(C3*0.9,LOOKUP(C3*0.9,{0,10,50,100,500},{0.01,0.05,0.1,0.5,1}))</f>
        <v>50.1</v>
      </c>
      <c r="F3" s="84">
        <f t="shared" si="0"/>
        <v>60.6</v>
      </c>
      <c r="G3" s="84">
        <v>1</v>
      </c>
      <c r="H3" s="84">
        <f t="shared" si="1"/>
        <v>55.6</v>
      </c>
      <c r="I3" s="84" t="s">
        <v>3590</v>
      </c>
      <c r="J3" s="84">
        <v>20.97</v>
      </c>
      <c r="K3" s="84" t="s">
        <v>3694</v>
      </c>
      <c r="M3" s="80">
        <v>2164</v>
      </c>
      <c r="P3" s="10">
        <v>2</v>
      </c>
      <c r="Q3" s="85">
        <f>Q2*2</f>
        <v>9915</v>
      </c>
    </row>
    <row r="4" spans="1:17" x14ac:dyDescent="0.25">
      <c r="A4" s="84" t="s">
        <v>982</v>
      </c>
      <c r="B4" s="84" t="s">
        <v>983</v>
      </c>
      <c r="C4" s="84">
        <v>38.9</v>
      </c>
      <c r="D4" s="84">
        <f>FLOOR(C4*1.1,LOOKUP(C4*1.1,{0,10,50,100,500},{0.01,0.05,0.1,0.5,1}))</f>
        <v>42.75</v>
      </c>
      <c r="E4" s="84">
        <f>CEILING(C4*0.9,LOOKUP(C4*0.9,{0,10,50,100,500},{0.01,0.05,0.1,0.5,1}))</f>
        <v>35.050000000000004</v>
      </c>
      <c r="F4" s="84">
        <f t="shared" si="0"/>
        <v>42.5</v>
      </c>
      <c r="G4" s="84">
        <v>2</v>
      </c>
      <c r="H4" s="84">
        <f t="shared" si="1"/>
        <v>77.8</v>
      </c>
      <c r="I4" s="84" t="s">
        <v>3590</v>
      </c>
      <c r="J4" s="84">
        <v>18.12</v>
      </c>
      <c r="K4" s="84" t="s">
        <v>3695</v>
      </c>
      <c r="M4" s="80">
        <v>1967</v>
      </c>
      <c r="P4" s="10">
        <v>3</v>
      </c>
      <c r="Q4" s="85">
        <f>Q2*3</f>
        <v>14872.5</v>
      </c>
    </row>
    <row r="5" spans="1:17" x14ac:dyDescent="0.25">
      <c r="A5" s="84" t="s">
        <v>329</v>
      </c>
      <c r="B5" s="84" t="s">
        <v>330</v>
      </c>
      <c r="C5" s="84">
        <v>46.9</v>
      </c>
      <c r="D5" s="84">
        <f>FLOOR(C5*1.1,LOOKUP(C5*1.1,{0,10,50,100,500},{0.01,0.05,0.1,0.5,1}))</f>
        <v>51.5</v>
      </c>
      <c r="E5" s="84">
        <f>CEILING(C5*0.9,LOOKUP(C5*0.9,{0,10,50,100,500},{0.01,0.05,0.1,0.5,1}))</f>
        <v>42.25</v>
      </c>
      <c r="F5" s="84">
        <f t="shared" si="0"/>
        <v>51</v>
      </c>
      <c r="G5" s="84">
        <v>0</v>
      </c>
      <c r="H5" s="84">
        <f t="shared" si="1"/>
        <v>0</v>
      </c>
      <c r="I5" s="84" t="s">
        <v>3590</v>
      </c>
      <c r="J5" s="84">
        <v>18.12</v>
      </c>
      <c r="K5" s="84" t="s">
        <v>3696</v>
      </c>
      <c r="M5" s="80" t="s">
        <v>3703</v>
      </c>
      <c r="P5" s="10">
        <v>4</v>
      </c>
      <c r="Q5" s="85">
        <f>Q2*4</f>
        <v>19830</v>
      </c>
    </row>
    <row r="6" spans="1:17" x14ac:dyDescent="0.25">
      <c r="A6" s="84" t="s">
        <v>1207</v>
      </c>
      <c r="B6" s="84" t="s">
        <v>1208</v>
      </c>
      <c r="C6" s="84">
        <v>32.25</v>
      </c>
      <c r="D6" s="84">
        <f>FLOOR(C6*1.1,LOOKUP(C6*1.1,{0,10,50,100,500},{0.01,0.05,0.1,0.5,1}))</f>
        <v>35.450000000000003</v>
      </c>
      <c r="E6" s="84">
        <f>CEILING(C6*0.9,LOOKUP(C6*0.9,{0,10,50,100,500},{0.01,0.05,0.1,0.5,1}))</f>
        <v>29.05</v>
      </c>
      <c r="F6" s="84">
        <f t="shared" si="0"/>
        <v>35.200000000000003</v>
      </c>
      <c r="G6" s="84">
        <v>8</v>
      </c>
      <c r="H6" s="84">
        <f t="shared" si="1"/>
        <v>258</v>
      </c>
      <c r="I6" s="84" t="s">
        <v>3590</v>
      </c>
      <c r="J6" s="84">
        <v>16.32</v>
      </c>
      <c r="K6" s="84" t="s">
        <v>3697</v>
      </c>
      <c r="L6" s="82"/>
      <c r="M6" s="80">
        <v>-2940</v>
      </c>
      <c r="N6" s="254" t="s">
        <v>3704</v>
      </c>
      <c r="O6" s="254"/>
      <c r="P6" s="10">
        <v>5</v>
      </c>
      <c r="Q6" s="85">
        <f>Q2*5</f>
        <v>24787.5</v>
      </c>
    </row>
    <row r="7" spans="1:17" x14ac:dyDescent="0.25">
      <c r="A7" s="84" t="s">
        <v>796</v>
      </c>
      <c r="B7" s="84" t="s">
        <v>797</v>
      </c>
      <c r="C7" s="84">
        <v>43.85</v>
      </c>
      <c r="D7" s="84">
        <f>FLOOR(C7*1.1,LOOKUP(C7*1.1,{0,10,50,100,500},{0.01,0.05,0.1,0.5,1}))</f>
        <v>48.2</v>
      </c>
      <c r="E7" s="84">
        <f>CEILING(C7*0.9,LOOKUP(C7*0.9,{0,10,50,100,500},{0.01,0.05,0.1,0.5,1}))</f>
        <v>39.5</v>
      </c>
      <c r="F7" s="84">
        <f t="shared" si="0"/>
        <v>47.95</v>
      </c>
      <c r="G7" s="84">
        <v>1</v>
      </c>
      <c r="H7" s="84">
        <f t="shared" si="1"/>
        <v>43.85</v>
      </c>
      <c r="I7" s="84" t="s">
        <v>3590</v>
      </c>
      <c r="J7" s="84">
        <v>15.66</v>
      </c>
      <c r="K7" s="84" t="s">
        <v>3698</v>
      </c>
      <c r="L7" s="82"/>
      <c r="M7" s="80">
        <v>1913</v>
      </c>
      <c r="P7" s="10">
        <v>6</v>
      </c>
      <c r="Q7" s="85">
        <f>Q2*6</f>
        <v>29745</v>
      </c>
    </row>
    <row r="8" spans="1:17" x14ac:dyDescent="0.25">
      <c r="A8" s="86" t="s">
        <v>3664</v>
      </c>
      <c r="B8" s="86" t="s">
        <v>3665</v>
      </c>
      <c r="C8" s="86">
        <v>29.1</v>
      </c>
      <c r="D8" s="86">
        <f>FLOOR(C8*1.1,LOOKUP(C8*1.1,{0,10,50,100,500},{0.01,0.05,0.1,0.5,1}))</f>
        <v>32</v>
      </c>
      <c r="E8" s="86">
        <f>CEILING(C8*0.9,LOOKUP(C8*0.9,{0,10,50,100,500},{0.01,0.05,0.1,0.5,1}))</f>
        <v>26.200000000000003</v>
      </c>
      <c r="F8" s="86">
        <f t="shared" si="0"/>
        <v>31.75</v>
      </c>
      <c r="G8" s="86">
        <v>0</v>
      </c>
      <c r="H8" s="86">
        <f t="shared" si="1"/>
        <v>0</v>
      </c>
      <c r="I8" s="86" t="s">
        <v>3590</v>
      </c>
      <c r="J8" s="86">
        <v>13.68</v>
      </c>
      <c r="K8" s="86" t="s">
        <v>3699</v>
      </c>
      <c r="L8" s="80" t="s">
        <v>3702</v>
      </c>
      <c r="P8" s="10">
        <v>7</v>
      </c>
      <c r="Q8" s="85">
        <f>Q2*7</f>
        <v>34702.5</v>
      </c>
    </row>
    <row r="9" spans="1:17" x14ac:dyDescent="0.25">
      <c r="A9" s="84" t="s">
        <v>484</v>
      </c>
      <c r="B9" s="84" t="s">
        <v>485</v>
      </c>
      <c r="C9" s="84">
        <v>31.1</v>
      </c>
      <c r="D9" s="84">
        <f>FLOOR(C9*1.1,LOOKUP(C9*1.1,{0,10,50,100,500},{0.01,0.05,0.1,0.5,1}))</f>
        <v>34.200000000000003</v>
      </c>
      <c r="E9" s="84">
        <f>CEILING(C9*0.9,LOOKUP(C9*0.9,{0,10,50,100,500},{0.01,0.05,0.1,0.5,1}))</f>
        <v>28</v>
      </c>
      <c r="F9" s="84">
        <f t="shared" si="0"/>
        <v>33.950000000000003</v>
      </c>
      <c r="G9" s="84">
        <v>0</v>
      </c>
      <c r="H9" s="84">
        <f t="shared" si="1"/>
        <v>0</v>
      </c>
      <c r="I9" s="84" t="s">
        <v>3590</v>
      </c>
      <c r="J9" s="84">
        <v>13.25</v>
      </c>
      <c r="K9" s="84" t="s">
        <v>3700</v>
      </c>
      <c r="L9" s="82"/>
      <c r="M9" s="80" t="s">
        <v>3703</v>
      </c>
      <c r="P9" s="10">
        <v>8</v>
      </c>
      <c r="Q9" s="85">
        <f>Q2*8</f>
        <v>39660</v>
      </c>
    </row>
    <row r="10" spans="1:17" x14ac:dyDescent="0.25">
      <c r="A10" s="84" t="s">
        <v>1185</v>
      </c>
      <c r="B10" s="84" t="s">
        <v>1186</v>
      </c>
      <c r="C10" s="84">
        <v>60.5</v>
      </c>
      <c r="D10" s="84">
        <f>FLOOR(C10*1.1,LOOKUP(C10*1.1,{0,10,50,100,500},{0.01,0.05,0.1,0.5,1}))</f>
        <v>66.5</v>
      </c>
      <c r="E10" s="84">
        <f>CEILING(C10*0.9,LOOKUP(C10*0.9,{0,10,50,100,500},{0.01,0.05,0.1,0.5,1}))</f>
        <v>54.5</v>
      </c>
      <c r="F10" s="84">
        <f t="shared" si="0"/>
        <v>66</v>
      </c>
      <c r="G10" s="84">
        <v>1</v>
      </c>
      <c r="H10" s="84">
        <f t="shared" si="1"/>
        <v>60.5</v>
      </c>
      <c r="I10" s="84" t="s">
        <v>3590</v>
      </c>
      <c r="J10" s="84">
        <v>12.49</v>
      </c>
      <c r="K10" s="84" t="s">
        <v>3701</v>
      </c>
      <c r="M10" s="80">
        <v>1041</v>
      </c>
      <c r="P10" s="10">
        <v>9</v>
      </c>
      <c r="Q10" s="85">
        <f>Q2*9</f>
        <v>44617.5</v>
      </c>
    </row>
    <row r="11" spans="1:17" x14ac:dyDescent="0.25">
      <c r="H11" s="83">
        <f>SUM(H2:H10)</f>
        <v>495.75</v>
      </c>
      <c r="M11" s="83">
        <f>SUM(M2:M10)</f>
        <v>4145</v>
      </c>
      <c r="P11" s="10">
        <v>10</v>
      </c>
      <c r="Q11" s="85">
        <f>Q2*10</f>
        <v>49575</v>
      </c>
    </row>
  </sheetData>
  <mergeCells count="1">
    <mergeCell ref="N6:O6"/>
  </mergeCells>
  <phoneticPr fontId="1" type="noConversion"/>
  <pageMargins left="0.7" right="0.7" top="0.75" bottom="0.75" header="0.3" footer="0.3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4D69-6B11-4AE4-94BA-3E288A38F2F0}">
  <dimension ref="A1:Q11"/>
  <sheetViews>
    <sheetView zoomScale="130" zoomScaleNormal="130" workbookViewId="0">
      <selection activeCell="P1" sqref="P1:Q11"/>
    </sheetView>
  </sheetViews>
  <sheetFormatPr defaultColWidth="9.28515625" defaultRowHeight="15.75" x14ac:dyDescent="0.25"/>
  <cols>
    <col min="1" max="3" width="9.28515625" style="87"/>
    <col min="4" max="4" width="9.28515625" style="87" hidden="1" customWidth="1"/>
    <col min="5" max="10" width="9.28515625" style="87"/>
    <col min="11" max="11" width="15.7109375" style="87" customWidth="1"/>
    <col min="12" max="16384" width="9.28515625" style="87"/>
  </cols>
  <sheetData>
    <row r="1" spans="1:17" x14ac:dyDescent="0.25">
      <c r="A1" s="87" t="s">
        <v>3587</v>
      </c>
      <c r="B1" s="87" t="s">
        <v>3588</v>
      </c>
      <c r="C1" s="87" t="s">
        <v>3589</v>
      </c>
      <c r="D1" s="87" t="s">
        <v>3590</v>
      </c>
      <c r="E1" s="87" t="s">
        <v>3591</v>
      </c>
      <c r="F1" s="87" t="s">
        <v>3592</v>
      </c>
      <c r="G1" s="87" t="s">
        <v>3593</v>
      </c>
      <c r="H1" s="87" t="s">
        <v>3594</v>
      </c>
      <c r="I1" s="87" t="s">
        <v>3590</v>
      </c>
      <c r="J1" s="87" t="s">
        <v>3595</v>
      </c>
      <c r="K1" s="87" t="s">
        <v>3596</v>
      </c>
      <c r="L1" s="87" t="s">
        <v>3597</v>
      </c>
      <c r="P1" s="10" t="s">
        <v>49</v>
      </c>
      <c r="Q1" s="85"/>
    </row>
    <row r="2" spans="1:17" x14ac:dyDescent="0.25">
      <c r="A2" s="84" t="s">
        <v>1207</v>
      </c>
      <c r="B2" s="84" t="s">
        <v>1208</v>
      </c>
      <c r="C2" s="84">
        <v>32.950000000000003</v>
      </c>
      <c r="D2" s="84">
        <f>FLOOR(C2*1.1,LOOKUP(C2*1.1,{0,10,50,100,500},{0.01,0.05,0.1,0.5,1}))</f>
        <v>36.200000000000003</v>
      </c>
      <c r="E2" s="84">
        <f>CEILING(C2*0.9,LOOKUP(C2*0.9,{0,10,50,100,500},{0.01,0.05,0.1,0.5,1}))</f>
        <v>29.700000000000003</v>
      </c>
      <c r="F2" s="84">
        <f t="shared" ref="F2" si="0">IF(D2&lt;10,D2-0.05,IF(D2&lt;50,D2-0.25,IF(D2&lt;100,D2-0.5,IF(D2&lt;500,D2-2.5,IF(D2&lt;1000,D2-5,0)))))</f>
        <v>35.950000000000003</v>
      </c>
      <c r="G2" s="84">
        <v>2</v>
      </c>
      <c r="H2" s="84">
        <f t="shared" ref="H2" si="1">C2*G2</f>
        <v>65.900000000000006</v>
      </c>
      <c r="I2" s="84" t="s">
        <v>3590</v>
      </c>
      <c r="J2" s="84">
        <v>19.670000000000002</v>
      </c>
      <c r="K2" s="84" t="s">
        <v>3705</v>
      </c>
      <c r="M2" s="87">
        <v>2019</v>
      </c>
      <c r="P2" s="10">
        <v>1</v>
      </c>
      <c r="Q2" s="85">
        <f>H11*1000*0.01</f>
        <v>4551.5</v>
      </c>
    </row>
    <row r="3" spans="1:17" x14ac:dyDescent="0.25">
      <c r="A3" s="84" t="s">
        <v>3076</v>
      </c>
      <c r="B3" s="84" t="s">
        <v>3077</v>
      </c>
      <c r="C3" s="84">
        <v>40.9</v>
      </c>
      <c r="D3" s="84">
        <f>FLOOR(C3*1.1,LOOKUP(C3*1.1,{0,10,50,100,500},{0.01,0.05,0.1,0.5,1}))</f>
        <v>44.95</v>
      </c>
      <c r="E3" s="84">
        <f>CEILING(C3*0.9,LOOKUP(C3*0.9,{0,10,50,100,500},{0.01,0.05,0.1,0.5,1}))</f>
        <v>36.85</v>
      </c>
      <c r="F3" s="84">
        <f t="shared" ref="F3:F10" si="2">IF(D3&lt;10,D3-0.05,IF(D3&lt;50,D3-0.25,IF(D3&lt;100,D3-0.5,IF(D3&lt;500,D3-2.5,IF(D3&lt;1000,D3-5,0)))))</f>
        <v>44.7</v>
      </c>
      <c r="G3" s="84">
        <v>1</v>
      </c>
      <c r="H3" s="84">
        <f t="shared" ref="H3:H10" si="3">C3*G3</f>
        <v>40.9</v>
      </c>
      <c r="I3" s="84" t="s">
        <v>3590</v>
      </c>
      <c r="J3" s="84">
        <v>15.89</v>
      </c>
      <c r="K3" s="84" t="s">
        <v>3707</v>
      </c>
      <c r="M3" s="87">
        <v>2077</v>
      </c>
      <c r="P3" s="10">
        <v>2</v>
      </c>
      <c r="Q3" s="85">
        <f>Q2*2</f>
        <v>9103</v>
      </c>
    </row>
    <row r="4" spans="1:17" x14ac:dyDescent="0.25">
      <c r="A4" s="86" t="s">
        <v>2162</v>
      </c>
      <c r="B4" s="86" t="s">
        <v>2163</v>
      </c>
      <c r="C4" s="86">
        <v>41.35</v>
      </c>
      <c r="D4" s="86">
        <f>FLOOR(C4*1.1,LOOKUP(C4*1.1,{0,10,50,100,500},{0.01,0.05,0.1,0.5,1}))</f>
        <v>45.45</v>
      </c>
      <c r="E4" s="86">
        <f>CEILING(C4*0.9,LOOKUP(C4*0.9,{0,10,50,100,500},{0.01,0.05,0.1,0.5,1}))</f>
        <v>37.25</v>
      </c>
      <c r="F4" s="86">
        <f t="shared" si="2"/>
        <v>45.2</v>
      </c>
      <c r="G4" s="86">
        <v>0</v>
      </c>
      <c r="H4" s="86">
        <f t="shared" si="3"/>
        <v>0</v>
      </c>
      <c r="I4" s="86" t="s">
        <v>3590</v>
      </c>
      <c r="J4" s="86">
        <v>12.48</v>
      </c>
      <c r="K4" s="86" t="s">
        <v>3708</v>
      </c>
      <c r="L4" s="88" t="s">
        <v>3709</v>
      </c>
      <c r="P4" s="10">
        <v>3</v>
      </c>
      <c r="Q4" s="85">
        <f>Q2*3</f>
        <v>13654.5</v>
      </c>
    </row>
    <row r="5" spans="1:17" x14ac:dyDescent="0.25">
      <c r="A5" s="84" t="s">
        <v>3710</v>
      </c>
      <c r="B5" s="84" t="s">
        <v>3711</v>
      </c>
      <c r="C5" s="84">
        <v>21.95</v>
      </c>
      <c r="D5" s="84">
        <f>FLOOR(C5*1.1,LOOKUP(C5*1.1,{0,10,50,100,500},{0.01,0.05,0.1,0.5,1}))</f>
        <v>24.1</v>
      </c>
      <c r="E5" s="84">
        <f>CEILING(C5*0.9,LOOKUP(C5*0.9,{0,10,50,100,500},{0.01,0.05,0.1,0.5,1}))</f>
        <v>19.8</v>
      </c>
      <c r="F5" s="84">
        <f t="shared" si="2"/>
        <v>23.85</v>
      </c>
      <c r="G5" s="84">
        <v>3</v>
      </c>
      <c r="H5" s="84">
        <f t="shared" si="3"/>
        <v>65.849999999999994</v>
      </c>
      <c r="I5" s="84" t="s">
        <v>3590</v>
      </c>
      <c r="J5" s="84">
        <v>10.68</v>
      </c>
      <c r="K5" s="84" t="s">
        <v>3712</v>
      </c>
      <c r="M5" s="87">
        <v>-6145</v>
      </c>
      <c r="P5" s="10">
        <v>4</v>
      </c>
      <c r="Q5" s="85">
        <f>Q2*4</f>
        <v>18206</v>
      </c>
    </row>
    <row r="6" spans="1:17" x14ac:dyDescent="0.25">
      <c r="A6" s="84" t="s">
        <v>1339</v>
      </c>
      <c r="B6" s="84" t="s">
        <v>1340</v>
      </c>
      <c r="C6" s="84">
        <v>25.45</v>
      </c>
      <c r="D6" s="84">
        <f>FLOOR(C6*1.1,LOOKUP(C6*1.1,{0,10,50,100,500},{0.01,0.05,0.1,0.5,1}))</f>
        <v>27.950000000000003</v>
      </c>
      <c r="E6" s="84">
        <f>CEILING(C6*0.9,LOOKUP(C6*0.9,{0,10,50,100,500},{0.01,0.05,0.1,0.5,1}))</f>
        <v>22.950000000000003</v>
      </c>
      <c r="F6" s="84">
        <f t="shared" si="2"/>
        <v>27.700000000000003</v>
      </c>
      <c r="G6" s="84">
        <v>3</v>
      </c>
      <c r="H6" s="84">
        <f t="shared" si="3"/>
        <v>76.349999999999994</v>
      </c>
      <c r="I6" s="84" t="s">
        <v>3590</v>
      </c>
      <c r="J6" s="84">
        <v>10.42</v>
      </c>
      <c r="K6" s="84" t="s">
        <v>3713</v>
      </c>
      <c r="L6" s="82"/>
      <c r="M6" s="87">
        <v>-940</v>
      </c>
      <c r="P6" s="10">
        <v>5</v>
      </c>
      <c r="Q6" s="85">
        <f>Q2*5</f>
        <v>22757.5</v>
      </c>
    </row>
    <row r="7" spans="1:17" x14ac:dyDescent="0.25">
      <c r="A7" s="84" t="s">
        <v>3714</v>
      </c>
      <c r="B7" s="84" t="s">
        <v>3715</v>
      </c>
      <c r="C7" s="84">
        <v>58.8</v>
      </c>
      <c r="D7" s="84">
        <f>FLOOR(C7*1.1,LOOKUP(C7*1.1,{0,10,50,100,500},{0.01,0.05,0.1,0.5,1}))</f>
        <v>64.600000000000009</v>
      </c>
      <c r="E7" s="84">
        <f>CEILING(C7*0.9,LOOKUP(C7*0.9,{0,10,50,100,500},{0.01,0.05,0.1,0.5,1}))</f>
        <v>53</v>
      </c>
      <c r="F7" s="84">
        <f t="shared" si="2"/>
        <v>64.100000000000009</v>
      </c>
      <c r="G7" s="84">
        <v>1</v>
      </c>
      <c r="H7" s="84">
        <f t="shared" si="3"/>
        <v>58.8</v>
      </c>
      <c r="I7" s="84" t="s">
        <v>3590</v>
      </c>
      <c r="J7" s="84">
        <v>9.85</v>
      </c>
      <c r="K7" s="84" t="s">
        <v>3716</v>
      </c>
      <c r="M7" s="87">
        <v>47</v>
      </c>
      <c r="P7" s="10">
        <v>6</v>
      </c>
      <c r="Q7" s="85">
        <f>Q2*6</f>
        <v>27309</v>
      </c>
    </row>
    <row r="8" spans="1:17" x14ac:dyDescent="0.25">
      <c r="A8" s="84" t="s">
        <v>3717</v>
      </c>
      <c r="B8" s="84" t="s">
        <v>3718</v>
      </c>
      <c r="C8" s="84">
        <v>43</v>
      </c>
      <c r="D8" s="84">
        <f>FLOOR(C8*1.1,LOOKUP(C8*1.1,{0,10,50,100,500},{0.01,0.05,0.1,0.5,1}))</f>
        <v>47.300000000000004</v>
      </c>
      <c r="E8" s="84">
        <f>CEILING(C8*0.9,LOOKUP(C8*0.9,{0,10,50,100,500},{0.01,0.05,0.1,0.5,1}))</f>
        <v>38.700000000000003</v>
      </c>
      <c r="F8" s="84">
        <f t="shared" si="2"/>
        <v>47.050000000000004</v>
      </c>
      <c r="G8" s="84">
        <v>1</v>
      </c>
      <c r="H8" s="84">
        <f t="shared" si="3"/>
        <v>43</v>
      </c>
      <c r="I8" s="84" t="s">
        <v>3590</v>
      </c>
      <c r="J8" s="84">
        <v>9.25</v>
      </c>
      <c r="K8" s="84" t="s">
        <v>3719</v>
      </c>
      <c r="L8" s="82"/>
      <c r="M8" s="87">
        <v>2468</v>
      </c>
      <c r="P8" s="10">
        <v>7</v>
      </c>
      <c r="Q8" s="85">
        <f>Q2*7</f>
        <v>31860.5</v>
      </c>
    </row>
    <row r="9" spans="1:17" x14ac:dyDescent="0.25">
      <c r="A9" s="84" t="s">
        <v>2194</v>
      </c>
      <c r="B9" s="84" t="s">
        <v>2195</v>
      </c>
      <c r="C9" s="84">
        <v>28.25</v>
      </c>
      <c r="D9" s="84">
        <f>FLOOR(C9*1.1,LOOKUP(C9*1.1,{0,10,50,100,500},{0.01,0.05,0.1,0.5,1}))</f>
        <v>31.05</v>
      </c>
      <c r="E9" s="84">
        <f>CEILING(C9*0.9,LOOKUP(C9*0.9,{0,10,50,100,500},{0.01,0.05,0.1,0.5,1}))</f>
        <v>25.450000000000003</v>
      </c>
      <c r="F9" s="84">
        <f t="shared" si="2"/>
        <v>30.8</v>
      </c>
      <c r="G9" s="84">
        <v>2</v>
      </c>
      <c r="H9" s="84">
        <f t="shared" si="3"/>
        <v>56.5</v>
      </c>
      <c r="I9" s="84" t="s">
        <v>3590</v>
      </c>
      <c r="J9" s="84">
        <v>17.32</v>
      </c>
      <c r="K9" s="84" t="s">
        <v>3706</v>
      </c>
      <c r="M9" s="87">
        <v>2260</v>
      </c>
      <c r="P9" s="10">
        <v>8</v>
      </c>
      <c r="Q9" s="85">
        <f>Q2*8</f>
        <v>36412</v>
      </c>
    </row>
    <row r="10" spans="1:17" x14ac:dyDescent="0.25">
      <c r="A10" s="84" t="s">
        <v>1108</v>
      </c>
      <c r="B10" s="84" t="s">
        <v>1109</v>
      </c>
      <c r="C10" s="84">
        <v>15.95</v>
      </c>
      <c r="D10" s="84">
        <f>FLOOR(C10*1.1,LOOKUP(C10*1.1,{0,10,50,100,500},{0.01,0.05,0.1,0.5,1}))</f>
        <v>17.5</v>
      </c>
      <c r="E10" s="84">
        <f>CEILING(C10*0.9,LOOKUP(C10*0.9,{0,10,50,100,500},{0.01,0.05,0.1,0.5,1}))</f>
        <v>14.4</v>
      </c>
      <c r="F10" s="84">
        <f t="shared" si="2"/>
        <v>17.25</v>
      </c>
      <c r="G10" s="84">
        <v>3</v>
      </c>
      <c r="H10" s="84">
        <f t="shared" si="3"/>
        <v>47.849999999999994</v>
      </c>
      <c r="I10" s="84" t="s">
        <v>3590</v>
      </c>
      <c r="J10" s="84">
        <v>8.6999999999999993</v>
      </c>
      <c r="K10" s="84" t="s">
        <v>3720</v>
      </c>
      <c r="M10" s="87">
        <v>1444</v>
      </c>
      <c r="P10" s="10">
        <v>9</v>
      </c>
      <c r="Q10" s="85">
        <f>Q2*9</f>
        <v>40963.5</v>
      </c>
    </row>
    <row r="11" spans="1:17" x14ac:dyDescent="0.25">
      <c r="H11" s="83">
        <f>SUM(H2:H10)</f>
        <v>455.15</v>
      </c>
      <c r="M11" s="83">
        <f>SUM(M2:M10)</f>
        <v>3230</v>
      </c>
      <c r="P11" s="10">
        <v>10</v>
      </c>
      <c r="Q11" s="85">
        <f>Q2*10</f>
        <v>45515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41D0-D73D-456B-BE60-8320AFF818CC}">
  <dimension ref="A1:Q11"/>
  <sheetViews>
    <sheetView zoomScale="130" zoomScaleNormal="130" workbookViewId="0">
      <selection activeCell="B29" sqref="B29"/>
    </sheetView>
  </sheetViews>
  <sheetFormatPr defaultColWidth="10.42578125" defaultRowHeight="15.75" x14ac:dyDescent="0.25"/>
  <cols>
    <col min="1" max="3" width="10.42578125" style="89"/>
    <col min="4" max="4" width="10.42578125" style="89" hidden="1" customWidth="1"/>
    <col min="5" max="10" width="10.42578125" style="89"/>
    <col min="11" max="11" width="17.5703125" style="89" customWidth="1"/>
    <col min="12" max="16384" width="10.42578125" style="89"/>
  </cols>
  <sheetData>
    <row r="1" spans="1:17" x14ac:dyDescent="0.25">
      <c r="A1" s="89" t="s">
        <v>3587</v>
      </c>
      <c r="B1" s="89" t="s">
        <v>3588</v>
      </c>
      <c r="C1" s="89" t="s">
        <v>3589</v>
      </c>
      <c r="D1" s="89" t="s">
        <v>3590</v>
      </c>
      <c r="E1" s="89" t="s">
        <v>3591</v>
      </c>
      <c r="F1" s="89" t="s">
        <v>3592</v>
      </c>
      <c r="G1" s="89" t="s">
        <v>3593</v>
      </c>
      <c r="H1" s="89" t="s">
        <v>3594</v>
      </c>
      <c r="I1" s="89" t="s">
        <v>3590</v>
      </c>
      <c r="J1" s="89" t="s">
        <v>3595</v>
      </c>
      <c r="K1" s="89" t="s">
        <v>3596</v>
      </c>
      <c r="L1" s="89" t="s">
        <v>3597</v>
      </c>
      <c r="P1" s="10" t="s">
        <v>49</v>
      </c>
      <c r="Q1" s="85"/>
    </row>
    <row r="2" spans="1:17" x14ac:dyDescent="0.25">
      <c r="A2" s="84" t="s">
        <v>1339</v>
      </c>
      <c r="B2" s="84" t="s">
        <v>1340</v>
      </c>
      <c r="C2" s="84">
        <v>26.4</v>
      </c>
      <c r="D2" s="84">
        <f>FLOOR(C2*1.1,LOOKUP(C2*1.1,{0,10,50,100,500},{0.01,0.05,0.1,0.5,1}))</f>
        <v>29</v>
      </c>
      <c r="E2" s="84">
        <f>CEILING(C2*0.9,LOOKUP(C2*0.9,{0,10,50,100,500},{0.01,0.05,0.1,0.5,1}))</f>
        <v>23.8</v>
      </c>
      <c r="F2" s="84">
        <f t="shared" ref="F2:F9" si="0">IF(D2&lt;10,D2-0.05,IF(D2&lt;50,D2-0.25,IF(D2&lt;100,D2-0.5,IF(D2&lt;500,D2-2.5,IF(D2&lt;1000,D2-5,0)))))</f>
        <v>28.75</v>
      </c>
      <c r="G2" s="84">
        <v>1</v>
      </c>
      <c r="H2" s="84">
        <f t="shared" ref="H2:H9" si="1">C2*G2</f>
        <v>26.4</v>
      </c>
      <c r="I2" s="84" t="s">
        <v>3590</v>
      </c>
      <c r="J2" s="84">
        <v>25.67</v>
      </c>
      <c r="K2" s="84" t="s">
        <v>3721</v>
      </c>
      <c r="M2" s="89">
        <v>488</v>
      </c>
      <c r="P2" s="10">
        <v>1</v>
      </c>
      <c r="Q2" s="85">
        <f>H10*1000*0.01</f>
        <v>4823.5</v>
      </c>
    </row>
    <row r="3" spans="1:17" x14ac:dyDescent="0.25">
      <c r="A3" s="84" t="s">
        <v>807</v>
      </c>
      <c r="B3" s="84" t="s">
        <v>808</v>
      </c>
      <c r="C3" s="84">
        <v>32.700000000000003</v>
      </c>
      <c r="D3" s="84">
        <f>FLOOR(C3*1.1,LOOKUP(C3*1.1,{0,10,50,100,500},{0.01,0.05,0.1,0.5,1}))</f>
        <v>35.950000000000003</v>
      </c>
      <c r="E3" s="84">
        <f>CEILING(C3*0.9,LOOKUP(C3*0.9,{0,10,50,100,500},{0.01,0.05,0.1,0.5,1}))</f>
        <v>29.450000000000003</v>
      </c>
      <c r="F3" s="84">
        <f t="shared" si="0"/>
        <v>35.700000000000003</v>
      </c>
      <c r="G3" s="84">
        <v>2</v>
      </c>
      <c r="H3" s="84">
        <f t="shared" si="1"/>
        <v>65.400000000000006</v>
      </c>
      <c r="I3" s="84" t="s">
        <v>3590</v>
      </c>
      <c r="J3" s="84">
        <v>21.58</v>
      </c>
      <c r="K3" s="84" t="s">
        <v>3722</v>
      </c>
      <c r="M3" s="89">
        <v>520</v>
      </c>
      <c r="P3" s="10">
        <v>2</v>
      </c>
      <c r="Q3" s="85">
        <f>Q2*2</f>
        <v>9647</v>
      </c>
    </row>
    <row r="4" spans="1:17" x14ac:dyDescent="0.25">
      <c r="A4" s="84" t="s">
        <v>1561</v>
      </c>
      <c r="B4" s="84" t="s">
        <v>1562</v>
      </c>
      <c r="C4" s="84">
        <v>71.5</v>
      </c>
      <c r="D4" s="84">
        <f>FLOOR(C4*1.1,LOOKUP(C4*1.1,{0,10,50,100,500},{0.01,0.05,0.1,0.5,1}))</f>
        <v>78.600000000000009</v>
      </c>
      <c r="E4" s="84">
        <f>CEILING(C4*0.9,LOOKUP(C4*0.9,{0,10,50,100,500},{0.01,0.05,0.1,0.5,1}))</f>
        <v>64.400000000000006</v>
      </c>
      <c r="F4" s="84">
        <f t="shared" si="0"/>
        <v>78.100000000000009</v>
      </c>
      <c r="G4" s="84">
        <v>1</v>
      </c>
      <c r="H4" s="84">
        <f t="shared" si="1"/>
        <v>71.5</v>
      </c>
      <c r="I4" s="84" t="s">
        <v>3590</v>
      </c>
      <c r="J4" s="84">
        <v>16.55</v>
      </c>
      <c r="K4" s="84" t="s">
        <v>3723</v>
      </c>
      <c r="M4" s="89">
        <v>291</v>
      </c>
      <c r="P4" s="10">
        <v>3</v>
      </c>
      <c r="Q4" s="85">
        <f>Q2*3</f>
        <v>14470.5</v>
      </c>
    </row>
    <row r="5" spans="1:17" x14ac:dyDescent="0.25">
      <c r="A5" s="84" t="s">
        <v>982</v>
      </c>
      <c r="B5" s="84" t="s">
        <v>983</v>
      </c>
      <c r="C5" s="84">
        <v>40.1</v>
      </c>
      <c r="D5" s="84">
        <f>FLOOR(C5*1.1,LOOKUP(C5*1.1,{0,10,50,100,500},{0.01,0.05,0.1,0.5,1}))</f>
        <v>44.1</v>
      </c>
      <c r="E5" s="84">
        <f>CEILING(C5*0.9,LOOKUP(C5*0.9,{0,10,50,100,500},{0.01,0.05,0.1,0.5,1}))</f>
        <v>36.1</v>
      </c>
      <c r="F5" s="84">
        <f t="shared" si="0"/>
        <v>43.85</v>
      </c>
      <c r="G5" s="84">
        <v>2</v>
      </c>
      <c r="H5" s="84">
        <f t="shared" si="1"/>
        <v>80.2</v>
      </c>
      <c r="I5" s="84" t="s">
        <v>3590</v>
      </c>
      <c r="J5" s="84">
        <v>15.99</v>
      </c>
      <c r="K5" s="84" t="s">
        <v>3724</v>
      </c>
      <c r="M5" s="89">
        <f>1620+474</f>
        <v>2094</v>
      </c>
      <c r="P5" s="10">
        <v>4</v>
      </c>
      <c r="Q5" s="85">
        <f>Q2*4</f>
        <v>19294</v>
      </c>
    </row>
    <row r="6" spans="1:17" x14ac:dyDescent="0.25">
      <c r="A6" s="84" t="s">
        <v>3725</v>
      </c>
      <c r="B6" s="84" t="s">
        <v>3726</v>
      </c>
      <c r="C6" s="84">
        <v>74.3</v>
      </c>
      <c r="D6" s="84">
        <f>FLOOR(C6*1.1,LOOKUP(C6*1.1,{0,10,50,100,500},{0.01,0.05,0.1,0.5,1}))</f>
        <v>81.7</v>
      </c>
      <c r="E6" s="84">
        <f>CEILING(C6*0.9,LOOKUP(C6*0.9,{0,10,50,100,500},{0.01,0.05,0.1,0.5,1}))</f>
        <v>66.900000000000006</v>
      </c>
      <c r="F6" s="84">
        <f t="shared" si="0"/>
        <v>81.2</v>
      </c>
      <c r="G6" s="84">
        <v>1</v>
      </c>
      <c r="H6" s="84">
        <f t="shared" si="1"/>
        <v>74.3</v>
      </c>
      <c r="I6" s="84" t="s">
        <v>3590</v>
      </c>
      <c r="J6" s="84">
        <v>13.62</v>
      </c>
      <c r="K6" s="84" t="s">
        <v>3727</v>
      </c>
      <c r="M6" s="89">
        <v>-521</v>
      </c>
      <c r="P6" s="10">
        <v>5</v>
      </c>
      <c r="Q6" s="85">
        <f>Q2*5</f>
        <v>24117.5</v>
      </c>
    </row>
    <row r="7" spans="1:17" x14ac:dyDescent="0.25">
      <c r="A7" s="84" t="s">
        <v>3678</v>
      </c>
      <c r="B7" s="84" t="s">
        <v>3679</v>
      </c>
      <c r="C7" s="84">
        <v>16.850000000000001</v>
      </c>
      <c r="D7" s="84">
        <f>FLOOR(C7*1.1,LOOKUP(C7*1.1,{0,10,50,100,500},{0.01,0.05,0.1,0.5,1}))</f>
        <v>18.5</v>
      </c>
      <c r="E7" s="84">
        <f>CEILING(C7*0.9,LOOKUP(C7*0.9,{0,10,50,100,500},{0.01,0.05,0.1,0.5,1}))</f>
        <v>15.200000000000001</v>
      </c>
      <c r="F7" s="84">
        <f t="shared" si="0"/>
        <v>18.25</v>
      </c>
      <c r="G7" s="84">
        <v>4</v>
      </c>
      <c r="H7" s="84">
        <f t="shared" si="1"/>
        <v>67.400000000000006</v>
      </c>
      <c r="I7" s="84" t="s">
        <v>3590</v>
      </c>
      <c r="J7" s="84">
        <v>13.49</v>
      </c>
      <c r="K7" s="84" t="s">
        <v>3728</v>
      </c>
      <c r="M7" s="89">
        <f>232+227</f>
        <v>459</v>
      </c>
      <c r="P7" s="10">
        <v>6</v>
      </c>
      <c r="Q7" s="85">
        <f>Q2*6</f>
        <v>28941</v>
      </c>
    </row>
    <row r="8" spans="1:17" x14ac:dyDescent="0.25">
      <c r="A8" s="84" t="s">
        <v>21</v>
      </c>
      <c r="B8" s="84" t="s">
        <v>22</v>
      </c>
      <c r="C8" s="84">
        <v>42.45</v>
      </c>
      <c r="D8" s="84">
        <f>FLOOR(C8*1.1,LOOKUP(C8*1.1,{0,10,50,100,500},{0.01,0.05,0.1,0.5,1}))</f>
        <v>46.650000000000006</v>
      </c>
      <c r="E8" s="84">
        <f>CEILING(C8*0.9,LOOKUP(C8*0.9,{0,10,50,100,500},{0.01,0.05,0.1,0.5,1}))</f>
        <v>38.25</v>
      </c>
      <c r="F8" s="84">
        <f t="shared" si="0"/>
        <v>46.400000000000006</v>
      </c>
      <c r="G8" s="84">
        <v>1</v>
      </c>
      <c r="H8" s="84">
        <f t="shared" si="1"/>
        <v>42.45</v>
      </c>
      <c r="I8" s="84" t="s">
        <v>3590</v>
      </c>
      <c r="J8" s="84">
        <v>12.25</v>
      </c>
      <c r="K8" s="84" t="s">
        <v>3729</v>
      </c>
      <c r="L8" s="82"/>
      <c r="M8" s="89">
        <v>465</v>
      </c>
      <c r="P8" s="10">
        <v>7</v>
      </c>
      <c r="Q8" s="85">
        <f>Q2*7</f>
        <v>33764.5</v>
      </c>
    </row>
    <row r="9" spans="1:17" x14ac:dyDescent="0.25">
      <c r="A9" s="84" t="s">
        <v>3334</v>
      </c>
      <c r="B9" s="84" t="s">
        <v>3335</v>
      </c>
      <c r="C9" s="84">
        <v>54.7</v>
      </c>
      <c r="D9" s="84">
        <f>FLOOR(C9*1.1,LOOKUP(C9*1.1,{0,10,50,100,500},{0.01,0.05,0.1,0.5,1}))</f>
        <v>60.1</v>
      </c>
      <c r="E9" s="84">
        <f>CEILING(C9*0.9,LOOKUP(C9*0.9,{0,10,50,100,500},{0.01,0.05,0.1,0.5,1}))</f>
        <v>49.25</v>
      </c>
      <c r="F9" s="84">
        <f t="shared" si="0"/>
        <v>59.6</v>
      </c>
      <c r="G9" s="84">
        <v>1</v>
      </c>
      <c r="H9" s="84">
        <f t="shared" si="1"/>
        <v>54.7</v>
      </c>
      <c r="I9" s="84" t="s">
        <v>3590</v>
      </c>
      <c r="J9" s="84">
        <v>11.95</v>
      </c>
      <c r="K9" s="84" t="s">
        <v>3730</v>
      </c>
      <c r="M9" s="89">
        <v>63</v>
      </c>
      <c r="P9" s="10">
        <v>8</v>
      </c>
      <c r="Q9" s="85">
        <f>Q2*8</f>
        <v>38588</v>
      </c>
    </row>
    <row r="10" spans="1:17" x14ac:dyDescent="0.25">
      <c r="H10" s="83">
        <f>SUM(H2:H9)</f>
        <v>482.35</v>
      </c>
      <c r="M10" s="83">
        <f>SUM(M2:M9)</f>
        <v>3859</v>
      </c>
      <c r="P10" s="10">
        <v>9</v>
      </c>
      <c r="Q10" s="85">
        <f>Q2*9</f>
        <v>43411.5</v>
      </c>
    </row>
    <row r="11" spans="1:17" x14ac:dyDescent="0.25">
      <c r="P11" s="10">
        <v>10</v>
      </c>
      <c r="Q11" s="85">
        <f>Q2*10</f>
        <v>48235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CCA7-30E6-4795-B283-38A1435F2532}">
  <dimension ref="A1:Q11"/>
  <sheetViews>
    <sheetView zoomScale="130" zoomScaleNormal="130" workbookViewId="0">
      <selection activeCell="N20" sqref="N20"/>
    </sheetView>
  </sheetViews>
  <sheetFormatPr defaultColWidth="9.28515625" defaultRowHeight="15.75" x14ac:dyDescent="0.25"/>
  <cols>
    <col min="1" max="3" width="9.28515625" style="90"/>
    <col min="4" max="4" width="9.28515625" style="90" hidden="1" customWidth="1"/>
    <col min="5" max="10" width="9.28515625" style="90"/>
    <col min="11" max="11" width="15.7109375" style="90" customWidth="1"/>
    <col min="12" max="16384" width="9.28515625" style="90"/>
  </cols>
  <sheetData>
    <row r="1" spans="1:17" x14ac:dyDescent="0.25">
      <c r="A1" s="90" t="s">
        <v>3587</v>
      </c>
      <c r="B1" s="90" t="s">
        <v>3588</v>
      </c>
      <c r="C1" s="90" t="s">
        <v>3589</v>
      </c>
      <c r="D1" s="90" t="s">
        <v>3590</v>
      </c>
      <c r="E1" s="90" t="s">
        <v>3591</v>
      </c>
      <c r="F1" s="90" t="s">
        <v>3592</v>
      </c>
      <c r="G1" s="90" t="s">
        <v>3593</v>
      </c>
      <c r="H1" s="90" t="s">
        <v>3594</v>
      </c>
      <c r="I1" s="90" t="s">
        <v>3590</v>
      </c>
      <c r="J1" s="90" t="s">
        <v>3595</v>
      </c>
      <c r="K1" s="90" t="s">
        <v>3596</v>
      </c>
      <c r="L1" s="90" t="s">
        <v>3597</v>
      </c>
      <c r="P1" s="10" t="s">
        <v>49</v>
      </c>
      <c r="Q1" s="85"/>
    </row>
    <row r="2" spans="1:17" x14ac:dyDescent="0.25">
      <c r="A2" s="84" t="s">
        <v>1968</v>
      </c>
      <c r="B2" s="84" t="s">
        <v>1969</v>
      </c>
      <c r="C2" s="84">
        <v>27.9</v>
      </c>
      <c r="D2" s="84">
        <f>FLOOR(C2*1.1,LOOKUP(C2*1.1,{0,10,50,100,500},{0.01,0.05,0.1,0.5,1}))</f>
        <v>30.650000000000002</v>
      </c>
      <c r="E2" s="84">
        <f>CEILING(C2*0.9,LOOKUP(C2*0.9,{0,10,50,100,500},{0.01,0.05,0.1,0.5,1}))</f>
        <v>25.150000000000002</v>
      </c>
      <c r="F2" s="84">
        <f t="shared" ref="F2:F9" si="0">IF(D2&lt;10,D2-0.05,IF(D2&lt;50,D2-0.25,IF(D2&lt;100,D2-0.5,IF(D2&lt;500,D2-2.5,IF(D2&lt;1000,D2-5,0)))))</f>
        <v>30.400000000000002</v>
      </c>
      <c r="G2" s="84">
        <v>2</v>
      </c>
      <c r="H2" s="84">
        <f t="shared" ref="H2:H9" si="1">C2*G2</f>
        <v>55.8</v>
      </c>
      <c r="I2" s="84" t="s">
        <v>3590</v>
      </c>
      <c r="J2" s="84">
        <v>23.17</v>
      </c>
      <c r="K2" s="84" t="s">
        <v>3731</v>
      </c>
      <c r="L2" s="82"/>
      <c r="M2" s="90">
        <v>1261</v>
      </c>
      <c r="P2" s="10">
        <v>1</v>
      </c>
      <c r="Q2" s="85">
        <f>H10*1000*0.01</f>
        <v>3734.5</v>
      </c>
    </row>
    <row r="3" spans="1:17" x14ac:dyDescent="0.25">
      <c r="A3" s="84" t="s">
        <v>3511</v>
      </c>
      <c r="B3" s="84" t="s">
        <v>3512</v>
      </c>
      <c r="C3" s="84">
        <v>24.85</v>
      </c>
      <c r="D3" s="84">
        <f>FLOOR(C3*1.1,LOOKUP(C3*1.1,{0,10,50,100,500},{0.01,0.05,0.1,0.5,1}))</f>
        <v>27.3</v>
      </c>
      <c r="E3" s="84">
        <f>CEILING(C3*0.9,LOOKUP(C3*0.9,{0,10,50,100,500},{0.01,0.05,0.1,0.5,1}))</f>
        <v>22.400000000000002</v>
      </c>
      <c r="F3" s="84">
        <f t="shared" si="0"/>
        <v>27.05</v>
      </c>
      <c r="G3" s="84">
        <v>0</v>
      </c>
      <c r="H3" s="84">
        <f t="shared" si="1"/>
        <v>0</v>
      </c>
      <c r="I3" s="84" t="s">
        <v>3590</v>
      </c>
      <c r="J3" s="84">
        <v>22.76</v>
      </c>
      <c r="K3" s="84" t="s">
        <v>3732</v>
      </c>
      <c r="M3" s="90" t="s">
        <v>1567</v>
      </c>
      <c r="P3" s="10">
        <v>2</v>
      </c>
      <c r="Q3" s="85">
        <f>Q2*2</f>
        <v>7469</v>
      </c>
    </row>
    <row r="4" spans="1:17" x14ac:dyDescent="0.25">
      <c r="A4" s="84" t="s">
        <v>982</v>
      </c>
      <c r="B4" s="84" t="s">
        <v>983</v>
      </c>
      <c r="C4" s="84">
        <v>40.200000000000003</v>
      </c>
      <c r="D4" s="84">
        <f>FLOOR(C4*1.1,LOOKUP(C4*1.1,{0,10,50,100,500},{0.01,0.05,0.1,0.5,1}))</f>
        <v>44.2</v>
      </c>
      <c r="E4" s="84">
        <f>CEILING(C4*0.9,LOOKUP(C4*0.9,{0,10,50,100,500},{0.01,0.05,0.1,0.5,1}))</f>
        <v>36.200000000000003</v>
      </c>
      <c r="F4" s="84">
        <f t="shared" si="0"/>
        <v>43.95</v>
      </c>
      <c r="G4" s="84">
        <v>1</v>
      </c>
      <c r="H4" s="84">
        <f t="shared" si="1"/>
        <v>40.200000000000003</v>
      </c>
      <c r="I4" s="84" t="s">
        <v>3590</v>
      </c>
      <c r="J4" s="84">
        <v>20.59</v>
      </c>
      <c r="K4" s="84" t="s">
        <v>3733</v>
      </c>
      <c r="M4" s="90">
        <v>27</v>
      </c>
      <c r="P4" s="10">
        <v>3</v>
      </c>
      <c r="Q4" s="85">
        <f>Q2*3</f>
        <v>11203.5</v>
      </c>
    </row>
    <row r="5" spans="1:17" x14ac:dyDescent="0.25">
      <c r="A5" s="84" t="s">
        <v>1185</v>
      </c>
      <c r="B5" s="84" t="s">
        <v>1186</v>
      </c>
      <c r="C5" s="84">
        <v>59.3</v>
      </c>
      <c r="D5" s="84">
        <f>FLOOR(C5*1.1,LOOKUP(C5*1.1,{0,10,50,100,500},{0.01,0.05,0.1,0.5,1}))</f>
        <v>65.2</v>
      </c>
      <c r="E5" s="84">
        <f>CEILING(C5*0.9,LOOKUP(C5*0.9,{0,10,50,100,500},{0.01,0.05,0.1,0.5,1}))</f>
        <v>53.400000000000006</v>
      </c>
      <c r="F5" s="84">
        <f t="shared" si="0"/>
        <v>64.7</v>
      </c>
      <c r="G5" s="84">
        <v>1</v>
      </c>
      <c r="H5" s="84">
        <f t="shared" si="1"/>
        <v>59.3</v>
      </c>
      <c r="I5" s="84" t="s">
        <v>3590</v>
      </c>
      <c r="J5" s="84">
        <v>19.149999999999999</v>
      </c>
      <c r="K5" s="84" t="s">
        <v>3734</v>
      </c>
      <c r="M5" s="90">
        <v>1046</v>
      </c>
      <c r="P5" s="10">
        <v>4</v>
      </c>
      <c r="Q5" s="85">
        <f>Q2*4</f>
        <v>14938</v>
      </c>
    </row>
    <row r="6" spans="1:17" x14ac:dyDescent="0.25">
      <c r="A6" s="84" t="s">
        <v>329</v>
      </c>
      <c r="B6" s="84" t="s">
        <v>330</v>
      </c>
      <c r="C6" s="84">
        <v>48</v>
      </c>
      <c r="D6" s="84">
        <f>FLOOR(C6*1.1,LOOKUP(C6*1.1,{0,10,50,100,500},{0.01,0.05,0.1,0.5,1}))</f>
        <v>52.800000000000004</v>
      </c>
      <c r="E6" s="84">
        <f>CEILING(C6*0.9,LOOKUP(C6*0.9,{0,10,50,100,500},{0.01,0.05,0.1,0.5,1}))</f>
        <v>43.2</v>
      </c>
      <c r="F6" s="84">
        <f t="shared" si="0"/>
        <v>52.300000000000004</v>
      </c>
      <c r="G6" s="84">
        <v>1</v>
      </c>
      <c r="H6" s="84">
        <f t="shared" si="1"/>
        <v>48</v>
      </c>
      <c r="I6" s="84" t="s">
        <v>3590</v>
      </c>
      <c r="J6" s="84">
        <v>17.02</v>
      </c>
      <c r="K6" s="84" t="s">
        <v>3735</v>
      </c>
      <c r="M6" s="90">
        <v>-357</v>
      </c>
      <c r="P6" s="10">
        <v>5</v>
      </c>
      <c r="Q6" s="85">
        <f>Q2*5</f>
        <v>18672.5</v>
      </c>
    </row>
    <row r="7" spans="1:17" x14ac:dyDescent="0.25">
      <c r="A7" s="84" t="s">
        <v>1902</v>
      </c>
      <c r="B7" s="84" t="s">
        <v>1903</v>
      </c>
      <c r="C7" s="84">
        <v>44.75</v>
      </c>
      <c r="D7" s="84">
        <f>FLOOR(C7*1.1,LOOKUP(C7*1.1,{0,10,50,100,500},{0.01,0.05,0.1,0.5,1}))</f>
        <v>49.2</v>
      </c>
      <c r="E7" s="84">
        <f>CEILING(C7*0.9,LOOKUP(C7*0.9,{0,10,50,100,500},{0.01,0.05,0.1,0.5,1}))</f>
        <v>40.300000000000004</v>
      </c>
      <c r="F7" s="84">
        <f t="shared" si="0"/>
        <v>48.95</v>
      </c>
      <c r="G7" s="84">
        <v>1</v>
      </c>
      <c r="H7" s="84">
        <f t="shared" si="1"/>
        <v>44.75</v>
      </c>
      <c r="I7" s="84" t="s">
        <v>3590</v>
      </c>
      <c r="J7" s="84">
        <v>16.84</v>
      </c>
      <c r="K7" s="84" t="s">
        <v>3736</v>
      </c>
      <c r="M7" s="90">
        <v>508</v>
      </c>
      <c r="P7" s="10">
        <v>6</v>
      </c>
      <c r="Q7" s="85">
        <f>Q2*6</f>
        <v>22407</v>
      </c>
    </row>
    <row r="8" spans="1:17" x14ac:dyDescent="0.25">
      <c r="A8" s="84" t="s">
        <v>271</v>
      </c>
      <c r="B8" s="84" t="s">
        <v>272</v>
      </c>
      <c r="C8" s="84">
        <v>22.95</v>
      </c>
      <c r="D8" s="84">
        <f>FLOOR(C8*1.1,LOOKUP(C8*1.1,{0,10,50,100,500},{0.01,0.05,0.1,0.5,1}))</f>
        <v>25.200000000000003</v>
      </c>
      <c r="E8" s="84">
        <f>CEILING(C8*0.9,LOOKUP(C8*0.9,{0,10,50,100,500},{0.01,0.05,0.1,0.5,1}))</f>
        <v>20.700000000000003</v>
      </c>
      <c r="F8" s="84">
        <f t="shared" si="0"/>
        <v>24.950000000000003</v>
      </c>
      <c r="G8" s="84">
        <v>2</v>
      </c>
      <c r="H8" s="84">
        <f t="shared" si="1"/>
        <v>45.9</v>
      </c>
      <c r="I8" s="84" t="s">
        <v>3590</v>
      </c>
      <c r="J8" s="84">
        <v>16.29</v>
      </c>
      <c r="K8" s="84" t="s">
        <v>3737</v>
      </c>
      <c r="M8" s="90">
        <v>704</v>
      </c>
      <c r="P8" s="10">
        <v>7</v>
      </c>
      <c r="Q8" s="85">
        <f>Q2*7</f>
        <v>26141.5</v>
      </c>
    </row>
    <row r="9" spans="1:17" x14ac:dyDescent="0.25">
      <c r="A9" s="84" t="s">
        <v>646</v>
      </c>
      <c r="B9" s="84" t="s">
        <v>647</v>
      </c>
      <c r="C9" s="84">
        <v>79.5</v>
      </c>
      <c r="D9" s="84">
        <f>FLOOR(C9*1.1,LOOKUP(C9*1.1,{0,10,50,100,500},{0.01,0.05,0.1,0.5,1}))</f>
        <v>87.4</v>
      </c>
      <c r="E9" s="84">
        <f>CEILING(C9*0.9,LOOKUP(C9*0.9,{0,10,50,100,500},{0.01,0.05,0.1,0.5,1}))</f>
        <v>71.600000000000009</v>
      </c>
      <c r="F9" s="84">
        <f t="shared" si="0"/>
        <v>86.9</v>
      </c>
      <c r="G9" s="84">
        <v>1</v>
      </c>
      <c r="H9" s="84">
        <f t="shared" si="1"/>
        <v>79.5</v>
      </c>
      <c r="I9" s="84" t="s">
        <v>3590</v>
      </c>
      <c r="J9" s="84">
        <v>15.9</v>
      </c>
      <c r="K9" s="84" t="s">
        <v>3738</v>
      </c>
      <c r="M9" s="90">
        <v>-2547</v>
      </c>
      <c r="P9" s="10">
        <v>8</v>
      </c>
      <c r="Q9" s="85">
        <f>Q2*8</f>
        <v>29876</v>
      </c>
    </row>
    <row r="10" spans="1:17" x14ac:dyDescent="0.25">
      <c r="H10" s="83">
        <f>SUM(H2:H9)</f>
        <v>373.45</v>
      </c>
      <c r="M10" s="83">
        <f>SUM(M2:M9)</f>
        <v>642</v>
      </c>
      <c r="P10" s="10">
        <v>9</v>
      </c>
      <c r="Q10" s="85">
        <f>Q2*9</f>
        <v>33610.5</v>
      </c>
    </row>
    <row r="11" spans="1:17" x14ac:dyDescent="0.25">
      <c r="P11" s="10">
        <v>10</v>
      </c>
      <c r="Q11" s="85">
        <f>Q2*10</f>
        <v>37345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259</vt:i4>
      </vt:variant>
    </vt:vector>
  </HeadingPairs>
  <TitlesOfParts>
    <vt:vector size="259" baseType="lpstr">
      <vt:lpstr>1100201</vt:lpstr>
      <vt:lpstr>1100202</vt:lpstr>
      <vt:lpstr>1100203</vt:lpstr>
      <vt:lpstr>1100204</vt:lpstr>
      <vt:lpstr>1100205</vt:lpstr>
      <vt:lpstr>1100217</vt:lpstr>
      <vt:lpstr>1100218</vt:lpstr>
      <vt:lpstr>1100219</vt:lpstr>
      <vt:lpstr>1100222</vt:lpstr>
      <vt:lpstr>1100223</vt:lpstr>
      <vt:lpstr>1100224</vt:lpstr>
      <vt:lpstr>1100225</vt:lpstr>
      <vt:lpstr>1100226</vt:lpstr>
      <vt:lpstr>1100302</vt:lpstr>
      <vt:lpstr>1100303</vt:lpstr>
      <vt:lpstr>1100304</vt:lpstr>
      <vt:lpstr>1100305</vt:lpstr>
      <vt:lpstr>1100308</vt:lpstr>
      <vt:lpstr>1100309</vt:lpstr>
      <vt:lpstr>1100310</vt:lpstr>
      <vt:lpstr>1100311</vt:lpstr>
      <vt:lpstr>1100312</vt:lpstr>
      <vt:lpstr>1100315</vt:lpstr>
      <vt:lpstr>1100316</vt:lpstr>
      <vt:lpstr>1100317</vt:lpstr>
      <vt:lpstr>1100318</vt:lpstr>
      <vt:lpstr>1100319</vt:lpstr>
      <vt:lpstr>1100322</vt:lpstr>
      <vt:lpstr>1100323</vt:lpstr>
      <vt:lpstr>1100324</vt:lpstr>
      <vt:lpstr>1100325</vt:lpstr>
      <vt:lpstr>1100326</vt:lpstr>
      <vt:lpstr>1100329</vt:lpstr>
      <vt:lpstr>1100330</vt:lpstr>
      <vt:lpstr>1100331</vt:lpstr>
      <vt:lpstr>1100409</vt:lpstr>
      <vt:lpstr>1100412</vt:lpstr>
      <vt:lpstr>1100413</vt:lpstr>
      <vt:lpstr>1100414</vt:lpstr>
      <vt:lpstr>1100415</vt:lpstr>
      <vt:lpstr>1100416</vt:lpstr>
      <vt:lpstr>1100419</vt:lpstr>
      <vt:lpstr>1100420</vt:lpstr>
      <vt:lpstr>1100421</vt:lpstr>
      <vt:lpstr>1100422</vt:lpstr>
      <vt:lpstr>1100423</vt:lpstr>
      <vt:lpstr>1100426</vt:lpstr>
      <vt:lpstr>1100427</vt:lpstr>
      <vt:lpstr>1100428</vt:lpstr>
      <vt:lpstr>1100429</vt:lpstr>
      <vt:lpstr>1100503</vt:lpstr>
      <vt:lpstr>1100504</vt:lpstr>
      <vt:lpstr>1100505</vt:lpstr>
      <vt:lpstr>1100506</vt:lpstr>
      <vt:lpstr>1100507</vt:lpstr>
      <vt:lpstr>1100510</vt:lpstr>
      <vt:lpstr>1100511</vt:lpstr>
      <vt:lpstr>1100512</vt:lpstr>
      <vt:lpstr>1100513</vt:lpstr>
      <vt:lpstr>1100514</vt:lpstr>
      <vt:lpstr>1100517</vt:lpstr>
      <vt:lpstr>1100518</vt:lpstr>
      <vt:lpstr>1100519</vt:lpstr>
      <vt:lpstr>1100520</vt:lpstr>
      <vt:lpstr>1100521</vt:lpstr>
      <vt:lpstr>1100524</vt:lpstr>
      <vt:lpstr>1100525</vt:lpstr>
      <vt:lpstr>1100526</vt:lpstr>
      <vt:lpstr>1100527</vt:lpstr>
      <vt:lpstr>1100528</vt:lpstr>
      <vt:lpstr>1100531</vt:lpstr>
      <vt:lpstr>1100601</vt:lpstr>
      <vt:lpstr>1100602</vt:lpstr>
      <vt:lpstr>1100603</vt:lpstr>
      <vt:lpstr>1100604</vt:lpstr>
      <vt:lpstr>1100607</vt:lpstr>
      <vt:lpstr>1100608</vt:lpstr>
      <vt:lpstr>1100609</vt:lpstr>
      <vt:lpstr>1100610</vt:lpstr>
      <vt:lpstr>1100611</vt:lpstr>
      <vt:lpstr>1100615</vt:lpstr>
      <vt:lpstr>1100616</vt:lpstr>
      <vt:lpstr>1100617</vt:lpstr>
      <vt:lpstr>1100618</vt:lpstr>
      <vt:lpstr>1100621</vt:lpstr>
      <vt:lpstr>1100622</vt:lpstr>
      <vt:lpstr>1100623</vt:lpstr>
      <vt:lpstr>1100624</vt:lpstr>
      <vt:lpstr>1100625</vt:lpstr>
      <vt:lpstr>1100628</vt:lpstr>
      <vt:lpstr>1100629</vt:lpstr>
      <vt:lpstr>1100630</vt:lpstr>
      <vt:lpstr>1100701</vt:lpstr>
      <vt:lpstr>1100702</vt:lpstr>
      <vt:lpstr>1100705</vt:lpstr>
      <vt:lpstr>1100706</vt:lpstr>
      <vt:lpstr>1100707</vt:lpstr>
      <vt:lpstr>1100708</vt:lpstr>
      <vt:lpstr>1100709</vt:lpstr>
      <vt:lpstr>1100712</vt:lpstr>
      <vt:lpstr>1100713</vt:lpstr>
      <vt:lpstr>1100714</vt:lpstr>
      <vt:lpstr>1100715</vt:lpstr>
      <vt:lpstr>1100716</vt:lpstr>
      <vt:lpstr>1100719</vt:lpstr>
      <vt:lpstr>1100720</vt:lpstr>
      <vt:lpstr>1100721</vt:lpstr>
      <vt:lpstr>1100722</vt:lpstr>
      <vt:lpstr>1100723</vt:lpstr>
      <vt:lpstr>1100726</vt:lpstr>
      <vt:lpstr>1100727</vt:lpstr>
      <vt:lpstr>1100728</vt:lpstr>
      <vt:lpstr>1100729</vt:lpstr>
      <vt:lpstr>1100730</vt:lpstr>
      <vt:lpstr>1100802</vt:lpstr>
      <vt:lpstr>1100803</vt:lpstr>
      <vt:lpstr>1100804</vt:lpstr>
      <vt:lpstr>1100805</vt:lpstr>
      <vt:lpstr>1100806</vt:lpstr>
      <vt:lpstr>1100809</vt:lpstr>
      <vt:lpstr>1100810</vt:lpstr>
      <vt:lpstr>1100811</vt:lpstr>
      <vt:lpstr>1100812</vt:lpstr>
      <vt:lpstr>1100813</vt:lpstr>
      <vt:lpstr>1100816</vt:lpstr>
      <vt:lpstr>1100817</vt:lpstr>
      <vt:lpstr>1100818</vt:lpstr>
      <vt:lpstr>1100819</vt:lpstr>
      <vt:lpstr>1100820</vt:lpstr>
      <vt:lpstr>1100823</vt:lpstr>
      <vt:lpstr>1100824</vt:lpstr>
      <vt:lpstr>1100825</vt:lpstr>
      <vt:lpstr>1100826</vt:lpstr>
      <vt:lpstr>1100827</vt:lpstr>
      <vt:lpstr>1100830</vt:lpstr>
      <vt:lpstr>1100831</vt:lpstr>
      <vt:lpstr>1100901</vt:lpstr>
      <vt:lpstr>1100902</vt:lpstr>
      <vt:lpstr>1100903</vt:lpstr>
      <vt:lpstr>1100906</vt:lpstr>
      <vt:lpstr>1100907</vt:lpstr>
      <vt:lpstr>1100908</vt:lpstr>
      <vt:lpstr>1100909</vt:lpstr>
      <vt:lpstr>1100910</vt:lpstr>
      <vt:lpstr>1100913</vt:lpstr>
      <vt:lpstr>1100914</vt:lpstr>
      <vt:lpstr>1100915</vt:lpstr>
      <vt:lpstr>1100916</vt:lpstr>
      <vt:lpstr>1100917</vt:lpstr>
      <vt:lpstr>1100922</vt:lpstr>
      <vt:lpstr>1100923</vt:lpstr>
      <vt:lpstr>1100924</vt:lpstr>
      <vt:lpstr>1100927</vt:lpstr>
      <vt:lpstr>1100928</vt:lpstr>
      <vt:lpstr>1100929</vt:lpstr>
      <vt:lpstr>1100930</vt:lpstr>
      <vt:lpstr>1101001</vt:lpstr>
      <vt:lpstr>1101004</vt:lpstr>
      <vt:lpstr>1101005</vt:lpstr>
      <vt:lpstr>1101006</vt:lpstr>
      <vt:lpstr>1101007</vt:lpstr>
      <vt:lpstr>1101008</vt:lpstr>
      <vt:lpstr>1101012</vt:lpstr>
      <vt:lpstr>1101013</vt:lpstr>
      <vt:lpstr>1101014</vt:lpstr>
      <vt:lpstr>1101015</vt:lpstr>
      <vt:lpstr>1101018</vt:lpstr>
      <vt:lpstr>1101019</vt:lpstr>
      <vt:lpstr>1101020</vt:lpstr>
      <vt:lpstr>1101021</vt:lpstr>
      <vt:lpstr>1101022</vt:lpstr>
      <vt:lpstr>1101025</vt:lpstr>
      <vt:lpstr>1101026</vt:lpstr>
      <vt:lpstr>1101027</vt:lpstr>
      <vt:lpstr>1101028</vt:lpstr>
      <vt:lpstr>1101029</vt:lpstr>
      <vt:lpstr>1101101</vt:lpstr>
      <vt:lpstr>1101105</vt:lpstr>
      <vt:lpstr>1101108</vt:lpstr>
      <vt:lpstr>1101109</vt:lpstr>
      <vt:lpstr>1101110</vt:lpstr>
      <vt:lpstr>1101111</vt:lpstr>
      <vt:lpstr>1101112</vt:lpstr>
      <vt:lpstr>1101115</vt:lpstr>
      <vt:lpstr>1101116</vt:lpstr>
      <vt:lpstr>1101117</vt:lpstr>
      <vt:lpstr>1101118</vt:lpstr>
      <vt:lpstr>1101119</vt:lpstr>
      <vt:lpstr>1101122</vt:lpstr>
      <vt:lpstr>1101123</vt:lpstr>
      <vt:lpstr>1101124</vt:lpstr>
      <vt:lpstr>1101125</vt:lpstr>
      <vt:lpstr>1101126</vt:lpstr>
      <vt:lpstr>1101129</vt:lpstr>
      <vt:lpstr>1101130</vt:lpstr>
      <vt:lpstr>1101201</vt:lpstr>
      <vt:lpstr>1101202</vt:lpstr>
      <vt:lpstr>1101203</vt:lpstr>
      <vt:lpstr>1101206</vt:lpstr>
      <vt:lpstr>1101207</vt:lpstr>
      <vt:lpstr>1101208</vt:lpstr>
      <vt:lpstr>1101209</vt:lpstr>
      <vt:lpstr>1101210</vt:lpstr>
      <vt:lpstr>1101213</vt:lpstr>
      <vt:lpstr>1101214</vt:lpstr>
      <vt:lpstr>1101215</vt:lpstr>
      <vt:lpstr>1101216</vt:lpstr>
      <vt:lpstr>1101217</vt:lpstr>
      <vt:lpstr>1101220</vt:lpstr>
      <vt:lpstr>1101221</vt:lpstr>
      <vt:lpstr>1101222</vt:lpstr>
      <vt:lpstr>1101223</vt:lpstr>
      <vt:lpstr>1101224</vt:lpstr>
      <vt:lpstr>1101227</vt:lpstr>
      <vt:lpstr>1101228</vt:lpstr>
      <vt:lpstr>1101229</vt:lpstr>
      <vt:lpstr>1101230</vt:lpstr>
      <vt:lpstr>1110103</vt:lpstr>
      <vt:lpstr>1110104</vt:lpstr>
      <vt:lpstr>1110105</vt:lpstr>
      <vt:lpstr>1110106</vt:lpstr>
      <vt:lpstr>1110107</vt:lpstr>
      <vt:lpstr>1110110</vt:lpstr>
      <vt:lpstr>1110111</vt:lpstr>
      <vt:lpstr>1110112</vt:lpstr>
      <vt:lpstr>1110113</vt:lpstr>
      <vt:lpstr>1110114</vt:lpstr>
      <vt:lpstr>1110117</vt:lpstr>
      <vt:lpstr>1110118</vt:lpstr>
      <vt:lpstr>1110119</vt:lpstr>
      <vt:lpstr>1110120</vt:lpstr>
      <vt:lpstr>1110121</vt:lpstr>
      <vt:lpstr>1110124</vt:lpstr>
      <vt:lpstr>1110125</vt:lpstr>
      <vt:lpstr>1110126</vt:lpstr>
      <vt:lpstr>1110207</vt:lpstr>
      <vt:lpstr>1110208</vt:lpstr>
      <vt:lpstr>1110209</vt:lpstr>
      <vt:lpstr>1110210</vt:lpstr>
      <vt:lpstr>1110211</vt:lpstr>
      <vt:lpstr>1110214</vt:lpstr>
      <vt:lpstr>1110215</vt:lpstr>
      <vt:lpstr>1110216</vt:lpstr>
      <vt:lpstr>1110217</vt:lpstr>
      <vt:lpstr>1110218</vt:lpstr>
      <vt:lpstr>1110221</vt:lpstr>
      <vt:lpstr>1110222</vt:lpstr>
      <vt:lpstr>1110223</vt:lpstr>
      <vt:lpstr>1110224</vt:lpstr>
      <vt:lpstr>1110225</vt:lpstr>
      <vt:lpstr>1110301</vt:lpstr>
      <vt:lpstr>1110302</vt:lpstr>
      <vt:lpstr>1110303</vt:lpstr>
      <vt:lpstr>1110304</vt:lpstr>
      <vt:lpstr>1110307</vt:lpstr>
      <vt:lpstr>1110308</vt:lpstr>
      <vt:lpstr>1110309</vt:lpstr>
      <vt:lpstr>1110310</vt:lpstr>
      <vt:lpstr>1110311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</dc:creator>
  <cp:lastModifiedBy>User</cp:lastModifiedBy>
  <dcterms:created xsi:type="dcterms:W3CDTF">2015-06-05T18:19:34Z</dcterms:created>
  <dcterms:modified xsi:type="dcterms:W3CDTF">2022-03-14T14:14:02Z</dcterms:modified>
</cp:coreProperties>
</file>