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Desktop\ОИТ лабы\"/>
    </mc:Choice>
  </mc:AlternateContent>
  <xr:revisionPtr revIDLastSave="0" documentId="13_ncr:1_{811B5381-2DCB-46E9-9FAD-DC2F6D6191F0}" xr6:coauthVersionLast="45" xr6:coauthVersionMax="45" xr10:uidLastSave="{00000000-0000-0000-0000-000000000000}"/>
  <bookViews>
    <workbookView xWindow="-108" yWindow="-108" windowWidth="23256" windowHeight="12576" xr2:uid="{C3623FF6-2713-41F4-8560-A1E26C4771A8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B2" i="4"/>
  <c r="B4" i="4" l="1"/>
  <c r="B3" i="4"/>
  <c r="E3" i="3"/>
  <c r="G3" i="3" s="1"/>
  <c r="E4" i="3"/>
  <c r="F4" i="3" s="1"/>
  <c r="E5" i="3"/>
  <c r="E6" i="3"/>
  <c r="E2" i="3"/>
  <c r="F2" i="3" s="1"/>
  <c r="E3" i="2"/>
  <c r="E4" i="2"/>
  <c r="E5" i="2"/>
  <c r="E6" i="2"/>
  <c r="E2" i="2"/>
  <c r="G2" i="2" s="1"/>
  <c r="G6" i="3"/>
  <c r="H6" i="3" s="1"/>
  <c r="I6" i="3" s="1"/>
  <c r="F6" i="3"/>
  <c r="G5" i="3"/>
  <c r="F5" i="3"/>
  <c r="H5" i="3" s="1"/>
  <c r="G4" i="3"/>
  <c r="G6" i="2"/>
  <c r="F6" i="2"/>
  <c r="H6" i="2" s="1"/>
  <c r="G5" i="2"/>
  <c r="F5" i="2"/>
  <c r="H5" i="2" s="1"/>
  <c r="G4" i="2"/>
  <c r="F4" i="2"/>
  <c r="H4" i="2" s="1"/>
  <c r="G3" i="2"/>
  <c r="F3" i="2"/>
  <c r="H3" i="2" s="1"/>
  <c r="H4" i="3" l="1"/>
  <c r="I4" i="3" s="1"/>
  <c r="J4" i="3" s="1"/>
  <c r="E8" i="3"/>
  <c r="F3" i="3"/>
  <c r="H3" i="3" s="1"/>
  <c r="G2" i="3"/>
  <c r="G7" i="3" s="1"/>
  <c r="E7" i="3"/>
  <c r="H2" i="3"/>
  <c r="I2" i="3" s="1"/>
  <c r="E7" i="2"/>
  <c r="F2" i="2"/>
  <c r="H2" i="2" s="1"/>
  <c r="E8" i="2"/>
  <c r="G7" i="2"/>
  <c r="I3" i="3"/>
  <c r="J3" i="3" s="1"/>
  <c r="I5" i="3"/>
  <c r="J5" i="3"/>
  <c r="J6" i="3"/>
  <c r="F8" i="3"/>
  <c r="I6" i="2"/>
  <c r="J6" i="2"/>
  <c r="I3" i="2"/>
  <c r="J3" i="2" s="1"/>
  <c r="I4" i="2"/>
  <c r="J4" i="2" s="1"/>
  <c r="I5" i="2"/>
  <c r="J5" i="2" s="1"/>
  <c r="F7" i="2"/>
  <c r="G8" i="2"/>
  <c r="E8" i="1"/>
  <c r="E7" i="1"/>
  <c r="G3" i="1"/>
  <c r="H3" i="1" s="1"/>
  <c r="G4" i="1"/>
  <c r="H4" i="1" s="1"/>
  <c r="G5" i="1"/>
  <c r="G6" i="1"/>
  <c r="G2" i="1"/>
  <c r="F6" i="1"/>
  <c r="H6" i="1" s="1"/>
  <c r="F5" i="1"/>
  <c r="F4" i="1"/>
  <c r="F3" i="1"/>
  <c r="F2" i="1"/>
  <c r="F7" i="1" s="1"/>
  <c r="I7" i="3" l="1"/>
  <c r="F7" i="3"/>
  <c r="G8" i="3"/>
  <c r="H7" i="3"/>
  <c r="H8" i="3"/>
  <c r="J2" i="3"/>
  <c r="K4" i="3" s="1"/>
  <c r="I8" i="3"/>
  <c r="F8" i="2"/>
  <c r="H7" i="2"/>
  <c r="H8" i="2"/>
  <c r="I2" i="2"/>
  <c r="J2" i="2" s="1"/>
  <c r="K3" i="3"/>
  <c r="K6" i="3"/>
  <c r="J7" i="3"/>
  <c r="J8" i="3"/>
  <c r="K2" i="3"/>
  <c r="F8" i="1"/>
  <c r="G7" i="1"/>
  <c r="H5" i="1"/>
  <c r="J5" i="1" s="1"/>
  <c r="I4" i="1"/>
  <c r="J4" i="1" s="1"/>
  <c r="I5" i="1"/>
  <c r="I3" i="1"/>
  <c r="J3" i="1"/>
  <c r="I6" i="1"/>
  <c r="J6" i="1"/>
  <c r="H2" i="1"/>
  <c r="G8" i="1"/>
  <c r="K5" i="3" l="1"/>
  <c r="K8" i="3" s="1"/>
  <c r="I7" i="2"/>
  <c r="K2" i="2"/>
  <c r="J8" i="2"/>
  <c r="K4" i="2"/>
  <c r="K3" i="2"/>
  <c r="K6" i="2"/>
  <c r="J7" i="2"/>
  <c r="K5" i="2"/>
  <c r="I8" i="2"/>
  <c r="I2" i="1"/>
  <c r="H8" i="1"/>
  <c r="H7" i="1"/>
  <c r="K7" i="3" l="1"/>
  <c r="K7" i="2"/>
  <c r="K8" i="2"/>
  <c r="I7" i="1"/>
  <c r="I8" i="1"/>
  <c r="J2" i="1"/>
  <c r="J8" i="1" l="1"/>
  <c r="J7" i="1"/>
  <c r="K3" i="1"/>
  <c r="K4" i="1"/>
  <c r="K5" i="1"/>
  <c r="K6" i="1"/>
  <c r="K7" i="1" l="1"/>
  <c r="K8" i="1"/>
</calcChain>
</file>

<file path=xl/sharedStrings.xml><?xml version="1.0" encoding="utf-8"?>
<sst xmlns="http://schemas.openxmlformats.org/spreadsheetml/2006/main" count="74" uniqueCount="28">
  <si>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</si>
  <si>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</si>
  <si>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</si>
  <si>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</si>
  <si>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</si>
  <si>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</si>
  <si>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</si>
  <si>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</si>
  <si>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</si>
  <si>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</si>
  <si>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</si>
  <si>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</si>
  <si>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</si>
  <si>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Шишков</t>
  </si>
  <si>
    <t>Топский</t>
  </si>
  <si>
    <t>Шатохин</t>
  </si>
  <si>
    <t>Кулик</t>
  </si>
  <si>
    <t>Ген. Директор</t>
  </si>
  <si>
    <t>Зам. Директора</t>
  </si>
  <si>
    <t>PM</t>
  </si>
  <si>
    <t>HR-manager</t>
  </si>
  <si>
    <t>Frontend Developer</t>
  </si>
  <si>
    <t>Бульварный</t>
  </si>
  <si>
    <t>Месяц</t>
  </si>
  <si>
    <t>Всего получить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</si>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</sst>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Br&quot;"/>
    <numFmt numFmtId="165" formatCode="#,##0.00\ &quot;Br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Получение</a:t>
            </a:r>
            <a:r>
              <a:rPr lang="ru-RU" baseline="0"/>
              <a:t> по фамилиям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Бульварный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Лист1!$B$1:$K$1</c15:sqref>
                  </c15:fullRef>
                </c:ext>
              </c:extLst>
              <c:f>Лист1!$J$1</c:f>
              <c:strCache>
                <c:ptCount val="1"/>
                <c:pt idx="0">
                  <c:v>Получить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Лист1!$B$2:$K$2</c15:sqref>
                  </c15:fullRef>
                </c:ext>
              </c:extLst>
              <c:f>Лист1!$J$2</c:f>
              <c:numCache>
                <c:formatCode>General</c:formatCode>
                <c:ptCount val="1"/>
                <c:pt idx="0" formatCode="#\ ##0\ &quot;Br&quot;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9B2-B428-3E37EC0837DC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Шатохин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Лист1!$B$1:$K$1</c15:sqref>
                  </c15:fullRef>
                </c:ext>
              </c:extLst>
              <c:f>Лист1!$J$1</c:f>
              <c:strCache>
                <c:ptCount val="1"/>
                <c:pt idx="0">
                  <c:v>Получить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Лист1!$B$3:$K$3</c15:sqref>
                  </c15:fullRef>
                </c:ext>
              </c:extLst>
              <c:f>Лист1!$J$3</c:f>
              <c:numCache>
                <c:formatCode>General</c:formatCode>
                <c:ptCount val="1"/>
                <c:pt idx="0" formatCode="#\ ##0\ &quot;Br&quot;">
                  <c:v>924.8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1-49B2-B428-3E37EC0837DC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Шишков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Лист1!$B$1:$K$1</c15:sqref>
                  </c15:fullRef>
                </c:ext>
              </c:extLst>
              <c:f>Лист1!$J$1</c:f>
              <c:strCache>
                <c:ptCount val="1"/>
                <c:pt idx="0">
                  <c:v>Получить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Лист1!$B$4:$K$4</c15:sqref>
                  </c15:fullRef>
                </c:ext>
              </c:extLst>
              <c:f>Лист1!$J$4</c:f>
              <c:numCache>
                <c:formatCode>General</c:formatCode>
                <c:ptCount val="1"/>
                <c:pt idx="0" formatCode="#\ ##0\ &quot;Br&quot;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1-49B2-B428-3E37EC0837DC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Топский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Лист1!$B$1:$K$1</c15:sqref>
                  </c15:fullRef>
                </c:ext>
              </c:extLst>
              <c:f>Лист1!$J$1</c:f>
              <c:strCache>
                <c:ptCount val="1"/>
                <c:pt idx="0">
                  <c:v>Получить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Лист1!$B$5:$K$5</c15:sqref>
                  </c15:fullRef>
                </c:ext>
              </c:extLst>
              <c:f>Лист1!$J$5</c:f>
              <c:numCache>
                <c:formatCode>General</c:formatCode>
                <c:ptCount val="1"/>
                <c:pt idx="0" formatCode="#\ ##0\ &quot;Br&quot;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1-49B2-B428-3E37EC0837DC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Кулик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Лист1!$B$1:$K$1</c15:sqref>
                  </c15:fullRef>
                </c:ext>
              </c:extLst>
              <c:f>Лист1!$J$1</c:f>
              <c:strCache>
                <c:ptCount val="1"/>
                <c:pt idx="0">
                  <c:v>Получить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Лист1!$B$6:$K$6</c15:sqref>
                  </c15:fullRef>
                </c:ext>
              </c:extLst>
              <c:f>Лист1!$J$6</c:f>
              <c:numCache>
                <c:formatCode>General</c:formatCode>
                <c:ptCount val="1"/>
                <c:pt idx="0" formatCode="#\ ##0\ &quot;Br&quot;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1-49B2-B428-3E37EC08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56920"/>
        <c:axId val="459557248"/>
      </c:barChart>
      <c:catAx>
        <c:axId val="4595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9557248"/>
        <c:crosses val="autoZero"/>
        <c:auto val="1"/>
        <c:lblAlgn val="ctr"/>
        <c:lblOffset val="100"/>
        <c:noMultiLvlLbl val="0"/>
      </c:catAx>
      <c:valAx>
        <c:axId val="4595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95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 ген. директора Бульварного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Всего получить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Лист4!$B$2:$B$4</c:f>
              <c:numCache>
                <c:formatCode>#\ ##0.00\ "Br"</c:formatCode>
                <c:ptCount val="3"/>
                <c:pt idx="0">
                  <c:v>1088</c:v>
                </c:pt>
                <c:pt idx="1">
                  <c:v>1196.8000000000002</c:v>
                </c:pt>
                <c:pt idx="2">
                  <c:v>1256.6400000000001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8DB-A8D8-4CE45257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67256"/>
        <c:axId val="508171192"/>
      </c:lineChart>
      <c:catAx>
        <c:axId val="5081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8171192"/>
        <c:crosses val="autoZero"/>
        <c:auto val="1"/>
        <c:lblAlgn val="ctr"/>
        <c:lblOffset val="100"/>
        <c:noMultiLvlLbl val="0"/>
      </c:catAx>
      <c:valAx>
        <c:axId val="5081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B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816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461596</xdr:colOff>
      <xdr:row>10</xdr:row>
      <xdr:rowOff>7912</xdr:rowOff>
    </xdr:from>
    <xdr:to>
      <xdr:col>8</xdr:col>
      <xdr:colOff>586154</xdr:colOff>
      <xdr:row>28</xdr:row>
      <xdr:rowOff>87923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FE35FE-2B4F-4C80-981B-A8E6E577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813289</xdr:colOff>
      <xdr:row>8</xdr:row>
      <xdr:rowOff>21979</xdr:rowOff>
    </xdr:from>
    <xdr:ext cx="2645019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5185BA-E0E5-469F-988B-E5073150767F}"/>
            </a:ext>
          </a:extLst>
        </xdr:cNvPr>
        <xdr:cNvSpPr txBox="1"/>
      </xdr:nvSpPr>
      <xdr:spPr>
        <a:xfrm>
          <a:off x="2117481" y="1487364"/>
          <a:ext cx="264501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Зарплата работников за январь</a:t>
          </a:r>
          <a:endParaRPr lang="ru-BY" sz="14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1153885</xdr:colOff>
      <xdr:row>8</xdr:row>
      <xdr:rowOff>21772</xdr:rowOff>
    </xdr:from>
    <xdr:to>
      <xdr:col>7</xdr:col>
      <xdr:colOff>399142</xdr:colOff>
      <xdr:row>9</xdr:row>
      <xdr:rowOff>174172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CB6C7F-1243-4ACB-B230-89CBDCD708F0}"/>
            </a:ext>
          </a:extLst>
        </xdr:cNvPr>
        <xdr:cNvSpPr txBox="1"/>
      </xdr:nvSpPr>
      <xdr:spPr>
        <a:xfrm>
          <a:off x="2547256" y="1473201"/>
          <a:ext cx="2873829" cy="333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Зарплата работников за февраль</a:t>
          </a:r>
          <a:endParaRPr lang="ru-BY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37828</xdr:colOff>
      <xdr:row>8</xdr:row>
      <xdr:rowOff>36467</xdr:rowOff>
    </xdr:from>
    <xdr:to>
      <xdr:col>7</xdr:col>
      <xdr:colOff>68308</xdr:colOff>
      <xdr:row>9</xdr:row>
      <xdr:rowOff>181247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1FF01-02BA-4303-975D-B470153C5149}"/>
            </a:ext>
          </a:extLst>
        </xdr:cNvPr>
        <xdr:cNvSpPr txBox="1"/>
      </xdr:nvSpPr>
      <xdr:spPr>
        <a:xfrm>
          <a:off x="2670810" y="1506038"/>
          <a:ext cx="2479766" cy="3284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Зарплата работников за март</a:t>
          </a:r>
          <a:endParaRPr lang="ru-BY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6</xdr:col>
      <xdr:colOff>601980</xdr:colOff>
      <xdr:row>20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6D9E0D-E4F4-47C6-9930-2C69AA5D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938C-DC8B-4E3D-B8C8-AF7B52BA2629}">
  <dimension ref="A1:K8"/>
  <sheetViews>
    <sheetView tabSelected="1" zoomScale="104" workbookViewId="0">
      <selection activeCell="K8" sqref="K8"/>
    </sheetView>
  </sheetViews>
  <sheetFormatPr defaultRowHeight="14.4" x14ac:dyDescent="0.3"/>
  <cols>
    <col min="1" max="1" width="7" customWidth="1"/>
    <col min="2" max="2" width="11.5546875" bestFit="1" customWidth="1"/>
    <col min="3" max="3" width="17.5546875" bestFit="1" customWidth="1"/>
    <col min="5" max="6" width="10.5546875" bestFit="1" customWidth="1"/>
    <col min="7" max="7" width="9.109375" bestFit="1" customWidth="1"/>
    <col min="8" max="8" width="10.5546875" bestFit="1" customWidth="1"/>
    <col min="9" max="9" width="9.109375" bestFit="1" customWidth="1"/>
    <col min="10" max="10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 t="s">
        <v>22</v>
      </c>
      <c r="C2" s="1" t="s">
        <v>17</v>
      </c>
      <c r="D2" s="1">
        <v>25</v>
      </c>
      <c r="E2" s="3">
        <v>800</v>
      </c>
      <c r="F2" s="3">
        <f>E2/2</f>
        <v>400</v>
      </c>
      <c r="G2" s="3">
        <f>IF(D2&gt;10,E2*0.2,0)</f>
        <v>160</v>
      </c>
      <c r="H2" s="3">
        <f>SUM(E2,F2,G2)</f>
        <v>1360</v>
      </c>
      <c r="I2" s="3">
        <f>H2*0.2</f>
        <v>272</v>
      </c>
      <c r="J2" s="3">
        <f>H2-I2</f>
        <v>1088</v>
      </c>
      <c r="K2" s="2">
        <f>J2/SUM($J$2:$J$6)</f>
        <v>0.29949350363356086</v>
      </c>
    </row>
    <row r="3" spans="1:11" x14ac:dyDescent="0.3">
      <c r="A3" s="1">
        <v>2</v>
      </c>
      <c r="B3" s="1" t="s">
        <v>15</v>
      </c>
      <c r="C3" s="1" t="s">
        <v>18</v>
      </c>
      <c r="D3" s="1">
        <v>19</v>
      </c>
      <c r="E3" s="3">
        <v>680</v>
      </c>
      <c r="F3" s="3">
        <f>E3/2</f>
        <v>340</v>
      </c>
      <c r="G3" s="3">
        <f t="shared" ref="G3:G6" si="0">IF(D3&gt;10,E3*0.2,0)</f>
        <v>136</v>
      </c>
      <c r="H3" s="3">
        <f t="shared" ref="H3:H6" si="1">SUM(E3,F3,G3)</f>
        <v>1156</v>
      </c>
      <c r="I3" s="3">
        <f t="shared" ref="I3:I6" si="2">H3*0.2</f>
        <v>231.20000000000002</v>
      </c>
      <c r="J3" s="3">
        <f t="shared" ref="J3:J6" si="3">H3-I3</f>
        <v>924.8</v>
      </c>
      <c r="K3" s="2">
        <f t="shared" ref="K3:K6" si="4">J3/SUM($J$2:$J$6)</f>
        <v>0.25456947808852676</v>
      </c>
    </row>
    <row r="4" spans="1:11" x14ac:dyDescent="0.3">
      <c r="A4" s="1">
        <v>3</v>
      </c>
      <c r="B4" s="1" t="s">
        <v>13</v>
      </c>
      <c r="C4" s="1" t="s">
        <v>19</v>
      </c>
      <c r="D4" s="1">
        <v>8</v>
      </c>
      <c r="E4" s="3">
        <v>540</v>
      </c>
      <c r="F4" s="3">
        <f>E4/2</f>
        <v>270</v>
      </c>
      <c r="G4" s="3">
        <f t="shared" si="0"/>
        <v>0</v>
      </c>
      <c r="H4" s="3">
        <f t="shared" si="1"/>
        <v>810</v>
      </c>
      <c r="I4" s="3">
        <f t="shared" si="2"/>
        <v>162</v>
      </c>
      <c r="J4" s="3">
        <f t="shared" si="3"/>
        <v>648</v>
      </c>
      <c r="K4" s="2">
        <f t="shared" si="4"/>
        <v>0.17837480731116492</v>
      </c>
    </row>
    <row r="5" spans="1:11" x14ac:dyDescent="0.3">
      <c r="A5" s="1">
        <v>4</v>
      </c>
      <c r="B5" s="1" t="s">
        <v>14</v>
      </c>
      <c r="C5" s="1" t="s">
        <v>20</v>
      </c>
      <c r="D5" s="1">
        <v>7</v>
      </c>
      <c r="E5" s="3">
        <v>330</v>
      </c>
      <c r="F5" s="3">
        <f>E5/2</f>
        <v>165</v>
      </c>
      <c r="G5" s="3">
        <f t="shared" si="0"/>
        <v>0</v>
      </c>
      <c r="H5" s="3">
        <f t="shared" si="1"/>
        <v>495</v>
      </c>
      <c r="I5" s="3">
        <f t="shared" si="2"/>
        <v>99</v>
      </c>
      <c r="J5" s="3">
        <f t="shared" si="3"/>
        <v>396</v>
      </c>
      <c r="K5" s="2">
        <f t="shared" si="4"/>
        <v>0.10900682669015635</v>
      </c>
    </row>
    <row r="6" spans="1:11" x14ac:dyDescent="0.3">
      <c r="A6" s="1">
        <v>5</v>
      </c>
      <c r="B6" s="1" t="s">
        <v>16</v>
      </c>
      <c r="C6" s="1" t="s">
        <v>21</v>
      </c>
      <c r="D6" s="1">
        <v>5</v>
      </c>
      <c r="E6" s="3">
        <v>480</v>
      </c>
      <c r="F6" s="3">
        <f>E6/2</f>
        <v>240</v>
      </c>
      <c r="G6" s="3">
        <f t="shared" si="0"/>
        <v>0</v>
      </c>
      <c r="H6" s="3">
        <f t="shared" si="1"/>
        <v>720</v>
      </c>
      <c r="I6" s="3">
        <f t="shared" si="2"/>
        <v>144</v>
      </c>
      <c r="J6" s="3">
        <f t="shared" si="3"/>
        <v>576</v>
      </c>
      <c r="K6" s="2">
        <f t="shared" si="4"/>
        <v>0.15855538427659105</v>
      </c>
    </row>
    <row r="7" spans="1:11" x14ac:dyDescent="0.3">
      <c r="A7" s="6" t="s">
        <v>11</v>
      </c>
      <c r="B7" s="7"/>
      <c r="C7" s="7"/>
      <c r="D7" s="8"/>
      <c r="E7" s="3">
        <f>SUM(E2:E6)</f>
        <v>2830</v>
      </c>
      <c r="F7" s="3">
        <f t="shared" ref="F7:I7" si="5">SUM(F2:F6)</f>
        <v>1415</v>
      </c>
      <c r="G7" s="3">
        <f t="shared" si="5"/>
        <v>296</v>
      </c>
      <c r="H7" s="3">
        <f t="shared" si="5"/>
        <v>4541</v>
      </c>
      <c r="I7" s="3">
        <f t="shared" si="5"/>
        <v>908.2</v>
      </c>
      <c r="J7" s="3">
        <f t="shared" ref="J7" si="6">SUM(J2:J6)</f>
        <v>3632.8</v>
      </c>
      <c r="K7" s="2">
        <f t="shared" ref="K7" si="7">SUM(K2:K6)</f>
        <v>1</v>
      </c>
    </row>
    <row r="8" spans="1:11" x14ac:dyDescent="0.3">
      <c r="A8" s="6" t="s">
        <v>12</v>
      </c>
      <c r="B8" s="7"/>
      <c r="C8" s="7"/>
      <c r="D8" s="8"/>
      <c r="E8" s="3">
        <f>AVERAGE(E2:E6)</f>
        <v>566</v>
      </c>
      <c r="F8" s="3">
        <f t="shared" ref="F8:K8" si="8">AVERAGE(F2:F6)</f>
        <v>283</v>
      </c>
      <c r="G8" s="3">
        <f t="shared" si="8"/>
        <v>59.2</v>
      </c>
      <c r="H8" s="3">
        <f t="shared" si="8"/>
        <v>908.2</v>
      </c>
      <c r="I8" s="3">
        <f t="shared" si="8"/>
        <v>181.64000000000001</v>
      </c>
      <c r="J8" s="3">
        <f t="shared" si="8"/>
        <v>726.56000000000006</v>
      </c>
      <c r="K8" s="5">
        <f t="shared" si="8"/>
        <v>0.2</v>
      </c>
    </row>
  </sheetData>
  <mergeCells count="2">
    <mergeCell ref="A7:D7"/>
    <mergeCell ref="A8:D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6108-7725-447E-8F95-43C6FE2138B2}">
  <dimension ref="A1:K8"/>
  <sheetViews>
    <sheetView zoomScale="110" zoomScaleNormal="110" workbookViewId="0">
      <selection activeCell="B11" sqref="B11"/>
    </sheetView>
  </sheetViews>
  <sheetFormatPr defaultRowHeight="14.4" x14ac:dyDescent="0.3"/>
  <cols>
    <col min="2" max="2" width="11.44140625" bestFit="1" customWidth="1"/>
    <col min="3" max="3" width="17.33203125" bestFit="1" customWidth="1"/>
    <col min="5" max="6" width="10.44140625" bestFit="1" customWidth="1"/>
    <col min="7" max="7" width="9" bestFit="1" customWidth="1"/>
    <col min="8" max="8" width="10.44140625" bestFit="1" customWidth="1"/>
    <col min="9" max="9" width="9" bestFit="1" customWidth="1"/>
    <col min="10" max="10" width="10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 t="s">
        <v>22</v>
      </c>
      <c r="C2" s="1" t="s">
        <v>17</v>
      </c>
      <c r="D2" s="1">
        <v>25</v>
      </c>
      <c r="E2" s="4">
        <f>Лист1!E2*1.1</f>
        <v>880.00000000000011</v>
      </c>
      <c r="F2" s="4">
        <f>E2/2</f>
        <v>440.00000000000006</v>
      </c>
      <c r="G2" s="4">
        <f>IF(D2&gt;10,E2*0.2,0)</f>
        <v>176.00000000000003</v>
      </c>
      <c r="H2" s="4">
        <f>SUM(E2,F2,G2)</f>
        <v>1496.0000000000002</v>
      </c>
      <c r="I2" s="4">
        <f>H2*0.2</f>
        <v>299.20000000000005</v>
      </c>
      <c r="J2" s="4">
        <f>H2-I2</f>
        <v>1196.8000000000002</v>
      </c>
      <c r="K2" s="5">
        <f>J2/SUM($J$2:$J$6)</f>
        <v>0.29949350363356092</v>
      </c>
    </row>
    <row r="3" spans="1:11" x14ac:dyDescent="0.3">
      <c r="A3" s="1">
        <v>2</v>
      </c>
      <c r="B3" s="1" t="s">
        <v>15</v>
      </c>
      <c r="C3" s="1" t="s">
        <v>18</v>
      </c>
      <c r="D3" s="1">
        <v>19</v>
      </c>
      <c r="E3" s="4">
        <f>Лист1!E3*1.1</f>
        <v>748.00000000000011</v>
      </c>
      <c r="F3" s="4">
        <f>E3/2</f>
        <v>374.00000000000006</v>
      </c>
      <c r="G3" s="4">
        <f t="shared" ref="G3:G6" si="0">IF(D3&gt;10,E3*0.2,0)</f>
        <v>149.60000000000002</v>
      </c>
      <c r="H3" s="4">
        <f t="shared" ref="H3:H6" si="1">SUM(E3,F3,G3)</f>
        <v>1271.6000000000004</v>
      </c>
      <c r="I3" s="4">
        <f t="shared" ref="I3:I6" si="2">H3*0.2</f>
        <v>254.32000000000008</v>
      </c>
      <c r="J3" s="4">
        <f t="shared" ref="J3:J6" si="3">H3-I3</f>
        <v>1017.2800000000003</v>
      </c>
      <c r="K3" s="5">
        <f t="shared" ref="K3:K6" si="4">J3/SUM($J$2:$J$6)</f>
        <v>0.25456947808852681</v>
      </c>
    </row>
    <row r="4" spans="1:11" x14ac:dyDescent="0.3">
      <c r="A4" s="1">
        <v>3</v>
      </c>
      <c r="B4" s="1" t="s">
        <v>13</v>
      </c>
      <c r="C4" s="1" t="s">
        <v>19</v>
      </c>
      <c r="D4" s="1">
        <v>8</v>
      </c>
      <c r="E4" s="4">
        <f>Лист1!E4*1.1</f>
        <v>594</v>
      </c>
      <c r="F4" s="4">
        <f>E4/2</f>
        <v>297</v>
      </c>
      <c r="G4" s="4">
        <f t="shared" si="0"/>
        <v>0</v>
      </c>
      <c r="H4" s="4">
        <f t="shared" si="1"/>
        <v>891</v>
      </c>
      <c r="I4" s="4">
        <f t="shared" si="2"/>
        <v>178.20000000000002</v>
      </c>
      <c r="J4" s="4">
        <f t="shared" si="3"/>
        <v>712.8</v>
      </c>
      <c r="K4" s="5">
        <f t="shared" si="4"/>
        <v>0.17837480731116492</v>
      </c>
    </row>
    <row r="5" spans="1:11" x14ac:dyDescent="0.3">
      <c r="A5" s="1">
        <v>4</v>
      </c>
      <c r="B5" s="1" t="s">
        <v>14</v>
      </c>
      <c r="C5" s="1" t="s">
        <v>20</v>
      </c>
      <c r="D5" s="1">
        <v>7</v>
      </c>
      <c r="E5" s="4">
        <f>Лист1!E5*1.1</f>
        <v>363.00000000000006</v>
      </c>
      <c r="F5" s="4">
        <f>E5/2</f>
        <v>181.50000000000003</v>
      </c>
      <c r="G5" s="4">
        <f t="shared" si="0"/>
        <v>0</v>
      </c>
      <c r="H5" s="4">
        <f t="shared" si="1"/>
        <v>544.50000000000011</v>
      </c>
      <c r="I5" s="4">
        <f t="shared" si="2"/>
        <v>108.90000000000003</v>
      </c>
      <c r="J5" s="4">
        <f t="shared" si="3"/>
        <v>435.60000000000008</v>
      </c>
      <c r="K5" s="5">
        <f t="shared" si="4"/>
        <v>0.10900682669015638</v>
      </c>
    </row>
    <row r="6" spans="1:11" x14ac:dyDescent="0.3">
      <c r="A6" s="1">
        <v>5</v>
      </c>
      <c r="B6" s="1" t="s">
        <v>16</v>
      </c>
      <c r="C6" s="1" t="s">
        <v>21</v>
      </c>
      <c r="D6" s="1">
        <v>5</v>
      </c>
      <c r="E6" s="4">
        <f>Лист1!E6*1.1</f>
        <v>528</v>
      </c>
      <c r="F6" s="4">
        <f>E6/2</f>
        <v>264</v>
      </c>
      <c r="G6" s="4">
        <f t="shared" si="0"/>
        <v>0</v>
      </c>
      <c r="H6" s="4">
        <f t="shared" si="1"/>
        <v>792</v>
      </c>
      <c r="I6" s="4">
        <f t="shared" si="2"/>
        <v>158.4</v>
      </c>
      <c r="J6" s="4">
        <f t="shared" si="3"/>
        <v>633.6</v>
      </c>
      <c r="K6" s="5">
        <f t="shared" si="4"/>
        <v>0.15855538427659108</v>
      </c>
    </row>
    <row r="7" spans="1:11" x14ac:dyDescent="0.3">
      <c r="A7" s="6" t="s">
        <v>11</v>
      </c>
      <c r="B7" s="7"/>
      <c r="C7" s="7"/>
      <c r="D7" s="8"/>
      <c r="E7" s="4">
        <f>SUM(E2:E6)</f>
        <v>3113</v>
      </c>
      <c r="F7" s="4">
        <f t="shared" ref="F7:K7" si="5">SUM(F2:F6)</f>
        <v>1556.5</v>
      </c>
      <c r="G7" s="4">
        <f t="shared" si="5"/>
        <v>325.60000000000002</v>
      </c>
      <c r="H7" s="4">
        <f t="shared" si="5"/>
        <v>4995.1000000000004</v>
      </c>
      <c r="I7" s="4">
        <f t="shared" si="5"/>
        <v>999.0200000000001</v>
      </c>
      <c r="J7" s="4">
        <f t="shared" si="5"/>
        <v>3996.08</v>
      </c>
      <c r="K7" s="5">
        <f t="shared" si="5"/>
        <v>1</v>
      </c>
    </row>
    <row r="8" spans="1:11" x14ac:dyDescent="0.3">
      <c r="A8" s="6" t="s">
        <v>12</v>
      </c>
      <c r="B8" s="7"/>
      <c r="C8" s="7"/>
      <c r="D8" s="8"/>
      <c r="E8" s="4">
        <f>AVERAGE(E2:E6)</f>
        <v>622.6</v>
      </c>
      <c r="F8" s="4">
        <f t="shared" ref="F8:K8" si="6">AVERAGE(F2:F6)</f>
        <v>311.3</v>
      </c>
      <c r="G8" s="4">
        <f t="shared" si="6"/>
        <v>65.12</v>
      </c>
      <c r="H8" s="4">
        <f t="shared" si="6"/>
        <v>999.0200000000001</v>
      </c>
      <c r="I8" s="4">
        <f t="shared" si="6"/>
        <v>199.80400000000003</v>
      </c>
      <c r="J8" s="4">
        <f t="shared" si="6"/>
        <v>799.21600000000001</v>
      </c>
      <c r="K8" s="5">
        <f t="shared" si="6"/>
        <v>0.2</v>
      </c>
    </row>
  </sheetData>
  <mergeCells count="2">
    <mergeCell ref="A7:D7"/>
    <mergeCell ref="A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3A8C-529B-45F1-9E94-E43C1DFE26B6}">
  <dimension ref="A1:K8"/>
  <sheetViews>
    <sheetView zoomScale="110" zoomScaleNormal="110" workbookViewId="0">
      <selection activeCell="K2" sqref="K2"/>
    </sheetView>
  </sheetViews>
  <sheetFormatPr defaultRowHeight="14.4" x14ac:dyDescent="0.3"/>
  <cols>
    <col min="2" max="2" width="11.6640625" bestFit="1" customWidth="1"/>
    <col min="3" max="3" width="17.77734375" bestFit="1" customWidth="1"/>
    <col min="5" max="6" width="10.77734375" bestFit="1" customWidth="1"/>
    <col min="7" max="7" width="9.109375" bestFit="1" customWidth="1"/>
    <col min="8" max="10" width="10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 t="s">
        <v>22</v>
      </c>
      <c r="C2" s="1" t="s">
        <v>17</v>
      </c>
      <c r="D2" s="1">
        <v>25</v>
      </c>
      <c r="E2" s="4">
        <f>Лист2!E2*1.05</f>
        <v>924.00000000000011</v>
      </c>
      <c r="F2" s="4">
        <f>E2/2</f>
        <v>462.00000000000006</v>
      </c>
      <c r="G2" s="4">
        <f>IF(D2&gt;10,E2*0.2,0)</f>
        <v>184.80000000000004</v>
      </c>
      <c r="H2" s="4">
        <f>SUM(E2,F2,G2)</f>
        <v>1570.8000000000002</v>
      </c>
      <c r="I2" s="4">
        <f>H2*0.2</f>
        <v>314.16000000000008</v>
      </c>
      <c r="J2" s="4">
        <f>H2-I2</f>
        <v>1256.6400000000001</v>
      </c>
      <c r="K2" s="5">
        <f>J2/SUM($J$2:$J$6)</f>
        <v>0.29949350363356086</v>
      </c>
    </row>
    <row r="3" spans="1:11" x14ac:dyDescent="0.3">
      <c r="A3" s="1">
        <v>2</v>
      </c>
      <c r="B3" s="1" t="s">
        <v>15</v>
      </c>
      <c r="C3" s="1" t="s">
        <v>18</v>
      </c>
      <c r="D3" s="1">
        <v>19</v>
      </c>
      <c r="E3" s="4">
        <f>Лист2!E3*1.05</f>
        <v>785.4000000000002</v>
      </c>
      <c r="F3" s="4">
        <f>E3/2</f>
        <v>392.7000000000001</v>
      </c>
      <c r="G3" s="4">
        <f t="shared" ref="G3:G6" si="0">IF(D3&gt;10,E3*0.2,0)</f>
        <v>157.08000000000004</v>
      </c>
      <c r="H3" s="4">
        <f t="shared" ref="H3:H6" si="1">SUM(E3,F3,G3)</f>
        <v>1335.1800000000003</v>
      </c>
      <c r="I3" s="4">
        <f t="shared" ref="I3:I6" si="2">H3*0.2</f>
        <v>267.03600000000006</v>
      </c>
      <c r="J3" s="4">
        <f t="shared" ref="J3:J6" si="3">H3-I3</f>
        <v>1068.1440000000002</v>
      </c>
      <c r="K3" s="5">
        <f t="shared" ref="K3:K6" si="4">J3/SUM($J$2:$J$6)</f>
        <v>0.25456947808852676</v>
      </c>
    </row>
    <row r="4" spans="1:11" x14ac:dyDescent="0.3">
      <c r="A4" s="1">
        <v>3</v>
      </c>
      <c r="B4" s="1" t="s">
        <v>13</v>
      </c>
      <c r="C4" s="1" t="s">
        <v>19</v>
      </c>
      <c r="D4" s="1">
        <v>8</v>
      </c>
      <c r="E4" s="4">
        <f>Лист2!E4*1.05</f>
        <v>623.70000000000005</v>
      </c>
      <c r="F4" s="4">
        <f>E4/2</f>
        <v>311.85000000000002</v>
      </c>
      <c r="G4" s="4">
        <f t="shared" si="0"/>
        <v>0</v>
      </c>
      <c r="H4" s="4">
        <f t="shared" si="1"/>
        <v>935.55000000000007</v>
      </c>
      <c r="I4" s="4">
        <f t="shared" si="2"/>
        <v>187.11</v>
      </c>
      <c r="J4" s="4">
        <f t="shared" si="3"/>
        <v>748.44</v>
      </c>
      <c r="K4" s="5">
        <f t="shared" si="4"/>
        <v>0.17837480731116492</v>
      </c>
    </row>
    <row r="5" spans="1:11" x14ac:dyDescent="0.3">
      <c r="A5" s="1">
        <v>4</v>
      </c>
      <c r="B5" s="1" t="s">
        <v>14</v>
      </c>
      <c r="C5" s="1" t="s">
        <v>20</v>
      </c>
      <c r="D5" s="1">
        <v>7</v>
      </c>
      <c r="E5" s="4">
        <f>Лист2!E5*1.05</f>
        <v>381.15000000000009</v>
      </c>
      <c r="F5" s="4">
        <f>E5/2</f>
        <v>190.57500000000005</v>
      </c>
      <c r="G5" s="4">
        <f t="shared" si="0"/>
        <v>0</v>
      </c>
      <c r="H5" s="4">
        <f t="shared" si="1"/>
        <v>571.72500000000014</v>
      </c>
      <c r="I5" s="4">
        <f t="shared" si="2"/>
        <v>114.34500000000003</v>
      </c>
      <c r="J5" s="4">
        <f t="shared" si="3"/>
        <v>457.38000000000011</v>
      </c>
      <c r="K5" s="5">
        <f t="shared" si="4"/>
        <v>0.10900682669015635</v>
      </c>
    </row>
    <row r="6" spans="1:11" x14ac:dyDescent="0.3">
      <c r="A6" s="1">
        <v>5</v>
      </c>
      <c r="B6" s="1" t="s">
        <v>16</v>
      </c>
      <c r="C6" s="1" t="s">
        <v>21</v>
      </c>
      <c r="D6" s="1">
        <v>5</v>
      </c>
      <c r="E6" s="4">
        <f>Лист2!E6*1.05</f>
        <v>554.4</v>
      </c>
      <c r="F6" s="4">
        <f>E6/2</f>
        <v>277.2</v>
      </c>
      <c r="G6" s="4">
        <f t="shared" si="0"/>
        <v>0</v>
      </c>
      <c r="H6" s="4">
        <f t="shared" si="1"/>
        <v>831.59999999999991</v>
      </c>
      <c r="I6" s="4">
        <f t="shared" si="2"/>
        <v>166.32</v>
      </c>
      <c r="J6" s="4">
        <f t="shared" si="3"/>
        <v>665.28</v>
      </c>
      <c r="K6" s="5">
        <f t="shared" si="4"/>
        <v>0.15855538427659102</v>
      </c>
    </row>
    <row r="7" spans="1:11" x14ac:dyDescent="0.3">
      <c r="A7" s="6" t="s">
        <v>11</v>
      </c>
      <c r="B7" s="7"/>
      <c r="C7" s="7"/>
      <c r="D7" s="8"/>
      <c r="E7" s="4">
        <f>SUM(E2:E6)</f>
        <v>3268.6500000000005</v>
      </c>
      <c r="F7" s="4">
        <f t="shared" ref="F7:K7" si="5">SUM(F2:F6)</f>
        <v>1634.3250000000003</v>
      </c>
      <c r="G7" s="4">
        <f t="shared" si="5"/>
        <v>341.88000000000011</v>
      </c>
      <c r="H7" s="4">
        <f t="shared" si="5"/>
        <v>5244.8550000000014</v>
      </c>
      <c r="I7" s="4">
        <f t="shared" si="5"/>
        <v>1048.9710000000002</v>
      </c>
      <c r="J7" s="4">
        <f t="shared" si="5"/>
        <v>4195.8840000000009</v>
      </c>
      <c r="K7" s="5">
        <f t="shared" si="5"/>
        <v>1</v>
      </c>
    </row>
    <row r="8" spans="1:11" x14ac:dyDescent="0.3">
      <c r="A8" s="6" t="s">
        <v>12</v>
      </c>
      <c r="B8" s="7"/>
      <c r="C8" s="7"/>
      <c r="D8" s="8"/>
      <c r="E8" s="4">
        <f>AVERAGE(E2:E6)</f>
        <v>653.73000000000013</v>
      </c>
      <c r="F8" s="4">
        <f t="shared" ref="F8:K8" si="6">AVERAGE(F2:F6)</f>
        <v>326.86500000000007</v>
      </c>
      <c r="G8" s="4">
        <f t="shared" si="6"/>
        <v>68.376000000000019</v>
      </c>
      <c r="H8" s="4">
        <f t="shared" si="6"/>
        <v>1048.9710000000002</v>
      </c>
      <c r="I8" s="4">
        <f t="shared" si="6"/>
        <v>209.79420000000005</v>
      </c>
      <c r="J8" s="4">
        <f t="shared" si="6"/>
        <v>839.17680000000018</v>
      </c>
      <c r="K8" s="5">
        <f t="shared" si="6"/>
        <v>0.2</v>
      </c>
    </row>
  </sheetData>
  <mergeCells count="2">
    <mergeCell ref="A7:D7"/>
    <mergeCell ref="A8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7D8B-B6A2-49DD-B62F-C64BC1DD9F5E}">
  <dimension ref="A1:B4"/>
  <sheetViews>
    <sheetView zoomScale="127" workbookViewId="0">
      <selection activeCell="B4" sqref="B2:B4"/>
    </sheetView>
  </sheetViews>
  <sheetFormatPr defaultRowHeight="14.4" x14ac:dyDescent="0.3"/>
  <cols>
    <col min="1" max="1" width="8.33203125" bestFit="1" customWidth="1"/>
    <col min="2" max="2" width="14" bestFit="1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s="1" t="s">
        <v>25</v>
      </c>
      <c r="B2" s="4">
        <f>Лист1!J2</f>
        <v>1088</v>
      </c>
    </row>
    <row r="3" spans="1:2" x14ac:dyDescent="0.3">
      <c r="A3" s="1" t="s">
        <v>26</v>
      </c>
      <c r="B3" s="4">
        <f>Лист2!J2</f>
        <v>1196.8000000000002</v>
      </c>
    </row>
    <row r="4" spans="1:2" x14ac:dyDescent="0.3">
      <c r="A4" s="1" t="s">
        <v>27</v>
      </c>
      <c r="B4" s="4">
        <f>Лист3!J2</f>
        <v>1256.6400000000001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2020-09-11T10:14:08Z</dcterms:created>
  <dcterms:modified xsi:type="dcterms:W3CDTF">2020-09-15T17:08:40Z</dcterms:modified>
</cp:coreProperties>
</file>