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622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E4" i="1" l="1"/>
  <c r="N8" i="1"/>
  <c r="E6" i="1"/>
  <c r="K9" i="1"/>
  <c r="K10" i="1"/>
  <c r="K8" i="1"/>
  <c r="G15" i="1"/>
  <c r="E15" i="1"/>
  <c r="E10" i="1"/>
  <c r="E11" i="1" s="1"/>
  <c r="E12" i="1" s="1"/>
  <c r="E7" i="1"/>
  <c r="E8" i="1" s="1"/>
  <c r="E19" i="1"/>
  <c r="E21" i="1" s="1"/>
  <c r="G19" i="1"/>
  <c r="G21" i="1" s="1"/>
  <c r="L16" i="1"/>
  <c r="I12" i="1"/>
  <c r="I10" i="1"/>
  <c r="I11" i="1"/>
  <c r="G6" i="1"/>
  <c r="G7" i="1" s="1"/>
  <c r="I6" i="1"/>
  <c r="I7" i="1"/>
  <c r="I8" i="1"/>
  <c r="G8" i="1" l="1"/>
  <c r="G10" i="1" s="1"/>
  <c r="G11" i="1" s="1"/>
  <c r="G12" i="1" s="1"/>
</calcChain>
</file>

<file path=xl/sharedStrings.xml><?xml version="1.0" encoding="utf-8"?>
<sst xmlns="http://schemas.openxmlformats.org/spreadsheetml/2006/main" count="22" uniqueCount="21">
  <si>
    <t xml:space="preserve">UTILIDAD ANTES DE IMPUESTO </t>
  </si>
  <si>
    <t xml:space="preserve">MENOS RESERVA PARA CONTINGENCIA </t>
  </si>
  <si>
    <t xml:space="preserve">MAS GASTOS NO DEDUCIBLES </t>
  </si>
  <si>
    <t xml:space="preserve">I TRIMESTRE </t>
  </si>
  <si>
    <t xml:space="preserve">UTILIDAD DESPUES DE IMPUESTO </t>
  </si>
  <si>
    <t xml:space="preserve">IMPUESTO SOBRE UTILIDADES </t>
  </si>
  <si>
    <t xml:space="preserve">ANAISA </t>
  </si>
  <si>
    <t xml:space="preserve">MENOS: CALCULO DEL RENDIMIENTO DE LA INVERSION ESTATAL </t>
  </si>
  <si>
    <t xml:space="preserve">FALTANTE O PERDIDA EN INVESTIGACION </t>
  </si>
  <si>
    <t xml:space="preserve">ESTIMADO DE LA UTILIDAD A DISTRIBUIR </t>
  </si>
  <si>
    <t xml:space="preserve">A RETENER EN LA EMPRESA </t>
  </si>
  <si>
    <t xml:space="preserve">PARA ANTICIPAR A LOS TRABAJADORES </t>
  </si>
  <si>
    <t>RENDIMIENTO DE LA INVERSION ESTATAL</t>
  </si>
  <si>
    <t xml:space="preserve">RESERVA PARA CONTINGENCIA </t>
  </si>
  <si>
    <t>II TRIMESTRE MAYLIN</t>
  </si>
  <si>
    <t>cuadre</t>
  </si>
  <si>
    <t xml:space="preserve">monto a distribuir </t>
  </si>
  <si>
    <t xml:space="preserve">analisis de la reserva para contingencia </t>
  </si>
  <si>
    <t>saldo de la cuenta inversion estatal</t>
  </si>
  <si>
    <t>saldo de la cuenta reverva para contingencia</t>
  </si>
  <si>
    <t>a reservar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</si>
</sst>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" fontId="0" fillId="0" borderId="1" xfId="0" applyNumberFormat="1" applyBorder="1"/>
    <xf numFmtId="4" fontId="1" fillId="0" borderId="1" xfId="0" applyNumberFormat="1" applyFont="1" applyBorder="1"/>
    <xf numFmtId="9" fontId="0" fillId="0" borderId="0" xfId="0" applyNumberFormat="1"/>
    <xf numFmtId="4" fontId="0" fillId="0" borderId="0" xfId="0" applyNumberFormat="1"/>
    <xf numFmtId="4" fontId="1" fillId="0" borderId="0" xfId="0" applyNumberFormat="1" applyFont="1"/>
    <xf numFmtId="4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tabSelected="1" workbookViewId="0">
      <selection activeCell="C23" sqref="C23"/>
    </sheetView>
  </sheetViews>
  <sheetFormatPr baseColWidth="10" defaultRowHeight="15" x14ac:dyDescent="0.25"/>
  <cols>
    <col min="4" max="5" width="13" customWidth="1"/>
    <col min="7" max="7" width="12.85546875" customWidth="1"/>
    <col min="9" max="9" width="11.7109375" bestFit="1" customWidth="1"/>
  </cols>
  <sheetData>
    <row r="2" spans="2:14" x14ac:dyDescent="0.25">
      <c r="E2" t="s">
        <v>3</v>
      </c>
      <c r="G2" t="s">
        <v>14</v>
      </c>
      <c r="I2" t="s">
        <v>6</v>
      </c>
    </row>
    <row r="3" spans="2:14" x14ac:dyDescent="0.25">
      <c r="B3" s="1" t="s">
        <v>0</v>
      </c>
      <c r="C3" s="1"/>
      <c r="D3" s="1"/>
      <c r="E3" s="2">
        <v>1772652.83</v>
      </c>
      <c r="F3" s="2"/>
      <c r="G3" s="2">
        <v>9462885.0600000005</v>
      </c>
      <c r="H3" s="2"/>
      <c r="I3" s="2">
        <v>9462885.0600000005</v>
      </c>
    </row>
    <row r="4" spans="2:14" x14ac:dyDescent="0.25">
      <c r="B4" s="1" t="s">
        <v>1</v>
      </c>
      <c r="C4" s="1"/>
      <c r="D4" s="1"/>
      <c r="E4" s="2">
        <f>E3*5/100</f>
        <v>88632.641499999998</v>
      </c>
      <c r="F4" s="2"/>
      <c r="G4" s="2">
        <v>182445.51</v>
      </c>
      <c r="H4" s="2"/>
      <c r="I4" s="2">
        <v>473144.25</v>
      </c>
    </row>
    <row r="5" spans="2:14" x14ac:dyDescent="0.25">
      <c r="B5" s="1" t="s">
        <v>2</v>
      </c>
      <c r="C5" s="1"/>
      <c r="D5" s="1"/>
      <c r="E5" s="2">
        <v>3129.68</v>
      </c>
      <c r="F5" s="2"/>
      <c r="G5" s="2">
        <v>3129.68</v>
      </c>
      <c r="H5" s="2"/>
      <c r="I5" s="2">
        <v>3129.68</v>
      </c>
    </row>
    <row r="6" spans="2:14" x14ac:dyDescent="0.25">
      <c r="B6" s="1" t="s">
        <v>5</v>
      </c>
      <c r="C6" s="1"/>
      <c r="D6" s="1"/>
      <c r="E6" s="2">
        <f>E3*35/100-E4+E5</f>
        <v>534925.5290000001</v>
      </c>
      <c r="F6" s="2"/>
      <c r="G6" s="2">
        <f>G3*35/100-G4+G5</f>
        <v>3132693.9410000001</v>
      </c>
      <c r="H6" s="2"/>
      <c r="I6" s="2">
        <f>I3*35/100-I4+I5</f>
        <v>2841995.2010000004</v>
      </c>
      <c r="K6">
        <v>9642885.0600000005</v>
      </c>
    </row>
    <row r="7" spans="2:14" x14ac:dyDescent="0.25">
      <c r="B7" s="1" t="s">
        <v>4</v>
      </c>
      <c r="C7" s="1"/>
      <c r="D7" s="1"/>
      <c r="E7" s="2">
        <f>E3-E4-E6</f>
        <v>1149094.6595000001</v>
      </c>
      <c r="F7" s="2"/>
      <c r="G7" s="2">
        <f>G3-G4-G6</f>
        <v>6147745.6090000011</v>
      </c>
      <c r="H7" s="2"/>
      <c r="I7" s="2">
        <f>I3-I4-I6</f>
        <v>6147745.6090000002</v>
      </c>
      <c r="K7">
        <v>3129.68</v>
      </c>
      <c r="N7">
        <v>590447.68000000005</v>
      </c>
    </row>
    <row r="8" spans="2:14" x14ac:dyDescent="0.25">
      <c r="B8" s="1" t="s">
        <v>7</v>
      </c>
      <c r="C8" s="1"/>
      <c r="D8" s="1"/>
      <c r="E8" s="2">
        <f>E7*50/100</f>
        <v>574547.32975000003</v>
      </c>
      <c r="F8" s="2"/>
      <c r="G8" s="2">
        <f>G7*50/100</f>
        <v>3073872.8045000006</v>
      </c>
      <c r="H8" s="2"/>
      <c r="I8" s="2">
        <f>I7*50/100</f>
        <v>3073872.8045000001</v>
      </c>
      <c r="K8">
        <f>K6+K7</f>
        <v>9646014.7400000002</v>
      </c>
      <c r="N8" s="5">
        <f>-N7+E6</f>
        <v>-55522.150999999954</v>
      </c>
    </row>
    <row r="9" spans="2:14" x14ac:dyDescent="0.25">
      <c r="B9" s="1" t="s">
        <v>8</v>
      </c>
      <c r="C9" s="1"/>
      <c r="D9" s="1"/>
      <c r="E9" s="2">
        <v>46747.11</v>
      </c>
      <c r="F9" s="2"/>
      <c r="G9" s="2">
        <v>72329.45</v>
      </c>
      <c r="H9" s="2"/>
      <c r="I9" s="2">
        <v>72329.45</v>
      </c>
      <c r="K9" s="7">
        <f>G6-3147449.9</f>
        <v>-14755.958999999799</v>
      </c>
    </row>
    <row r="10" spans="2:14" x14ac:dyDescent="0.25">
      <c r="B10" s="1" t="s">
        <v>9</v>
      </c>
      <c r="C10" s="1"/>
      <c r="D10" s="1"/>
      <c r="E10" s="2">
        <f>E7-E8-E9</f>
        <v>527800.21975000005</v>
      </c>
      <c r="F10" s="2"/>
      <c r="G10" s="2">
        <f>G7-G8-G9</f>
        <v>3001543.3545000004</v>
      </c>
      <c r="H10" s="2"/>
      <c r="I10" s="2">
        <f>I7-I8-I9</f>
        <v>3001543.3544999999</v>
      </c>
      <c r="K10" s="5">
        <f>G6-1974184.53-1173265.37</f>
        <v>-14755.959000000032</v>
      </c>
    </row>
    <row r="11" spans="2:14" x14ac:dyDescent="0.25">
      <c r="B11" s="1" t="s">
        <v>10</v>
      </c>
      <c r="C11" s="1"/>
      <c r="D11" s="1"/>
      <c r="E11" s="2">
        <f>E10</f>
        <v>527800.21975000005</v>
      </c>
      <c r="F11" s="2"/>
      <c r="G11" s="2">
        <f>G10</f>
        <v>3001543.3545000004</v>
      </c>
      <c r="H11" s="2"/>
      <c r="I11" s="2">
        <f>I10</f>
        <v>3001543.3544999999</v>
      </c>
      <c r="L11" t="s">
        <v>15</v>
      </c>
    </row>
    <row r="12" spans="2:14" x14ac:dyDescent="0.25">
      <c r="B12" s="1" t="s">
        <v>11</v>
      </c>
      <c r="C12" s="1"/>
      <c r="D12" s="1"/>
      <c r="E12" s="3">
        <f>E11*30/100</f>
        <v>158340.065925</v>
      </c>
      <c r="F12" s="3"/>
      <c r="G12" s="3">
        <f>G11*30/100</f>
        <v>900463.00635000004</v>
      </c>
      <c r="H12" s="3"/>
      <c r="I12" s="3">
        <f>I11*30/100</f>
        <v>900463.00634999992</v>
      </c>
      <c r="L12">
        <v>3132693.9410000001</v>
      </c>
      <c r="M12" t="s">
        <v>5</v>
      </c>
    </row>
    <row r="13" spans="2:14" x14ac:dyDescent="0.25">
      <c r="L13">
        <v>6147745.6090000011</v>
      </c>
      <c r="M13" t="s">
        <v>12</v>
      </c>
    </row>
    <row r="14" spans="2:14" x14ac:dyDescent="0.25">
      <c r="L14">
        <v>182445.51</v>
      </c>
      <c r="M14" t="s">
        <v>13</v>
      </c>
    </row>
    <row r="15" spans="2:14" x14ac:dyDescent="0.25">
      <c r="B15" s="8" t="s">
        <v>16</v>
      </c>
      <c r="E15" s="6">
        <f>E12</f>
        <v>158340.065925</v>
      </c>
      <c r="G15" s="6">
        <f>G12-E15</f>
        <v>742122.94042500004</v>
      </c>
    </row>
    <row r="16" spans="2:14" x14ac:dyDescent="0.25">
      <c r="L16">
        <f>SUM(L12:L15)</f>
        <v>9462885.0600000005</v>
      </c>
    </row>
    <row r="17" spans="2:7" x14ac:dyDescent="0.25">
      <c r="B17" t="s">
        <v>17</v>
      </c>
    </row>
    <row r="18" spans="2:7" x14ac:dyDescent="0.25">
      <c r="B18" t="s">
        <v>18</v>
      </c>
      <c r="E18" s="2">
        <v>10693390.060000001</v>
      </c>
      <c r="F18" s="2"/>
      <c r="G18" s="2">
        <v>10713675.449999999</v>
      </c>
    </row>
    <row r="19" spans="2:7" x14ac:dyDescent="0.25">
      <c r="B19" s="4">
        <v>0.05</v>
      </c>
      <c r="E19" s="2">
        <f>E18*5/100</f>
        <v>534669.50300000003</v>
      </c>
      <c r="F19" s="2"/>
      <c r="G19" s="2">
        <f>G18*5/100</f>
        <v>535683.77249999996</v>
      </c>
    </row>
    <row r="20" spans="2:7" x14ac:dyDescent="0.25">
      <c r="B20" t="s">
        <v>19</v>
      </c>
      <c r="E20" s="2">
        <v>353238.26</v>
      </c>
      <c r="F20" s="2"/>
      <c r="G20" s="2">
        <v>353238.26</v>
      </c>
    </row>
    <row r="21" spans="2:7" x14ac:dyDescent="0.25">
      <c r="B21" t="s">
        <v>20</v>
      </c>
      <c r="E21" s="2">
        <f>E19-E20</f>
        <v>181431.24300000002</v>
      </c>
      <c r="F21" s="2"/>
      <c r="G21" s="2">
        <f>G19-G20</f>
        <v>182445.51249999995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economia</dc:creator>
  <cp:lastModifiedBy>economia</cp:lastModifiedBy>
  <dcterms:created xsi:type="dcterms:W3CDTF">2021-07-28T19:09:27Z</dcterms:created>
  <dcterms:modified xsi:type="dcterms:W3CDTF">2021-07-28T19:56:56Z</dcterms:modified>
</cp:coreProperties>
</file>