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dima0.sharepoint.com/sites/SharePoint/Documentos compartidos/Archivos Tecnicos/3. Proyectos/DEMO GLV/Editables/"/>
    </mc:Choice>
  </mc:AlternateContent>
  <xr:revisionPtr revIDLastSave="38" documentId="13_ncr:1_{6CACEEBB-D3AA-4075-B106-05FD742C5C86}" xr6:coauthVersionLast="47" xr6:coauthVersionMax="47" xr10:uidLastSave="{57064FB3-D780-454A-8039-CF91B0547C16}"/>
  <bookViews>
    <workbookView xWindow="-108" yWindow="-108" windowWidth="23256" windowHeight="12456" xr2:uid="{8E8D3080-CF53-455E-A891-8DF80FB9339E}"/>
  </bookViews>
  <sheets>
    <sheet name="P1" sheetId="1" r:id="rId1"/>
  </sheets>
  <definedNames>
    <definedName name="_xlnm.Print_Area" localSheetId="0">'P1'!$A$1:$AK$125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G38" i="1"/>
  <c r="F38" i="1"/>
  <c r="BN34" i="1"/>
  <c r="BM34" i="1"/>
  <c r="BL34" i="1"/>
  <c r="BN33" i="1"/>
  <c r="BM33" i="1"/>
  <c r="BL33" i="1"/>
  <c r="BN32" i="1"/>
  <c r="BM32" i="1"/>
  <c r="BL32" i="1"/>
  <c r="BN31" i="1"/>
  <c r="BM31" i="1"/>
  <c r="BL31" i="1"/>
  <c r="BN30" i="1"/>
  <c r="BM30" i="1"/>
  <c r="BL30" i="1"/>
  <c r="BN29" i="1"/>
  <c r="BM29" i="1"/>
  <c r="BL29" i="1"/>
  <c r="BN28" i="1"/>
  <c r="BM28" i="1"/>
  <c r="BL28" i="1"/>
  <c r="BN27" i="1"/>
  <c r="BM27" i="1"/>
  <c r="BL27" i="1"/>
  <c r="BN26" i="1"/>
  <c r="BM26" i="1"/>
  <c r="BL26" i="1"/>
  <c r="BN25" i="1"/>
  <c r="BM25" i="1"/>
  <c r="BL25" i="1"/>
  <c r="BN24" i="1"/>
  <c r="BM24" i="1"/>
  <c r="BL24" i="1"/>
  <c r="BN23" i="1"/>
  <c r="BK21" i="1"/>
  <c r="BK20" i="1"/>
  <c r="BK24" i="1" s="1"/>
  <c r="BN19" i="1"/>
  <c r="J38" i="1" l="1"/>
  <c r="D26" i="1"/>
  <c r="BM20" i="1"/>
  <c r="BM21" i="1" s="1"/>
  <c r="BK28" i="1" s="1"/>
  <c r="D30" i="1" s="1"/>
  <c r="D78" i="1" s="1"/>
  <c r="BK34" i="1" l="1"/>
  <c r="D36" i="1" s="1"/>
  <c r="D102" i="1" s="1"/>
  <c r="BK27" i="1"/>
  <c r="D29" i="1" s="1"/>
  <c r="D74" i="1" s="1"/>
  <c r="BK33" i="1"/>
  <c r="D35" i="1" s="1"/>
  <c r="D98" i="1" s="1"/>
  <c r="BK26" i="1"/>
  <c r="D28" i="1" s="1"/>
  <c r="D70" i="1" s="1"/>
  <c r="BK31" i="1"/>
  <c r="D33" i="1" s="1"/>
  <c r="D90" i="1" s="1"/>
  <c r="BK29" i="1"/>
  <c r="D31" i="1" s="1"/>
  <c r="D82" i="1" s="1"/>
  <c r="BK32" i="1"/>
  <c r="D34" i="1" s="1"/>
  <c r="D94" i="1" s="1"/>
  <c r="BK25" i="1"/>
  <c r="D27" i="1" s="1"/>
  <c r="D66" i="1" s="1"/>
  <c r="BK30" i="1"/>
  <c r="D32" i="1" s="1"/>
  <c r="D86" i="1" s="1"/>
</calcChain>
</file>

<file path=xl/sharedStrings.xml><?xml version="1.0" encoding="utf-8"?>
<sst xmlns="http://schemas.openxmlformats.org/spreadsheetml/2006/main" count="84" uniqueCount="81">
  <si>
    <t>Fecha:</t>
  </si>
  <si>
    <t>RELEVANTE - CON IMPACTO</t>
  </si>
  <si>
    <t>ESTRATEGICO - NECESARIO</t>
  </si>
  <si>
    <t>IMPORTANTE - REQUERIDO</t>
  </si>
  <si>
    <t>Proyecto 1</t>
  </si>
  <si>
    <t>Fecha de inicio:</t>
  </si>
  <si>
    <t>Fecha de inicio</t>
  </si>
  <si>
    <t>duracion</t>
  </si>
  <si>
    <t>Fecha de Finalización:</t>
  </si>
  <si>
    <t>Fecha de fin</t>
  </si>
  <si>
    <t>10 cortes:</t>
  </si>
  <si>
    <t>Presupuesto aprobado:</t>
  </si>
  <si>
    <t>Ppeto</t>
  </si>
  <si>
    <t>Líder de Ejecución:</t>
  </si>
  <si>
    <t>Plan</t>
  </si>
  <si>
    <t>Ejecución</t>
  </si>
  <si>
    <t>Punto de Control</t>
  </si>
  <si>
    <t>% Avance realizado</t>
  </si>
  <si>
    <t>% Ejecución $</t>
  </si>
  <si>
    <t>ESTADO ACTUAL</t>
  </si>
  <si>
    <t>Resta por Ejecutar:</t>
  </si>
  <si>
    <t>AÑO</t>
  </si>
  <si>
    <t>OBJETIVO / INDICADOR DE ÉXITO</t>
  </si>
  <si>
    <t>META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</si>
  <si>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</si>
  <si>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</si>
  <si>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</si>
  <si>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</si>
  <si>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</si>
  <si>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</si>
  <si>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</si>
  <si>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</si>
  <si>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</si>
  <si>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</si>
  <si>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</si>
  <si>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</si>
  <si>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%CUMPLIMIENTO</t>
  </si>
  <si>
    <t>P/peto</t>
  </si>
  <si>
    <t>%</t>
  </si>
  <si>
    <t>Notas de seguimiento:</t>
  </si>
  <si>
    <t>Nota 1.</t>
  </si>
  <si>
    <t>Nota 2.</t>
  </si>
  <si>
    <t>Nota 3.</t>
  </si>
  <si>
    <t>Nota 4.</t>
  </si>
  <si>
    <t>Nota 5.</t>
  </si>
  <si>
    <t>Nota 6.</t>
  </si>
  <si>
    <t>Nota 7.</t>
  </si>
  <si>
    <t>Nota 8.</t>
  </si>
  <si>
    <t>Nota 9.</t>
  </si>
  <si>
    <t>Nota 10.</t>
  </si>
  <si>
    <t>Evidencias Destacables:</t>
  </si>
  <si>
    <t>Cliente:</t>
  </si>
  <si>
    <t>Acería: La Paz</t>
  </si>
  <si>
    <t>J. Arenas - director@sedima.com.co</t>
  </si>
  <si>
    <t>Contacto:</t>
  </si>
  <si>
    <t>Dirección de mantenimiento.</t>
  </si>
  <si>
    <t>Nombre del proyecto: VIGIMAN: Estación de suministro de Gas a Molino Triturador de Zinc.</t>
  </si>
  <si>
    <t>Descripción breve del proyecto. El proyecto busca desarrollar la ingeniería asociada a la estación de suministro al molino principal de trituración de la materia prima en una acería industrial, entregando al cliente un acceso web a los productos, mediante un Visor Interactivo de Gestión de Ingeniería y Mantenimiento (VIGIMAN) hecho a su medida.</t>
  </si>
  <si>
    <t>Datos de Proyecto
ID MGA:   991610722
BPIN:         308982012</t>
  </si>
  <si>
    <t>Levantamiento de la información en campo. Diagramación de los bosquejos conceptuales del proyecto.</t>
  </si>
  <si>
    <t>Modelamiento integral de la maqueta de solución y eleboración de la ingeniería de la solución</t>
  </si>
  <si>
    <t>Integración de la ingeneiría a la plataforma web mediante columnas de ITE y EDDI.</t>
  </si>
  <si>
    <t>Entrega a satisfacción del cliente.</t>
  </si>
  <si>
    <t>Desarrollo e integración de los resultados de gestión y ejecucion del mantenimiento en base de datos inherente e interactiva en la plataforma</t>
  </si>
  <si>
    <t>09/05/2025: Se realiza visita de reconocimiento al sitio para determinar espacios viables y recomendaciones a tener en cuenta por parte del equipo evaluador.</t>
  </si>
  <si>
    <t>12/05/2025: Se desarrolla reunión con el cliente para retoalimentar los bosquejos de solución aplicables a su necesidad.</t>
  </si>
  <si>
    <t>19/05/2025: Se preparan los primeros documentos del planteamiento conceptual y la base de la maqueta integral del proyecto.</t>
  </si>
  <si>
    <t>28/05/2025: Se desarrollan los documentos de la ingeniería básica aplicable y se continua avanzando con la maqueta integral del proyecto.</t>
  </si>
  <si>
    <t>05/06/2025: Se plantea en la web los enlaces de  la Estructura Documental De Ingeniería (EDDI) y se reserva el espacio de Información Técnica Especifica (ITE) de los componentes</t>
  </si>
  <si>
    <t>12/06/2025: Se integran los primeros documentos al panel de revisión web  por parte del cliente para seguimiento a loa avances de ingeniería.</t>
  </si>
  <si>
    <t>20/06/2025: Se presenta la primera versión del RDM paraintegrar los Reportes De Mantenimiento al proyecto.</t>
  </si>
  <si>
    <t>28/06/2025: Se realiza la presentación de avances al cliente para retroalimentar y explicar funcionalidades de la herramienta y los avances en el desarrollo  de la ingeniería.</t>
  </si>
  <si>
    <t>04/07/2025: Se realiza el plan de seguimiento a las mejoras y recomendaciones solicitadas por el cliente para alinear el contenido a sus practicas de gestión del mantenimiento.</t>
  </si>
  <si>
    <t>14/07/2025: Se ajustan los detalles menores, con parte positivo de cumplimiento y se programa la entrega oficial al cliente para su uso en productivo.</t>
  </si>
  <si>
    <t>Se entrega el proyecto al cliente, con cumplimiento total de expectativas y reconocimiento al valor utilitario de la herramienta desarrollada.</t>
  </si>
  <si>
    <t>Versión 1.0:</t>
  </si>
  <si>
    <t>Pág:            1 de 1</t>
  </si>
  <si>
    <t>Rev:            0</t>
  </si>
  <si>
    <t>OC:             N/A.</t>
  </si>
  <si>
    <t>Código:     CLIENTE-PC-X-140</t>
  </si>
  <si>
    <t>Cronograma General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</si>
</sst>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#,##0_ ;\-#,##0\ "/>
    <numFmt numFmtId="165" formatCode="_-&quot;$&quot;\ * #,##0_-;\-&quot;$&quot;\ * #,##0_-;_-&quot;$&quot;\ 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EE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6" fillId="2" borderId="0" xfId="0" applyFont="1" applyFill="1"/>
    <xf numFmtId="0" fontId="6" fillId="0" borderId="0" xfId="0" applyFont="1"/>
    <xf numFmtId="164" fontId="6" fillId="2" borderId="0" xfId="1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/>
    <xf numFmtId="14" fontId="6" fillId="2" borderId="0" xfId="0" applyNumberFormat="1" applyFont="1" applyFill="1"/>
    <xf numFmtId="0" fontId="6" fillId="2" borderId="0" xfId="0" applyFont="1" applyFill="1" applyAlignment="1">
      <alignment horizontal="right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right"/>
    </xf>
    <xf numFmtId="165" fontId="6" fillId="2" borderId="6" xfId="1" applyNumberFormat="1" applyFont="1" applyFill="1" applyBorder="1"/>
    <xf numFmtId="1" fontId="6" fillId="2" borderId="6" xfId="0" applyNumberFormat="1" applyFont="1" applyFill="1" applyBorder="1"/>
    <xf numFmtId="9" fontId="6" fillId="2" borderId="6" xfId="2" applyFont="1" applyFill="1" applyBorder="1"/>
    <xf numFmtId="165" fontId="0" fillId="0" borderId="0" xfId="0" applyNumberFormat="1"/>
    <xf numFmtId="0" fontId="0" fillId="0" borderId="6" xfId="0" applyBorder="1" applyAlignment="1">
      <alignment horizontal="center"/>
    </xf>
    <xf numFmtId="9" fontId="0" fillId="0" borderId="6" xfId="2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165" fontId="0" fillId="2" borderId="7" xfId="1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2" borderId="18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165" fontId="0" fillId="2" borderId="21" xfId="1" applyNumberFormat="1" applyFont="1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0" fillId="2" borderId="24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165" fontId="0" fillId="2" borderId="0" xfId="1" applyNumberFormat="1" applyFont="1" applyFill="1"/>
    <xf numFmtId="165" fontId="8" fillId="2" borderId="0" xfId="0" applyNumberFormat="1" applyFont="1" applyFill="1"/>
    <xf numFmtId="165" fontId="0" fillId="0" borderId="0" xfId="1" applyNumberFormat="1" applyFont="1"/>
    <xf numFmtId="165" fontId="0" fillId="2" borderId="24" xfId="1" applyNumberFormat="1" applyFont="1" applyFill="1" applyBorder="1" applyAlignment="1">
      <alignment vertical="center"/>
    </xf>
    <xf numFmtId="165" fontId="0" fillId="2" borderId="15" xfId="1" applyNumberFormat="1" applyFont="1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165" fontId="0" fillId="2" borderId="0" xfId="0" applyNumberFormat="1" applyFill="1"/>
    <xf numFmtId="0" fontId="4" fillId="0" borderId="0" xfId="0" applyFont="1" applyAlignment="1">
      <alignment horizontal="center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28" xfId="0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9" fontId="2" fillId="4" borderId="6" xfId="0" applyNumberFormat="1" applyFont="1" applyFill="1" applyBorder="1" applyAlignment="1">
      <alignment horizontal="center"/>
    </xf>
    <xf numFmtId="9" fontId="2" fillId="4" borderId="6" xfId="2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4" fontId="3" fillId="2" borderId="27" xfId="0" applyNumberFormat="1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3" fillId="2" borderId="26" xfId="0" applyNumberFormat="1" applyFont="1" applyFill="1" applyBorder="1" applyAlignment="1">
      <alignment horizontal="center" vertical="center"/>
    </xf>
    <xf numFmtId="14" fontId="0" fillId="2" borderId="27" xfId="0" applyNumberForma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2" borderId="26" xfId="0" applyNumberFormat="1" applyFill="1" applyBorder="1" applyAlignment="1">
      <alignment horizontal="center" vertical="center"/>
    </xf>
    <xf numFmtId="0" fontId="0" fillId="2" borderId="28" xfId="0" applyFill="1" applyBorder="1" applyAlignment="1">
      <alignment horizontal="left"/>
    </xf>
    <xf numFmtId="14" fontId="0" fillId="2" borderId="28" xfId="0" applyNumberFormat="1" applyFill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2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15" xfId="2" applyFont="1" applyFill="1" applyBorder="1" applyAlignment="1">
      <alignment horizontal="center" vertical="center"/>
    </xf>
    <xf numFmtId="9" fontId="0" fillId="2" borderId="16" xfId="2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top" wrapText="1"/>
    </xf>
    <xf numFmtId="165" fontId="6" fillId="2" borderId="14" xfId="0" applyNumberFormat="1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9" fontId="0" fillId="2" borderId="6" xfId="2" applyFont="1" applyFill="1" applyBorder="1" applyAlignment="1">
      <alignment horizontal="center" vertical="center"/>
    </xf>
    <xf numFmtId="9" fontId="0" fillId="2" borderId="12" xfId="2" applyFont="1" applyFill="1" applyBorder="1" applyAlignment="1">
      <alignment horizontal="center" vertical="center"/>
    </xf>
    <xf numFmtId="9" fontId="0" fillId="2" borderId="13" xfId="2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top" wrapText="1"/>
    </xf>
    <xf numFmtId="0" fontId="6" fillId="2" borderId="23" xfId="0" applyFont="1" applyFill="1" applyBorder="1" applyAlignment="1">
      <alignment horizontal="left" vertical="top" wrapText="1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6" fillId="2" borderId="17" xfId="0" applyFont="1" applyFill="1" applyBorder="1" applyAlignment="1">
      <alignment horizontal="center" vertical="top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6" fillId="2" borderId="20" xfId="0" applyFont="1" applyFill="1" applyBorder="1" applyAlignment="1">
      <alignment horizontal="left" vertical="top" wrapText="1"/>
    </xf>
    <xf numFmtId="9" fontId="0" fillId="2" borderId="7" xfId="2" applyFont="1" applyFill="1" applyBorder="1" applyAlignment="1">
      <alignment horizontal="center" vertical="center"/>
    </xf>
    <xf numFmtId="9" fontId="0" fillId="2" borderId="8" xfId="2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top" wrapText="1"/>
    </xf>
    <xf numFmtId="9" fontId="0" fillId="2" borderId="18" xfId="2" applyFont="1" applyFill="1" applyBorder="1" applyAlignment="1">
      <alignment horizontal="center" vertical="center"/>
    </xf>
    <xf numFmtId="9" fontId="0" fillId="2" borderId="19" xfId="2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2" borderId="6" xfId="0" applyFill="1" applyBorder="1" applyAlignment="1">
      <alignment horizontal="left" indent="1"/>
    </xf>
    <xf numFmtId="14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2" borderId="6" xfId="1" applyNumberFormat="1" applyFont="1" applyFill="1" applyBorder="1" applyAlignment="1">
      <alignment horizontal="center"/>
    </xf>
    <xf numFmtId="165" fontId="0" fillId="2" borderId="6" xfId="1" applyNumberFormat="1" applyFont="1" applyFill="1" applyBorder="1" applyAlignment="1">
      <alignment horizontal="right"/>
    </xf>
    <xf numFmtId="0" fontId="3" fillId="2" borderId="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wrapText="1"/>
    </xf>
    <xf numFmtId="0" fontId="0" fillId="2" borderId="6" xfId="0" applyFill="1" applyBorder="1" applyAlignment="1">
      <alignment horizontal="left" vertical="top" wrapText="1"/>
    </xf>
    <xf numFmtId="0" fontId="10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4" fontId="0" fillId="2" borderId="6" xfId="0" applyNumberFormat="1" applyFill="1" applyBorder="1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Ejecución de Alcance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0412433944446138E-2"/>
          <c:y val="0.13507500136209699"/>
          <c:w val="0.8945541014921522"/>
          <c:h val="0.64598525494154457"/>
        </c:manualLayout>
      </c:layout>
      <c:scatterChart>
        <c:scatterStyle val="smoothMarker"/>
        <c:varyColors val="0"/>
        <c:ser>
          <c:idx val="0"/>
          <c:order val="0"/>
          <c:tx>
            <c:v>P1- Plan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'P1'!$BK$24:$BK$34</c:f>
              <c:numCache>
                <c:formatCode>0</c:formatCode>
                <c:ptCount val="11"/>
                <c:pt idx="0">
                  <c:v>45782</c:v>
                </c:pt>
                <c:pt idx="1">
                  <c:v>45789.8</c:v>
                </c:pt>
                <c:pt idx="2">
                  <c:v>45797.599999999999</c:v>
                </c:pt>
                <c:pt idx="3">
                  <c:v>45805.4</c:v>
                </c:pt>
                <c:pt idx="4">
                  <c:v>45813.2</c:v>
                </c:pt>
                <c:pt idx="5">
                  <c:v>45821</c:v>
                </c:pt>
                <c:pt idx="6">
                  <c:v>45828.800000000003</c:v>
                </c:pt>
                <c:pt idx="7">
                  <c:v>45836.6</c:v>
                </c:pt>
                <c:pt idx="8">
                  <c:v>45844.4</c:v>
                </c:pt>
                <c:pt idx="9">
                  <c:v>45852.2</c:v>
                </c:pt>
                <c:pt idx="10">
                  <c:v>45860</c:v>
                </c:pt>
              </c:numCache>
            </c:numRef>
          </c:xVal>
          <c:yVal>
            <c:numRef>
              <c:f>'P1'!$BL$24:$BL$34</c:f>
              <c:numCache>
                <c:formatCode>0%</c:formatCode>
                <c:ptCount val="11"/>
                <c:pt idx="0">
                  <c:v>1.6000000000000001E-3</c:v>
                </c:pt>
                <c:pt idx="1">
                  <c:v>4.1500027940000003E-2</c:v>
                </c:pt>
                <c:pt idx="2">
                  <c:v>0.12501769056000003</c:v>
                </c:pt>
                <c:pt idx="3">
                  <c:v>0.25040263966000004</c:v>
                </c:pt>
                <c:pt idx="4">
                  <c:v>0.39999578624000004</c:v>
                </c:pt>
                <c:pt idx="5">
                  <c:v>0.55242281250000003</c:v>
                </c:pt>
                <c:pt idx="6">
                  <c:v>0.69057117664000001</c:v>
                </c:pt>
                <c:pt idx="7">
                  <c:v>0.80535061045999923</c:v>
                </c:pt>
                <c:pt idx="8">
                  <c:v>0.89523710975999993</c:v>
                </c:pt>
                <c:pt idx="9">
                  <c:v>0.96160041753999981</c:v>
                </c:pt>
                <c:pt idx="10">
                  <c:v>0.99981500000000012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3-4526-8ED6-C307C438A2D7}"/>
            </c:ext>
          </c:extLst>
        </c:ser>
        <c:ser>
          <c:idx val="1"/>
          <c:order val="1"/>
          <c:tx>
            <c:v>P1-Ejecición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'P1'!$BK$24:$BK$34</c:f>
              <c:numCache>
                <c:formatCode>0</c:formatCode>
                <c:ptCount val="11"/>
                <c:pt idx="0">
                  <c:v>45782</c:v>
                </c:pt>
                <c:pt idx="1">
                  <c:v>45789.8</c:v>
                </c:pt>
                <c:pt idx="2">
                  <c:v>45797.599999999999</c:v>
                </c:pt>
                <c:pt idx="3">
                  <c:v>45805.4</c:v>
                </c:pt>
                <c:pt idx="4">
                  <c:v>45813.2</c:v>
                </c:pt>
                <c:pt idx="5">
                  <c:v>45821</c:v>
                </c:pt>
                <c:pt idx="6">
                  <c:v>45828.800000000003</c:v>
                </c:pt>
                <c:pt idx="7">
                  <c:v>45836.6</c:v>
                </c:pt>
                <c:pt idx="8">
                  <c:v>45844.4</c:v>
                </c:pt>
                <c:pt idx="9">
                  <c:v>45852.2</c:v>
                </c:pt>
                <c:pt idx="10">
                  <c:v>45860</c:v>
                </c:pt>
              </c:numCache>
            </c:numRef>
          </c:xVal>
          <c:yVal>
            <c:numRef>
              <c:f>'P1'!$BM$24:$BM$34</c:f>
              <c:numCache>
                <c:formatCode>0%</c:formatCode>
                <c:ptCount val="11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0.18</c:v>
                </c:pt>
                <c:pt idx="4">
                  <c:v>0.28000000000000003</c:v>
                </c:pt>
                <c:pt idx="5">
                  <c:v>0.4</c:v>
                </c:pt>
                <c:pt idx="6">
                  <c:v>0.55000000000000004</c:v>
                </c:pt>
                <c:pt idx="7">
                  <c:v>0.75</c:v>
                </c:pt>
                <c:pt idx="8">
                  <c:v>0.93</c:v>
                </c:pt>
                <c:pt idx="9">
                  <c:v>0.99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3-4526-8ED6-C307C438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506336"/>
        <c:axId val="1526508256"/>
      </c:scatterChart>
      <c:valAx>
        <c:axId val="152650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6508256"/>
        <c:crosses val="autoZero"/>
        <c:crossBetween val="midCat"/>
      </c:valAx>
      <c:valAx>
        <c:axId val="1526508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650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83662528373572"/>
          <c:y val="0.62118461323064333"/>
          <c:w val="0.21373649624051017"/>
          <c:h val="0.1374722411450696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Ejecución Presupuestal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285-47F4-86EA-7EA467117C20}"/>
              </c:ext>
            </c:extLst>
          </c:dPt>
          <c:cat>
            <c:numRef>
              <c:f>'P1'!$BK$24:$BK$34</c:f>
              <c:numCache>
                <c:formatCode>0</c:formatCode>
                <c:ptCount val="11"/>
                <c:pt idx="0">
                  <c:v>45782</c:v>
                </c:pt>
                <c:pt idx="1">
                  <c:v>45789.8</c:v>
                </c:pt>
                <c:pt idx="2">
                  <c:v>45797.599999999999</c:v>
                </c:pt>
                <c:pt idx="3">
                  <c:v>45805.4</c:v>
                </c:pt>
                <c:pt idx="4">
                  <c:v>45813.2</c:v>
                </c:pt>
                <c:pt idx="5">
                  <c:v>45821</c:v>
                </c:pt>
                <c:pt idx="6">
                  <c:v>45828.800000000003</c:v>
                </c:pt>
                <c:pt idx="7">
                  <c:v>45836.6</c:v>
                </c:pt>
                <c:pt idx="8">
                  <c:v>45844.4</c:v>
                </c:pt>
                <c:pt idx="9">
                  <c:v>45852.2</c:v>
                </c:pt>
                <c:pt idx="10">
                  <c:v>45860</c:v>
                </c:pt>
              </c:numCache>
            </c:numRef>
          </c:cat>
          <c:val>
            <c:numRef>
              <c:f>'P1'!$BN$23:$BN$34</c:f>
              <c:numCache>
                <c:formatCode>_-"$"\ * #,##0_-;\-"$"\ * #,##0_-;_-"$"\ * "-"??_-;_-@_-</c:formatCode>
                <c:ptCount val="12"/>
                <c:pt idx="0">
                  <c:v>36000000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18000000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5-47F4-86EA-7EA46711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8014928"/>
        <c:axId val="1488015408"/>
        <c:axId val="0"/>
      </c:bar3DChart>
      <c:catAx>
        <c:axId val="148801492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8015408"/>
        <c:crosses val="autoZero"/>
        <c:auto val="1"/>
        <c:lblAlgn val="ctr"/>
        <c:lblOffset val="100"/>
        <c:noMultiLvlLbl val="0"/>
      </c:catAx>
      <c:valAx>
        <c:axId val="14880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801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174810</xdr:colOff>
      <xdr:row>19</xdr:row>
      <xdr:rowOff>1</xdr:rowOff>
    </xdr:from>
    <xdr:to>
      <xdr:col>16</xdr:col>
      <xdr:colOff>116541</xdr:colOff>
      <xdr:row>36</xdr:row>
      <xdr:rowOff>8965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D8DE65-ACDC-4C83-A4D1-09C9EF44D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219636</xdr:colOff>
      <xdr:row>19</xdr:row>
      <xdr:rowOff>0</xdr:rowOff>
    </xdr:from>
    <xdr:to>
      <xdr:col>34</xdr:col>
      <xdr:colOff>457201</xdr:colOff>
      <xdr:row>36</xdr:row>
      <xdr:rowOff>17930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2849D5-479F-4C6C-BFD0-00DCFE747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195943</xdr:colOff>
      <xdr:row>1</xdr:row>
      <xdr:rowOff>97972</xdr:rowOff>
    </xdr:from>
    <xdr:to>
      <xdr:col>5</xdr:col>
      <xdr:colOff>130629</xdr:colOff>
      <xdr:row>6</xdr:row>
      <xdr:rowOff>148318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F652A96-9F30-259A-59E2-C5B3B20C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457" y="293915"/>
          <a:ext cx="2601686" cy="975632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110</xdr:row>
      <xdr:rowOff>13854</xdr:rowOff>
    </xdr:from>
    <xdr:to>
      <xdr:col>34</xdr:col>
      <xdr:colOff>499296</xdr:colOff>
      <xdr:row>121</xdr:row>
      <xdr:rowOff>886690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E26FFF5-8B12-C7FE-9C3C-0D381191D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34850" y="19482954"/>
          <a:ext cx="7852596" cy="7959436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110</xdr:row>
      <xdr:rowOff>38101</xdr:rowOff>
    </xdr:from>
    <xdr:to>
      <xdr:col>18</xdr:col>
      <xdr:colOff>152400</xdr:colOff>
      <xdr:row>121</xdr:row>
      <xdr:rowOff>914401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A77974-8FE1-A4CA-96A7-9C329A61C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8150" y="19507201"/>
          <a:ext cx="11658600" cy="79629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814D-A6C9-46D9-A5A0-459144CF8E05}">
  <sheetPr>
    <pageSetUpPr fitToPage="1"/>
  </sheetPr>
  <dimension ref="A1:BZ213"/>
  <sheetViews>
    <sheetView tabSelected="1" view="pageBreakPreview" zoomScale="40" zoomScaleNormal="70" zoomScaleSheetLayoutView="40" workbookViewId="0">
      <selection activeCell="AR121" sqref="AR121"/>
    </sheetView>
  </sheetViews>
  <sheetFormatPr baseColWidth="10" defaultRowHeight="14.4" x14ac:dyDescent="0.3"/>
  <cols>
    <col min="1" max="1" width="2.109375" customWidth="1"/>
    <col min="2" max="2" width="3.5546875" customWidth="1"/>
    <col min="3" max="3" width="20.33203125" customWidth="1"/>
    <col min="4" max="4" width="5.5546875" customWidth="1"/>
    <col min="5" max="5" width="9.5546875" customWidth="1"/>
    <col min="6" max="6" width="26.44140625" customWidth="1"/>
    <col min="7" max="7" width="23.5546875" customWidth="1"/>
    <col min="8" max="8" width="16.33203125" bestFit="1" customWidth="1"/>
    <col min="9" max="9" width="6.6640625" bestFit="1" customWidth="1"/>
    <col min="10" max="31" width="6.77734375" customWidth="1"/>
    <col min="32" max="32" width="7.33203125" customWidth="1"/>
    <col min="33" max="33" width="6.77734375" customWidth="1"/>
    <col min="34" max="34" width="9.44140625" customWidth="1"/>
    <col min="35" max="35" width="10.44140625" customWidth="1"/>
    <col min="36" max="36" width="4" customWidth="1"/>
    <col min="37" max="37" width="9" customWidth="1"/>
    <col min="38" max="39" width="6.77734375" customWidth="1"/>
    <col min="40" max="40" width="18.21875" customWidth="1"/>
    <col min="41" max="42" width="10.77734375" customWidth="1"/>
    <col min="43" max="43" width="18.88671875" customWidth="1"/>
    <col min="44" max="44" width="14.44140625" customWidth="1"/>
    <col min="45" max="57" width="10.77734375" customWidth="1"/>
    <col min="58" max="58" width="13.44140625" bestFit="1" customWidth="1"/>
    <col min="59" max="59" width="18.77734375" customWidth="1"/>
    <col min="60" max="60" width="12.21875" customWidth="1"/>
    <col min="61" max="61" width="19.33203125" bestFit="1" customWidth="1"/>
    <col min="62" max="62" width="13.44140625" bestFit="1" customWidth="1"/>
    <col min="63" max="63" width="25.88671875" customWidth="1"/>
    <col min="66" max="66" width="14.21875" customWidth="1"/>
  </cols>
  <sheetData>
    <row r="1" spans="1:68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8" x14ac:dyDescent="0.3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4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8" ht="14.4" customHeight="1" x14ac:dyDescent="0.3">
      <c r="A3" s="1"/>
      <c r="B3" s="5"/>
      <c r="C3" s="1"/>
      <c r="D3" s="1"/>
      <c r="E3" s="1"/>
      <c r="F3" s="1"/>
      <c r="G3" s="115" t="s">
        <v>80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52"/>
      <c r="AF3" s="116" t="s">
        <v>79</v>
      </c>
      <c r="AG3" s="116"/>
      <c r="AH3" s="116"/>
      <c r="AI3" s="116"/>
      <c r="AJ3" s="6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8" ht="14.4" customHeight="1" x14ac:dyDescent="0.3">
      <c r="A4" s="1"/>
      <c r="B4" s="5"/>
      <c r="C4" s="1"/>
      <c r="D4" s="1"/>
      <c r="E4" s="1"/>
      <c r="F4" s="1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52"/>
      <c r="AF4" s="116" t="s">
        <v>78</v>
      </c>
      <c r="AG4" s="116"/>
      <c r="AH4" s="116"/>
      <c r="AI4" s="116"/>
      <c r="AJ4" s="6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8" ht="14.4" customHeight="1" x14ac:dyDescent="0.3">
      <c r="A5" s="1"/>
      <c r="B5" s="5"/>
      <c r="C5" s="1"/>
      <c r="D5" s="1"/>
      <c r="E5" s="1"/>
      <c r="F5" s="1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52"/>
      <c r="AF5" s="116" t="s">
        <v>77</v>
      </c>
      <c r="AG5" s="116"/>
      <c r="AH5" s="116"/>
      <c r="AI5" s="116"/>
      <c r="AJ5" s="6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8" ht="14.4" customHeight="1" x14ac:dyDescent="0.3">
      <c r="A6" s="1"/>
      <c r="B6" s="5"/>
      <c r="C6" s="1"/>
      <c r="D6" s="1"/>
      <c r="E6" s="1"/>
      <c r="F6" s="1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52"/>
      <c r="AF6" s="116" t="s">
        <v>76</v>
      </c>
      <c r="AG6" s="116"/>
      <c r="AH6" s="116"/>
      <c r="AI6" s="116"/>
      <c r="AJ6" s="6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8" ht="28.8" x14ac:dyDescent="0.55000000000000004">
      <c r="A7" s="1"/>
      <c r="B7" s="5"/>
      <c r="C7" s="5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6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7"/>
      <c r="BJ7" s="7"/>
      <c r="BK7" s="7"/>
      <c r="BL7" s="7"/>
      <c r="BM7" s="7"/>
      <c r="BN7" s="7"/>
      <c r="BO7" s="8"/>
      <c r="BP7" s="8"/>
    </row>
    <row r="8" spans="1:68" x14ac:dyDescent="0.3">
      <c r="A8" s="1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6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7"/>
      <c r="BJ8" s="7"/>
      <c r="BK8" s="7"/>
      <c r="BL8" s="7"/>
      <c r="BM8" s="7"/>
      <c r="BN8" s="7"/>
      <c r="BO8" s="8"/>
      <c r="BP8" s="8"/>
    </row>
    <row r="9" spans="1:68" x14ac:dyDescent="0.3">
      <c r="A9" s="1"/>
      <c r="B9" s="5"/>
      <c r="C9" s="106" t="s">
        <v>0</v>
      </c>
      <c r="D9" s="106"/>
      <c r="E9" s="106"/>
      <c r="F9" s="118">
        <v>45782</v>
      </c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6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7"/>
      <c r="BJ9" s="7"/>
      <c r="BK9" s="7"/>
      <c r="BL9" s="7"/>
      <c r="BM9" s="7"/>
      <c r="BN9" s="7"/>
      <c r="BO9" s="8"/>
      <c r="BP9" s="8"/>
    </row>
    <row r="10" spans="1:68" x14ac:dyDescent="0.3">
      <c r="A10" s="1"/>
      <c r="B10" s="5"/>
      <c r="C10" s="106" t="s">
        <v>51</v>
      </c>
      <c r="D10" s="106"/>
      <c r="E10" s="106"/>
      <c r="F10" s="101" t="s">
        <v>52</v>
      </c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6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7"/>
      <c r="BJ10" s="7"/>
      <c r="BK10" s="7"/>
      <c r="BL10" s="7"/>
      <c r="BM10" s="7"/>
      <c r="BN10" s="7"/>
      <c r="BO10" s="8"/>
      <c r="BP10" s="8"/>
    </row>
    <row r="11" spans="1:68" x14ac:dyDescent="0.3">
      <c r="A11" s="1"/>
      <c r="B11" s="5"/>
      <c r="C11" s="106" t="s">
        <v>54</v>
      </c>
      <c r="D11" s="106"/>
      <c r="E11" s="106"/>
      <c r="F11" s="101" t="s">
        <v>55</v>
      </c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6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7"/>
      <c r="BJ11" s="7"/>
      <c r="BK11" s="7"/>
      <c r="BL11" s="7"/>
      <c r="BM11" s="7"/>
      <c r="BN11" s="7"/>
      <c r="BO11" s="8"/>
      <c r="BP11" s="8"/>
    </row>
    <row r="12" spans="1:68" x14ac:dyDescent="0.3">
      <c r="A12" s="1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6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7"/>
      <c r="BJ12" s="7"/>
      <c r="BK12" s="7" t="s">
        <v>1</v>
      </c>
      <c r="BL12" s="9">
        <v>10</v>
      </c>
      <c r="BM12" s="7"/>
      <c r="BN12" s="7"/>
      <c r="BO12" s="8"/>
      <c r="BP12" s="8"/>
    </row>
    <row r="13" spans="1:68" x14ac:dyDescent="0.3">
      <c r="A13" s="1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6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7"/>
      <c r="BJ13" s="7"/>
      <c r="BK13" s="7" t="s">
        <v>2</v>
      </c>
      <c r="BL13" s="9">
        <v>8</v>
      </c>
      <c r="BM13" s="7"/>
      <c r="BN13" s="7"/>
      <c r="BO13" s="8"/>
      <c r="BP13" s="8"/>
    </row>
    <row r="14" spans="1:68" x14ac:dyDescent="0.3">
      <c r="A14" s="1"/>
      <c r="B14" s="5"/>
      <c r="C14" s="111" t="s">
        <v>58</v>
      </c>
      <c r="D14" s="112"/>
      <c r="E14" s="112"/>
      <c r="F14" s="113" t="s">
        <v>56</v>
      </c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6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7"/>
      <c r="BJ14" s="7"/>
      <c r="BK14" s="7" t="s">
        <v>3</v>
      </c>
      <c r="BL14" s="9">
        <v>5</v>
      </c>
      <c r="BM14" s="7"/>
      <c r="BN14" s="7"/>
      <c r="BO14" s="8"/>
      <c r="BP14" s="8"/>
    </row>
    <row r="15" spans="1:68" x14ac:dyDescent="0.3">
      <c r="A15" s="1"/>
      <c r="B15" s="5"/>
      <c r="C15" s="112"/>
      <c r="D15" s="112"/>
      <c r="E15" s="112"/>
      <c r="F15" s="114" t="s">
        <v>57</v>
      </c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6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7"/>
      <c r="BJ15" s="7"/>
      <c r="BK15" s="7"/>
      <c r="BL15" s="7"/>
      <c r="BM15" s="7"/>
      <c r="BN15" s="7"/>
      <c r="BO15" s="8"/>
      <c r="BP15" s="8"/>
    </row>
    <row r="16" spans="1:68" x14ac:dyDescent="0.3">
      <c r="A16" s="1"/>
      <c r="B16" s="5"/>
      <c r="C16" s="112"/>
      <c r="D16" s="112"/>
      <c r="E16" s="112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6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7"/>
      <c r="BJ16" s="7"/>
      <c r="BK16" s="7"/>
      <c r="BL16" s="7"/>
      <c r="BM16" s="7"/>
      <c r="BN16" s="7"/>
      <c r="BO16" s="8"/>
      <c r="BP16" s="8"/>
    </row>
    <row r="17" spans="1:68" ht="31.8" customHeight="1" x14ac:dyDescent="0.3">
      <c r="A17" s="1"/>
      <c r="B17" s="5"/>
      <c r="C17" s="112"/>
      <c r="D17" s="112"/>
      <c r="E17" s="112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6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7"/>
      <c r="BJ17" s="7"/>
      <c r="BK17" s="7"/>
      <c r="BL17" s="7"/>
      <c r="BM17" s="7"/>
      <c r="BN17" s="7"/>
      <c r="BO17" s="8"/>
      <c r="BP17" s="8"/>
    </row>
    <row r="18" spans="1:68" x14ac:dyDescent="0.3">
      <c r="A18" s="1"/>
      <c r="B18" s="5"/>
      <c r="C18" s="112"/>
      <c r="D18" s="112"/>
      <c r="E18" s="112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6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7"/>
      <c r="BJ18" s="7"/>
      <c r="BK18" s="7"/>
      <c r="BL18" s="7"/>
      <c r="BM18" s="7"/>
      <c r="BN18" s="7"/>
      <c r="BO18" s="8"/>
      <c r="BP18" s="8"/>
    </row>
    <row r="19" spans="1:68" x14ac:dyDescent="0.3">
      <c r="A19" s="1"/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6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7"/>
      <c r="BJ19" s="117" t="s">
        <v>4</v>
      </c>
      <c r="BK19" s="117"/>
      <c r="BL19" s="117"/>
      <c r="BM19" s="117"/>
      <c r="BN19" s="10" t="e">
        <f>+VLOOKUP(F23,BK12:BL14,2,FALSE)</f>
        <v>#N/A</v>
      </c>
      <c r="BO19" s="8"/>
      <c r="BP19" s="8"/>
    </row>
    <row r="20" spans="1:68" x14ac:dyDescent="0.3">
      <c r="A20" s="1"/>
      <c r="B20" s="5"/>
      <c r="C20" s="106" t="s">
        <v>5</v>
      </c>
      <c r="D20" s="106"/>
      <c r="E20" s="106"/>
      <c r="F20" s="107">
        <v>45782</v>
      </c>
      <c r="G20" s="10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6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1"/>
      <c r="BJ20" s="7" t="s">
        <v>6</v>
      </c>
      <c r="BK20" s="12">
        <f>+F20</f>
        <v>45782</v>
      </c>
      <c r="BL20" s="13" t="s">
        <v>7</v>
      </c>
      <c r="BM20" s="7">
        <f>+(BK21-BK20)</f>
        <v>78</v>
      </c>
      <c r="BN20" s="7"/>
    </row>
    <row r="21" spans="1:68" x14ac:dyDescent="0.3">
      <c r="A21" s="1"/>
      <c r="B21" s="5"/>
      <c r="C21" s="106" t="s">
        <v>8</v>
      </c>
      <c r="D21" s="106"/>
      <c r="E21" s="106"/>
      <c r="F21" s="107">
        <v>45860</v>
      </c>
      <c r="G21" s="10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6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1"/>
      <c r="BJ21" s="7" t="s">
        <v>9</v>
      </c>
      <c r="BK21" s="12">
        <f>+F21</f>
        <v>45860</v>
      </c>
      <c r="BL21" s="13" t="s">
        <v>10</v>
      </c>
      <c r="BM21" s="7">
        <f>+BM20/10</f>
        <v>7.8</v>
      </c>
      <c r="BN21" s="7"/>
    </row>
    <row r="22" spans="1:68" x14ac:dyDescent="0.3">
      <c r="A22" s="1"/>
      <c r="B22" s="5"/>
      <c r="C22" s="106" t="s">
        <v>11</v>
      </c>
      <c r="D22" s="106"/>
      <c r="E22" s="106"/>
      <c r="F22" s="109">
        <v>36000000</v>
      </c>
      <c r="G22" s="10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6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1"/>
      <c r="BJ22" s="14"/>
      <c r="BK22" s="14"/>
      <c r="BL22" s="14"/>
      <c r="BM22" s="14"/>
      <c r="BN22" s="15" t="s">
        <v>12</v>
      </c>
    </row>
    <row r="23" spans="1:68" x14ac:dyDescent="0.3">
      <c r="A23" s="1"/>
      <c r="B23" s="5"/>
      <c r="C23" s="106" t="s">
        <v>13</v>
      </c>
      <c r="D23" s="106"/>
      <c r="E23" s="106"/>
      <c r="F23" s="110" t="s">
        <v>53</v>
      </c>
      <c r="G23" s="1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6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1"/>
      <c r="BJ23" s="14"/>
      <c r="BK23" s="14"/>
      <c r="BL23" s="14" t="s">
        <v>14</v>
      </c>
      <c r="BM23" s="14" t="s">
        <v>15</v>
      </c>
      <c r="BN23" s="16">
        <f>+F22</f>
        <v>36000000</v>
      </c>
    </row>
    <row r="24" spans="1:68" x14ac:dyDescent="0.3">
      <c r="A24" s="1"/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6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1"/>
      <c r="BJ24" s="14">
        <v>0</v>
      </c>
      <c r="BK24" s="17">
        <f>+BK20</f>
        <v>45782</v>
      </c>
      <c r="BL24" s="18">
        <f>(-585.626*BJ24^6+1894.565*BJ24^5-2176.7723*BJ24^4+855.956*BJ24^3+87.0724*BJ24^2+24.6264*BJ24+0.16)/100</f>
        <v>1.6000000000000001E-3</v>
      </c>
      <c r="BM24" s="18">
        <f>+IF(F26=0,0,F26)</f>
        <v>0</v>
      </c>
      <c r="BN24" s="19">
        <f t="shared" ref="BN24:BN34" si="0">+G26</f>
        <v>0</v>
      </c>
    </row>
    <row r="25" spans="1:68" x14ac:dyDescent="0.3">
      <c r="A25" s="1"/>
      <c r="B25" s="5"/>
      <c r="D25" s="99" t="s">
        <v>16</v>
      </c>
      <c r="E25" s="100"/>
      <c r="F25" s="23" t="s">
        <v>17</v>
      </c>
      <c r="G25" s="49" t="s">
        <v>18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6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1"/>
      <c r="BJ25" s="14">
        <v>0.1</v>
      </c>
      <c r="BK25" s="17">
        <f t="shared" ref="BK25:BK34" si="1">+$BK$24+BJ25*10*$BM$21</f>
        <v>45789.8</v>
      </c>
      <c r="BL25" s="18">
        <f t="shared" ref="BL25:BL34" si="2">(-585.626*BJ25^6+1894.565*BJ25^5-2176.7723*BJ25^4+855.956*BJ25^3+87.0724*BJ25^2+24.6264*BJ25+0.16)/100</f>
        <v>4.1500027940000003E-2</v>
      </c>
      <c r="BM25" s="18">
        <f t="shared" ref="BM25:BM34" si="3">+IF(F27=0,NA(),F27)</f>
        <v>0.04</v>
      </c>
      <c r="BN25" s="16">
        <f t="shared" si="0"/>
        <v>0</v>
      </c>
    </row>
    <row r="26" spans="1:68" x14ac:dyDescent="0.3">
      <c r="A26" s="1"/>
      <c r="B26" s="5"/>
      <c r="C26" s="20">
        <v>0</v>
      </c>
      <c r="D26" s="104">
        <f t="shared" ref="D26:D36" si="4">+BK24</f>
        <v>45782</v>
      </c>
      <c r="E26" s="105"/>
      <c r="F26" s="21">
        <v>0</v>
      </c>
      <c r="G26" s="22"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6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1"/>
      <c r="BJ26" s="14">
        <v>0.2</v>
      </c>
      <c r="BK26" s="17">
        <f t="shared" si="1"/>
        <v>45797.599999999999</v>
      </c>
      <c r="BL26" s="18">
        <f t="shared" si="2"/>
        <v>0.12501769056000003</v>
      </c>
      <c r="BM26" s="18">
        <f t="shared" si="3"/>
        <v>0.1</v>
      </c>
      <c r="BN26" s="16">
        <f t="shared" si="0"/>
        <v>0</v>
      </c>
    </row>
    <row r="27" spans="1:68" x14ac:dyDescent="0.3">
      <c r="A27" s="1"/>
      <c r="B27" s="5"/>
      <c r="C27" s="20">
        <v>1</v>
      </c>
      <c r="D27" s="104">
        <f t="shared" si="4"/>
        <v>45789.8</v>
      </c>
      <c r="E27" s="105"/>
      <c r="F27" s="21">
        <v>0.04</v>
      </c>
      <c r="G27" s="22"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6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1"/>
      <c r="BJ27" s="14">
        <v>0.3</v>
      </c>
      <c r="BK27" s="17">
        <f t="shared" si="1"/>
        <v>45805.4</v>
      </c>
      <c r="BL27" s="18">
        <f t="shared" si="2"/>
        <v>0.25040263966000004</v>
      </c>
      <c r="BM27" s="18">
        <f t="shared" si="3"/>
        <v>0.18</v>
      </c>
      <c r="BN27" s="16">
        <f t="shared" si="0"/>
        <v>0</v>
      </c>
    </row>
    <row r="28" spans="1:68" x14ac:dyDescent="0.3">
      <c r="A28" s="1"/>
      <c r="B28" s="5"/>
      <c r="C28" s="20">
        <v>2</v>
      </c>
      <c r="D28" s="104">
        <f t="shared" si="4"/>
        <v>45797.599999999999</v>
      </c>
      <c r="E28" s="105"/>
      <c r="F28" s="21">
        <v>0.1</v>
      </c>
      <c r="G28" s="22"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6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1"/>
      <c r="BJ28" s="14">
        <v>0.4</v>
      </c>
      <c r="BK28" s="17">
        <f t="shared" si="1"/>
        <v>45813.2</v>
      </c>
      <c r="BL28" s="18">
        <f t="shared" si="2"/>
        <v>0.39999578624000004</v>
      </c>
      <c r="BM28" s="18">
        <f t="shared" si="3"/>
        <v>0.28000000000000003</v>
      </c>
      <c r="BN28" s="16">
        <f t="shared" si="0"/>
        <v>0</v>
      </c>
    </row>
    <row r="29" spans="1:68" x14ac:dyDescent="0.3">
      <c r="A29" s="1"/>
      <c r="B29" s="5"/>
      <c r="C29" s="20">
        <v>3</v>
      </c>
      <c r="D29" s="104">
        <f t="shared" si="4"/>
        <v>45805.4</v>
      </c>
      <c r="E29" s="105"/>
      <c r="F29" s="21">
        <v>0.18</v>
      </c>
      <c r="G29" s="22"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6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1"/>
      <c r="BJ29" s="14">
        <v>0.5</v>
      </c>
      <c r="BK29" s="17">
        <f t="shared" si="1"/>
        <v>45821</v>
      </c>
      <c r="BL29" s="18">
        <f t="shared" si="2"/>
        <v>0.55242281250000003</v>
      </c>
      <c r="BM29" s="18">
        <f t="shared" si="3"/>
        <v>0.4</v>
      </c>
      <c r="BN29" s="16">
        <f t="shared" si="0"/>
        <v>0</v>
      </c>
    </row>
    <row r="30" spans="1:68" x14ac:dyDescent="0.3">
      <c r="A30" s="1"/>
      <c r="B30" s="5"/>
      <c r="C30" s="20">
        <v>4</v>
      </c>
      <c r="D30" s="104">
        <f t="shared" si="4"/>
        <v>45813.2</v>
      </c>
      <c r="E30" s="105"/>
      <c r="F30" s="21">
        <v>0.28000000000000003</v>
      </c>
      <c r="G30" s="22"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6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1"/>
      <c r="BJ30" s="14">
        <v>0.6</v>
      </c>
      <c r="BK30" s="17">
        <f t="shared" si="1"/>
        <v>45828.800000000003</v>
      </c>
      <c r="BL30" s="18">
        <f t="shared" si="2"/>
        <v>0.69057117664000001</v>
      </c>
      <c r="BM30" s="18">
        <f t="shared" si="3"/>
        <v>0.55000000000000004</v>
      </c>
      <c r="BN30" s="16">
        <f t="shared" si="0"/>
        <v>18000000</v>
      </c>
    </row>
    <row r="31" spans="1:68" x14ac:dyDescent="0.3">
      <c r="A31" s="1"/>
      <c r="B31" s="5"/>
      <c r="C31" s="20">
        <v>5</v>
      </c>
      <c r="D31" s="104">
        <f t="shared" si="4"/>
        <v>45821</v>
      </c>
      <c r="E31" s="105"/>
      <c r="F31" s="21">
        <v>0.4</v>
      </c>
      <c r="G31" s="22"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6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1"/>
      <c r="BJ31" s="14">
        <v>0.7</v>
      </c>
      <c r="BK31" s="17">
        <f t="shared" si="1"/>
        <v>45836.6</v>
      </c>
      <c r="BL31" s="18">
        <f t="shared" si="2"/>
        <v>0.80535061045999923</v>
      </c>
      <c r="BM31" s="18">
        <f t="shared" si="3"/>
        <v>0.75</v>
      </c>
      <c r="BN31" s="16">
        <f t="shared" si="0"/>
        <v>0</v>
      </c>
    </row>
    <row r="32" spans="1:68" x14ac:dyDescent="0.3">
      <c r="A32" s="1"/>
      <c r="B32" s="5"/>
      <c r="C32" s="20">
        <v>6</v>
      </c>
      <c r="D32" s="104">
        <f t="shared" si="4"/>
        <v>45828.800000000003</v>
      </c>
      <c r="E32" s="105"/>
      <c r="F32" s="21">
        <v>0.55000000000000004</v>
      </c>
      <c r="G32" s="22">
        <v>18000000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6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1"/>
      <c r="BJ32" s="14">
        <v>0.8</v>
      </c>
      <c r="BK32" s="17">
        <f t="shared" si="1"/>
        <v>45844.4</v>
      </c>
      <c r="BL32" s="18">
        <f t="shared" si="2"/>
        <v>0.89523710975999993</v>
      </c>
      <c r="BM32" s="18">
        <f t="shared" si="3"/>
        <v>0.93</v>
      </c>
      <c r="BN32" s="16">
        <f t="shared" si="0"/>
        <v>0</v>
      </c>
    </row>
    <row r="33" spans="1:66" x14ac:dyDescent="0.3">
      <c r="A33" s="1"/>
      <c r="B33" s="5"/>
      <c r="C33" s="20">
        <v>7</v>
      </c>
      <c r="D33" s="104">
        <f t="shared" si="4"/>
        <v>45836.6</v>
      </c>
      <c r="E33" s="105"/>
      <c r="F33" s="21">
        <v>0.75</v>
      </c>
      <c r="G33" s="22"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6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1"/>
      <c r="BJ33" s="14">
        <v>0.9</v>
      </c>
      <c r="BK33" s="17">
        <f t="shared" si="1"/>
        <v>45852.2</v>
      </c>
      <c r="BL33" s="18">
        <f t="shared" si="2"/>
        <v>0.96160041753999981</v>
      </c>
      <c r="BM33" s="18">
        <f t="shared" si="3"/>
        <v>0.99</v>
      </c>
      <c r="BN33" s="16">
        <f t="shared" si="0"/>
        <v>0</v>
      </c>
    </row>
    <row r="34" spans="1:66" x14ac:dyDescent="0.3">
      <c r="A34" s="1"/>
      <c r="B34" s="5"/>
      <c r="C34" s="20">
        <v>8</v>
      </c>
      <c r="D34" s="104">
        <f t="shared" si="4"/>
        <v>45844.4</v>
      </c>
      <c r="E34" s="105"/>
      <c r="F34" s="21">
        <v>0.93</v>
      </c>
      <c r="G34" s="22">
        <v>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6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1"/>
      <c r="BJ34" s="14">
        <v>1</v>
      </c>
      <c r="BK34" s="17">
        <f t="shared" si="1"/>
        <v>45860</v>
      </c>
      <c r="BL34" s="18">
        <f t="shared" si="2"/>
        <v>0.99981500000000012</v>
      </c>
      <c r="BM34" s="18">
        <f t="shared" si="3"/>
        <v>1</v>
      </c>
      <c r="BN34" s="16">
        <f t="shared" si="0"/>
        <v>18000000</v>
      </c>
    </row>
    <row r="35" spans="1:66" x14ac:dyDescent="0.3">
      <c r="A35" s="1"/>
      <c r="B35" s="5"/>
      <c r="C35" s="20">
        <v>9</v>
      </c>
      <c r="D35" s="104">
        <f t="shared" si="4"/>
        <v>45852.2</v>
      </c>
      <c r="E35" s="105"/>
      <c r="F35" s="21">
        <v>0.99</v>
      </c>
      <c r="G35" s="22"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6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1"/>
      <c r="BJ35" s="14"/>
      <c r="BK35" s="14"/>
      <c r="BL35" s="14"/>
      <c r="BM35" s="14"/>
      <c r="BN35" s="14"/>
    </row>
    <row r="36" spans="1:66" x14ac:dyDescent="0.3">
      <c r="A36" s="1"/>
      <c r="B36" s="5"/>
      <c r="C36" s="20">
        <v>10</v>
      </c>
      <c r="D36" s="104">
        <f t="shared" si="4"/>
        <v>45860</v>
      </c>
      <c r="E36" s="105"/>
      <c r="F36" s="21">
        <v>1</v>
      </c>
      <c r="G36" s="22">
        <v>18000000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6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1"/>
      <c r="BJ36" s="14"/>
      <c r="BK36" s="14"/>
      <c r="BL36" s="14"/>
      <c r="BM36" s="14"/>
      <c r="BN36" s="14"/>
    </row>
    <row r="37" spans="1:66" x14ac:dyDescent="0.3">
      <c r="A37" s="1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6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1"/>
      <c r="BJ37" s="14"/>
      <c r="BK37" s="14"/>
      <c r="BL37" s="14"/>
      <c r="BM37" s="14"/>
      <c r="BN37" s="14"/>
    </row>
    <row r="38" spans="1:66" x14ac:dyDescent="0.3">
      <c r="A38" s="1"/>
      <c r="B38" s="5"/>
      <c r="D38" s="99" t="s">
        <v>19</v>
      </c>
      <c r="E38" s="100"/>
      <c r="F38" s="50">
        <f>+MAX(F26:F36)</f>
        <v>1</v>
      </c>
      <c r="G38" s="51">
        <f>+IF(F22=0,0,SUM(G26:G36)/F22)</f>
        <v>1</v>
      </c>
      <c r="H38" s="72" t="s">
        <v>20</v>
      </c>
      <c r="I38" s="73"/>
      <c r="J38" s="101" t="str">
        <f>+ CONCATENATE(100*(100%-F38),"% del alcance del proyecto y ",(100%-G38)*100,"% del Presupuesto, con saldo =   $ ",(F22-SUM(G26:G36))/1000000," Millones.")</f>
        <v>0% del alcance del proyecto y 0% del Presupuesto, con saldo =   $ 0 Millones.</v>
      </c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6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1"/>
      <c r="BJ38" s="14"/>
      <c r="BK38" s="14"/>
      <c r="BL38" s="14"/>
      <c r="BM38" s="14"/>
      <c r="BN38" s="14"/>
    </row>
    <row r="39" spans="1:66" x14ac:dyDescent="0.3">
      <c r="A39" s="1"/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6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1"/>
      <c r="BJ39" s="14"/>
      <c r="BK39" s="14"/>
      <c r="BL39" s="14"/>
      <c r="BM39" s="14"/>
      <c r="BN39" s="14"/>
    </row>
    <row r="40" spans="1:66" x14ac:dyDescent="0.3">
      <c r="A40" s="1"/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6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1"/>
      <c r="BJ40" s="14"/>
      <c r="BK40" s="14"/>
      <c r="BL40" s="14"/>
      <c r="BM40" s="14"/>
      <c r="BN40" s="14"/>
    </row>
    <row r="41" spans="1:66" x14ac:dyDescent="0.3">
      <c r="A41" s="1"/>
      <c r="B41" s="5"/>
      <c r="C41" s="7"/>
      <c r="D41" s="7"/>
      <c r="E41" s="7"/>
      <c r="F41" s="7"/>
      <c r="G41" s="7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6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1"/>
      <c r="BJ41" s="14"/>
      <c r="BK41" s="14"/>
      <c r="BL41" s="14"/>
      <c r="BM41" s="14"/>
      <c r="BN41" s="14"/>
    </row>
    <row r="42" spans="1:66" ht="15" thickBot="1" x14ac:dyDescent="0.35">
      <c r="A42" s="1"/>
      <c r="B42" s="5"/>
      <c r="C42" s="49" t="s">
        <v>21</v>
      </c>
      <c r="D42" s="99" t="s">
        <v>22</v>
      </c>
      <c r="E42" s="102"/>
      <c r="F42" s="102"/>
      <c r="G42" s="100"/>
      <c r="H42" s="99" t="s">
        <v>23</v>
      </c>
      <c r="I42" s="100"/>
      <c r="J42" s="99" t="s">
        <v>24</v>
      </c>
      <c r="K42" s="100"/>
      <c r="L42" s="99" t="s">
        <v>25</v>
      </c>
      <c r="M42" s="100"/>
      <c r="N42" s="99" t="s">
        <v>26</v>
      </c>
      <c r="O42" s="100"/>
      <c r="P42" s="99" t="s">
        <v>27</v>
      </c>
      <c r="Q42" s="100"/>
      <c r="R42" s="99" t="s">
        <v>28</v>
      </c>
      <c r="S42" s="100"/>
      <c r="T42" s="99" t="s">
        <v>29</v>
      </c>
      <c r="U42" s="100"/>
      <c r="V42" s="99" t="s">
        <v>30</v>
      </c>
      <c r="W42" s="100"/>
      <c r="X42" s="99" t="s">
        <v>31</v>
      </c>
      <c r="Y42" s="100"/>
      <c r="Z42" s="99" t="s">
        <v>32</v>
      </c>
      <c r="AA42" s="100"/>
      <c r="AB42" s="99" t="s">
        <v>33</v>
      </c>
      <c r="AC42" s="100"/>
      <c r="AD42" s="99" t="s">
        <v>34</v>
      </c>
      <c r="AE42" s="100"/>
      <c r="AF42" s="99" t="s">
        <v>35</v>
      </c>
      <c r="AG42" s="100"/>
      <c r="AH42" s="103" t="s">
        <v>36</v>
      </c>
      <c r="AI42" s="103"/>
      <c r="AJ42" s="6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1"/>
      <c r="BJ42" s="14"/>
      <c r="BK42" s="14"/>
      <c r="BL42" s="14"/>
      <c r="BM42" s="14"/>
      <c r="BN42" s="14"/>
    </row>
    <row r="43" spans="1:66" ht="30" customHeight="1" thickTop="1" x14ac:dyDescent="0.3">
      <c r="A43" s="1"/>
      <c r="B43" s="5"/>
      <c r="C43" s="79">
        <v>2025</v>
      </c>
      <c r="D43" s="24">
        <v>1</v>
      </c>
      <c r="E43" s="76" t="s">
        <v>59</v>
      </c>
      <c r="F43" s="76"/>
      <c r="G43" s="76"/>
      <c r="H43" s="25">
        <v>3000000</v>
      </c>
      <c r="I43" s="26" t="s">
        <v>37</v>
      </c>
      <c r="J43" s="94"/>
      <c r="K43" s="95"/>
      <c r="L43" s="94"/>
      <c r="M43" s="95"/>
      <c r="N43" s="94"/>
      <c r="O43" s="95"/>
      <c r="P43" s="94"/>
      <c r="Q43" s="95"/>
      <c r="R43" s="94">
        <v>1</v>
      </c>
      <c r="S43" s="95"/>
      <c r="T43" s="94"/>
      <c r="U43" s="95"/>
      <c r="V43" s="94"/>
      <c r="W43" s="95"/>
      <c r="X43" s="94"/>
      <c r="Y43" s="95"/>
      <c r="Z43" s="94"/>
      <c r="AA43" s="95"/>
      <c r="AB43" s="94"/>
      <c r="AC43" s="95"/>
      <c r="AD43" s="94"/>
      <c r="AE43" s="95"/>
      <c r="AF43" s="94"/>
      <c r="AG43" s="95"/>
      <c r="AH43" s="84">
        <v>1</v>
      </c>
      <c r="AI43" s="85"/>
      <c r="AJ43" s="6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1"/>
      <c r="BJ43" s="14"/>
      <c r="BK43" s="14"/>
      <c r="BL43" s="14"/>
      <c r="BM43" s="14"/>
      <c r="BN43" s="14"/>
    </row>
    <row r="44" spans="1:66" ht="30" customHeight="1" x14ac:dyDescent="0.3">
      <c r="A44" s="1"/>
      <c r="B44" s="5"/>
      <c r="C44" s="80"/>
      <c r="D44" s="27">
        <v>2</v>
      </c>
      <c r="E44" s="76" t="s">
        <v>60</v>
      </c>
      <c r="F44" s="76"/>
      <c r="G44" s="76"/>
      <c r="H44" s="25">
        <v>15000000</v>
      </c>
      <c r="I44" s="26" t="s">
        <v>37</v>
      </c>
      <c r="J44" s="94"/>
      <c r="K44" s="95"/>
      <c r="L44" s="94"/>
      <c r="M44" s="95"/>
      <c r="N44" s="94"/>
      <c r="O44" s="95"/>
      <c r="P44" s="94"/>
      <c r="Q44" s="95"/>
      <c r="R44" s="94">
        <v>0.25</v>
      </c>
      <c r="S44" s="95"/>
      <c r="T44" s="94">
        <v>0.75</v>
      </c>
      <c r="U44" s="95"/>
      <c r="V44" s="94">
        <v>1</v>
      </c>
      <c r="W44" s="95"/>
      <c r="X44" s="94"/>
      <c r="Y44" s="95"/>
      <c r="Z44" s="94"/>
      <c r="AA44" s="95"/>
      <c r="AB44" s="94"/>
      <c r="AC44" s="95"/>
      <c r="AD44" s="94"/>
      <c r="AE44" s="95"/>
      <c r="AF44" s="94"/>
      <c r="AG44" s="95"/>
      <c r="AH44" s="83">
        <v>1</v>
      </c>
      <c r="AI44" s="83"/>
      <c r="AJ44" s="6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1"/>
      <c r="BJ44" s="14"/>
      <c r="BK44" s="14"/>
      <c r="BL44" s="14"/>
      <c r="BM44" s="14"/>
      <c r="BN44" s="14"/>
    </row>
    <row r="45" spans="1:66" ht="30" customHeight="1" x14ac:dyDescent="0.3">
      <c r="A45" s="1"/>
      <c r="B45" s="5"/>
      <c r="C45" s="80"/>
      <c r="D45" s="27">
        <v>3</v>
      </c>
      <c r="E45" s="76" t="s">
        <v>61</v>
      </c>
      <c r="F45" s="76"/>
      <c r="G45" s="76"/>
      <c r="H45" s="25">
        <v>12000000</v>
      </c>
      <c r="I45" s="26" t="s">
        <v>37</v>
      </c>
      <c r="J45" s="94"/>
      <c r="K45" s="95"/>
      <c r="L45" s="94"/>
      <c r="M45" s="95"/>
      <c r="N45" s="94"/>
      <c r="O45" s="95"/>
      <c r="P45" s="94"/>
      <c r="Q45" s="95"/>
      <c r="R45" s="94"/>
      <c r="S45" s="95"/>
      <c r="T45" s="94">
        <v>0.3</v>
      </c>
      <c r="U45" s="95"/>
      <c r="V45" s="94">
        <v>1</v>
      </c>
      <c r="W45" s="95"/>
      <c r="X45" s="94"/>
      <c r="Y45" s="95"/>
      <c r="Z45" s="94"/>
      <c r="AA45" s="95"/>
      <c r="AB45" s="94"/>
      <c r="AC45" s="95"/>
      <c r="AD45" s="94"/>
      <c r="AE45" s="95"/>
      <c r="AF45" s="94"/>
      <c r="AG45" s="95"/>
      <c r="AH45" s="74">
        <v>1</v>
      </c>
      <c r="AI45" s="75"/>
      <c r="AJ45" s="6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1"/>
      <c r="BJ45" s="14"/>
      <c r="BK45" s="14"/>
      <c r="BL45" s="14"/>
      <c r="BM45" s="14"/>
      <c r="BN45" s="14"/>
    </row>
    <row r="46" spans="1:66" ht="30" customHeight="1" x14ac:dyDescent="0.3">
      <c r="A46" s="1"/>
      <c r="B46" s="5"/>
      <c r="C46" s="77">
        <f>+SUM(H43:H46)</f>
        <v>36000000</v>
      </c>
      <c r="D46" s="27">
        <v>4</v>
      </c>
      <c r="E46" s="76" t="s">
        <v>63</v>
      </c>
      <c r="F46" s="76"/>
      <c r="G46" s="76"/>
      <c r="H46" s="25">
        <v>6000000</v>
      </c>
      <c r="I46" s="26" t="s">
        <v>37</v>
      </c>
      <c r="J46" s="94"/>
      <c r="K46" s="95"/>
      <c r="L46" s="94"/>
      <c r="M46" s="95"/>
      <c r="N46" s="94"/>
      <c r="O46" s="95"/>
      <c r="P46" s="94"/>
      <c r="Q46" s="95"/>
      <c r="R46" s="94"/>
      <c r="S46" s="95"/>
      <c r="T46" s="94"/>
      <c r="U46" s="95"/>
      <c r="V46" s="94">
        <v>1</v>
      </c>
      <c r="W46" s="95"/>
      <c r="X46" s="94"/>
      <c r="Y46" s="95"/>
      <c r="Z46" s="94"/>
      <c r="AA46" s="95"/>
      <c r="AB46" s="94"/>
      <c r="AC46" s="95"/>
      <c r="AD46" s="94"/>
      <c r="AE46" s="95"/>
      <c r="AF46" s="94"/>
      <c r="AG46" s="95"/>
      <c r="AH46" s="74">
        <v>1</v>
      </c>
      <c r="AI46" s="75"/>
      <c r="AJ46" s="6"/>
      <c r="AK46" s="1"/>
      <c r="AL46" s="1"/>
      <c r="AM46" s="1"/>
      <c r="AO46" s="1"/>
      <c r="AP46" s="1"/>
      <c r="AQ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1"/>
      <c r="BJ46" s="14"/>
      <c r="BK46" s="14"/>
      <c r="BL46" s="14"/>
      <c r="BM46" s="14"/>
      <c r="BN46" s="14"/>
    </row>
    <row r="47" spans="1:66" ht="30" customHeight="1" thickBot="1" x14ac:dyDescent="0.35">
      <c r="A47" s="1"/>
      <c r="B47" s="5"/>
      <c r="C47" s="90"/>
      <c r="D47" s="28">
        <v>5</v>
      </c>
      <c r="E47" s="96" t="s">
        <v>62</v>
      </c>
      <c r="F47" s="96"/>
      <c r="G47" s="96"/>
      <c r="H47" s="29">
        <v>100</v>
      </c>
      <c r="I47" s="30" t="s">
        <v>38</v>
      </c>
      <c r="J47" s="97"/>
      <c r="K47" s="98"/>
      <c r="L47" s="97"/>
      <c r="M47" s="98"/>
      <c r="N47" s="97"/>
      <c r="O47" s="98"/>
      <c r="P47" s="97"/>
      <c r="Q47" s="98"/>
      <c r="R47" s="97"/>
      <c r="S47" s="98"/>
      <c r="T47" s="97"/>
      <c r="U47" s="98"/>
      <c r="V47" s="97">
        <v>1</v>
      </c>
      <c r="W47" s="98"/>
      <c r="X47" s="97"/>
      <c r="Y47" s="98"/>
      <c r="Z47" s="97"/>
      <c r="AA47" s="98"/>
      <c r="AB47" s="97"/>
      <c r="AC47" s="98"/>
      <c r="AD47" s="97"/>
      <c r="AE47" s="98"/>
      <c r="AF47" s="97"/>
      <c r="AG47" s="98"/>
      <c r="AH47" s="74">
        <v>1</v>
      </c>
      <c r="AI47" s="75"/>
      <c r="AJ47" s="6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1"/>
      <c r="BJ47" s="14"/>
      <c r="BK47" s="14"/>
      <c r="BL47" s="14"/>
      <c r="BM47" s="14"/>
      <c r="BN47" s="14"/>
    </row>
    <row r="48" spans="1:66" ht="3" customHeight="1" thickTop="1" x14ac:dyDescent="0.3">
      <c r="A48" s="1"/>
      <c r="B48" s="5"/>
      <c r="C48" s="79"/>
      <c r="D48" s="31">
        <v>1</v>
      </c>
      <c r="E48" s="93"/>
      <c r="F48" s="93"/>
      <c r="G48" s="93"/>
      <c r="H48" s="32"/>
      <c r="I48" s="33"/>
      <c r="J48" s="91"/>
      <c r="K48" s="92"/>
      <c r="L48" s="91"/>
      <c r="M48" s="92"/>
      <c r="N48" s="91"/>
      <c r="O48" s="92"/>
      <c r="P48" s="91"/>
      <c r="Q48" s="92"/>
      <c r="R48" s="91"/>
      <c r="S48" s="92"/>
      <c r="T48" s="91"/>
      <c r="U48" s="92"/>
      <c r="V48" s="91"/>
      <c r="W48" s="92"/>
      <c r="X48" s="91"/>
      <c r="Y48" s="92"/>
      <c r="Z48" s="91"/>
      <c r="AA48" s="92"/>
      <c r="AB48" s="91"/>
      <c r="AC48" s="92"/>
      <c r="AD48" s="91"/>
      <c r="AE48" s="92"/>
      <c r="AF48" s="91"/>
      <c r="AG48" s="92"/>
      <c r="AH48" s="84"/>
      <c r="AI48" s="85"/>
      <c r="AJ48" s="6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1"/>
      <c r="BJ48" s="14"/>
      <c r="BK48" s="14"/>
      <c r="BL48" s="14"/>
      <c r="BM48" s="14"/>
      <c r="BN48" s="14"/>
    </row>
    <row r="49" spans="1:66" ht="30" hidden="1" customHeight="1" x14ac:dyDescent="0.3">
      <c r="A49" s="1"/>
      <c r="B49" s="5"/>
      <c r="C49" s="80"/>
      <c r="D49" s="27">
        <v>2</v>
      </c>
      <c r="E49" s="76"/>
      <c r="F49" s="76"/>
      <c r="G49" s="76"/>
      <c r="H49" s="25"/>
      <c r="I49" s="26"/>
      <c r="J49" s="72"/>
      <c r="K49" s="73"/>
      <c r="L49" s="72"/>
      <c r="M49" s="73"/>
      <c r="N49" s="72"/>
      <c r="O49" s="73"/>
      <c r="P49" s="72"/>
      <c r="Q49" s="73"/>
      <c r="R49" s="72"/>
      <c r="S49" s="73"/>
      <c r="T49" s="72"/>
      <c r="U49" s="73"/>
      <c r="V49" s="72"/>
      <c r="W49" s="73"/>
      <c r="X49" s="72"/>
      <c r="Y49" s="73"/>
      <c r="Z49" s="72"/>
      <c r="AA49" s="73"/>
      <c r="AB49" s="72"/>
      <c r="AC49" s="73"/>
      <c r="AD49" s="72"/>
      <c r="AE49" s="73"/>
      <c r="AF49" s="72"/>
      <c r="AG49" s="73"/>
      <c r="AH49" s="83"/>
      <c r="AI49" s="83"/>
      <c r="AJ49" s="6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1"/>
      <c r="BJ49" s="14"/>
      <c r="BK49" s="14"/>
      <c r="BL49" s="14"/>
      <c r="BM49" s="14"/>
      <c r="BN49" s="14"/>
    </row>
    <row r="50" spans="1:66" ht="30" hidden="1" customHeight="1" x14ac:dyDescent="0.3">
      <c r="A50" s="1"/>
      <c r="B50" s="5"/>
      <c r="C50" s="80"/>
      <c r="D50" s="27">
        <v>3</v>
      </c>
      <c r="E50" s="76"/>
      <c r="F50" s="76"/>
      <c r="G50" s="76"/>
      <c r="H50" s="25"/>
      <c r="I50" s="26"/>
      <c r="J50" s="72"/>
      <c r="K50" s="73"/>
      <c r="L50" s="72"/>
      <c r="M50" s="73"/>
      <c r="N50" s="72"/>
      <c r="O50" s="73"/>
      <c r="P50" s="72"/>
      <c r="Q50" s="73"/>
      <c r="R50" s="72"/>
      <c r="S50" s="73"/>
      <c r="T50" s="72"/>
      <c r="U50" s="73"/>
      <c r="V50" s="72"/>
      <c r="W50" s="73"/>
      <c r="X50" s="72"/>
      <c r="Y50" s="73"/>
      <c r="Z50" s="72"/>
      <c r="AA50" s="73"/>
      <c r="AB50" s="72"/>
      <c r="AC50" s="73"/>
      <c r="AD50" s="72"/>
      <c r="AE50" s="73"/>
      <c r="AF50" s="72"/>
      <c r="AG50" s="73"/>
      <c r="AH50" s="74"/>
      <c r="AI50" s="75"/>
      <c r="AJ50" s="6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1"/>
      <c r="BJ50" s="14"/>
      <c r="BK50" s="14"/>
      <c r="BL50" s="14"/>
      <c r="BM50" s="14"/>
      <c r="BN50" s="14"/>
    </row>
    <row r="51" spans="1:66" ht="30" hidden="1" customHeight="1" x14ac:dyDescent="0.3">
      <c r="A51" s="1"/>
      <c r="B51" s="5"/>
      <c r="C51" s="77"/>
      <c r="D51" s="27">
        <v>4</v>
      </c>
      <c r="E51" s="76"/>
      <c r="F51" s="76"/>
      <c r="G51" s="76"/>
      <c r="H51" s="25"/>
      <c r="I51" s="26"/>
      <c r="J51" s="72"/>
      <c r="K51" s="73"/>
      <c r="L51" s="72"/>
      <c r="M51" s="73"/>
      <c r="N51" s="72"/>
      <c r="O51" s="73"/>
      <c r="P51" s="72"/>
      <c r="Q51" s="73"/>
      <c r="R51" s="72"/>
      <c r="S51" s="73"/>
      <c r="T51" s="72"/>
      <c r="U51" s="73"/>
      <c r="V51" s="72"/>
      <c r="W51" s="73"/>
      <c r="X51" s="72"/>
      <c r="Y51" s="73"/>
      <c r="Z51" s="72"/>
      <c r="AA51" s="73"/>
      <c r="AB51" s="72"/>
      <c r="AC51" s="73"/>
      <c r="AD51" s="72"/>
      <c r="AE51" s="73"/>
      <c r="AF51" s="72"/>
      <c r="AG51" s="73"/>
      <c r="AH51" s="74"/>
      <c r="AI51" s="75"/>
      <c r="AJ51" s="6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1"/>
      <c r="BJ51" s="14"/>
      <c r="BK51" s="14"/>
      <c r="BL51" s="14"/>
      <c r="BM51" s="14"/>
      <c r="BN51" s="14"/>
    </row>
    <row r="52" spans="1:66" ht="30" hidden="1" customHeight="1" thickBot="1" x14ac:dyDescent="0.35">
      <c r="A52" s="1"/>
      <c r="B52" s="5"/>
      <c r="C52" s="90"/>
      <c r="D52" s="34">
        <v>5</v>
      </c>
      <c r="E52" s="87"/>
      <c r="F52" s="87"/>
      <c r="G52" s="87"/>
      <c r="H52" s="35"/>
      <c r="I52" s="36"/>
      <c r="J52" s="88"/>
      <c r="K52" s="89"/>
      <c r="L52" s="88"/>
      <c r="M52" s="89"/>
      <c r="N52" s="88"/>
      <c r="O52" s="89"/>
      <c r="P52" s="88"/>
      <c r="Q52" s="89"/>
      <c r="R52" s="88"/>
      <c r="S52" s="89"/>
      <c r="T52" s="88"/>
      <c r="U52" s="89"/>
      <c r="V52" s="88"/>
      <c r="W52" s="89"/>
      <c r="X52" s="88"/>
      <c r="Y52" s="89"/>
      <c r="Z52" s="88"/>
      <c r="AA52" s="89"/>
      <c r="AB52" s="88"/>
      <c r="AC52" s="89"/>
      <c r="AD52" s="88"/>
      <c r="AE52" s="89"/>
      <c r="AF52" s="88"/>
      <c r="AG52" s="89"/>
      <c r="AH52" s="74"/>
      <c r="AI52" s="75"/>
      <c r="AJ52" s="6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1"/>
      <c r="BJ52" s="14"/>
      <c r="BK52" s="14"/>
      <c r="BL52" s="14"/>
      <c r="BM52" s="14"/>
      <c r="BN52" s="14"/>
    </row>
    <row r="53" spans="1:66" ht="30" hidden="1" customHeight="1" thickTop="1" x14ac:dyDescent="0.3">
      <c r="A53" s="1"/>
      <c r="B53" s="5"/>
      <c r="C53" s="79"/>
      <c r="D53" s="31">
        <v>1</v>
      </c>
      <c r="E53" s="93"/>
      <c r="F53" s="93"/>
      <c r="G53" s="93"/>
      <c r="H53" s="32"/>
      <c r="I53" s="33"/>
      <c r="J53" s="91"/>
      <c r="K53" s="92"/>
      <c r="L53" s="91"/>
      <c r="M53" s="92"/>
      <c r="N53" s="91"/>
      <c r="O53" s="92"/>
      <c r="P53" s="91"/>
      <c r="Q53" s="92"/>
      <c r="R53" s="91"/>
      <c r="S53" s="92"/>
      <c r="T53" s="91"/>
      <c r="U53" s="92"/>
      <c r="V53" s="91"/>
      <c r="W53" s="92"/>
      <c r="X53" s="91"/>
      <c r="Y53" s="92"/>
      <c r="Z53" s="91"/>
      <c r="AA53" s="92"/>
      <c r="AB53" s="91"/>
      <c r="AC53" s="92"/>
      <c r="AD53" s="91"/>
      <c r="AE53" s="92"/>
      <c r="AF53" s="91"/>
      <c r="AG53" s="92"/>
      <c r="AH53" s="84"/>
      <c r="AI53" s="85"/>
      <c r="AJ53" s="6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1"/>
      <c r="BJ53" s="14"/>
      <c r="BK53" s="14"/>
      <c r="BL53" s="14"/>
      <c r="BM53" s="14"/>
      <c r="BN53" s="14"/>
    </row>
    <row r="54" spans="1:66" ht="30" hidden="1" customHeight="1" x14ac:dyDescent="0.3">
      <c r="A54" s="1"/>
      <c r="B54" s="5"/>
      <c r="C54" s="80"/>
      <c r="D54" s="27">
        <v>2</v>
      </c>
      <c r="E54" s="76"/>
      <c r="F54" s="76"/>
      <c r="G54" s="76"/>
      <c r="H54" s="25"/>
      <c r="I54" s="26"/>
      <c r="J54" s="72"/>
      <c r="K54" s="73"/>
      <c r="L54" s="72"/>
      <c r="M54" s="73"/>
      <c r="N54" s="72"/>
      <c r="O54" s="73"/>
      <c r="P54" s="72"/>
      <c r="Q54" s="73"/>
      <c r="R54" s="72"/>
      <c r="S54" s="73"/>
      <c r="T54" s="72"/>
      <c r="U54" s="73"/>
      <c r="V54" s="72"/>
      <c r="W54" s="73"/>
      <c r="X54" s="72"/>
      <c r="Y54" s="73"/>
      <c r="Z54" s="72"/>
      <c r="AA54" s="73"/>
      <c r="AB54" s="72"/>
      <c r="AC54" s="73"/>
      <c r="AD54" s="72"/>
      <c r="AE54" s="73"/>
      <c r="AF54" s="72"/>
      <c r="AG54" s="73"/>
      <c r="AH54" s="83"/>
      <c r="AI54" s="83"/>
      <c r="AJ54" s="6"/>
      <c r="AK54" s="1"/>
      <c r="AL54" s="1"/>
      <c r="AM54" s="1"/>
      <c r="AN54" s="37"/>
      <c r="AO54" s="1"/>
      <c r="AP54" s="1"/>
      <c r="AQ54" s="38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1"/>
      <c r="BJ54" s="14"/>
      <c r="BK54" s="14"/>
      <c r="BL54" s="14"/>
      <c r="BM54" s="14"/>
      <c r="BN54" s="14"/>
    </row>
    <row r="55" spans="1:66" ht="30" hidden="1" customHeight="1" x14ac:dyDescent="0.3">
      <c r="A55" s="1"/>
      <c r="B55" s="5"/>
      <c r="C55" s="80"/>
      <c r="D55" s="27">
        <v>3</v>
      </c>
      <c r="E55" s="76"/>
      <c r="F55" s="76"/>
      <c r="G55" s="76"/>
      <c r="H55" s="25"/>
      <c r="I55" s="26"/>
      <c r="J55" s="72"/>
      <c r="K55" s="73"/>
      <c r="L55" s="72"/>
      <c r="M55" s="73"/>
      <c r="N55" s="72"/>
      <c r="O55" s="73"/>
      <c r="P55" s="72"/>
      <c r="Q55" s="73"/>
      <c r="R55" s="72"/>
      <c r="S55" s="73"/>
      <c r="T55" s="72"/>
      <c r="U55" s="73"/>
      <c r="V55" s="72"/>
      <c r="W55" s="73"/>
      <c r="X55" s="72"/>
      <c r="Y55" s="73"/>
      <c r="Z55" s="72"/>
      <c r="AA55" s="73"/>
      <c r="AB55" s="72"/>
      <c r="AC55" s="73"/>
      <c r="AD55" s="72"/>
      <c r="AE55" s="73"/>
      <c r="AF55" s="72"/>
      <c r="AG55" s="73"/>
      <c r="AH55" s="74"/>
      <c r="AI55" s="75"/>
      <c r="AJ55" s="6"/>
      <c r="AK55" s="1"/>
      <c r="AL55" s="1"/>
      <c r="AM55" s="1"/>
      <c r="AN55" s="37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1"/>
      <c r="BJ55" s="14"/>
      <c r="BK55" s="14"/>
      <c r="BL55" s="14"/>
      <c r="BM55" s="14"/>
      <c r="BN55" s="14"/>
    </row>
    <row r="56" spans="1:66" ht="30" hidden="1" customHeight="1" x14ac:dyDescent="0.3">
      <c r="A56" s="1"/>
      <c r="B56" s="5"/>
      <c r="C56" s="77"/>
      <c r="D56" s="27">
        <v>4</v>
      </c>
      <c r="E56" s="76"/>
      <c r="F56" s="76"/>
      <c r="G56" s="76"/>
      <c r="H56" s="25"/>
      <c r="I56" s="26"/>
      <c r="J56" s="72"/>
      <c r="K56" s="73"/>
      <c r="L56" s="72"/>
      <c r="M56" s="73"/>
      <c r="N56" s="72"/>
      <c r="O56" s="73"/>
      <c r="P56" s="72"/>
      <c r="Q56" s="73"/>
      <c r="R56" s="72"/>
      <c r="S56" s="73"/>
      <c r="T56" s="72"/>
      <c r="U56" s="73"/>
      <c r="V56" s="72"/>
      <c r="W56" s="73"/>
      <c r="X56" s="72"/>
      <c r="Y56" s="73"/>
      <c r="Z56" s="72"/>
      <c r="AA56" s="73"/>
      <c r="AB56" s="72"/>
      <c r="AC56" s="73"/>
      <c r="AD56" s="72"/>
      <c r="AE56" s="73"/>
      <c r="AF56" s="72"/>
      <c r="AG56" s="73"/>
      <c r="AH56" s="74"/>
      <c r="AI56" s="75"/>
      <c r="AJ56" s="6"/>
      <c r="AK56" s="1"/>
      <c r="AL56" s="1"/>
      <c r="AM56" s="1"/>
      <c r="AN56" s="39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1"/>
      <c r="BJ56" s="14"/>
      <c r="BK56" s="14"/>
      <c r="BL56" s="14"/>
      <c r="BM56" s="14"/>
      <c r="BN56" s="14"/>
    </row>
    <row r="57" spans="1:66" ht="30" hidden="1" customHeight="1" thickBot="1" x14ac:dyDescent="0.35">
      <c r="A57" s="1"/>
      <c r="B57" s="5"/>
      <c r="C57" s="90"/>
      <c r="D57" s="34">
        <v>5</v>
      </c>
      <c r="E57" s="87"/>
      <c r="F57" s="87"/>
      <c r="G57" s="87"/>
      <c r="H57" s="40"/>
      <c r="I57" s="36"/>
      <c r="J57" s="88"/>
      <c r="K57" s="89"/>
      <c r="L57" s="88"/>
      <c r="M57" s="89"/>
      <c r="N57" s="88"/>
      <c r="O57" s="89"/>
      <c r="P57" s="88"/>
      <c r="Q57" s="89"/>
      <c r="R57" s="88"/>
      <c r="S57" s="89"/>
      <c r="T57" s="88"/>
      <c r="U57" s="89"/>
      <c r="V57" s="88"/>
      <c r="W57" s="89"/>
      <c r="X57" s="88"/>
      <c r="Y57" s="89"/>
      <c r="Z57" s="88"/>
      <c r="AA57" s="89"/>
      <c r="AB57" s="88"/>
      <c r="AC57" s="89"/>
      <c r="AD57" s="88"/>
      <c r="AE57" s="89"/>
      <c r="AF57" s="88"/>
      <c r="AG57" s="89"/>
      <c r="AH57" s="74"/>
      <c r="AI57" s="75"/>
      <c r="AJ57" s="6"/>
      <c r="AK57" s="1"/>
      <c r="AL57" s="1"/>
      <c r="AM57" s="1"/>
      <c r="AN57" s="1"/>
      <c r="AO57" s="1"/>
      <c r="AP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1"/>
      <c r="BJ57" s="14"/>
      <c r="BK57" s="14"/>
      <c r="BL57" s="14"/>
      <c r="BM57" s="14"/>
      <c r="BN57" s="14"/>
    </row>
    <row r="58" spans="1:66" ht="30" hidden="1" customHeight="1" thickTop="1" x14ac:dyDescent="0.3">
      <c r="A58" s="1"/>
      <c r="B58" s="5"/>
      <c r="C58" s="79"/>
      <c r="D58" s="24">
        <v>1</v>
      </c>
      <c r="E58" s="86"/>
      <c r="F58" s="86"/>
      <c r="G58" s="86"/>
      <c r="H58" s="41"/>
      <c r="I58" s="42"/>
      <c r="J58" s="81"/>
      <c r="K58" s="82"/>
      <c r="L58" s="81"/>
      <c r="M58" s="82"/>
      <c r="N58" s="81"/>
      <c r="O58" s="82"/>
      <c r="P58" s="81"/>
      <c r="Q58" s="82"/>
      <c r="R58" s="81"/>
      <c r="S58" s="82"/>
      <c r="T58" s="81"/>
      <c r="U58" s="82"/>
      <c r="V58" s="81"/>
      <c r="W58" s="82"/>
      <c r="X58" s="81"/>
      <c r="Y58" s="82"/>
      <c r="Z58" s="81"/>
      <c r="AA58" s="82"/>
      <c r="AB58" s="81"/>
      <c r="AC58" s="82"/>
      <c r="AD58" s="81"/>
      <c r="AE58" s="82"/>
      <c r="AF58" s="81"/>
      <c r="AG58" s="82"/>
      <c r="AH58" s="84"/>
      <c r="AI58" s="85"/>
      <c r="AJ58" s="6"/>
      <c r="AK58" s="1"/>
      <c r="AL58" s="1"/>
      <c r="AM58" s="1"/>
      <c r="AN58" s="43"/>
      <c r="AO58" s="1"/>
      <c r="AP58" s="1"/>
      <c r="AQ58" s="43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1"/>
      <c r="BJ58" s="14"/>
      <c r="BK58" s="14"/>
      <c r="BL58" s="14"/>
      <c r="BM58" s="14"/>
      <c r="BN58" s="14"/>
    </row>
    <row r="59" spans="1:66" ht="30" hidden="1" customHeight="1" x14ac:dyDescent="0.3">
      <c r="A59" s="1"/>
      <c r="B59" s="5"/>
      <c r="C59" s="80"/>
      <c r="D59" s="27">
        <v>2</v>
      </c>
      <c r="E59" s="76"/>
      <c r="F59" s="76"/>
      <c r="G59" s="76"/>
      <c r="H59" s="25"/>
      <c r="I59" s="26"/>
      <c r="J59" s="72"/>
      <c r="K59" s="73"/>
      <c r="L59" s="72"/>
      <c r="M59" s="73"/>
      <c r="N59" s="72"/>
      <c r="O59" s="73"/>
      <c r="P59" s="72"/>
      <c r="Q59" s="73"/>
      <c r="R59" s="72"/>
      <c r="S59" s="73"/>
      <c r="T59" s="72"/>
      <c r="U59" s="73"/>
      <c r="V59" s="72"/>
      <c r="W59" s="73"/>
      <c r="X59" s="72"/>
      <c r="Y59" s="73"/>
      <c r="Z59" s="72"/>
      <c r="AA59" s="73"/>
      <c r="AB59" s="72"/>
      <c r="AC59" s="73"/>
      <c r="AD59" s="72"/>
      <c r="AE59" s="73"/>
      <c r="AF59" s="72"/>
      <c r="AG59" s="73"/>
      <c r="AH59" s="83"/>
      <c r="AI59" s="83"/>
      <c r="AJ59" s="6"/>
      <c r="AK59" s="1"/>
      <c r="AL59" s="1"/>
      <c r="AM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1"/>
      <c r="BJ59" s="14"/>
      <c r="BK59" s="14"/>
      <c r="BL59" s="14"/>
      <c r="BM59" s="14"/>
      <c r="BN59" s="14"/>
    </row>
    <row r="60" spans="1:66" ht="30" hidden="1" customHeight="1" x14ac:dyDescent="0.3">
      <c r="A60" s="1"/>
      <c r="B60" s="5"/>
      <c r="C60" s="80"/>
      <c r="D60" s="27">
        <v>3</v>
      </c>
      <c r="E60" s="76"/>
      <c r="F60" s="76"/>
      <c r="G60" s="76"/>
      <c r="H60" s="25"/>
      <c r="I60" s="26"/>
      <c r="J60" s="72"/>
      <c r="K60" s="73"/>
      <c r="L60" s="72"/>
      <c r="M60" s="73"/>
      <c r="N60" s="72"/>
      <c r="O60" s="73"/>
      <c r="P60" s="72"/>
      <c r="Q60" s="73"/>
      <c r="R60" s="72"/>
      <c r="S60" s="73"/>
      <c r="T60" s="72"/>
      <c r="U60" s="73"/>
      <c r="V60" s="72"/>
      <c r="W60" s="73"/>
      <c r="X60" s="72"/>
      <c r="Y60" s="73"/>
      <c r="Z60" s="72"/>
      <c r="AA60" s="73"/>
      <c r="AB60" s="72"/>
      <c r="AC60" s="73"/>
      <c r="AD60" s="72"/>
      <c r="AE60" s="73"/>
      <c r="AF60" s="72"/>
      <c r="AG60" s="73"/>
      <c r="AH60" s="74"/>
      <c r="AI60" s="75"/>
      <c r="AJ60" s="6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1"/>
      <c r="BJ60" s="14"/>
      <c r="BK60" s="14"/>
      <c r="BL60" s="14"/>
      <c r="BM60" s="14"/>
      <c r="BN60" s="14"/>
    </row>
    <row r="61" spans="1:66" ht="30" hidden="1" customHeight="1" x14ac:dyDescent="0.3">
      <c r="A61" s="1"/>
      <c r="B61" s="5"/>
      <c r="C61" s="77"/>
      <c r="D61" s="27">
        <v>4</v>
      </c>
      <c r="E61" s="76"/>
      <c r="F61" s="76"/>
      <c r="G61" s="76"/>
      <c r="H61" s="25"/>
      <c r="I61" s="26"/>
      <c r="J61" s="72"/>
      <c r="K61" s="73"/>
      <c r="L61" s="72"/>
      <c r="M61" s="73"/>
      <c r="N61" s="72"/>
      <c r="O61" s="73"/>
      <c r="P61" s="72"/>
      <c r="Q61" s="73"/>
      <c r="R61" s="72"/>
      <c r="S61" s="73"/>
      <c r="T61" s="72"/>
      <c r="U61" s="73"/>
      <c r="V61" s="72"/>
      <c r="W61" s="73"/>
      <c r="X61" s="72"/>
      <c r="Y61" s="73"/>
      <c r="Z61" s="72"/>
      <c r="AA61" s="73"/>
      <c r="AB61" s="72"/>
      <c r="AC61" s="73"/>
      <c r="AD61" s="72"/>
      <c r="AE61" s="73"/>
      <c r="AF61" s="72"/>
      <c r="AG61" s="73"/>
      <c r="AH61" s="74"/>
      <c r="AI61" s="75"/>
      <c r="AJ61" s="6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1"/>
      <c r="BJ61" s="14"/>
      <c r="BK61" s="14"/>
      <c r="BL61" s="14"/>
      <c r="BM61" s="14"/>
      <c r="BN61" s="14"/>
    </row>
    <row r="62" spans="1:66" ht="30" hidden="1" customHeight="1" x14ac:dyDescent="0.3">
      <c r="A62" s="1"/>
      <c r="B62" s="5"/>
      <c r="C62" s="78"/>
      <c r="D62" s="27">
        <v>5</v>
      </c>
      <c r="E62" s="76"/>
      <c r="F62" s="76"/>
      <c r="G62" s="76"/>
      <c r="H62" s="25"/>
      <c r="I62" s="26"/>
      <c r="J62" s="72"/>
      <c r="K62" s="73"/>
      <c r="L62" s="72"/>
      <c r="M62" s="73"/>
      <c r="N62" s="72"/>
      <c r="O62" s="73"/>
      <c r="P62" s="72"/>
      <c r="Q62" s="73"/>
      <c r="R62" s="72"/>
      <c r="S62" s="73"/>
      <c r="T62" s="72"/>
      <c r="U62" s="73"/>
      <c r="V62" s="72"/>
      <c r="W62" s="73"/>
      <c r="X62" s="72"/>
      <c r="Y62" s="73"/>
      <c r="Z62" s="72"/>
      <c r="AA62" s="73"/>
      <c r="AB62" s="72"/>
      <c r="AC62" s="73"/>
      <c r="AD62" s="72"/>
      <c r="AE62" s="73"/>
      <c r="AF62" s="72"/>
      <c r="AG62" s="73"/>
      <c r="AH62" s="74"/>
      <c r="AI62" s="75"/>
      <c r="AJ62" s="6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1"/>
      <c r="BJ62" s="14"/>
      <c r="BK62" s="14"/>
      <c r="BL62" s="14"/>
      <c r="BM62" s="14"/>
      <c r="BN62" s="14"/>
    </row>
    <row r="63" spans="1:66" x14ac:dyDescent="0.3">
      <c r="A63" s="1"/>
      <c r="B63" s="5"/>
      <c r="C63" s="1"/>
      <c r="D63" s="1"/>
      <c r="E63" s="1"/>
      <c r="F63" s="1"/>
      <c r="G63" s="4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6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1"/>
      <c r="BJ63" s="14"/>
      <c r="BK63" s="14"/>
      <c r="BL63" s="14"/>
      <c r="BM63" s="14"/>
      <c r="BN63" s="14"/>
    </row>
    <row r="64" spans="1:66" x14ac:dyDescent="0.3">
      <c r="A64" s="1"/>
      <c r="B64" s="5"/>
      <c r="C64" s="1" t="s">
        <v>39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6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1"/>
      <c r="BJ64" s="14"/>
      <c r="BK64" s="14"/>
      <c r="BL64" s="14"/>
      <c r="BM64" s="14"/>
      <c r="BN64" s="14"/>
    </row>
    <row r="65" spans="1:78" x14ac:dyDescent="0.3">
      <c r="A65" s="1"/>
      <c r="B65" s="5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6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1"/>
      <c r="BJ65" s="14"/>
      <c r="BK65" s="14"/>
      <c r="BL65" s="14"/>
      <c r="BM65" s="14"/>
      <c r="BN65" s="14"/>
    </row>
    <row r="66" spans="1:78" x14ac:dyDescent="0.3">
      <c r="A66" s="1"/>
      <c r="B66" s="5"/>
      <c r="C66" s="54" t="s">
        <v>40</v>
      </c>
      <c r="D66" s="57">
        <f>+D27</f>
        <v>45789.8</v>
      </c>
      <c r="E66" s="57"/>
      <c r="F66" s="60" t="s">
        <v>64</v>
      </c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1"/>
      <c r="BJ66" s="1"/>
      <c r="BK66" s="1"/>
      <c r="BL66" s="1"/>
      <c r="BM66" s="1"/>
      <c r="BN66" s="1"/>
    </row>
    <row r="67" spans="1:78" x14ac:dyDescent="0.3">
      <c r="A67" s="1"/>
      <c r="B67" s="5"/>
      <c r="C67" s="55"/>
      <c r="D67" s="58"/>
      <c r="E67" s="58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1"/>
      <c r="BJ67" s="1"/>
      <c r="BK67" s="1"/>
      <c r="BL67" s="1"/>
      <c r="BM67" s="1"/>
      <c r="BN67" s="1"/>
    </row>
    <row r="68" spans="1:78" x14ac:dyDescent="0.3">
      <c r="A68" s="1"/>
      <c r="B68" s="5"/>
      <c r="C68" s="55"/>
      <c r="D68" s="58"/>
      <c r="E68" s="58"/>
      <c r="F68" s="60" t="s">
        <v>65</v>
      </c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78" x14ac:dyDescent="0.3">
      <c r="A69" s="1"/>
      <c r="B69" s="5"/>
      <c r="C69" s="56"/>
      <c r="D69" s="59"/>
      <c r="E69" s="59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6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78" x14ac:dyDescent="0.3">
      <c r="A70" s="1"/>
      <c r="B70" s="5"/>
      <c r="C70" s="54" t="s">
        <v>41</v>
      </c>
      <c r="D70" s="57">
        <f>+D28</f>
        <v>45797.599999999999</v>
      </c>
      <c r="E70" s="57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</row>
    <row r="71" spans="1:78" x14ac:dyDescent="0.3">
      <c r="A71" s="1"/>
      <c r="B71" s="5"/>
      <c r="C71" s="55"/>
      <c r="D71" s="58"/>
      <c r="E71" s="58"/>
      <c r="F71" s="60" t="s">
        <v>66</v>
      </c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</row>
    <row r="72" spans="1:78" x14ac:dyDescent="0.3">
      <c r="A72" s="1"/>
      <c r="B72" s="5"/>
      <c r="C72" s="55"/>
      <c r="D72" s="58"/>
      <c r="E72" s="5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6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</row>
    <row r="73" spans="1:78" x14ac:dyDescent="0.3">
      <c r="A73" s="1"/>
      <c r="B73" s="5"/>
      <c r="C73" s="56"/>
      <c r="D73" s="59"/>
      <c r="E73" s="59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6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</row>
    <row r="74" spans="1:78" x14ac:dyDescent="0.3">
      <c r="A74" s="1"/>
      <c r="B74" s="5"/>
      <c r="C74" s="54" t="s">
        <v>42</v>
      </c>
      <c r="D74" s="57">
        <f>+D29</f>
        <v>45805.4</v>
      </c>
      <c r="E74" s="57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</row>
    <row r="75" spans="1:78" x14ac:dyDescent="0.3">
      <c r="A75" s="1"/>
      <c r="B75" s="5"/>
      <c r="C75" s="55"/>
      <c r="D75" s="58"/>
      <c r="E75" s="58"/>
      <c r="F75" s="60" t="s">
        <v>67</v>
      </c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</row>
    <row r="76" spans="1:78" x14ac:dyDescent="0.3">
      <c r="A76" s="1"/>
      <c r="B76" s="5"/>
      <c r="C76" s="55"/>
      <c r="D76" s="58"/>
      <c r="E76" s="5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6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</row>
    <row r="77" spans="1:78" x14ac:dyDescent="0.3">
      <c r="A77" s="1"/>
      <c r="B77" s="5"/>
      <c r="C77" s="56"/>
      <c r="D77" s="59"/>
      <c r="E77" s="59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6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</row>
    <row r="78" spans="1:78" x14ac:dyDescent="0.3">
      <c r="A78" s="1"/>
      <c r="B78" s="5"/>
      <c r="C78" s="54" t="s">
        <v>43</v>
      </c>
      <c r="D78" s="57">
        <f>+D30</f>
        <v>45813.2</v>
      </c>
      <c r="E78" s="57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</row>
    <row r="79" spans="1:78" x14ac:dyDescent="0.3">
      <c r="A79" s="1"/>
      <c r="B79" s="5"/>
      <c r="C79" s="55"/>
      <c r="D79" s="58"/>
      <c r="E79" s="58"/>
      <c r="F79" s="60" t="s">
        <v>68</v>
      </c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</row>
    <row r="80" spans="1:78" x14ac:dyDescent="0.3">
      <c r="A80" s="1"/>
      <c r="B80" s="5"/>
      <c r="C80" s="55"/>
      <c r="D80" s="58"/>
      <c r="E80" s="5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6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</row>
    <row r="81" spans="1:78" x14ac:dyDescent="0.3">
      <c r="A81" s="1"/>
      <c r="B81" s="5"/>
      <c r="C81" s="56"/>
      <c r="D81" s="59"/>
      <c r="E81" s="59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6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</row>
    <row r="82" spans="1:78" x14ac:dyDescent="0.3">
      <c r="A82" s="1"/>
      <c r="B82" s="5"/>
      <c r="C82" s="54" t="s">
        <v>44</v>
      </c>
      <c r="D82" s="57">
        <f>+D31</f>
        <v>45821</v>
      </c>
      <c r="E82" s="57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</row>
    <row r="83" spans="1:78" x14ac:dyDescent="0.3">
      <c r="A83" s="1"/>
      <c r="B83" s="5"/>
      <c r="C83" s="55"/>
      <c r="D83" s="58"/>
      <c r="E83" s="58"/>
      <c r="F83" s="60" t="s">
        <v>69</v>
      </c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</row>
    <row r="84" spans="1:78" x14ac:dyDescent="0.3">
      <c r="A84" s="1"/>
      <c r="B84" s="5"/>
      <c r="C84" s="55"/>
      <c r="D84" s="58"/>
      <c r="E84" s="5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6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</row>
    <row r="85" spans="1:78" x14ac:dyDescent="0.3">
      <c r="A85" s="1"/>
      <c r="B85" s="5"/>
      <c r="C85" s="56"/>
      <c r="D85" s="59"/>
      <c r="E85" s="59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6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</row>
    <row r="86" spans="1:78" x14ac:dyDescent="0.3">
      <c r="A86" s="1"/>
      <c r="B86" s="5"/>
      <c r="C86" s="54" t="s">
        <v>45</v>
      </c>
      <c r="D86" s="57">
        <f>+D32</f>
        <v>45828.800000000003</v>
      </c>
      <c r="E86" s="57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</row>
    <row r="87" spans="1:78" x14ac:dyDescent="0.3">
      <c r="A87" s="1"/>
      <c r="B87" s="5"/>
      <c r="C87" s="55"/>
      <c r="D87" s="58"/>
      <c r="E87" s="58"/>
      <c r="F87" s="61" t="s">
        <v>70</v>
      </c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</row>
    <row r="88" spans="1:78" x14ac:dyDescent="0.3">
      <c r="A88" s="1"/>
      <c r="B88" s="5"/>
      <c r="C88" s="55"/>
      <c r="D88" s="58"/>
      <c r="E88" s="5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6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</row>
    <row r="89" spans="1:78" x14ac:dyDescent="0.3">
      <c r="A89" s="1"/>
      <c r="B89" s="5"/>
      <c r="C89" s="56"/>
      <c r="D89" s="59"/>
      <c r="E89" s="59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6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</row>
    <row r="90" spans="1:78" x14ac:dyDescent="0.3">
      <c r="A90" s="1"/>
      <c r="B90" s="5"/>
      <c r="C90" s="54" t="s">
        <v>46</v>
      </c>
      <c r="D90" s="57">
        <f>+D33</f>
        <v>45836.6</v>
      </c>
      <c r="E90" s="57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</row>
    <row r="91" spans="1:78" x14ac:dyDescent="0.3">
      <c r="A91" s="1"/>
      <c r="B91" s="5"/>
      <c r="C91" s="55"/>
      <c r="D91" s="58"/>
      <c r="E91" s="58"/>
      <c r="F91" s="61" t="s">
        <v>71</v>
      </c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</row>
    <row r="92" spans="1:78" x14ac:dyDescent="0.3">
      <c r="A92" s="1"/>
      <c r="B92" s="5"/>
      <c r="C92" s="55"/>
      <c r="D92" s="58"/>
      <c r="E92" s="5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6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</row>
    <row r="93" spans="1:78" x14ac:dyDescent="0.3">
      <c r="A93" s="1"/>
      <c r="B93" s="5"/>
      <c r="C93" s="56"/>
      <c r="D93" s="59"/>
      <c r="E93" s="59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6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</row>
    <row r="94" spans="1:78" x14ac:dyDescent="0.3">
      <c r="A94" s="1"/>
      <c r="B94" s="5"/>
      <c r="C94" s="54" t="s">
        <v>47</v>
      </c>
      <c r="D94" s="57">
        <f>+D34</f>
        <v>45844.4</v>
      </c>
      <c r="E94" s="57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</row>
    <row r="95" spans="1:78" x14ac:dyDescent="0.3">
      <c r="A95" s="1"/>
      <c r="B95" s="5"/>
      <c r="C95" s="55"/>
      <c r="D95" s="58"/>
      <c r="E95" s="58"/>
      <c r="F95" s="61" t="s">
        <v>72</v>
      </c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</row>
    <row r="96" spans="1:78" x14ac:dyDescent="0.3">
      <c r="A96" s="1"/>
      <c r="B96" s="5"/>
      <c r="C96" s="55"/>
      <c r="D96" s="58"/>
      <c r="E96" s="5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6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</row>
    <row r="97" spans="1:78" x14ac:dyDescent="0.3">
      <c r="A97" s="1"/>
      <c r="B97" s="5"/>
      <c r="C97" s="56"/>
      <c r="D97" s="59"/>
      <c r="E97" s="59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6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</row>
    <row r="98" spans="1:78" x14ac:dyDescent="0.3">
      <c r="A98" s="1"/>
      <c r="B98" s="5"/>
      <c r="C98" s="54" t="s">
        <v>48</v>
      </c>
      <c r="D98" s="57">
        <f>+D35</f>
        <v>45852.2</v>
      </c>
      <c r="E98" s="57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</row>
    <row r="99" spans="1:78" x14ac:dyDescent="0.3">
      <c r="A99" s="1"/>
      <c r="B99" s="5"/>
      <c r="C99" s="55"/>
      <c r="D99" s="58"/>
      <c r="E99" s="58"/>
      <c r="F99" s="60" t="s">
        <v>73</v>
      </c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</row>
    <row r="100" spans="1:78" x14ac:dyDescent="0.3">
      <c r="A100" s="1"/>
      <c r="B100" s="5"/>
      <c r="C100" s="55"/>
      <c r="D100" s="58"/>
      <c r="E100" s="5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6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</row>
    <row r="101" spans="1:78" x14ac:dyDescent="0.3">
      <c r="A101" s="1"/>
      <c r="B101" s="5"/>
      <c r="C101" s="56"/>
      <c r="D101" s="59"/>
      <c r="E101" s="59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6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</row>
    <row r="102" spans="1:78" x14ac:dyDescent="0.3">
      <c r="A102" s="1"/>
      <c r="B102" s="5"/>
      <c r="C102" s="54" t="s">
        <v>49</v>
      </c>
      <c r="D102" s="57">
        <f>+D36</f>
        <v>45860</v>
      </c>
      <c r="E102" s="57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</row>
    <row r="103" spans="1:78" x14ac:dyDescent="0.3">
      <c r="A103" s="1"/>
      <c r="B103" s="5"/>
      <c r="C103" s="55"/>
      <c r="D103" s="58"/>
      <c r="E103" s="58"/>
      <c r="F103" s="60" t="s">
        <v>74</v>
      </c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</row>
    <row r="104" spans="1:78" x14ac:dyDescent="0.3">
      <c r="A104" s="1"/>
      <c r="B104" s="5"/>
      <c r="C104" s="55"/>
      <c r="D104" s="58"/>
      <c r="E104" s="5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6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</row>
    <row r="105" spans="1:78" x14ac:dyDescent="0.3">
      <c r="A105" s="1"/>
      <c r="B105" s="5"/>
      <c r="C105" s="56"/>
      <c r="D105" s="59"/>
      <c r="E105" s="59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6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</row>
    <row r="106" spans="1:78" x14ac:dyDescent="0.3">
      <c r="A106" s="1"/>
      <c r="B106" s="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6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</row>
    <row r="107" spans="1:78" x14ac:dyDescent="0.3">
      <c r="A107" s="1"/>
      <c r="B107" s="5"/>
      <c r="C107" s="1" t="s">
        <v>50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6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</row>
    <row r="108" spans="1:78" ht="15" thickBot="1" x14ac:dyDescent="0.35">
      <c r="A108" s="1"/>
      <c r="B108" s="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6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</row>
    <row r="109" spans="1:78" x14ac:dyDescent="0.3">
      <c r="A109" s="1"/>
      <c r="B109" s="5"/>
      <c r="C109" s="62" t="s">
        <v>75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4"/>
      <c r="AJ109" s="6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</row>
    <row r="110" spans="1:78" x14ac:dyDescent="0.3">
      <c r="A110" s="1"/>
      <c r="B110" s="5"/>
      <c r="C110" s="65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7"/>
      <c r="AJ110" s="6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</row>
    <row r="111" spans="1:78" x14ac:dyDescent="0.3">
      <c r="A111" s="1"/>
      <c r="B111" s="5"/>
      <c r="C111" s="65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7"/>
      <c r="AJ111" s="6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</row>
    <row r="112" spans="1:78" x14ac:dyDescent="0.3">
      <c r="A112" s="1"/>
      <c r="B112" s="5"/>
      <c r="C112" s="65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7"/>
      <c r="AJ112" s="6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</row>
    <row r="113" spans="1:78" x14ac:dyDescent="0.3">
      <c r="A113" s="1"/>
      <c r="B113" s="5"/>
      <c r="C113" s="65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7"/>
      <c r="AJ113" s="6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</row>
    <row r="114" spans="1:78" x14ac:dyDescent="0.3">
      <c r="A114" s="1"/>
      <c r="B114" s="5"/>
      <c r="C114" s="65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7"/>
      <c r="AJ114" s="6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</row>
    <row r="115" spans="1:78" x14ac:dyDescent="0.3">
      <c r="A115" s="1"/>
      <c r="B115" s="5"/>
      <c r="C115" s="65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7"/>
      <c r="AJ115" s="6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</row>
    <row r="116" spans="1:78" x14ac:dyDescent="0.3">
      <c r="A116" s="1"/>
      <c r="B116" s="5"/>
      <c r="C116" s="65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7"/>
      <c r="AJ116" s="6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</row>
    <row r="117" spans="1:78" x14ac:dyDescent="0.3">
      <c r="A117" s="1"/>
      <c r="B117" s="5"/>
      <c r="C117" s="65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7"/>
      <c r="AJ117" s="6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</row>
    <row r="118" spans="1:78" x14ac:dyDescent="0.3">
      <c r="A118" s="1"/>
      <c r="B118" s="5"/>
      <c r="C118" s="65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7"/>
      <c r="AJ118" s="6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</row>
    <row r="119" spans="1:78" x14ac:dyDescent="0.3">
      <c r="A119" s="1"/>
      <c r="B119" s="5"/>
      <c r="C119" s="65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7"/>
      <c r="AJ119" s="6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</row>
    <row r="120" spans="1:78" x14ac:dyDescent="0.3">
      <c r="A120" s="1"/>
      <c r="B120" s="5"/>
      <c r="C120" s="65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7"/>
      <c r="AJ120" s="6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</row>
    <row r="121" spans="1:78" ht="408.6" customHeight="1" x14ac:dyDescent="0.3">
      <c r="A121" s="1"/>
      <c r="B121" s="5"/>
      <c r="C121" s="65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7"/>
      <c r="AJ121" s="6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</row>
    <row r="122" spans="1:78" ht="75.599999999999994" customHeight="1" x14ac:dyDescent="0.3">
      <c r="A122" s="1"/>
      <c r="B122" s="5"/>
      <c r="C122" s="65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7"/>
      <c r="AJ122" s="6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</row>
    <row r="123" spans="1:78" ht="15" thickBot="1" x14ac:dyDescent="0.35">
      <c r="A123" s="1"/>
      <c r="B123" s="5"/>
      <c r="C123" s="68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70"/>
      <c r="AJ123" s="6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</row>
    <row r="124" spans="1:78" ht="15" thickBot="1" x14ac:dyDescent="0.35">
      <c r="A124" s="1"/>
      <c r="B124" s="4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7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</row>
    <row r="125" spans="1:78" ht="44.4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</row>
    <row r="126" spans="1:7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</row>
    <row r="127" spans="1:7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</row>
    <row r="128" spans="1:7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</row>
    <row r="129" spans="1:7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</row>
    <row r="130" spans="1:7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</row>
    <row r="131" spans="1:7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</row>
    <row r="132" spans="1:7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</row>
    <row r="133" spans="1:7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</row>
    <row r="134" spans="1:7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7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7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7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7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7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7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7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7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7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7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spans="1:6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spans="1:6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</sheetData>
  <mergeCells count="384">
    <mergeCell ref="G3:AD6"/>
    <mergeCell ref="AF3:AI3"/>
    <mergeCell ref="AF4:AI4"/>
    <mergeCell ref="AF5:AI5"/>
    <mergeCell ref="AF6:AI6"/>
    <mergeCell ref="BJ19:BM19"/>
    <mergeCell ref="C20:E20"/>
    <mergeCell ref="F20:G20"/>
    <mergeCell ref="C9:E9"/>
    <mergeCell ref="F9:Q9"/>
    <mergeCell ref="C10:E10"/>
    <mergeCell ref="F10:Q10"/>
    <mergeCell ref="C11:E11"/>
    <mergeCell ref="F11:Q11"/>
    <mergeCell ref="C21:E21"/>
    <mergeCell ref="F21:G21"/>
    <mergeCell ref="C22:E22"/>
    <mergeCell ref="F22:G22"/>
    <mergeCell ref="C23:E23"/>
    <mergeCell ref="F23:G23"/>
    <mergeCell ref="C14:E18"/>
    <mergeCell ref="F14:AI14"/>
    <mergeCell ref="F15:AI18"/>
    <mergeCell ref="D31:E31"/>
    <mergeCell ref="D32:E32"/>
    <mergeCell ref="D33:E33"/>
    <mergeCell ref="D34:E34"/>
    <mergeCell ref="D35:E35"/>
    <mergeCell ref="D36:E36"/>
    <mergeCell ref="D25:E25"/>
    <mergeCell ref="D26:E26"/>
    <mergeCell ref="D27:E27"/>
    <mergeCell ref="D28:E28"/>
    <mergeCell ref="D29:E29"/>
    <mergeCell ref="D30:E30"/>
    <mergeCell ref="D38:E38"/>
    <mergeCell ref="H38:I38"/>
    <mergeCell ref="J38:AI38"/>
    <mergeCell ref="D42:G42"/>
    <mergeCell ref="H42:I42"/>
    <mergeCell ref="J42:K42"/>
    <mergeCell ref="L42:M42"/>
    <mergeCell ref="N42:O42"/>
    <mergeCell ref="P42:Q42"/>
    <mergeCell ref="R42:S42"/>
    <mergeCell ref="AF42:AG42"/>
    <mergeCell ref="AH42:AI42"/>
    <mergeCell ref="V42:W42"/>
    <mergeCell ref="X42:Y42"/>
    <mergeCell ref="Z42:AA42"/>
    <mergeCell ref="AB42:AC42"/>
    <mergeCell ref="AD42:AE42"/>
    <mergeCell ref="C43:C45"/>
    <mergeCell ref="E43:G43"/>
    <mergeCell ref="J43:K43"/>
    <mergeCell ref="L43:M43"/>
    <mergeCell ref="N43:O43"/>
    <mergeCell ref="P43:Q43"/>
    <mergeCell ref="R43:S43"/>
    <mergeCell ref="T43:U43"/>
    <mergeCell ref="T42:U42"/>
    <mergeCell ref="E45:G45"/>
    <mergeCell ref="J45:K45"/>
    <mergeCell ref="L45:M45"/>
    <mergeCell ref="N45:O45"/>
    <mergeCell ref="P45:Q45"/>
    <mergeCell ref="AH43:AI43"/>
    <mergeCell ref="E44:G44"/>
    <mergeCell ref="J44:K44"/>
    <mergeCell ref="L44:M44"/>
    <mergeCell ref="N44:O44"/>
    <mergeCell ref="P44:Q44"/>
    <mergeCell ref="R44:S44"/>
    <mergeCell ref="T44:U44"/>
    <mergeCell ref="V44:W44"/>
    <mergeCell ref="X44:Y44"/>
    <mergeCell ref="V43:W43"/>
    <mergeCell ref="X43:Y43"/>
    <mergeCell ref="Z43:AA43"/>
    <mergeCell ref="AB43:AC43"/>
    <mergeCell ref="AD43:AE43"/>
    <mergeCell ref="AF43:AG43"/>
    <mergeCell ref="Z44:AA44"/>
    <mergeCell ref="AB44:AC44"/>
    <mergeCell ref="AD44:AE44"/>
    <mergeCell ref="AF44:AG44"/>
    <mergeCell ref="AH44:AI44"/>
    <mergeCell ref="T46:U46"/>
    <mergeCell ref="V46:W46"/>
    <mergeCell ref="AD45:AE45"/>
    <mergeCell ref="AF45:AG45"/>
    <mergeCell ref="AH45:AI45"/>
    <mergeCell ref="C46:C47"/>
    <mergeCell ref="E46:G46"/>
    <mergeCell ref="J46:K46"/>
    <mergeCell ref="L46:M46"/>
    <mergeCell ref="N46:O46"/>
    <mergeCell ref="P46:Q46"/>
    <mergeCell ref="R46:S46"/>
    <mergeCell ref="R45:S45"/>
    <mergeCell ref="T45:U45"/>
    <mergeCell ref="V45:W45"/>
    <mergeCell ref="X45:Y45"/>
    <mergeCell ref="Z45:AA45"/>
    <mergeCell ref="AB45:AC45"/>
    <mergeCell ref="X47:Y47"/>
    <mergeCell ref="Z47:AA47"/>
    <mergeCell ref="AB47:AC47"/>
    <mergeCell ref="AD47:AE47"/>
    <mergeCell ref="AF47:AG47"/>
    <mergeCell ref="AH47:AI47"/>
    <mergeCell ref="V48:W48"/>
    <mergeCell ref="X48:Y48"/>
    <mergeCell ref="Z48:AA48"/>
    <mergeCell ref="AB48:AC48"/>
    <mergeCell ref="E48:G48"/>
    <mergeCell ref="J48:K48"/>
    <mergeCell ref="L48:M48"/>
    <mergeCell ref="N48:O48"/>
    <mergeCell ref="E47:G47"/>
    <mergeCell ref="J47:K47"/>
    <mergeCell ref="L47:M47"/>
    <mergeCell ref="N47:O47"/>
    <mergeCell ref="P47:Q47"/>
    <mergeCell ref="R47:S47"/>
    <mergeCell ref="T47:U47"/>
    <mergeCell ref="V47:W47"/>
    <mergeCell ref="E49:G49"/>
    <mergeCell ref="J49:K49"/>
    <mergeCell ref="L49:M49"/>
    <mergeCell ref="N49:O49"/>
    <mergeCell ref="P49:Q49"/>
    <mergeCell ref="R49:S49"/>
    <mergeCell ref="T49:U49"/>
    <mergeCell ref="R48:S48"/>
    <mergeCell ref="T48:U48"/>
    <mergeCell ref="AF50:AG50"/>
    <mergeCell ref="AH50:AI50"/>
    <mergeCell ref="X46:Y46"/>
    <mergeCell ref="Z46:AA46"/>
    <mergeCell ref="AB46:AC46"/>
    <mergeCell ref="AD46:AE46"/>
    <mergeCell ref="AD48:AE48"/>
    <mergeCell ref="AF48:AG48"/>
    <mergeCell ref="AH48:AI48"/>
    <mergeCell ref="AF46:AG46"/>
    <mergeCell ref="AH46:AI46"/>
    <mergeCell ref="C48:C50"/>
    <mergeCell ref="AB51:AC51"/>
    <mergeCell ref="AD51:AE51"/>
    <mergeCell ref="AF51:AG51"/>
    <mergeCell ref="P48:Q48"/>
    <mergeCell ref="AH49:AI49"/>
    <mergeCell ref="E50:G50"/>
    <mergeCell ref="J50:K50"/>
    <mergeCell ref="L50:M50"/>
    <mergeCell ref="N50:O50"/>
    <mergeCell ref="P50:Q50"/>
    <mergeCell ref="R50:S50"/>
    <mergeCell ref="T50:U50"/>
    <mergeCell ref="V50:W50"/>
    <mergeCell ref="X50:Y50"/>
    <mergeCell ref="V49:W49"/>
    <mergeCell ref="X49:Y49"/>
    <mergeCell ref="Z49:AA49"/>
    <mergeCell ref="AB49:AC49"/>
    <mergeCell ref="AD49:AE49"/>
    <mergeCell ref="AF49:AG49"/>
    <mergeCell ref="Z50:AA50"/>
    <mergeCell ref="AB50:AC50"/>
    <mergeCell ref="AD50:AE50"/>
    <mergeCell ref="AH51:AI51"/>
    <mergeCell ref="E52:G52"/>
    <mergeCell ref="J52:K52"/>
    <mergeCell ref="L52:M52"/>
    <mergeCell ref="N52:O52"/>
    <mergeCell ref="P52:Q52"/>
    <mergeCell ref="R52:S52"/>
    <mergeCell ref="P51:Q51"/>
    <mergeCell ref="R51:S51"/>
    <mergeCell ref="T51:U51"/>
    <mergeCell ref="V51:W51"/>
    <mergeCell ref="X51:Y51"/>
    <mergeCell ref="Z51:AA51"/>
    <mergeCell ref="AF52:AG52"/>
    <mergeCell ref="AH52:AI52"/>
    <mergeCell ref="V52:W52"/>
    <mergeCell ref="X52:Y52"/>
    <mergeCell ref="Z52:AA52"/>
    <mergeCell ref="AB52:AC52"/>
    <mergeCell ref="AD52:AE52"/>
    <mergeCell ref="E51:G51"/>
    <mergeCell ref="J51:K51"/>
    <mergeCell ref="L51:M51"/>
    <mergeCell ref="N51:O51"/>
    <mergeCell ref="C53:C55"/>
    <mergeCell ref="E53:G53"/>
    <mergeCell ref="J53:K53"/>
    <mergeCell ref="L53:M53"/>
    <mergeCell ref="N53:O53"/>
    <mergeCell ref="P53:Q53"/>
    <mergeCell ref="R53:S53"/>
    <mergeCell ref="T53:U53"/>
    <mergeCell ref="T52:U52"/>
    <mergeCell ref="E55:G55"/>
    <mergeCell ref="J55:K55"/>
    <mergeCell ref="L55:M55"/>
    <mergeCell ref="N55:O55"/>
    <mergeCell ref="P55:Q55"/>
    <mergeCell ref="C51:C52"/>
    <mergeCell ref="AH53:AI53"/>
    <mergeCell ref="E54:G54"/>
    <mergeCell ref="J54:K54"/>
    <mergeCell ref="L54:M54"/>
    <mergeCell ref="N54:O54"/>
    <mergeCell ref="P54:Q54"/>
    <mergeCell ref="R54:S54"/>
    <mergeCell ref="T54:U54"/>
    <mergeCell ref="V54:W54"/>
    <mergeCell ref="X54:Y54"/>
    <mergeCell ref="V53:W53"/>
    <mergeCell ref="X53:Y53"/>
    <mergeCell ref="Z53:AA53"/>
    <mergeCell ref="AB53:AC53"/>
    <mergeCell ref="AD53:AE53"/>
    <mergeCell ref="AF53:AG53"/>
    <mergeCell ref="Z54:AA54"/>
    <mergeCell ref="AB54:AC54"/>
    <mergeCell ref="AD54:AE54"/>
    <mergeCell ref="AF54:AG54"/>
    <mergeCell ref="AH54:AI54"/>
    <mergeCell ref="AD55:AE55"/>
    <mergeCell ref="AF55:AG55"/>
    <mergeCell ref="AH55:AI55"/>
    <mergeCell ref="C56:C57"/>
    <mergeCell ref="E56:G56"/>
    <mergeCell ref="J56:K56"/>
    <mergeCell ref="L56:M56"/>
    <mergeCell ref="N56:O56"/>
    <mergeCell ref="P56:Q56"/>
    <mergeCell ref="R56:S56"/>
    <mergeCell ref="R55:S55"/>
    <mergeCell ref="T55:U55"/>
    <mergeCell ref="V55:W55"/>
    <mergeCell ref="X55:Y55"/>
    <mergeCell ref="Z55:AA55"/>
    <mergeCell ref="AB55:AC55"/>
    <mergeCell ref="X57:Y57"/>
    <mergeCell ref="Z57:AA57"/>
    <mergeCell ref="AB57:AC57"/>
    <mergeCell ref="AD57:AE57"/>
    <mergeCell ref="AF57:AG57"/>
    <mergeCell ref="AH57:AI57"/>
    <mergeCell ref="AF56:AG56"/>
    <mergeCell ref="AH56:AI56"/>
    <mergeCell ref="E57:G57"/>
    <mergeCell ref="J57:K57"/>
    <mergeCell ref="L57:M57"/>
    <mergeCell ref="N57:O57"/>
    <mergeCell ref="P57:Q57"/>
    <mergeCell ref="R57:S57"/>
    <mergeCell ref="T57:U57"/>
    <mergeCell ref="V57:W57"/>
    <mergeCell ref="T56:U56"/>
    <mergeCell ref="V56:W56"/>
    <mergeCell ref="X56:Y56"/>
    <mergeCell ref="Z56:AA56"/>
    <mergeCell ref="AB56:AC56"/>
    <mergeCell ref="AD56:AE56"/>
    <mergeCell ref="AD58:AE58"/>
    <mergeCell ref="AF58:AG58"/>
    <mergeCell ref="AH58:AI58"/>
    <mergeCell ref="E59:G59"/>
    <mergeCell ref="J59:K59"/>
    <mergeCell ref="L59:M59"/>
    <mergeCell ref="N59:O59"/>
    <mergeCell ref="P59:Q59"/>
    <mergeCell ref="R59:S59"/>
    <mergeCell ref="T59:U59"/>
    <mergeCell ref="R58:S58"/>
    <mergeCell ref="T58:U58"/>
    <mergeCell ref="V58:W58"/>
    <mergeCell ref="X58:Y58"/>
    <mergeCell ref="Z58:AA58"/>
    <mergeCell ref="AB58:AC58"/>
    <mergeCell ref="E58:G58"/>
    <mergeCell ref="J58:K58"/>
    <mergeCell ref="L58:M58"/>
    <mergeCell ref="N58:O58"/>
    <mergeCell ref="AH59:AI59"/>
    <mergeCell ref="E60:G60"/>
    <mergeCell ref="J60:K60"/>
    <mergeCell ref="L60:M60"/>
    <mergeCell ref="N60:O60"/>
    <mergeCell ref="P60:Q60"/>
    <mergeCell ref="R60:S60"/>
    <mergeCell ref="T60:U60"/>
    <mergeCell ref="V60:W60"/>
    <mergeCell ref="X60:Y60"/>
    <mergeCell ref="V59:W59"/>
    <mergeCell ref="X59:Y59"/>
    <mergeCell ref="Z59:AA59"/>
    <mergeCell ref="AB59:AC59"/>
    <mergeCell ref="AD59:AE59"/>
    <mergeCell ref="AF59:AG59"/>
    <mergeCell ref="Z60:AA60"/>
    <mergeCell ref="AB60:AC60"/>
    <mergeCell ref="AD60:AE60"/>
    <mergeCell ref="AF60:AG60"/>
    <mergeCell ref="AH60:AI60"/>
    <mergeCell ref="C61:C62"/>
    <mergeCell ref="E61:G61"/>
    <mergeCell ref="J61:K61"/>
    <mergeCell ref="L61:M61"/>
    <mergeCell ref="N61:O61"/>
    <mergeCell ref="C58:C60"/>
    <mergeCell ref="AB61:AC61"/>
    <mergeCell ref="AD61:AE61"/>
    <mergeCell ref="AF61:AG61"/>
    <mergeCell ref="P58:Q58"/>
    <mergeCell ref="T62:U62"/>
    <mergeCell ref="V62:W62"/>
    <mergeCell ref="X62:Y62"/>
    <mergeCell ref="Z62:AA62"/>
    <mergeCell ref="AB62:AC62"/>
    <mergeCell ref="AD62:AE62"/>
    <mergeCell ref="AH61:AI61"/>
    <mergeCell ref="E62:G62"/>
    <mergeCell ref="J62:K62"/>
    <mergeCell ref="L62:M62"/>
    <mergeCell ref="N62:O62"/>
    <mergeCell ref="P62:Q62"/>
    <mergeCell ref="R62:S62"/>
    <mergeCell ref="P61:Q61"/>
    <mergeCell ref="R61:S61"/>
    <mergeCell ref="T61:U61"/>
    <mergeCell ref="V61:W61"/>
    <mergeCell ref="X61:Y61"/>
    <mergeCell ref="Z61:AA61"/>
    <mergeCell ref="AF62:AG62"/>
    <mergeCell ref="AH62:AI62"/>
    <mergeCell ref="C70:C73"/>
    <mergeCell ref="D70:E73"/>
    <mergeCell ref="F70:AI70"/>
    <mergeCell ref="F71:AI71"/>
    <mergeCell ref="C74:C77"/>
    <mergeCell ref="D74:E77"/>
    <mergeCell ref="F74:AI74"/>
    <mergeCell ref="F75:AI75"/>
    <mergeCell ref="C65:AI65"/>
    <mergeCell ref="C66:C69"/>
    <mergeCell ref="D66:E69"/>
    <mergeCell ref="F66:AI66"/>
    <mergeCell ref="F67:AI67"/>
    <mergeCell ref="F68:AI68"/>
    <mergeCell ref="C102:C105"/>
    <mergeCell ref="D102:E105"/>
    <mergeCell ref="F102:AI102"/>
    <mergeCell ref="F103:AI103"/>
    <mergeCell ref="C109:AI123"/>
    <mergeCell ref="C94:C97"/>
    <mergeCell ref="D94:E97"/>
    <mergeCell ref="F94:AI94"/>
    <mergeCell ref="F95:AI95"/>
    <mergeCell ref="C98:C101"/>
    <mergeCell ref="D98:E101"/>
    <mergeCell ref="F98:AI98"/>
    <mergeCell ref="F99:AI99"/>
    <mergeCell ref="C86:C89"/>
    <mergeCell ref="D86:E89"/>
    <mergeCell ref="F86:AI86"/>
    <mergeCell ref="F87:AI87"/>
    <mergeCell ref="C90:C93"/>
    <mergeCell ref="D90:E93"/>
    <mergeCell ref="F90:AI90"/>
    <mergeCell ref="F91:AI91"/>
    <mergeCell ref="C78:C81"/>
    <mergeCell ref="D78:E81"/>
    <mergeCell ref="F78:AI78"/>
    <mergeCell ref="F79:AI79"/>
    <mergeCell ref="C82:C85"/>
    <mergeCell ref="D82:E85"/>
    <mergeCell ref="F82:AI82"/>
    <mergeCell ref="F83:AI83"/>
  </mergeCells>
  <conditionalFormatting sqref="C42:C43 C53 C58 G63">
    <cfRule type="expression" dxfId="1" priority="2">
      <formula>$G$38&gt;1</formula>
    </cfRule>
  </conditionalFormatting>
  <conditionalFormatting sqref="C48">
    <cfRule type="expression" dxfId="0" priority="1">
      <formula>$G$38&gt;1</formula>
    </cfRule>
  </conditionalFormatting>
  <pageMargins left="0.7" right="0.7" top="0.75" bottom="0.75" header="0.3" footer="0.3"/>
  <pageSetup scale="2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79FB738B52054CB49D1EA14F3B017D" ma:contentTypeVersion="11" ma:contentTypeDescription="Crear nuevo documento." ma:contentTypeScope="" ma:versionID="c1c926baca3538d4179b89bc4edfbe74">
  <xsd:schema xmlns:xsd="http://www.w3.org/2001/XMLSchema" xmlns:xs="http://www.w3.org/2001/XMLSchema" xmlns:p="http://schemas.microsoft.com/office/2006/metadata/properties" xmlns:ns2="38982260-ffbb-4d45-bf74-3f340fef217a" xmlns:ns3="4beaf995-bca9-4e52-9e7c-0ff6540365ad" targetNamespace="http://schemas.microsoft.com/office/2006/metadata/properties" ma:root="true" ma:fieldsID="dc6faf04dd836e1063e6bd4a49ee9bcb" ns2:_="" ns3:_="">
    <xsd:import namespace="38982260-ffbb-4d45-bf74-3f340fef217a"/>
    <xsd:import namespace="4beaf995-bca9-4e52-9e7c-0ff6540365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82260-ffbb-4d45-bf74-3f340fef21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fb97fdf3-5407-489f-b992-4f745e4488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af995-bca9-4e52-9e7c-0ff6540365a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290a09d-2e35-40f4-8bb7-0ef09679eb9b}" ma:internalName="TaxCatchAll" ma:showField="CatchAllData" ma:web="4beaf995-bca9-4e52-9e7c-0ff6540365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eaf995-bca9-4e52-9e7c-0ff6540365ad" xsi:nil="true"/>
    <lcf76f155ced4ddcb4097134ff3c332f xmlns="38982260-ffbb-4d45-bf74-3f340fef217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19561-F2C6-476A-8F02-CC768DD8DF40}"/>
</file>

<file path=customXml/itemProps2.xml><?xml version="1.0" encoding="utf-8"?>
<ds:datastoreItem xmlns:ds="http://schemas.openxmlformats.org/officeDocument/2006/customXml" ds:itemID="{63AA2A11-AE46-4A5F-BCE6-D7C99ABA7B52}">
  <ds:schemaRefs>
    <ds:schemaRef ds:uri="http://schemas.microsoft.com/office/2006/metadata/properties"/>
    <ds:schemaRef ds:uri="http://schemas.microsoft.com/office/infopath/2007/PartnerControls"/>
    <ds:schemaRef ds:uri="4beaf995-bca9-4e52-9e7c-0ff6540365ad"/>
    <ds:schemaRef ds:uri="38982260-ffbb-4d45-bf74-3f340fef217a"/>
  </ds:schemaRefs>
</ds:datastoreItem>
</file>

<file path=customXml/itemProps3.xml><?xml version="1.0" encoding="utf-8"?>
<ds:datastoreItem xmlns:ds="http://schemas.openxmlformats.org/officeDocument/2006/customXml" ds:itemID="{A2FF41B7-BE2E-48D2-BC55-8A6E9BC4A2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P1</vt:lpstr>
      <vt:lpstr>'P1'!Área_de_impresión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Arenas Bustamante</dc:creator>
  <cp:lastModifiedBy>Johan Arenas Bustamante</cp:lastModifiedBy>
  <cp:lastPrinted>2025-08-11T23:22:53Z</cp:lastPrinted>
  <dcterms:created xsi:type="dcterms:W3CDTF">2025-08-09T16:52:13Z</dcterms:created>
  <dcterms:modified xsi:type="dcterms:W3CDTF">2025-08-11T23:24:08Z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0x0101008179FB738B52054CB49D1EA14F3B017D</vt:lpwstr>
  </property>
  <property fmtid="{D5CDD505-2E9C-101B-9397-08002B2CF9AE}" pid="3" name="MediaServiceImageTags">
    <vt:lpwstr/>
  </property>
</Properties>
</file>