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v2.nas" sheetId="1" state="visible" r:id="rId2"/>
    <sheet name="exemple pour F. AND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<sst xmlns="http://schemas.openxmlformats.org/spreadsheetml/2006/main" count="181" uniqueCount="96">
  <si>
    <t xml:space="preserve">starttime</t>
  </si>
  <si>
    <t xml:space="preserve">endtime</t>
  </si>
  <si>
    <t xml:space="preserve">mm</t>
  </si>
  <si>
    <t xml:space="preserve">flag_mm</t>
  </si>
  <si>
    <t xml:space="preserve">mm_off</t>
  </si>
  <si>
    <t xml:space="preserve">flag_mm_off</t>
  </si>
  <si>
    <t xml:space="preserve">NH4+</t>
  </si>
  <si>
    <t xml:space="preserve">flag_NH4+</t>
  </si>
  <si>
    <t xml:space="preserve">Ca++</t>
  </si>
  <si>
    <t xml:space="preserve">flag_Ca++</t>
  </si>
  <si>
    <t xml:space="preserve">Cl-</t>
  </si>
  <si>
    <t xml:space="preserve">flag_Cl-</t>
  </si>
  <si>
    <t xml:space="preserve">cond</t>
  </si>
  <si>
    <t xml:space="preserve">flag_cond</t>
  </si>
  <si>
    <t xml:space="preserve">Mg++</t>
  </si>
  <si>
    <t xml:space="preserve">flag_Mg++</t>
  </si>
  <si>
    <t xml:space="preserve">NO3-</t>
  </si>
  <si>
    <t xml:space="preserve">flag_NO3-</t>
  </si>
  <si>
    <t xml:space="preserve">pH</t>
  </si>
  <si>
    <t xml:space="preserve">flag_pH</t>
  </si>
  <si>
    <t xml:space="preserve">K+</t>
  </si>
  <si>
    <t xml:space="preserve">flag_K+</t>
  </si>
  <si>
    <t xml:space="preserve">Na+</t>
  </si>
  <si>
    <t xml:space="preserve">flag_Na+</t>
  </si>
  <si>
    <t xml:space="preserve">SO4--</t>
  </si>
  <si>
    <t xml:space="preserve">flag_SO4--</t>
  </si>
  <si>
    <t xml:space="preserve">0.291667</t>
  </si>
  <si>
    <t xml:space="preserve">1.291667</t>
  </si>
  <si>
    <t xml:space="preserve">0.6</t>
  </si>
  <si>
    <t xml:space="preserve">0.000</t>
  </si>
  <si>
    <t xml:space="preserve">0.999</t>
  </si>
  <si>
    <t xml:space="preserve">0.30</t>
  </si>
  <si>
    <t xml:space="preserve">0.09</t>
  </si>
  <si>
    <t xml:space="preserve">0.62</t>
  </si>
  <si>
    <t xml:space="preserve">0.783</t>
  </si>
  <si>
    <t xml:space="preserve">0.047</t>
  </si>
  <si>
    <t xml:space="preserve">0.43</t>
  </si>
  <si>
    <t xml:space="preserve">99.99</t>
  </si>
  <si>
    <t xml:space="preserve">0.04</t>
  </si>
  <si>
    <t xml:space="preserve">0.33</t>
  </si>
  <si>
    <t xml:space="preserve">0.24</t>
  </si>
  <si>
    <t xml:space="preserve">2.291667</t>
  </si>
  <si>
    <t xml:space="preserve">11.4</t>
  </si>
  <si>
    <t xml:space="preserve">0.05</t>
  </si>
  <si>
    <t xml:space="preserve">0.03</t>
  </si>
  <si>
    <t xml:space="preserve">0.010</t>
  </si>
  <si>
    <t xml:space="preserve">0.781</t>
  </si>
  <si>
    <t xml:space="preserve">0.34</t>
  </si>
  <si>
    <t xml:space="preserve">4.67</t>
  </si>
  <si>
    <t xml:space="preserve">0.02</t>
  </si>
  <si>
    <t xml:space="preserve">0.16</t>
  </si>
  <si>
    <t xml:space="preserve">3.291667</t>
  </si>
  <si>
    <t xml:space="preserve">0.0</t>
  </si>
  <si>
    <t xml:space="preserve">9.99</t>
  </si>
  <si>
    <t xml:space="preserve">0.890</t>
  </si>
  <si>
    <t xml:space="preserve">9.999</t>
  </si>
  <si>
    <t xml:space="preserve">4.291667</t>
  </si>
  <si>
    <t xml:space="preserve">22.1</t>
  </si>
  <si>
    <t xml:space="preserve">0.08</t>
  </si>
  <si>
    <t xml:space="preserve">0.22</t>
  </si>
  <si>
    <t xml:space="preserve">4.70</t>
  </si>
  <si>
    <t xml:space="preserve">0.10</t>
  </si>
  <si>
    <t xml:space="preserve">Date</t>
  </si>
  <si>
    <t xml:space="preserve">Cond.</t>
  </si>
  <si>
    <t xml:space="preserve">PH</t>
  </si>
  <si>
    <r>
      <rPr>
        <b val="true"/>
        <sz val="12"/>
        <color rgb="FF000000"/>
        <rFont val="Arial"/>
        <family val="2"/>
        <charset val="1"/>
      </rPr>
      <t xml:space="preserve">H</t>
    </r>
    <r>
      <rPr>
        <b val="true"/>
        <vertAlign val="superscript"/>
        <sz val="12"/>
        <color rgb="FF000000"/>
        <rFont val="Arial"/>
        <family val="2"/>
        <charset val="1"/>
      </rPr>
      <t xml:space="preserve">+</t>
    </r>
  </si>
  <si>
    <r>
      <rPr>
        <b val="true"/>
        <sz val="12"/>
        <color rgb="FF000000"/>
        <rFont val="Arial"/>
        <family val="2"/>
        <charset val="1"/>
      </rPr>
      <t xml:space="preserve">Na</t>
    </r>
    <r>
      <rPr>
        <b val="true"/>
        <vertAlign val="superscript"/>
        <sz val="12"/>
        <color rgb="FF000000"/>
        <rFont val="Arial"/>
        <family val="2"/>
        <charset val="1"/>
      </rPr>
      <t xml:space="preserve">+</t>
    </r>
  </si>
  <si>
    <r>
      <rPr>
        <b val="true"/>
        <sz val="12"/>
        <color rgb="FF000000"/>
        <rFont val="Arial"/>
        <family val="2"/>
        <charset val="1"/>
      </rPr>
      <t xml:space="preserve">NH</t>
    </r>
    <r>
      <rPr>
        <b val="true"/>
        <vertAlign val="subscript"/>
        <sz val="12"/>
        <color rgb="FF000000"/>
        <rFont val="Arial"/>
        <family val="2"/>
        <charset val="1"/>
      </rPr>
      <t xml:space="preserve">4</t>
    </r>
    <r>
      <rPr>
        <b val="true"/>
        <vertAlign val="superscript"/>
        <sz val="12"/>
        <color rgb="FF000000"/>
        <rFont val="Arial"/>
        <family val="2"/>
        <charset val="1"/>
      </rPr>
      <t xml:space="preserve">+</t>
    </r>
  </si>
  <si>
    <r>
      <rPr>
        <b val="true"/>
        <sz val="12"/>
        <color rgb="FF000000"/>
        <rFont val="Arial"/>
        <family val="2"/>
        <charset val="1"/>
      </rPr>
      <t xml:space="preserve">K</t>
    </r>
    <r>
      <rPr>
        <b val="true"/>
        <vertAlign val="superscript"/>
        <sz val="12"/>
        <color rgb="FF000000"/>
        <rFont val="Arial"/>
        <family val="2"/>
        <charset val="1"/>
      </rPr>
      <t xml:space="preserve">+</t>
    </r>
  </si>
  <si>
    <r>
      <rPr>
        <b val="true"/>
        <sz val="12"/>
        <color rgb="FF000000"/>
        <rFont val="Arial"/>
        <family val="2"/>
        <charset val="1"/>
      </rPr>
      <t xml:space="preserve">Ca</t>
    </r>
    <r>
      <rPr>
        <b val="true"/>
        <vertAlign val="superscript"/>
        <sz val="12"/>
        <color rgb="FF000000"/>
        <rFont val="Arial"/>
        <family val="2"/>
        <charset val="1"/>
      </rPr>
      <t xml:space="preserve">2+</t>
    </r>
  </si>
  <si>
    <r>
      <rPr>
        <b val="true"/>
        <sz val="12"/>
        <color rgb="FF000000"/>
        <rFont val="Arial"/>
        <family val="2"/>
        <charset val="1"/>
      </rPr>
      <t xml:space="preserve">Mg</t>
    </r>
    <r>
      <rPr>
        <b val="true"/>
        <vertAlign val="superscript"/>
        <sz val="12"/>
        <color rgb="FF000000"/>
        <rFont val="Arial"/>
        <family val="2"/>
        <charset val="1"/>
      </rPr>
      <t xml:space="preserve">2+</t>
    </r>
  </si>
  <si>
    <r>
      <rPr>
        <b val="true"/>
        <sz val="12"/>
        <color rgb="FF000000"/>
        <rFont val="Arial"/>
        <family val="2"/>
        <charset val="1"/>
      </rPr>
      <t xml:space="preserve">NO</t>
    </r>
    <r>
      <rPr>
        <b val="true"/>
        <vertAlign val="subscript"/>
        <sz val="12"/>
        <color rgb="FF000000"/>
        <rFont val="Arial"/>
        <family val="2"/>
        <charset val="1"/>
      </rPr>
      <t xml:space="preserve">3</t>
    </r>
    <r>
      <rPr>
        <b val="true"/>
        <vertAlign val="superscript"/>
        <sz val="12"/>
        <color rgb="FF000000"/>
        <rFont val="Arial"/>
        <family val="2"/>
        <charset val="1"/>
      </rPr>
      <t xml:space="preserve">-</t>
    </r>
  </si>
  <si>
    <r>
      <rPr>
        <b val="true"/>
        <sz val="12"/>
        <color rgb="FF000000"/>
        <rFont val="Arial"/>
        <family val="2"/>
        <charset val="1"/>
      </rPr>
      <t xml:space="preserve">Cl</t>
    </r>
    <r>
      <rPr>
        <b val="true"/>
        <vertAlign val="superscript"/>
        <sz val="12"/>
        <color rgb="FF000000"/>
        <rFont val="Arial"/>
        <family val="2"/>
        <charset val="1"/>
      </rPr>
      <t xml:space="preserve">-</t>
    </r>
  </si>
  <si>
    <r>
      <rPr>
        <b val="true"/>
        <sz val="12"/>
        <color rgb="FF000000"/>
        <rFont val="Arial"/>
        <family val="2"/>
        <charset val="1"/>
      </rPr>
      <t xml:space="preserve">SO</t>
    </r>
    <r>
      <rPr>
        <b val="true"/>
        <vertAlign val="subscript"/>
        <sz val="12"/>
        <color rgb="FF000000"/>
        <rFont val="Arial"/>
        <family val="2"/>
        <charset val="1"/>
      </rPr>
      <t xml:space="preserve">4</t>
    </r>
    <r>
      <rPr>
        <b val="true"/>
        <vertAlign val="superscript"/>
        <sz val="12"/>
        <color rgb="FF000000"/>
        <rFont val="Arial"/>
        <family val="2"/>
        <charset val="1"/>
      </rPr>
      <t xml:space="preserve">2-</t>
    </r>
  </si>
  <si>
    <t xml:space="preserve">HCOO</t>
  </si>
  <si>
    <r>
      <rPr>
        <b val="true"/>
        <sz val="12"/>
        <color rgb="FF000000"/>
        <rFont val="Arial"/>
        <family val="2"/>
        <charset val="1"/>
      </rPr>
      <t xml:space="preserve">CH</t>
    </r>
    <r>
      <rPr>
        <b val="true"/>
        <vertAlign val="subscript"/>
        <sz val="12"/>
        <color rgb="FF000000"/>
        <rFont val="Arial"/>
        <family val="2"/>
        <charset val="1"/>
      </rPr>
      <t xml:space="preserve">3</t>
    </r>
    <r>
      <rPr>
        <b val="true"/>
        <sz val="12"/>
        <color rgb="FF000000"/>
        <rFont val="Arial"/>
        <family val="2"/>
        <charset val="1"/>
      </rPr>
      <t xml:space="preserve">COO</t>
    </r>
  </si>
  <si>
    <r>
      <rPr>
        <b val="true"/>
        <sz val="12"/>
        <color rgb="FF000000"/>
        <rFont val="Arial"/>
        <family val="2"/>
        <charset val="1"/>
      </rPr>
      <t xml:space="preserve">C</t>
    </r>
    <r>
      <rPr>
        <b val="true"/>
        <vertAlign val="subscript"/>
        <sz val="12"/>
        <color rgb="FF000000"/>
        <rFont val="Arial"/>
        <family val="2"/>
        <charset val="1"/>
      </rPr>
      <t xml:space="preserve">2</t>
    </r>
    <r>
      <rPr>
        <b val="true"/>
        <sz val="12"/>
        <color rgb="FF000000"/>
        <rFont val="Arial"/>
        <family val="2"/>
        <charset val="1"/>
      </rPr>
      <t xml:space="preserve">H</t>
    </r>
    <r>
      <rPr>
        <b val="true"/>
        <vertAlign val="subscript"/>
        <sz val="12"/>
        <color rgb="FF000000"/>
        <rFont val="Arial"/>
        <family val="2"/>
        <charset val="1"/>
      </rPr>
      <t xml:space="preserve">5</t>
    </r>
    <r>
      <rPr>
        <b val="true"/>
        <sz val="12"/>
        <color rgb="FF000000"/>
        <rFont val="Arial"/>
        <family val="2"/>
        <charset val="1"/>
      </rPr>
      <t xml:space="preserve">COO</t>
    </r>
  </si>
  <si>
    <r>
      <rPr>
        <b val="true"/>
        <sz val="12"/>
        <color rgb="FF000000"/>
        <rFont val="Arial"/>
        <family val="2"/>
        <charset val="1"/>
      </rPr>
      <t xml:space="preserve">C</t>
    </r>
    <r>
      <rPr>
        <b val="true"/>
        <vertAlign val="subscript"/>
        <sz val="12"/>
        <color rgb="FF000000"/>
        <rFont val="Arial"/>
        <family val="2"/>
        <charset val="1"/>
      </rPr>
      <t xml:space="preserve">2</t>
    </r>
    <r>
      <rPr>
        <b val="true"/>
        <sz val="12"/>
        <color rgb="FF000000"/>
        <rFont val="Arial"/>
        <family val="2"/>
        <charset val="1"/>
      </rPr>
      <t xml:space="preserve">O</t>
    </r>
    <r>
      <rPr>
        <b val="true"/>
        <vertAlign val="subscript"/>
        <sz val="12"/>
        <color rgb="FF000000"/>
        <rFont val="Arial"/>
        <family val="2"/>
        <charset val="1"/>
      </rPr>
      <t xml:space="preserve">4</t>
    </r>
  </si>
  <si>
    <t xml:space="preserve">t Carb</t>
  </si>
  <si>
    <r>
      <rPr>
        <b val="true"/>
        <sz val="12"/>
        <rFont val="Arial"/>
        <family val="2"/>
        <charset val="1"/>
      </rPr>
      <t xml:space="preserve">HCOO</t>
    </r>
    <r>
      <rPr>
        <b val="true"/>
        <vertAlign val="superscript"/>
        <sz val="12"/>
        <rFont val="Arial"/>
        <family val="2"/>
        <charset val="1"/>
      </rPr>
      <t xml:space="preserve">-</t>
    </r>
  </si>
  <si>
    <r>
      <rPr>
        <b val="true"/>
        <sz val="12"/>
        <rFont val="Arial"/>
        <family val="2"/>
        <charset val="1"/>
      </rPr>
      <t xml:space="preserve">CH</t>
    </r>
    <r>
      <rPr>
        <b val="true"/>
        <vertAlign val="subscript"/>
        <sz val="12"/>
        <rFont val="Arial"/>
        <family val="2"/>
        <charset val="1"/>
      </rPr>
      <t xml:space="preserve">3</t>
    </r>
    <r>
      <rPr>
        <b val="true"/>
        <sz val="12"/>
        <rFont val="Arial"/>
        <family val="2"/>
        <charset val="1"/>
      </rPr>
      <t xml:space="preserve">COO</t>
    </r>
    <r>
      <rPr>
        <b val="true"/>
        <vertAlign val="superscript"/>
        <sz val="12"/>
        <rFont val="Arial"/>
        <family val="2"/>
        <charset val="1"/>
      </rPr>
      <t xml:space="preserve">-</t>
    </r>
  </si>
  <si>
    <r>
      <rPr>
        <b val="true"/>
        <sz val="12"/>
        <rFont val="Arial"/>
        <family val="2"/>
        <charset val="1"/>
      </rPr>
      <t xml:space="preserve">C</t>
    </r>
    <r>
      <rPr>
        <b val="true"/>
        <vertAlign val="subscript"/>
        <sz val="12"/>
        <rFont val="Arial"/>
        <family val="2"/>
        <charset val="1"/>
      </rPr>
      <t xml:space="preserve">2</t>
    </r>
    <r>
      <rPr>
        <b val="true"/>
        <sz val="12"/>
        <rFont val="Arial"/>
        <family val="2"/>
        <charset val="1"/>
      </rPr>
      <t xml:space="preserve">H</t>
    </r>
    <r>
      <rPr>
        <b val="true"/>
        <vertAlign val="subscript"/>
        <sz val="12"/>
        <rFont val="Arial"/>
        <family val="2"/>
        <charset val="1"/>
      </rPr>
      <t xml:space="preserve">5</t>
    </r>
    <r>
      <rPr>
        <b val="true"/>
        <sz val="12"/>
        <rFont val="Arial"/>
        <family val="2"/>
        <charset val="1"/>
      </rPr>
      <t xml:space="preserve">COO</t>
    </r>
    <r>
      <rPr>
        <b val="true"/>
        <vertAlign val="superscript"/>
        <sz val="12"/>
        <rFont val="Arial"/>
        <family val="2"/>
        <charset val="1"/>
      </rPr>
      <t xml:space="preserve">-</t>
    </r>
  </si>
  <si>
    <r>
      <rPr>
        <b val="true"/>
        <sz val="12"/>
        <rFont val="Arial"/>
        <family val="2"/>
        <charset val="1"/>
      </rPr>
      <t xml:space="preserve">C</t>
    </r>
    <r>
      <rPr>
        <b val="true"/>
        <vertAlign val="subscript"/>
        <sz val="12"/>
        <rFont val="Arial"/>
        <family val="2"/>
        <charset val="1"/>
      </rPr>
      <t xml:space="preserve">2</t>
    </r>
    <r>
      <rPr>
        <b val="true"/>
        <sz val="12"/>
        <rFont val="Arial"/>
        <family val="2"/>
        <charset val="1"/>
      </rPr>
      <t xml:space="preserve">O</t>
    </r>
    <r>
      <rPr>
        <b val="true"/>
        <vertAlign val="subscript"/>
        <sz val="12"/>
        <rFont val="Arial"/>
        <family val="2"/>
        <charset val="1"/>
      </rPr>
      <t xml:space="preserve">4</t>
    </r>
    <r>
      <rPr>
        <b val="true"/>
        <vertAlign val="superscript"/>
        <sz val="12"/>
        <rFont val="Arial"/>
        <family val="2"/>
        <charset val="1"/>
      </rPr>
      <t xml:space="preserve">-</t>
    </r>
  </si>
  <si>
    <t xml:space="preserve">AE</t>
  </si>
  <si>
    <t xml:space="preserve">CE</t>
  </si>
  <si>
    <t xml:space="preserve">AE+CE</t>
  </si>
  <si>
    <t xml:space="preserve">ID</t>
  </si>
  <si>
    <t xml:space="preserve">Cond</t>
  </si>
  <si>
    <t xml:space="preserve">HCOO-</t>
  </si>
  <si>
    <r>
      <rPr>
        <sz val="12"/>
        <color rgb="FF000000"/>
        <rFont val="Arial"/>
        <family val="2"/>
        <charset val="1"/>
      </rPr>
      <t xml:space="preserve">CH</t>
    </r>
    <r>
      <rPr>
        <vertAlign val="subscript"/>
        <sz val="12"/>
        <color rgb="FF000000"/>
        <rFont val="Arial"/>
        <family val="2"/>
        <charset val="1"/>
      </rPr>
      <t xml:space="preserve">3</t>
    </r>
    <r>
      <rPr>
        <sz val="12"/>
        <color rgb="FF000000"/>
        <rFont val="Arial"/>
        <family val="2"/>
        <charset val="1"/>
      </rPr>
      <t xml:space="preserve">COO-</t>
    </r>
  </si>
  <si>
    <r>
      <rPr>
        <sz val="12"/>
        <color rgb="FF000000"/>
        <rFont val="Arial"/>
        <family val="2"/>
        <charset val="1"/>
      </rPr>
      <t xml:space="preserve">C</t>
    </r>
    <r>
      <rPr>
        <vertAlign val="subscript"/>
        <sz val="12"/>
        <color rgb="FF000000"/>
        <rFont val="Arial"/>
        <family val="2"/>
        <charset val="1"/>
      </rPr>
      <t xml:space="preserve">2</t>
    </r>
    <r>
      <rPr>
        <sz val="12"/>
        <color rgb="FF000000"/>
        <rFont val="Arial"/>
        <family val="2"/>
        <charset val="1"/>
      </rPr>
      <t xml:space="preserve">H</t>
    </r>
    <r>
      <rPr>
        <vertAlign val="subscript"/>
        <sz val="12"/>
        <color rgb="FF000000"/>
        <rFont val="Arial"/>
        <family val="2"/>
        <charset val="1"/>
      </rPr>
      <t xml:space="preserve">5</t>
    </r>
    <r>
      <rPr>
        <sz val="12"/>
        <color rgb="FF000000"/>
        <rFont val="Arial"/>
        <family val="2"/>
        <charset val="1"/>
      </rPr>
      <t xml:space="preserve">COO-</t>
    </r>
  </si>
  <si>
    <r>
      <rPr>
        <sz val="12"/>
        <color rgb="FF000000"/>
        <rFont val="Arial"/>
        <family val="2"/>
        <charset val="1"/>
      </rPr>
      <t xml:space="preserve">C</t>
    </r>
    <r>
      <rPr>
        <vertAlign val="subscript"/>
        <sz val="12"/>
        <color rgb="FF000000"/>
        <rFont val="Arial"/>
        <family val="2"/>
        <charset val="1"/>
      </rPr>
      <t xml:space="preserve">2</t>
    </r>
    <r>
      <rPr>
        <sz val="12"/>
        <color rgb="FF000000"/>
        <rFont val="Arial"/>
        <family val="2"/>
        <charset val="1"/>
      </rPr>
      <t xml:space="preserve">O</t>
    </r>
    <r>
      <rPr>
        <vertAlign val="subscript"/>
        <sz val="12"/>
        <color rgb="FF000000"/>
        <rFont val="Arial"/>
        <family val="2"/>
        <charset val="1"/>
      </rPr>
      <t xml:space="preserve">4</t>
    </r>
    <r>
      <rPr>
        <sz val="12"/>
        <color rgb="FF000000"/>
        <rFont val="Arial"/>
        <family val="2"/>
        <charset val="1"/>
      </rPr>
      <t xml:space="preserve">--</t>
    </r>
  </si>
  <si>
    <t xml:space="preserve">HCO3-</t>
  </si>
  <si>
    <t xml:space="preserve">CH3COO-</t>
  </si>
  <si>
    <t xml:space="preserve">C2H5COO-</t>
  </si>
  <si>
    <t xml:space="preserve">C2O4--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</si>
</sst>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vertAlign val="superscript"/>
      <sz val="12"/>
      <color rgb="FF000000"/>
      <name val="Arial"/>
      <family val="2"/>
      <charset val="1"/>
    </font>
    <font>
      <b val="true"/>
      <vertAlign val="subscript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vertAlign val="superscript"/>
      <sz val="12"/>
      <name val="Arial"/>
      <family val="2"/>
      <charset val="1"/>
    </font>
    <font>
      <b val="true"/>
      <vertAlign val="subscript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  <charset val="1"/>
    </font>
    <font>
      <vertAlign val="subscript"/>
      <sz val="12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VWM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45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28" activeCellId="0" sqref="A28"/>
    </sheetView>
  </sheetViews>
  <sheetFormatPr defaultColWidth="10.609375" defaultRowHeight="16" zeroHeight="false" outlineLevelRow="0" outlineLevelCol="0"/>
  <cols>
    <col collapsed="false" customWidth="true" hidden="false" outlineLevel="0" max="2" min="1" style="0" width="28"/>
    <col collapsed="false" customWidth="true" hidden="false" outlineLevel="0" max="3" min="3" style="0" width="19.5"/>
    <col collapsed="false" customWidth="true" hidden="false" outlineLevel="0" max="4" min="4" style="0" width="20"/>
    <col collapsed="false" customWidth="true" hidden="false" outlineLevel="0" max="5" min="5" style="0" width="19.67"/>
    <col collapsed="false" customWidth="true" hidden="false" outlineLevel="0" max="6" min="6" style="0" width="26.33"/>
    <col collapsed="false" customWidth="true" hidden="false" outlineLevel="0" max="7" min="7" style="0" width="19"/>
    <col collapsed="false" customWidth="true" hidden="false" outlineLevel="0" max="8" min="8" style="0" width="19.16"/>
    <col collapsed="false" customWidth="true" hidden="false" outlineLevel="0" max="9" min="9" style="0" width="18.83"/>
    <col collapsed="false" customWidth="true" hidden="false" outlineLevel="0" max="10" min="10" style="0" width="15.83"/>
    <col collapsed="false" customWidth="true" hidden="false" outlineLevel="0" max="11" min="11" style="0" width="17"/>
    <col collapsed="false" customWidth="true" hidden="false" outlineLevel="0" max="12" min="12" style="0" width="20.33"/>
    <col collapsed="false" customWidth="true" hidden="false" outlineLevel="0" max="13" min="13" style="0" width="17"/>
    <col collapsed="false" customWidth="true" hidden="false" outlineLevel="0" max="14" min="14" style="0" width="19.5"/>
    <col collapsed="false" customWidth="true" hidden="false" outlineLevel="0" max="15" min="15" style="0" width="16.5"/>
    <col collapsed="false" customWidth="true" hidden="false" outlineLevel="0" max="16" min="16" style="0" width="17.16"/>
    <col collapsed="false" customWidth="true" hidden="false" outlineLevel="0" max="17" min="17" style="0" width="15.51"/>
    <col collapsed="false" customWidth="true" hidden="false" outlineLevel="0" max="18" min="18" style="0" width="13"/>
    <col collapsed="false" customWidth="true" hidden="false" outlineLevel="0" max="19" min="19" style="0" width="15.33"/>
    <col collapsed="false" customWidth="true" hidden="false" outlineLevel="0" max="20" min="20" style="0" width="14.83"/>
  </cols>
  <sheetData>
    <row r="2" s="1" customFormat="true" ht="16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</row>
    <row r="3" customFormat="false" ht="16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n">
        <v>9</v>
      </c>
      <c r="F3" s="0" t="s">
        <v>30</v>
      </c>
      <c r="G3" s="0" t="s">
        <v>31</v>
      </c>
      <c r="H3" s="0" t="s">
        <v>29</v>
      </c>
      <c r="I3" s="0" t="s">
        <v>32</v>
      </c>
      <c r="J3" s="0" t="s">
        <v>29</v>
      </c>
      <c r="K3" s="0" t="s">
        <v>33</v>
      </c>
      <c r="L3" s="0" t="s">
        <v>29</v>
      </c>
      <c r="M3" s="0" t="n">
        <v>999</v>
      </c>
      <c r="N3" s="0" t="s">
        <v>34</v>
      </c>
      <c r="O3" s="0" t="s">
        <v>35</v>
      </c>
      <c r="P3" s="0" t="s">
        <v>29</v>
      </c>
      <c r="Q3" s="0" t="s">
        <v>36</v>
      </c>
      <c r="R3" s="0" t="s">
        <v>29</v>
      </c>
      <c r="S3" s="0" t="s">
        <v>37</v>
      </c>
      <c r="T3" s="0" t="s">
        <v>34</v>
      </c>
      <c r="U3" s="0" t="s">
        <v>38</v>
      </c>
      <c r="V3" s="0" t="s">
        <v>29</v>
      </c>
      <c r="W3" s="0" t="s">
        <v>39</v>
      </c>
      <c r="X3" s="0" t="s">
        <v>29</v>
      </c>
      <c r="Y3" s="0" t="s">
        <v>40</v>
      </c>
      <c r="Z3" s="0" t="s">
        <v>29</v>
      </c>
    </row>
    <row r="4" customFormat="false" ht="16" hidden="false" customHeight="false" outlineLevel="0" collapsed="false">
      <c r="A4" s="0" t="s">
        <v>27</v>
      </c>
      <c r="B4" s="0" t="s">
        <v>41</v>
      </c>
      <c r="C4" s="0" t="s">
        <v>42</v>
      </c>
      <c r="D4" s="0" t="s">
        <v>29</v>
      </c>
      <c r="E4" s="0" t="n">
        <v>9</v>
      </c>
      <c r="F4" s="0" t="s">
        <v>30</v>
      </c>
      <c r="G4" s="0" t="s">
        <v>43</v>
      </c>
      <c r="H4" s="0" t="s">
        <v>29</v>
      </c>
      <c r="I4" s="0" t="s">
        <v>44</v>
      </c>
      <c r="J4" s="0" t="s">
        <v>29</v>
      </c>
      <c r="K4" s="0" t="s">
        <v>32</v>
      </c>
      <c r="L4" s="0" t="s">
        <v>29</v>
      </c>
      <c r="M4" s="0" t="n">
        <v>12</v>
      </c>
      <c r="N4" s="0" t="s">
        <v>29</v>
      </c>
      <c r="O4" s="0" t="s">
        <v>45</v>
      </c>
      <c r="P4" s="0" t="s">
        <v>46</v>
      </c>
      <c r="Q4" s="0" t="s">
        <v>47</v>
      </c>
      <c r="R4" s="0" t="s">
        <v>29</v>
      </c>
      <c r="S4" s="0" t="s">
        <v>48</v>
      </c>
      <c r="T4" s="0" t="s">
        <v>29</v>
      </c>
      <c r="U4" s="0" t="s">
        <v>49</v>
      </c>
      <c r="V4" s="0" t="s">
        <v>29</v>
      </c>
      <c r="W4" s="0" t="s">
        <v>43</v>
      </c>
      <c r="X4" s="0" t="s">
        <v>29</v>
      </c>
      <c r="Y4" s="0" t="s">
        <v>50</v>
      </c>
      <c r="Z4" s="0" t="s">
        <v>29</v>
      </c>
    </row>
    <row r="5" customFormat="false" ht="16" hidden="false" customHeight="false" outlineLevel="0" collapsed="false">
      <c r="A5" s="0" t="s">
        <v>41</v>
      </c>
      <c r="B5" s="0" t="s">
        <v>51</v>
      </c>
      <c r="C5" s="0" t="s">
        <v>52</v>
      </c>
      <c r="D5" s="0" t="s">
        <v>29</v>
      </c>
      <c r="E5" s="0" t="n">
        <v>9</v>
      </c>
      <c r="F5" s="0" t="s">
        <v>30</v>
      </c>
      <c r="G5" s="0" t="s">
        <v>53</v>
      </c>
      <c r="H5" s="0" t="s">
        <v>54</v>
      </c>
      <c r="I5" s="0" t="s">
        <v>53</v>
      </c>
      <c r="J5" s="0" t="s">
        <v>54</v>
      </c>
      <c r="K5" s="0" t="s">
        <v>53</v>
      </c>
      <c r="L5" s="0" t="s">
        <v>54</v>
      </c>
      <c r="M5" s="0" t="n">
        <v>999</v>
      </c>
      <c r="N5" s="0" t="s">
        <v>54</v>
      </c>
      <c r="O5" s="0" t="s">
        <v>55</v>
      </c>
      <c r="P5" s="0" t="s">
        <v>54</v>
      </c>
      <c r="Q5" s="0" t="s">
        <v>53</v>
      </c>
      <c r="R5" s="0" t="s">
        <v>54</v>
      </c>
      <c r="S5" s="0" t="s">
        <v>37</v>
      </c>
      <c r="T5" s="0" t="s">
        <v>54</v>
      </c>
      <c r="U5" s="0" t="s">
        <v>53</v>
      </c>
      <c r="V5" s="0" t="s">
        <v>54</v>
      </c>
      <c r="W5" s="0" t="s">
        <v>53</v>
      </c>
      <c r="X5" s="0" t="s">
        <v>54</v>
      </c>
      <c r="Y5" s="0" t="s">
        <v>53</v>
      </c>
      <c r="Z5" s="0" t="s">
        <v>54</v>
      </c>
    </row>
    <row r="6" customFormat="false" ht="16" hidden="false" customHeight="false" outlineLevel="0" collapsed="false">
      <c r="A6" s="0" t="s">
        <v>51</v>
      </c>
      <c r="B6" s="0" t="s">
        <v>56</v>
      </c>
      <c r="C6" s="0" t="s">
        <v>57</v>
      </c>
      <c r="D6" s="0" t="s">
        <v>29</v>
      </c>
      <c r="E6" s="0" t="n">
        <v>9</v>
      </c>
      <c r="F6" s="0" t="s">
        <v>30</v>
      </c>
      <c r="G6" s="0" t="s">
        <v>44</v>
      </c>
      <c r="H6" s="0" t="s">
        <v>29</v>
      </c>
      <c r="I6" s="0" t="s">
        <v>49</v>
      </c>
      <c r="J6" s="0" t="s">
        <v>29</v>
      </c>
      <c r="K6" s="0" t="s">
        <v>58</v>
      </c>
      <c r="L6" s="0" t="s">
        <v>29</v>
      </c>
      <c r="M6" s="0" t="n">
        <v>12</v>
      </c>
      <c r="N6" s="0" t="s">
        <v>29</v>
      </c>
      <c r="O6" s="0" t="s">
        <v>45</v>
      </c>
      <c r="P6" s="0" t="s">
        <v>46</v>
      </c>
      <c r="Q6" s="0" t="s">
        <v>59</v>
      </c>
      <c r="R6" s="0" t="s">
        <v>29</v>
      </c>
      <c r="S6" s="0" t="s">
        <v>60</v>
      </c>
      <c r="T6" s="0" t="s">
        <v>29</v>
      </c>
      <c r="U6" s="0" t="s">
        <v>49</v>
      </c>
      <c r="V6" s="0" t="s">
        <v>29</v>
      </c>
      <c r="W6" s="0" t="s">
        <v>44</v>
      </c>
      <c r="X6" s="0" t="s">
        <v>29</v>
      </c>
      <c r="Y6" s="0" t="s">
        <v>61</v>
      </c>
      <c r="Z6" s="0" t="s">
        <v>29</v>
      </c>
    </row>
    <row r="9" customFormat="false" ht="17.25" hidden="false" customHeight="true" outlineLevel="0" collapsed="false">
      <c r="A9" s="2" t="s">
        <v>62</v>
      </c>
      <c r="B9" s="2"/>
      <c r="C9" s="3" t="s">
        <v>2</v>
      </c>
      <c r="D9" s="3" t="s">
        <v>63</v>
      </c>
      <c r="E9" s="3" t="s">
        <v>64</v>
      </c>
      <c r="F9" s="2" t="s">
        <v>65</v>
      </c>
      <c r="G9" s="3" t="s">
        <v>66</v>
      </c>
      <c r="H9" s="3" t="s">
        <v>67</v>
      </c>
      <c r="I9" s="3" t="s">
        <v>68</v>
      </c>
      <c r="J9" s="3" t="s">
        <v>69</v>
      </c>
      <c r="K9" s="3" t="s">
        <v>70</v>
      </c>
      <c r="L9" s="3" t="s">
        <v>71</v>
      </c>
      <c r="M9" s="3" t="s">
        <v>72</v>
      </c>
      <c r="N9" s="3" t="s">
        <v>73</v>
      </c>
      <c r="O9" s="3" t="s">
        <v>74</v>
      </c>
      <c r="P9" s="3" t="s">
        <v>75</v>
      </c>
      <c r="Q9" s="3" t="s">
        <v>76</v>
      </c>
      <c r="R9" s="3" t="s">
        <v>77</v>
      </c>
      <c r="S9" s="4" t="s">
        <v>78</v>
      </c>
      <c r="T9" s="5" t="s">
        <v>79</v>
      </c>
      <c r="U9" s="5" t="s">
        <v>80</v>
      </c>
      <c r="V9" s="5" t="s">
        <v>81</v>
      </c>
      <c r="W9" s="5" t="s">
        <v>82</v>
      </c>
      <c r="X9" s="2" t="s">
        <v>83</v>
      </c>
      <c r="Y9" s="2" t="s">
        <v>84</v>
      </c>
      <c r="Z9" s="2" t="s">
        <v>85</v>
      </c>
      <c r="AA9" s="2" t="s">
        <v>86</v>
      </c>
      <c r="AB9" s="6"/>
    </row>
    <row r="10" customFormat="false" ht="16" hidden="false" customHeight="false" outlineLevel="0" collapsed="false">
      <c r="A10" s="7" t="n">
        <v>40355</v>
      </c>
      <c r="B10" s="7"/>
      <c r="C10" s="8" t="n">
        <v>35</v>
      </c>
      <c r="D10" s="8" t="n">
        <v>23.9</v>
      </c>
      <c r="E10" s="8" t="n">
        <v>6.43</v>
      </c>
      <c r="F10" s="9" t="n">
        <v>0.371535229097172</v>
      </c>
      <c r="G10" s="10" t="n">
        <v>71.8138321009134</v>
      </c>
      <c r="H10" s="10" t="n">
        <v>22.3392461197339</v>
      </c>
      <c r="I10" s="10" t="n">
        <v>35.5242966751918</v>
      </c>
      <c r="J10" s="10" t="n">
        <v>77.6946107784431</v>
      </c>
      <c r="K10" s="10" t="n">
        <v>24.4444444444444</v>
      </c>
      <c r="L10" s="10" t="n">
        <v>2.67698758264796</v>
      </c>
      <c r="M10" s="10" t="n">
        <v>42.4541607898449</v>
      </c>
      <c r="N10" s="10" t="n">
        <v>64.3556110764106</v>
      </c>
      <c r="O10" s="10" t="n">
        <v>1.26610395379831</v>
      </c>
      <c r="P10" s="10" t="n">
        <v>3.82791327913279</v>
      </c>
      <c r="Q10" s="10" t="n">
        <v>0.766493293183685</v>
      </c>
      <c r="R10" s="10" t="n">
        <v>1.04521699613724</v>
      </c>
      <c r="S10" s="10" t="n">
        <v>92.3455171283396</v>
      </c>
      <c r="T10" s="10" t="n">
        <v>1.26346420292766</v>
      </c>
      <c r="U10" s="10" t="n">
        <v>3.7495735833327</v>
      </c>
      <c r="V10" s="10" t="n">
        <v>0.753400689753347</v>
      </c>
      <c r="W10" s="10" t="n">
        <v>1.03923681247475</v>
      </c>
      <c r="X10" s="9" t="n">
        <f aca="false">L10+M10+N10+S10+T10+U10+V10+W10</f>
        <v>208.637951865731</v>
      </c>
      <c r="Y10" s="10" t="n">
        <f aca="false">F10+G10+H10+I10+J10+K10</f>
        <v>232.187965347824</v>
      </c>
      <c r="Z10" s="9" t="n">
        <f aca="false">X10+Y10</f>
        <v>440.825917213555</v>
      </c>
      <c r="AA10" s="9" t="n">
        <v>3.25</v>
      </c>
      <c r="AB10" s="6"/>
    </row>
    <row r="11" customFormat="false" ht="16" hidden="false" customHeight="false" outlineLevel="0" collapsed="false">
      <c r="A11" s="7" t="n">
        <v>40361</v>
      </c>
      <c r="B11" s="7"/>
      <c r="C11" s="8" t="n">
        <v>9.5</v>
      </c>
      <c r="D11" s="8" t="n">
        <v>32.5</v>
      </c>
      <c r="E11" s="8" t="n">
        <v>6.6</v>
      </c>
      <c r="F11" s="9" t="n">
        <v>0.251188643150958</v>
      </c>
      <c r="G11" s="10" t="n">
        <v>58.5471944323619</v>
      </c>
      <c r="H11" s="10" t="n">
        <v>13.3037694013304</v>
      </c>
      <c r="I11" s="10" t="n">
        <v>28.8746803069054</v>
      </c>
      <c r="J11" s="10" t="n">
        <v>50.9481037924152</v>
      </c>
      <c r="K11" s="10" t="n">
        <v>16.5432098765432</v>
      </c>
      <c r="L11" s="10" t="n">
        <v>13.0624092888244</v>
      </c>
      <c r="M11" s="10" t="n">
        <v>57.4612129760226</v>
      </c>
      <c r="N11" s="10" t="n">
        <v>34.9573183427025</v>
      </c>
      <c r="O11" s="10" t="n">
        <v>0.555308751665926</v>
      </c>
      <c r="P11" s="10" t="n">
        <v>2.03252032520325</v>
      </c>
      <c r="Q11" s="10" t="n">
        <v>0.0821242814125376</v>
      </c>
      <c r="R11" s="10" t="n">
        <v>0.590774823903658</v>
      </c>
      <c r="S11" s="10" t="n">
        <v>41.3538764137027</v>
      </c>
      <c r="T11" s="10" t="n">
        <v>0.554525463629101</v>
      </c>
      <c r="U11" s="10" t="n">
        <v>2.00421010499705</v>
      </c>
      <c r="V11" s="10" t="n">
        <v>0.0811706099014757</v>
      </c>
      <c r="W11" s="10" t="n">
        <v>0.588485350219626</v>
      </c>
      <c r="X11" s="9" t="n">
        <f aca="false">L11+M11+N11+S11+T11+U11+V11+W11</f>
        <v>150.063208549999</v>
      </c>
      <c r="Y11" s="10" t="n">
        <f aca="false">F11+G11+H11+I11+J11+K11</f>
        <v>168.468146452707</v>
      </c>
      <c r="Z11" s="9" t="n">
        <f aca="false">X11+Y11</f>
        <v>318.531355002706</v>
      </c>
      <c r="AA11" s="9" t="n">
        <f aca="false">(100*(Y11-X11))/Z10</f>
        <v>4.17510341021794</v>
      </c>
      <c r="AB11" s="6"/>
    </row>
    <row r="12" customFormat="false" ht="16" hidden="false" customHeight="false" outlineLevel="0" collapsed="false">
      <c r="A12" s="7" t="n">
        <v>40368</v>
      </c>
      <c r="B12" s="7"/>
      <c r="C12" s="8" t="n">
        <v>11</v>
      </c>
      <c r="D12" s="8" t="n">
        <v>5.1</v>
      </c>
      <c r="E12" s="8" t="n">
        <v>6.25</v>
      </c>
      <c r="F12" s="9" t="n">
        <v>0.562341325190349</v>
      </c>
      <c r="G12" s="10" t="n">
        <v>6.52457590256633</v>
      </c>
      <c r="H12" s="10" t="n">
        <v>7.59423503325942</v>
      </c>
      <c r="I12" s="10" t="n">
        <v>7.69820971867008</v>
      </c>
      <c r="J12" s="10" t="n">
        <v>12.1756487025948</v>
      </c>
      <c r="K12" s="10" t="n">
        <v>4.19753086419753</v>
      </c>
      <c r="L12" s="10" t="n">
        <v>4.4831478793743</v>
      </c>
      <c r="M12" s="10" t="n">
        <v>7.24964739069111</v>
      </c>
      <c r="N12" s="10" t="n">
        <v>4.74703310430981</v>
      </c>
      <c r="O12" s="10" t="n">
        <v>0.288760550866282</v>
      </c>
      <c r="P12" s="10" t="n">
        <v>1.3719512195122</v>
      </c>
      <c r="Q12" s="10" t="n">
        <v>0.0958116616479606</v>
      </c>
      <c r="R12" s="10" t="n">
        <v>0.795273801408771</v>
      </c>
      <c r="S12" s="10" t="n">
        <v>25.2089821340764</v>
      </c>
      <c r="T12" s="10" t="n">
        <v>0.287850288330023</v>
      </c>
      <c r="U12" s="10" t="n">
        <v>1.32989620879795</v>
      </c>
      <c r="V12" s="10" t="n">
        <v>0.093356144851465</v>
      </c>
      <c r="W12" s="10" t="n">
        <v>0.788407062949836</v>
      </c>
      <c r="X12" s="9" t="n">
        <f aca="false">L12+M12+N12+S12+T12+U12+V12+W12</f>
        <v>44.1883202133809</v>
      </c>
      <c r="Y12" s="10" t="n">
        <f aca="false">F12+G12+H12+I12+J12+K12</f>
        <v>38.7525415464785</v>
      </c>
      <c r="Z12" s="9" t="n">
        <f aca="false">X12+Y12</f>
        <v>82.9408617598594</v>
      </c>
      <c r="AA12" s="9" t="n">
        <f aca="false">(100*(Y12-X12))/Z11</f>
        <v>-1.70651290101603</v>
      </c>
      <c r="AB12" s="6"/>
    </row>
    <row r="13" customFormat="false" ht="16" hidden="false" customHeight="false" outlineLevel="0" collapsed="false">
      <c r="A13" s="7" t="n">
        <v>40375</v>
      </c>
      <c r="B13" s="7"/>
      <c r="C13" s="11" t="n">
        <v>38</v>
      </c>
      <c r="D13" s="8" t="n">
        <v>3.9</v>
      </c>
      <c r="E13" s="8" t="n">
        <v>6.09</v>
      </c>
      <c r="F13" s="9" t="n">
        <v>0.812830516164099</v>
      </c>
      <c r="G13" s="10" t="n">
        <v>10.8307959982601</v>
      </c>
      <c r="H13" s="10" t="n">
        <v>1.21951219512195</v>
      </c>
      <c r="I13" s="10" t="n">
        <v>6.59846547314578</v>
      </c>
      <c r="J13" s="10" t="n">
        <v>17.0159680638723</v>
      </c>
      <c r="K13" s="10" t="n">
        <v>5.34979423868313</v>
      </c>
      <c r="L13" s="10" t="n">
        <v>1.01596516690856</v>
      </c>
      <c r="M13" s="10" t="n">
        <v>9.81664315937941</v>
      </c>
      <c r="N13" s="10" t="n">
        <v>5.41328336456381</v>
      </c>
      <c r="O13" s="10" t="n">
        <v>0.155486450466459</v>
      </c>
      <c r="P13" s="10" t="n">
        <v>0.880758807588076</v>
      </c>
      <c r="Q13" s="10" t="n">
        <v>0.23268546400219</v>
      </c>
      <c r="R13" s="10" t="n">
        <v>0.227221086116792</v>
      </c>
      <c r="S13" s="10" t="n">
        <v>26.4055072938862</v>
      </c>
      <c r="T13" s="10" t="n">
        <v>0.154778974056042</v>
      </c>
      <c r="U13" s="10" t="n">
        <v>0.842260093457731</v>
      </c>
      <c r="V13" s="10" t="n">
        <v>0.224163023542393</v>
      </c>
      <c r="W13" s="10" t="n">
        <v>0.224396106508875</v>
      </c>
      <c r="X13" s="9" t="n">
        <f aca="false">L13+M13+N13+S13+T13+U13+V13+W13</f>
        <v>44.0969971823031</v>
      </c>
      <c r="Y13" s="10" t="n">
        <f aca="false">F13+G13+H13+I13+J13+K13</f>
        <v>41.8273664852473</v>
      </c>
      <c r="Z13" s="9" t="n">
        <f aca="false">X13+Y13</f>
        <v>85.9243636675504</v>
      </c>
      <c r="AA13" s="9" t="n">
        <f aca="false">(100*(Y13-X13))/Z12</f>
        <v>-2.73644455687846</v>
      </c>
      <c r="AB13" s="6"/>
    </row>
    <row r="14" customFormat="false" ht="16" hidden="false" customHeight="false" outlineLevel="0" collapsed="false">
      <c r="A14" s="7" t="n">
        <v>40400</v>
      </c>
      <c r="B14" s="7"/>
      <c r="C14" s="11" t="n">
        <v>7.5</v>
      </c>
      <c r="D14" s="8" t="n">
        <v>13</v>
      </c>
      <c r="E14" s="8" t="n">
        <v>6.28</v>
      </c>
      <c r="F14" s="9" t="n">
        <v>0.524807460249771</v>
      </c>
      <c r="G14" s="10" t="n">
        <v>20.1391909525881</v>
      </c>
      <c r="H14" s="10" t="n">
        <v>13.2483370288248</v>
      </c>
      <c r="I14" s="10" t="n">
        <v>8.92583120204604</v>
      </c>
      <c r="J14" s="10" t="n">
        <v>77.0958083832335</v>
      </c>
      <c r="K14" s="10" t="n">
        <v>13.0041152263375</v>
      </c>
      <c r="L14" s="10" t="n">
        <v>22.1415900661184</v>
      </c>
      <c r="M14" s="10" t="n">
        <v>15.3737658674189</v>
      </c>
      <c r="N14" s="10" t="n">
        <v>19.7793046012909</v>
      </c>
      <c r="O14" s="10" t="n">
        <v>0.355397601066193</v>
      </c>
      <c r="P14" s="10" t="n">
        <v>1.42276422764228</v>
      </c>
      <c r="Q14" s="10" t="n">
        <v>0.23268546400219</v>
      </c>
      <c r="R14" s="10" t="n">
        <v>0.363553737786867</v>
      </c>
      <c r="S14" s="10" t="n">
        <v>57.8265858056056</v>
      </c>
      <c r="T14" s="10" t="n">
        <v>0.354351834662251</v>
      </c>
      <c r="U14" s="10" t="n">
        <v>1.38197913198843</v>
      </c>
      <c r="V14" s="10" t="n">
        <v>0.227110560817344</v>
      </c>
      <c r="W14" s="10" t="n">
        <v>0.360622488154992</v>
      </c>
      <c r="X14" s="9" t="n">
        <f aca="false">L14+M14+N14+S14+T14+U14+V14+W14</f>
        <v>117.445310356057</v>
      </c>
      <c r="Y14" s="10" t="n">
        <f aca="false">F14+G14+H14+I14+J14+K14</f>
        <v>132.93809025328</v>
      </c>
      <c r="Z14" s="9" t="n">
        <f aca="false">X14+Y14</f>
        <v>250.383400609336</v>
      </c>
      <c r="AA14" s="9" t="n">
        <f aca="false">(100*(Y14-X14))/Z13</f>
        <v>18.0307182223263</v>
      </c>
      <c r="AB14" s="6"/>
    </row>
    <row r="15" customFormat="false" ht="16" hidden="false" customHeight="false" outlineLevel="0" collapsed="false">
      <c r="A15" s="7" t="n">
        <v>40403</v>
      </c>
      <c r="B15" s="7"/>
      <c r="C15" s="8" t="n">
        <v>23</v>
      </c>
      <c r="D15" s="8" t="n">
        <v>6.1</v>
      </c>
      <c r="E15" s="8" t="n">
        <v>6.06</v>
      </c>
      <c r="F15" s="9" t="n">
        <v>0.87096358995608</v>
      </c>
      <c r="G15" s="10" t="n">
        <v>16.6159199652023</v>
      </c>
      <c r="H15" s="10" t="n">
        <v>2.71618625277162</v>
      </c>
      <c r="I15" s="10" t="n">
        <v>8.36317135549872</v>
      </c>
      <c r="J15" s="10" t="n">
        <v>18.5129740518962</v>
      </c>
      <c r="K15" s="10" t="n">
        <v>3.53909465020576</v>
      </c>
      <c r="L15" s="10" t="n">
        <v>4.16061925495888</v>
      </c>
      <c r="M15" s="10" t="n">
        <v>14.3300423131171</v>
      </c>
      <c r="N15" s="10" t="n">
        <v>8.22402665001041</v>
      </c>
      <c r="O15" s="10" t="n">
        <v>0.444247001332741</v>
      </c>
      <c r="P15" s="10" t="n">
        <v>1.15176151761518</v>
      </c>
      <c r="Q15" s="10" t="n">
        <v>0.218998083766767</v>
      </c>
      <c r="R15" s="10" t="n">
        <v>0.27266530334015</v>
      </c>
      <c r="S15" s="10" t="n">
        <v>22.2750368792001</v>
      </c>
      <c r="T15" s="10" t="n">
        <v>0.442081778417763</v>
      </c>
      <c r="U15" s="10" t="n">
        <v>1.0979845594919</v>
      </c>
      <c r="V15" s="10" t="n">
        <v>0.210425753572035</v>
      </c>
      <c r="W15" s="10" t="n">
        <v>0.269036106127717</v>
      </c>
      <c r="X15" s="9" t="n">
        <f aca="false">L15+M15+N15+S15+T15+U15+V15+W15</f>
        <v>51.0092532948959</v>
      </c>
      <c r="Y15" s="10" t="n">
        <f aca="false">F15+G15+H15+I15+J15+K15</f>
        <v>50.6183098655307</v>
      </c>
      <c r="Z15" s="9" t="n">
        <f aca="false">X15+Y15</f>
        <v>101.627563160427</v>
      </c>
      <c r="AA15" s="9" t="n">
        <f aca="false">(100*(Y15-X15))/Z14</f>
        <v>-0.156137918254101</v>
      </c>
      <c r="AB15" s="6"/>
    </row>
    <row r="16" customFormat="false" ht="16" hidden="false" customHeight="false" outlineLevel="0" collapsed="false">
      <c r="A16" s="7" t="n">
        <v>40407</v>
      </c>
      <c r="B16" s="7"/>
      <c r="C16" s="8" t="n">
        <v>24</v>
      </c>
      <c r="D16" s="8" t="n">
        <v>20.8</v>
      </c>
      <c r="E16" s="8" t="n">
        <v>6.31</v>
      </c>
      <c r="F16" s="9" t="n">
        <v>0.489778819368446</v>
      </c>
      <c r="G16" s="10" t="n">
        <v>79.469334493258</v>
      </c>
      <c r="H16" s="10" t="n">
        <v>0.665188470066519</v>
      </c>
      <c r="I16" s="10" t="n">
        <v>32.8900255754476</v>
      </c>
      <c r="J16" s="10" t="n">
        <v>57.3353293413174</v>
      </c>
      <c r="K16" s="10" t="n">
        <v>14.0740740740741</v>
      </c>
      <c r="L16" s="10" t="n">
        <v>14.3847766489276</v>
      </c>
      <c r="M16" s="10" t="n">
        <v>60.4513399153738</v>
      </c>
      <c r="N16" s="10" t="n">
        <v>32.6046221111805</v>
      </c>
      <c r="O16" s="10" t="n">
        <v>1.51043980453132</v>
      </c>
      <c r="P16" s="10" t="n">
        <v>3.8109756097561</v>
      </c>
      <c r="Q16" s="10" t="n">
        <v>0.862304954831645</v>
      </c>
      <c r="R16" s="10" t="n">
        <v>0.81799591002045</v>
      </c>
      <c r="S16" s="10" t="n">
        <v>69.6443206031798</v>
      </c>
      <c r="T16" s="10" t="n">
        <v>1.50629113425377</v>
      </c>
      <c r="U16" s="10" t="n">
        <v>3.70882605791219</v>
      </c>
      <c r="V16" s="10" t="n">
        <v>0.842993098620288</v>
      </c>
      <c r="W16" s="10" t="n">
        <v>0.81183749285398</v>
      </c>
      <c r="X16" s="9" t="n">
        <f aca="false">L16+M16+N16+S16+T16+U16+V16+W16</f>
        <v>183.955007062302</v>
      </c>
      <c r="Y16" s="10" t="n">
        <f aca="false">F16+G16+H16+I16+J16+K16</f>
        <v>184.923730773532</v>
      </c>
      <c r="Z16" s="9" t="n">
        <f aca="false">X16+Y16</f>
        <v>368.878737835834</v>
      </c>
      <c r="AA16" s="9" t="n">
        <f aca="false">(100*(Y16-X16))/Z15</f>
        <v>0.953209622571371</v>
      </c>
      <c r="AB16" s="6"/>
    </row>
    <row r="17" customFormat="false" ht="16" hidden="false" customHeight="false" outlineLevel="0" collapsed="false">
      <c r="A17" s="7" t="n">
        <v>40408</v>
      </c>
      <c r="B17" s="7"/>
      <c r="C17" s="8" t="n">
        <v>22</v>
      </c>
      <c r="D17" s="8" t="n">
        <v>3.9</v>
      </c>
      <c r="E17" s="8" t="n">
        <v>5.94</v>
      </c>
      <c r="F17" s="9" t="n">
        <v>1.14815362149688</v>
      </c>
      <c r="G17" s="10" t="n">
        <v>4.00173988690735</v>
      </c>
      <c r="H17" s="10" t="n">
        <v>5.04434589800444</v>
      </c>
      <c r="I17" s="10" t="n">
        <v>1.8925831202046</v>
      </c>
      <c r="J17" s="10" t="n">
        <v>22.4051896207585</v>
      </c>
      <c r="K17" s="10" t="n">
        <v>3.62139917695473</v>
      </c>
      <c r="L17" s="10" t="n">
        <v>8.27285921625544</v>
      </c>
      <c r="M17" s="10" t="n">
        <v>3.94922425952045</v>
      </c>
      <c r="N17" s="10" t="n">
        <v>9.24422236102436</v>
      </c>
      <c r="O17" s="10" t="n">
        <v>0.177698800533096</v>
      </c>
      <c r="P17" s="10" t="n">
        <v>0.62669376693767</v>
      </c>
      <c r="Q17" s="10" t="n">
        <v>0.0547495209416918</v>
      </c>
      <c r="R17" s="10" t="n">
        <v>0.113610543058396</v>
      </c>
      <c r="S17" s="10" t="n">
        <v>21.7833142107851</v>
      </c>
      <c r="T17" s="10" t="n">
        <v>0.176558840910026</v>
      </c>
      <c r="U17" s="10" t="n">
        <v>0.588685066652308</v>
      </c>
      <c r="V17" s="10" t="n">
        <v>0.0519591494072853</v>
      </c>
      <c r="W17" s="10" t="n">
        <v>0.111625529255302</v>
      </c>
      <c r="X17" s="9" t="n">
        <f aca="false">L17+M17+N17+S17+T17+U17+V17+W17</f>
        <v>44.1784486338103</v>
      </c>
      <c r="Y17" s="10" t="n">
        <f aca="false">F17+G17+H17+I17+J17+K17</f>
        <v>38.1134113243265</v>
      </c>
      <c r="Z17" s="9" t="n">
        <f aca="false">X17+Y17</f>
        <v>82.2918599581368</v>
      </c>
      <c r="AA17" s="9" t="n">
        <f aca="false">(100*(Y17-X17))/Z16</f>
        <v>-1.64418186449743</v>
      </c>
      <c r="AB17" s="6"/>
    </row>
    <row r="18" customFormat="false" ht="16" hidden="false" customHeight="false" outlineLevel="0" collapsed="false">
      <c r="A18" s="7" t="n">
        <v>40416</v>
      </c>
      <c r="B18" s="7"/>
      <c r="C18" s="8" t="n">
        <v>4.5</v>
      </c>
      <c r="D18" s="8" t="n">
        <v>9.2</v>
      </c>
      <c r="E18" s="8" t="n">
        <v>6.27</v>
      </c>
      <c r="F18" s="9" t="n">
        <v>0.537031796370253</v>
      </c>
      <c r="G18" s="10" t="n">
        <v>17.5293605915616</v>
      </c>
      <c r="H18" s="10" t="n">
        <v>6.81818181818182</v>
      </c>
      <c r="I18" s="10" t="n">
        <v>8.82352941176471</v>
      </c>
      <c r="J18" s="10" t="n">
        <v>35.5788423153693</v>
      </c>
      <c r="K18" s="10" t="n">
        <v>6.50205761316872</v>
      </c>
      <c r="L18" s="10" t="n">
        <v>1.91904531527173</v>
      </c>
      <c r="M18" s="10" t="n">
        <v>13.4273624823695</v>
      </c>
      <c r="N18" s="10" t="n">
        <v>11.1805121798876</v>
      </c>
      <c r="O18" s="10" t="n">
        <v>0.688582852065749</v>
      </c>
      <c r="P18" s="10" t="n">
        <v>1.43970189701897</v>
      </c>
      <c r="Q18" s="10"/>
      <c r="R18" s="10" t="n">
        <v>0.477164280845263</v>
      </c>
      <c r="S18" s="10" t="n">
        <v>56.8759219800033</v>
      </c>
      <c r="T18" s="10" t="n">
        <v>0.686509626139217</v>
      </c>
      <c r="U18" s="10" t="n">
        <v>1.39749812825223</v>
      </c>
      <c r="V18" s="10"/>
      <c r="W18" s="10" t="n">
        <v>0.473228140616948</v>
      </c>
      <c r="X18" s="9" t="n">
        <f aca="false">L18+M18+N18+S18+T18+U18+V18+W18</f>
        <v>85.9600778525405</v>
      </c>
      <c r="Y18" s="10" t="n">
        <f aca="false">F18+G18+H18+I18+J18+K18</f>
        <v>75.7890035464163</v>
      </c>
      <c r="Z18" s="9" t="n">
        <f aca="false">X18+Y18</f>
        <v>161.749081398957</v>
      </c>
      <c r="AA18" s="9" t="n">
        <f aca="false">(100*(Y18-X18))/Z17</f>
        <v>-12.3597574672615</v>
      </c>
      <c r="AB18" s="6"/>
    </row>
    <row r="19" customFormat="false" ht="16" hidden="false" customHeight="false" outlineLevel="0" collapsed="false">
      <c r="A19" s="7" t="n">
        <v>40420</v>
      </c>
      <c r="B19" s="7"/>
      <c r="C19" s="8" t="n">
        <v>6.5</v>
      </c>
      <c r="D19" s="8" t="n">
        <v>11.1</v>
      </c>
      <c r="E19" s="8" t="n">
        <v>6.39</v>
      </c>
      <c r="F19" s="9" t="n">
        <v>0.407380277804112</v>
      </c>
      <c r="G19" s="10" t="n">
        <v>28.6646367986081</v>
      </c>
      <c r="H19" s="10" t="n">
        <v>7.87139689578714</v>
      </c>
      <c r="I19" s="10" t="n">
        <v>8.87468030690537</v>
      </c>
      <c r="J19" s="10" t="n">
        <v>47.6546906187625</v>
      </c>
      <c r="K19" s="10" t="n">
        <v>12.9218106995885</v>
      </c>
      <c r="L19" s="10" t="n">
        <v>16.7553620383809</v>
      </c>
      <c r="M19" s="10" t="n">
        <v>22.9055007052186</v>
      </c>
      <c r="N19" s="10" t="n">
        <v>19.4461794711639</v>
      </c>
      <c r="O19" s="10" t="n">
        <v>0.155486450466459</v>
      </c>
      <c r="P19" s="10" t="n">
        <v>0.711382113821138</v>
      </c>
      <c r="Q19" s="10"/>
      <c r="R19" s="10" t="n">
        <v>0.159054760281754</v>
      </c>
      <c r="S19" s="10" t="n">
        <v>35.010653991149</v>
      </c>
      <c r="T19" s="10" t="n">
        <v>0.155131065726048</v>
      </c>
      <c r="U19" s="10" t="n">
        <v>0.695450268577216</v>
      </c>
      <c r="V19" s="10"/>
      <c r="W19" s="10" t="n">
        <v>0.158057484971824</v>
      </c>
      <c r="X19" s="9" t="n">
        <f aca="false">L19+M19+N19+S19+T19+U19+V19+W19</f>
        <v>95.1263350251875</v>
      </c>
      <c r="Y19" s="10" t="n">
        <f aca="false">F19+G19+H19+I19+J19+K19</f>
        <v>106.394595597456</v>
      </c>
      <c r="Z19" s="9" t="n">
        <f aca="false">X19+Y19</f>
        <v>201.520930622643</v>
      </c>
      <c r="AA19" s="9" t="n">
        <f aca="false">(100*(Y19-X19))/Z18</f>
        <v>6.96650668727747</v>
      </c>
      <c r="AB19" s="6"/>
    </row>
    <row r="20" customFormat="false" ht="16" hidden="false" customHeight="false" outlineLevel="0" collapsed="false">
      <c r="A20" s="7" t="n">
        <v>40420</v>
      </c>
      <c r="B20" s="7"/>
      <c r="C20" s="8" t="n">
        <v>16</v>
      </c>
      <c r="D20" s="8" t="n">
        <v>5.2</v>
      </c>
      <c r="E20" s="8" t="n">
        <v>5.99</v>
      </c>
      <c r="F20" s="9" t="n">
        <v>1.02329299228075</v>
      </c>
      <c r="G20" s="10" t="n">
        <v>14.3975641583297</v>
      </c>
      <c r="H20" s="10" t="n">
        <v>2.21729490022173</v>
      </c>
      <c r="I20" s="10" t="n">
        <v>5.78005115089514</v>
      </c>
      <c r="J20" s="10" t="n">
        <v>19.6606786427146</v>
      </c>
      <c r="K20" s="10" t="n">
        <v>5.4320987654321</v>
      </c>
      <c r="L20" s="10" t="n">
        <v>1.48363167231092</v>
      </c>
      <c r="M20" s="10" t="n">
        <v>9.73201692524683</v>
      </c>
      <c r="N20" s="10" t="n">
        <v>8.26566729127629</v>
      </c>
      <c r="O20" s="10" t="n">
        <v>0.288760550866282</v>
      </c>
      <c r="P20" s="10" t="n">
        <v>1.49051490514905</v>
      </c>
      <c r="Q20" s="10"/>
      <c r="R20" s="10" t="n">
        <v>0.159054760281754</v>
      </c>
      <c r="S20" s="10" t="n">
        <v>22.4717259465661</v>
      </c>
      <c r="T20" s="10" t="n">
        <v>0.287108414386446</v>
      </c>
      <c r="U20" s="10" t="n">
        <v>1.40941172564057</v>
      </c>
      <c r="V20" s="10"/>
      <c r="W20" s="10" t="n">
        <v>0.156573241633883</v>
      </c>
      <c r="X20" s="9" t="n">
        <f aca="false">L20+M20+N20+S20+T20+U20+V20+W20</f>
        <v>43.8061352170611</v>
      </c>
      <c r="Y20" s="10" t="n">
        <f aca="false">F20+G20+H20+I20+J20+K20</f>
        <v>48.510980609874</v>
      </c>
      <c r="Z20" s="9" t="n">
        <f aca="false">X20+Y20</f>
        <v>92.3171158269351</v>
      </c>
      <c r="AA20" s="9" t="n">
        <f aca="false">(100*(Y20-X20))/Z19</f>
        <v>2.33466835344413</v>
      </c>
      <c r="AB20" s="6"/>
    </row>
    <row r="21" customFormat="false" ht="16" hidden="false" customHeight="false" outlineLevel="0" collapsed="false">
      <c r="A21" s="7" t="n">
        <v>40424</v>
      </c>
      <c r="B21" s="7"/>
      <c r="C21" s="8" t="n">
        <v>9</v>
      </c>
      <c r="D21" s="8" t="n">
        <v>7.8</v>
      </c>
      <c r="E21" s="8" t="n">
        <v>5.98</v>
      </c>
      <c r="F21" s="9" t="n">
        <v>1.0471285480509</v>
      </c>
      <c r="G21" s="10" t="n">
        <v>11.3092648977816</v>
      </c>
      <c r="H21" s="10" t="n">
        <v>10.7538802660754</v>
      </c>
      <c r="I21" s="10" t="n">
        <v>5.49872122762148</v>
      </c>
      <c r="J21" s="10" t="n">
        <v>33.5828343313373</v>
      </c>
      <c r="K21" s="10" t="n">
        <v>7.24279835390947</v>
      </c>
      <c r="L21" s="10" t="n">
        <v>12.9333978390582</v>
      </c>
      <c r="M21" s="10" t="n">
        <v>12.6375176304654</v>
      </c>
      <c r="N21" s="10" t="n">
        <v>20.2581719758484</v>
      </c>
      <c r="O21" s="10" t="n">
        <v>0.133274100399822</v>
      </c>
      <c r="P21" s="10" t="n">
        <v>0.40650406504065</v>
      </c>
      <c r="Q21" s="10"/>
      <c r="R21" s="10" t="n">
        <v>0.136332651670075</v>
      </c>
      <c r="S21" s="10" t="n">
        <v>24.3238813309294</v>
      </c>
      <c r="T21" s="10" t="n">
        <v>0.132493918367782</v>
      </c>
      <c r="U21" s="10" t="n">
        <v>0.383898448472275</v>
      </c>
      <c r="V21" s="10"/>
      <c r="W21" s="10" t="n">
        <v>0.134156881814506</v>
      </c>
      <c r="X21" s="9" t="n">
        <f aca="false">L21+M21+N21+S21+T21+U21+V21+W21</f>
        <v>70.803518024956</v>
      </c>
      <c r="Y21" s="10" t="n">
        <f aca="false">F21+G21+H21+I21+J21+K21</f>
        <v>69.4346276247762</v>
      </c>
      <c r="Z21" s="9" t="n">
        <f aca="false">X21+Y21</f>
        <v>140.238145649732</v>
      </c>
      <c r="AA21" s="9" t="n">
        <f aca="false">(100*(Y21-X21))/Z20</f>
        <v>-1.48281322257298</v>
      </c>
      <c r="AB21" s="6"/>
    </row>
    <row r="22" customFormat="false" ht="16" hidden="false" customHeight="false" outlineLevel="0" collapsed="false">
      <c r="A22" s="7" t="n">
        <v>40424</v>
      </c>
      <c r="B22" s="7"/>
      <c r="C22" s="8" t="n">
        <v>23</v>
      </c>
      <c r="D22" s="8" t="n">
        <v>6.7</v>
      </c>
      <c r="E22" s="8" t="n">
        <v>5.84</v>
      </c>
      <c r="F22" s="9" t="n">
        <v>1.44543977074593</v>
      </c>
      <c r="G22" s="10" t="n">
        <v>17.6163549369291</v>
      </c>
      <c r="H22" s="10" t="n">
        <v>7.15077605321508</v>
      </c>
      <c r="I22" s="10" t="n">
        <v>8.95140664961637</v>
      </c>
      <c r="J22" s="10" t="n">
        <v>16.8163672654691</v>
      </c>
      <c r="K22" s="10" t="n">
        <v>5.18518518518519</v>
      </c>
      <c r="L22" s="10" t="n">
        <v>5.95065312046444</v>
      </c>
      <c r="M22" s="10" t="n">
        <v>12.9478138222849</v>
      </c>
      <c r="N22" s="10" t="n">
        <v>17.9887570268582</v>
      </c>
      <c r="O22" s="10" t="n">
        <v>0.22212350066637</v>
      </c>
      <c r="P22" s="10" t="n">
        <v>1.0840108401084</v>
      </c>
      <c r="Q22" s="10"/>
      <c r="R22" s="10" t="n">
        <v>0.181776868893433</v>
      </c>
      <c r="S22" s="10" t="n">
        <v>22.684805769546</v>
      </c>
      <c r="T22" s="10" t="n">
        <v>0.22033257029794</v>
      </c>
      <c r="U22" s="10" t="n">
        <v>1.00252273305118</v>
      </c>
      <c r="V22" s="10"/>
      <c r="W22" s="10" t="n">
        <v>0.177796501040994</v>
      </c>
      <c r="X22" s="9" t="n">
        <f aca="false">L22+M22+N22+S22+T22+U22+V22+W22</f>
        <v>60.9726815435437</v>
      </c>
      <c r="Y22" s="10" t="n">
        <f aca="false">F22+G22+H22+I22+J22+K22</f>
        <v>57.1655298611607</v>
      </c>
      <c r="Z22" s="9" t="n">
        <f aca="false">X22+Y22</f>
        <v>118.138211404704</v>
      </c>
      <c r="AA22" s="9" t="n">
        <f aca="false">(100*(Y22-X22))/Z21</f>
        <v>-2.71477611511772</v>
      </c>
      <c r="AB22" s="6"/>
    </row>
    <row r="23" customFormat="false" ht="16" hidden="false" customHeight="false" outlineLevel="0" collapsed="false">
      <c r="A23" s="7" t="n">
        <v>40437</v>
      </c>
      <c r="B23" s="7"/>
      <c r="C23" s="8" t="n">
        <v>18</v>
      </c>
      <c r="D23" s="8" t="n">
        <v>25.9</v>
      </c>
      <c r="E23" s="8" t="n">
        <v>6.75</v>
      </c>
      <c r="F23" s="9" t="n">
        <v>0.177827941003892</v>
      </c>
      <c r="G23" s="10" t="n">
        <v>15.2240104393214</v>
      </c>
      <c r="H23" s="10" t="n">
        <v>9.70066518847007</v>
      </c>
      <c r="I23" s="10" t="n">
        <v>121.50895140665</v>
      </c>
      <c r="J23" s="10" t="n">
        <v>60.8283433133733</v>
      </c>
      <c r="K23" s="10" t="n">
        <v>54.320987654321</v>
      </c>
      <c r="L23" s="10" t="n">
        <v>3.67682631833575</v>
      </c>
      <c r="M23" s="10" t="n">
        <v>55.8251057827927</v>
      </c>
      <c r="N23" s="10" t="n">
        <v>34.124505517385</v>
      </c>
      <c r="O23" s="10" t="n">
        <v>1.22167925366504</v>
      </c>
      <c r="P23" s="10" t="n">
        <v>4.91192411924119</v>
      </c>
      <c r="Q23" s="10"/>
      <c r="R23" s="10" t="n">
        <v>5.04430811179277</v>
      </c>
      <c r="S23" s="10" t="n">
        <v>86.9037862645468</v>
      </c>
      <c r="T23" s="10" t="n">
        <v>1.22045879487017</v>
      </c>
      <c r="U23" s="10" t="n">
        <v>4.8632912071695</v>
      </c>
      <c r="V23" s="10"/>
      <c r="W23" s="10" t="n">
        <v>5.03045309349188</v>
      </c>
      <c r="X23" s="9" t="n">
        <f aca="false">L23+M23+N23+S23+T23+U23+V23+W23</f>
        <v>191.644426978592</v>
      </c>
      <c r="Y23" s="10" t="n">
        <f aca="false">F23+G23+H23+I23+J23+K23</f>
        <v>261.760785943139</v>
      </c>
      <c r="Z23" s="9" t="n">
        <f aca="false">X23+Y23</f>
        <v>453.405212921731</v>
      </c>
      <c r="AA23" s="9" t="n">
        <f aca="false">(100*(Y23-X23))/Z22</f>
        <v>59.3511262197384</v>
      </c>
      <c r="AB23" s="6"/>
    </row>
    <row r="24" customFormat="false" ht="16" hidden="false" customHeight="false" outlineLevel="0" collapsed="false">
      <c r="A24" s="7" t="n">
        <v>40441</v>
      </c>
      <c r="B24" s="7"/>
      <c r="C24" s="8" t="n">
        <v>11</v>
      </c>
      <c r="D24" s="8" t="n">
        <v>9.4</v>
      </c>
      <c r="E24" s="8" t="n">
        <v>6.34</v>
      </c>
      <c r="F24" s="9" t="n">
        <v>0.457088189614874</v>
      </c>
      <c r="G24" s="10" t="n">
        <v>16.9638973466725</v>
      </c>
      <c r="H24" s="10" t="n">
        <v>14.689578713969</v>
      </c>
      <c r="I24" s="10" t="n">
        <v>13.8107416879795</v>
      </c>
      <c r="J24" s="10" t="n">
        <v>24.8003992015968</v>
      </c>
      <c r="K24" s="10" t="n">
        <v>8.559670781893</v>
      </c>
      <c r="L24" s="10" t="n">
        <v>9.36945653926786</v>
      </c>
      <c r="M24" s="10" t="n">
        <v>15.0352609308886</v>
      </c>
      <c r="N24" s="10" t="n">
        <v>15.8859046429315</v>
      </c>
      <c r="O24" s="10" t="n">
        <v>0.422034651266104</v>
      </c>
      <c r="P24" s="10" t="n">
        <v>2.13414634146341</v>
      </c>
      <c r="Q24" s="10" t="n">
        <v>0.123186422118806</v>
      </c>
      <c r="R24" s="10" t="n">
        <v>0.568052715291979</v>
      </c>
      <c r="S24" s="10" t="n">
        <v>34.7484019013277</v>
      </c>
      <c r="T24" s="10" t="n">
        <v>0.420952636384795</v>
      </c>
      <c r="U24" s="10" t="n">
        <v>2.08066501564766</v>
      </c>
      <c r="V24" s="10" t="n">
        <v>0.120607871548151</v>
      </c>
      <c r="W24" s="10" t="n">
        <v>0.564059479982027</v>
      </c>
      <c r="X24" s="9" t="n">
        <f aca="false">L24+M24+N24+S24+T24+U24+V24+W24</f>
        <v>78.2253090179782</v>
      </c>
      <c r="Y24" s="10" t="n">
        <f aca="false">F24+G24+H24+I24+J24+K24</f>
        <v>79.2813759217257</v>
      </c>
      <c r="Z24" s="9" t="n">
        <f aca="false">X24+Y24</f>
        <v>157.506684939704</v>
      </c>
      <c r="AA24" s="9" t="n">
        <f aca="false">(100*(Y24-X24))/Z23</f>
        <v>0.232919003498478</v>
      </c>
      <c r="AB24" s="6"/>
    </row>
    <row r="25" customFormat="false" ht="16" hidden="false" customHeight="false" outlineLevel="0" collapsed="false">
      <c r="A25" s="7" t="n">
        <v>40456</v>
      </c>
      <c r="B25" s="7"/>
      <c r="C25" s="8" t="n">
        <v>2.5</v>
      </c>
      <c r="D25" s="8" t="n">
        <v>26.6</v>
      </c>
      <c r="E25" s="8" t="n">
        <v>5.9</v>
      </c>
      <c r="F25" s="9" t="n">
        <v>1.25892541179416</v>
      </c>
      <c r="G25" s="10" t="n">
        <v>54.066985645933</v>
      </c>
      <c r="H25" s="10" t="n">
        <v>63.7472283813747</v>
      </c>
      <c r="I25" s="10" t="n">
        <v>17.8772378516624</v>
      </c>
      <c r="J25" s="10" t="n">
        <v>66.0678642714571</v>
      </c>
      <c r="K25" s="10" t="n">
        <v>18.9300411522634</v>
      </c>
      <c r="L25" s="10" t="n">
        <v>83.744557329463</v>
      </c>
      <c r="M25" s="10" t="n">
        <v>58.7588152327221</v>
      </c>
      <c r="N25" s="10" t="n">
        <v>48.4072454715803</v>
      </c>
      <c r="O25" s="10" t="n">
        <v>0.510884051532652</v>
      </c>
      <c r="P25" s="10" t="n">
        <v>0.372628726287263</v>
      </c>
      <c r="Q25" s="10"/>
      <c r="R25" s="10" t="n">
        <v>1.79504658032265</v>
      </c>
      <c r="S25" s="10" t="n">
        <v>16.964432060318</v>
      </c>
      <c r="T25" s="10" t="n">
        <v>0.507292694288945</v>
      </c>
      <c r="U25" s="10" t="n">
        <v>0.347992727821506</v>
      </c>
      <c r="V25" s="10"/>
      <c r="W25" s="10" t="n">
        <v>1.7607153668255</v>
      </c>
      <c r="X25" s="9" t="n">
        <f aca="false">L25+M25+N25+S25+T25+U25+V25+W25</f>
        <v>210.491050883019</v>
      </c>
      <c r="Y25" s="10" t="n">
        <f aca="false">F25+G25+H25+I25+J25+K25</f>
        <v>221.948282714485</v>
      </c>
      <c r="Z25" s="9" t="n">
        <f aca="false">X25+Y25</f>
        <v>432.439333597504</v>
      </c>
      <c r="AA25" s="9" t="n">
        <f aca="false">(100*(Y25-X25))/Z24</f>
        <v>7.27412416549273</v>
      </c>
      <c r="AB25" s="6"/>
    </row>
    <row r="26" customFormat="false" ht="16" hidden="false" customHeight="false" outlineLevel="0" collapsed="false">
      <c r="A26" s="7" t="n">
        <v>40457</v>
      </c>
      <c r="B26" s="7"/>
      <c r="C26" s="8" t="n">
        <v>3</v>
      </c>
      <c r="D26" s="8" t="n">
        <v>18.9</v>
      </c>
      <c r="E26" s="8" t="n">
        <v>6.58</v>
      </c>
      <c r="F26" s="9" t="n">
        <v>0.263026799189538</v>
      </c>
      <c r="G26" s="10" t="n">
        <v>16.4419312744672</v>
      </c>
      <c r="H26" s="10" t="n">
        <v>28.6031042128603</v>
      </c>
      <c r="I26" s="10" t="n">
        <v>5.44757033248082</v>
      </c>
      <c r="J26" s="10" t="n">
        <v>122.305389221557</v>
      </c>
      <c r="K26" s="10" t="n">
        <v>13.0864197530864</v>
      </c>
      <c r="L26" s="10" t="n">
        <v>25.6248992098049</v>
      </c>
      <c r="M26" s="10" t="n">
        <v>19.9717912552891</v>
      </c>
      <c r="N26" s="10" t="n">
        <v>26.6083697688944</v>
      </c>
      <c r="O26" s="10" t="n">
        <v>0.111061750333185</v>
      </c>
      <c r="P26" s="10" t="n">
        <v>0.355691056910569</v>
      </c>
      <c r="Q26" s="10"/>
      <c r="R26" s="10" t="n">
        <v>0.181776868893433</v>
      </c>
      <c r="S26" s="10" t="n">
        <v>85.2319291919357</v>
      </c>
      <c r="T26" s="10" t="n">
        <v>0.11089772058444</v>
      </c>
      <c r="U26" s="10" t="n">
        <v>0.350506683158876</v>
      </c>
      <c r="V26" s="10"/>
      <c r="W26" s="10" t="n">
        <v>0.181039350285306</v>
      </c>
      <c r="X26" s="9" t="n">
        <f aca="false">L26+M26+N26+S26+T26+U26+V26+W26</f>
        <v>158.079433179953</v>
      </c>
      <c r="Y26" s="10" t="n">
        <f aca="false">F26+G26+H26+I26+J26+K26</f>
        <v>186.147441593641</v>
      </c>
      <c r="Z26" s="9" t="n">
        <f aca="false">X26+Y26</f>
        <v>344.226874773594</v>
      </c>
      <c r="AA26" s="9" t="n">
        <f aca="false">(100*(Y26-X26))/Z25</f>
        <v>6.49062336216919</v>
      </c>
      <c r="AB26" s="6"/>
    </row>
    <row r="28" customFormat="false" ht="19" hidden="false" customHeight="false" outlineLevel="0" collapsed="false">
      <c r="A28" s="2" t="s">
        <v>62</v>
      </c>
      <c r="B28" s="2"/>
      <c r="C28" s="12" t="s">
        <v>2</v>
      </c>
      <c r="D28" s="13" t="s">
        <v>6</v>
      </c>
      <c r="E28" s="13" t="s">
        <v>8</v>
      </c>
      <c r="F28" s="13" t="s">
        <v>10</v>
      </c>
      <c r="G28" s="13" t="s">
        <v>87</v>
      </c>
      <c r="H28" s="13" t="s">
        <v>14</v>
      </c>
      <c r="I28" s="13" t="s">
        <v>16</v>
      </c>
      <c r="J28" s="13" t="s">
        <v>18</v>
      </c>
      <c r="K28" s="13" t="s">
        <v>20</v>
      </c>
      <c r="L28" s="13" t="s">
        <v>22</v>
      </c>
      <c r="M28" s="13" t="s">
        <v>24</v>
      </c>
      <c r="N28" s="12" t="s">
        <v>88</v>
      </c>
      <c r="O28" s="12" t="s">
        <v>89</v>
      </c>
      <c r="P28" s="12" t="s">
        <v>90</v>
      </c>
      <c r="Q28" s="12" t="s">
        <v>91</v>
      </c>
      <c r="R28" s="14" t="s">
        <v>92</v>
      </c>
    </row>
    <row r="29" customFormat="false" ht="16" hidden="false" customHeight="false" outlineLevel="0" collapsed="false">
      <c r="A29" s="7" t="n">
        <v>40355</v>
      </c>
      <c r="B29" s="7"/>
      <c r="C29" s="15" t="n">
        <v>35</v>
      </c>
      <c r="D29" s="16" t="n">
        <f aca="false">(H10*18.0385/1000)*(14/18.0385)</f>
        <v>0.312749445676275</v>
      </c>
      <c r="E29" s="16" t="n">
        <f aca="false">((J10/2)*40.078)/1000</f>
        <v>1.55692230538922</v>
      </c>
      <c r="F29" s="16" t="n">
        <f aca="false">(M10*34.453)/1000</f>
        <v>1.46267320169252</v>
      </c>
      <c r="G29" s="15" t="n">
        <v>23.9</v>
      </c>
      <c r="H29" s="16" t="n">
        <f aca="false">((K10/2)*24.305)/1000</f>
        <v>0.297061111111111</v>
      </c>
      <c r="I29" s="16" t="n">
        <f aca="false">(L10*62.0049/1000)*(14/62.0049)</f>
        <v>0.0374778261570714</v>
      </c>
      <c r="J29" s="15" t="n">
        <v>6.43</v>
      </c>
      <c r="K29" s="16" t="n">
        <f aca="false">(I10*39.0983)/1000</f>
        <v>1.38893960869565</v>
      </c>
      <c r="L29" s="16" t="n">
        <f aca="false">(G10*22.989)/1000</f>
        <v>1.6509281861679</v>
      </c>
      <c r="M29" s="16" t="n">
        <f aca="false">((N10/2)*96/1000)*(32/96)</f>
        <v>1.02968977722257</v>
      </c>
      <c r="N29" s="16" t="n">
        <f aca="false">(O10*45.02)/1000</f>
        <v>0.057</v>
      </c>
      <c r="O29" s="16" t="n">
        <f aca="false">(P10*59.04)/1000</f>
        <v>0.226</v>
      </c>
      <c r="P29" s="16" t="n">
        <f aca="false">(Q10*73.06)/1000</f>
        <v>0.056</v>
      </c>
      <c r="Q29" s="16" t="n">
        <f aca="false">(R10*44.01)/1000</f>
        <v>0.046</v>
      </c>
      <c r="R29" s="16" t="n">
        <f aca="false">(S10*61.01564)/1000</f>
        <v>5.6345208287166</v>
      </c>
    </row>
    <row r="30" customFormat="false" ht="16" hidden="false" customHeight="false" outlineLevel="0" collapsed="false">
      <c r="A30" s="7" t="n">
        <v>40361</v>
      </c>
      <c r="B30" s="7"/>
      <c r="C30" s="15" t="n">
        <v>9.5</v>
      </c>
      <c r="D30" s="16" t="n">
        <f aca="false">(H11*18.0385/1000)*(14/18.0385)</f>
        <v>0.186252771618625</v>
      </c>
      <c r="E30" s="16" t="n">
        <f aca="false">((J11/2)*40.078)/1000</f>
        <v>1.02094905189621</v>
      </c>
      <c r="F30" s="16" t="n">
        <f aca="false">(M11*34.453)/1000</f>
        <v>1.97971117066291</v>
      </c>
      <c r="G30" s="15" t="n">
        <v>32.5</v>
      </c>
      <c r="H30" s="16" t="n">
        <f aca="false">((K11/2)*24.305)/1000</f>
        <v>0.201041358024691</v>
      </c>
      <c r="I30" s="16" t="n">
        <f aca="false">(L11*62.0049/1000)*(14/62.0049)</f>
        <v>0.182873730043541</v>
      </c>
      <c r="J30" s="15" t="n">
        <v>6.6</v>
      </c>
      <c r="K30" s="16" t="n">
        <f aca="false">(I11*39.0983)/1000</f>
        <v>1.12895091304348</v>
      </c>
      <c r="L30" s="16" t="n">
        <f aca="false">(G11*22.989)/1000</f>
        <v>1.34594145280557</v>
      </c>
      <c r="M30" s="16" t="n">
        <f aca="false">((N11/2)*96/1000)*(32/96)</f>
        <v>0.55931709348324</v>
      </c>
      <c r="N30" s="16" t="n">
        <f aca="false">(O11*45.02)/1000</f>
        <v>0.025</v>
      </c>
      <c r="O30" s="16" t="n">
        <f aca="false">(P11*59.04)/1000</f>
        <v>0.12</v>
      </c>
      <c r="P30" s="16" t="n">
        <f aca="false">(Q11*73.06)/1000</f>
        <v>0.006</v>
      </c>
      <c r="Q30" s="16" t="n">
        <f aca="false">(R11*44.01)/1000</f>
        <v>0.026</v>
      </c>
      <c r="R30" s="16" t="n">
        <f aca="false">(S11*61.01564)/1000</f>
        <v>2.52323323586297</v>
      </c>
    </row>
    <row r="31" customFormat="false" ht="16" hidden="false" customHeight="false" outlineLevel="0" collapsed="false">
      <c r="A31" s="7" t="n">
        <v>40368</v>
      </c>
      <c r="B31" s="7"/>
      <c r="C31" s="15" t="n">
        <v>11</v>
      </c>
      <c r="D31" s="16" t="n">
        <f aca="false">(H12*18.0385/1000)*(14/18.0385)</f>
        <v>0.106319290465632</v>
      </c>
      <c r="E31" s="16" t="n">
        <f aca="false">((J12/2)*40.078)/1000</f>
        <v>0.243987824351297</v>
      </c>
      <c r="F31" s="16" t="n">
        <f aca="false">(M12*34.453)/1000</f>
        <v>0.249772101551481</v>
      </c>
      <c r="G31" s="15" t="n">
        <v>5.1</v>
      </c>
      <c r="H31" s="16" t="n">
        <f aca="false">((K12/2)*24.305)/1000</f>
        <v>0.0510104938271605</v>
      </c>
      <c r="I31" s="16" t="n">
        <f aca="false">(L12*62.0049/1000)*(14/62.0049)</f>
        <v>0.0627640703112401</v>
      </c>
      <c r="J31" s="15" t="n">
        <v>6.25</v>
      </c>
      <c r="K31" s="16" t="n">
        <f aca="false">(I12*39.0983)/1000</f>
        <v>0.300986913043478</v>
      </c>
      <c r="L31" s="16" t="n">
        <f aca="false">(G12*22.989)/1000</f>
        <v>0.149993475424097</v>
      </c>
      <c r="M31" s="16" t="n">
        <f aca="false">((N12/2)*96/1000)*(32/96)</f>
        <v>0.0759525296689569</v>
      </c>
      <c r="N31" s="16" t="n">
        <f aca="false">(O12*45.02)/1000</f>
        <v>0.013</v>
      </c>
      <c r="O31" s="16" t="n">
        <f aca="false">(P12*59.04)/1000</f>
        <v>0.081</v>
      </c>
      <c r="P31" s="16" t="n">
        <f aca="false">(Q12*73.06)/1000</f>
        <v>0.007</v>
      </c>
      <c r="Q31" s="16" t="n">
        <f aca="false">(R12*44.01)/1000</f>
        <v>0.035</v>
      </c>
      <c r="R31" s="16" t="n">
        <f aca="false">(S12*61.01564)/1000</f>
        <v>1.53814217865924</v>
      </c>
      <c r="S31" s="0" t="n">
        <f aca="false">12.011+1.00764+15.999*3</f>
        <v>61.01564</v>
      </c>
    </row>
    <row r="32" customFormat="false" ht="16" hidden="false" customHeight="false" outlineLevel="0" collapsed="false">
      <c r="A32" s="7" t="n">
        <v>40375</v>
      </c>
      <c r="B32" s="7"/>
      <c r="C32" s="17" t="n">
        <v>38</v>
      </c>
      <c r="D32" s="16" t="n">
        <f aca="false">(H13*18.0385/1000)*(14/18.0385)</f>
        <v>0.0170731707317073</v>
      </c>
      <c r="E32" s="16" t="n">
        <f aca="false">((J13/2)*40.078)/1000</f>
        <v>0.340982984031936</v>
      </c>
      <c r="F32" s="16" t="n">
        <f aca="false">(M13*34.453)/1000</f>
        <v>0.338212806770099</v>
      </c>
      <c r="G32" s="15" t="n">
        <v>3.9</v>
      </c>
      <c r="H32" s="16" t="n">
        <f aca="false">((K13/2)*24.305)/1000</f>
        <v>0.0650133744855967</v>
      </c>
      <c r="I32" s="16" t="n">
        <f aca="false">(L13*62.0049/1000)*(14/62.0049)</f>
        <v>0.0142235123367199</v>
      </c>
      <c r="J32" s="15" t="n">
        <v>6.09</v>
      </c>
      <c r="K32" s="16" t="n">
        <f aca="false">(I13*39.0983)/1000</f>
        <v>0.257988782608696</v>
      </c>
      <c r="L32" s="16" t="n">
        <f aca="false">(G13*22.989)/1000</f>
        <v>0.248989169204002</v>
      </c>
      <c r="M32" s="16" t="n">
        <f aca="false">((N13/2)*96/1000)*(32/96)</f>
        <v>0.086612533833021</v>
      </c>
      <c r="N32" s="16" t="n">
        <f aca="false">(O13*45.02)/1000</f>
        <v>0.007</v>
      </c>
      <c r="O32" s="16" t="n">
        <f aca="false">(P13*59.04)/1000</f>
        <v>0.052</v>
      </c>
      <c r="P32" s="16" t="n">
        <f aca="false">(Q13*73.06)/1000</f>
        <v>0.017</v>
      </c>
      <c r="Q32" s="16" t="n">
        <f aca="false">(R13*44.01)/1000</f>
        <v>0.01</v>
      </c>
      <c r="R32" s="16" t="n">
        <f aca="false">(S13*61.01564)/1000</f>
        <v>1.61114892706114</v>
      </c>
    </row>
    <row r="33" customFormat="false" ht="16" hidden="false" customHeight="false" outlineLevel="0" collapsed="false">
      <c r="A33" s="7" t="n">
        <v>40400</v>
      </c>
      <c r="B33" s="7"/>
      <c r="C33" s="17" t="n">
        <v>7.5</v>
      </c>
      <c r="D33" s="16" t="n">
        <f aca="false">(H14*18.0385/1000)*(14/18.0385)</f>
        <v>0.185476718403548</v>
      </c>
      <c r="E33" s="16" t="n">
        <f aca="false">((J14/2)*40.078)/1000</f>
        <v>1.54492290419162</v>
      </c>
      <c r="F33" s="16" t="n">
        <f aca="false">(M14*34.453)/1000</f>
        <v>0.529672355430183</v>
      </c>
      <c r="G33" s="15" t="n">
        <v>13</v>
      </c>
      <c r="H33" s="16" t="n">
        <f aca="false">((K14/2)*24.305)/1000</f>
        <v>0.158032510288066</v>
      </c>
      <c r="I33" s="16" t="n">
        <f aca="false">(L14*62.0049/1000)*(14/62.0049)</f>
        <v>0.309982260925657</v>
      </c>
      <c r="J33" s="15" t="n">
        <v>6.28</v>
      </c>
      <c r="K33" s="16" t="n">
        <f aca="false">(I14*39.0983)/1000</f>
        <v>0.348984826086956</v>
      </c>
      <c r="L33" s="16" t="n">
        <f aca="false">(G14*22.989)/1000</f>
        <v>0.462979860809047</v>
      </c>
      <c r="M33" s="16" t="n">
        <f aca="false">((N14/2)*96/1000)*(32/96)</f>
        <v>0.316468873620654</v>
      </c>
      <c r="N33" s="16" t="n">
        <f aca="false">(O14*45.02)/1000</f>
        <v>0.016</v>
      </c>
      <c r="O33" s="16" t="n">
        <f aca="false">(P14*59.04)/1000</f>
        <v>0.084</v>
      </c>
      <c r="P33" s="16" t="n">
        <f aca="false">(Q14*73.06)/1000</f>
        <v>0.017</v>
      </c>
      <c r="Q33" s="16" t="n">
        <f aca="false">(R14*44.01)/1000</f>
        <v>0.016</v>
      </c>
      <c r="R33" s="16" t="n">
        <f aca="false">(S14*61.01564)/1000</f>
        <v>3.52832614194394</v>
      </c>
    </row>
    <row r="34" customFormat="false" ht="16" hidden="false" customHeight="false" outlineLevel="0" collapsed="false">
      <c r="A34" s="7" t="n">
        <v>40403</v>
      </c>
      <c r="B34" s="7"/>
      <c r="C34" s="15" t="n">
        <v>23</v>
      </c>
      <c r="D34" s="16" t="n">
        <f aca="false">(H15*18.0385/1000)*(14/18.0385)</f>
        <v>0.0380266075388027</v>
      </c>
      <c r="E34" s="16" t="n">
        <f aca="false">((J15/2)*40.078)/1000</f>
        <v>0.370981487025948</v>
      </c>
      <c r="F34" s="16" t="n">
        <f aca="false">(M15*34.453)/1000</f>
        <v>0.493712947813822</v>
      </c>
      <c r="G34" s="15" t="n">
        <v>6.1</v>
      </c>
      <c r="H34" s="16" t="n">
        <f aca="false">((K15/2)*24.305)/1000</f>
        <v>0.0430088477366255</v>
      </c>
      <c r="I34" s="16" t="n">
        <f aca="false">(L15*62.0049/1000)*(14/62.0049)</f>
        <v>0.0582486695694243</v>
      </c>
      <c r="J34" s="15" t="n">
        <v>6.06</v>
      </c>
      <c r="K34" s="16" t="n">
        <f aca="false">(I15*39.0983)/1000</f>
        <v>0.326985782608696</v>
      </c>
      <c r="L34" s="16" t="n">
        <f aca="false">(G15*22.989)/1000</f>
        <v>0.381983384080035</v>
      </c>
      <c r="M34" s="16" t="n">
        <f aca="false">((N15/2)*96/1000)*(32/96)</f>
        <v>0.131584426400167</v>
      </c>
      <c r="N34" s="16" t="n">
        <f aca="false">(O15*45.02)/1000</f>
        <v>0.02</v>
      </c>
      <c r="O34" s="16" t="n">
        <f aca="false">(P15*59.04)/1000</f>
        <v>0.068</v>
      </c>
      <c r="P34" s="16" t="n">
        <f aca="false">(Q15*73.06)/1000</f>
        <v>0.016</v>
      </c>
      <c r="Q34" s="16" t="n">
        <f aca="false">(R15*44.01)/1000</f>
        <v>0.012</v>
      </c>
      <c r="R34" s="16" t="n">
        <f aca="false">(S15*61.01564)/1000</f>
        <v>1.359125631208</v>
      </c>
    </row>
    <row r="35" customFormat="false" ht="16" hidden="false" customHeight="false" outlineLevel="0" collapsed="false">
      <c r="A35" s="7" t="n">
        <v>40407</v>
      </c>
      <c r="B35" s="7"/>
      <c r="C35" s="15" t="n">
        <v>24</v>
      </c>
      <c r="D35" s="16" t="n">
        <f aca="false">(H16*18.0385/1000)*(14/18.0385)</f>
        <v>0.00931263858093127</v>
      </c>
      <c r="E35" s="16" t="n">
        <f aca="false">((J16/2)*40.078)/1000</f>
        <v>1.14894266467066</v>
      </c>
      <c r="F35" s="16" t="n">
        <f aca="false">(M16*34.453)/1000</f>
        <v>2.08273001410437</v>
      </c>
      <c r="G35" s="15" t="n">
        <v>20.8</v>
      </c>
      <c r="H35" s="16" t="n">
        <f aca="false">((K16/2)*24.305)/1000</f>
        <v>0.171035185185185</v>
      </c>
      <c r="I35" s="16" t="n">
        <f aca="false">(L16*62.0049/1000)*(14/62.0049)</f>
        <v>0.201386873084986</v>
      </c>
      <c r="J35" s="15" t="n">
        <v>6.31</v>
      </c>
      <c r="K35" s="16" t="n">
        <f aca="false">(I16*39.0983)/1000</f>
        <v>1.28594408695652</v>
      </c>
      <c r="L35" s="16" t="n">
        <f aca="false">(G16*22.989)/1000</f>
        <v>1.82692053066551</v>
      </c>
      <c r="M35" s="16" t="n">
        <f aca="false">((N16/2)*96/1000)*(32/96)</f>
        <v>0.521673953778888</v>
      </c>
      <c r="N35" s="16" t="n">
        <f aca="false">(O16*45.02)/1000</f>
        <v>0.068</v>
      </c>
      <c r="O35" s="16" t="n">
        <f aca="false">(P16*59.04)/1000</f>
        <v>0.225</v>
      </c>
      <c r="P35" s="16" t="n">
        <f aca="false">(Q16*73.06)/1000</f>
        <v>0.063</v>
      </c>
      <c r="Q35" s="16" t="n">
        <f aca="false">(R16*44.01)/1000</f>
        <v>0.036</v>
      </c>
      <c r="R35" s="16" t="n">
        <f aca="false">(S16*61.01564)/1000</f>
        <v>4.2493927939682</v>
      </c>
    </row>
    <row r="36" customFormat="false" ht="16" hidden="false" customHeight="false" outlineLevel="0" collapsed="false">
      <c r="A36" s="7" t="n">
        <v>40408</v>
      </c>
      <c r="B36" s="7"/>
      <c r="C36" s="15" t="n">
        <v>22</v>
      </c>
      <c r="D36" s="16" t="n">
        <f aca="false">(H17*18.0385/1000)*(14/18.0385)</f>
        <v>0.0706208425720621</v>
      </c>
      <c r="E36" s="16" t="n">
        <f aca="false">((J17/2)*40.078)/1000</f>
        <v>0.448977594810379</v>
      </c>
      <c r="F36" s="16" t="n">
        <f aca="false">(M17*34.453)/1000</f>
        <v>0.136062623413258</v>
      </c>
      <c r="G36" s="15" t="n">
        <v>3.9</v>
      </c>
      <c r="H36" s="16" t="n">
        <f aca="false">((K17/2)*24.305)/1000</f>
        <v>0.0440090534979424</v>
      </c>
      <c r="I36" s="16" t="n">
        <f aca="false">(L17*62.0049/1000)*(14/62.0049)</f>
        <v>0.115820029027576</v>
      </c>
      <c r="J36" s="15" t="n">
        <v>5.94</v>
      </c>
      <c r="K36" s="16" t="n">
        <f aca="false">(I17*39.0983)/1000</f>
        <v>0.0739967826086957</v>
      </c>
      <c r="L36" s="16" t="n">
        <f aca="false">(G17*22.989)/1000</f>
        <v>0.0919959982601131</v>
      </c>
      <c r="M36" s="16" t="n">
        <f aca="false">((N17/2)*96/1000)*(32/96)</f>
        <v>0.14790755777639</v>
      </c>
      <c r="N36" s="16" t="n">
        <f aca="false">(O17*45.02)/1000</f>
        <v>0.008</v>
      </c>
      <c r="O36" s="16" t="n">
        <f aca="false">(P17*59.04)/1000</f>
        <v>0.037</v>
      </c>
      <c r="P36" s="16"/>
      <c r="Q36" s="16" t="n">
        <f aca="false">(R17*44.01)/1000</f>
        <v>0.005</v>
      </c>
      <c r="R36" s="16" t="n">
        <f aca="false">(S17*61.01564)/1000</f>
        <v>1.32912285789215</v>
      </c>
    </row>
    <row r="37" customFormat="false" ht="16" hidden="false" customHeight="false" outlineLevel="0" collapsed="false">
      <c r="A37" s="7" t="n">
        <v>40416</v>
      </c>
      <c r="B37" s="7"/>
      <c r="C37" s="15" t="n">
        <v>4.5</v>
      </c>
      <c r="D37" s="16" t="n">
        <f aca="false">(H18*18.0385/1000)*(14/18.0385)</f>
        <v>0.0954545454545455</v>
      </c>
      <c r="E37" s="16" t="n">
        <f aca="false">((J18/2)*40.078)/1000</f>
        <v>0.712964421157685</v>
      </c>
      <c r="F37" s="16" t="n">
        <f aca="false">(M18*34.453)/1000</f>
        <v>0.462612919605078</v>
      </c>
      <c r="G37" s="15" t="n">
        <v>9.2</v>
      </c>
      <c r="H37" s="16" t="n">
        <f aca="false">((K18/2)*24.305)/1000</f>
        <v>0.0790162551440329</v>
      </c>
      <c r="I37" s="16" t="n">
        <f aca="false">(L18*62.0049/1000)*(14/62.0049)</f>
        <v>0.0268666344138042</v>
      </c>
      <c r="J37" s="15" t="n">
        <v>6.27</v>
      </c>
      <c r="K37" s="16" t="n">
        <f aca="false">(I18*39.0983)/1000</f>
        <v>0.344985</v>
      </c>
      <c r="L37" s="16" t="n">
        <f aca="false">(G18*22.989)/1000</f>
        <v>0.402982470639409</v>
      </c>
      <c r="M37" s="16" t="n">
        <f aca="false">((N18/2)*96/1000)*(32/96)</f>
        <v>0.178888194878201</v>
      </c>
      <c r="N37" s="16" t="n">
        <f aca="false">(O18*45.02)/1000</f>
        <v>0.031</v>
      </c>
      <c r="O37" s="16" t="n">
        <f aca="false">(P18*59.04)/1000</f>
        <v>0.085</v>
      </c>
      <c r="P37" s="16"/>
      <c r="Q37" s="16" t="n">
        <f aca="false">(R18*44.01)/1000</f>
        <v>0.021</v>
      </c>
      <c r="R37" s="16" t="n">
        <f aca="false">(S18*61.01564)/1000</f>
        <v>3.47032078019997</v>
      </c>
    </row>
    <row r="38" customFormat="false" ht="16" hidden="false" customHeight="false" outlineLevel="0" collapsed="false">
      <c r="A38" s="7" t="n">
        <v>40420</v>
      </c>
      <c r="B38" s="7"/>
      <c r="C38" s="15" t="n">
        <v>6.5</v>
      </c>
      <c r="D38" s="16" t="n">
        <f aca="false">(H19*18.0385/1000)*(14/18.0385)</f>
        <v>0.11019955654102</v>
      </c>
      <c r="E38" s="16" t="n">
        <f aca="false">((J19/2)*40.078)/1000</f>
        <v>0.954952345309381</v>
      </c>
      <c r="F38" s="16" t="n">
        <f aca="false">(M19*34.453)/1000</f>
        <v>0.789163215796897</v>
      </c>
      <c r="G38" s="15" t="n">
        <v>11.1</v>
      </c>
      <c r="H38" s="16" t="n">
        <f aca="false">((K19/2)*24.305)/1000</f>
        <v>0.157032304526749</v>
      </c>
      <c r="I38" s="16" t="n">
        <f aca="false">(L19*62.0049/1000)*(14/62.0049)</f>
        <v>0.234575068537333</v>
      </c>
      <c r="J38" s="15" t="n">
        <v>6.39</v>
      </c>
      <c r="K38" s="16" t="n">
        <f aca="false">(I19*39.0983)/1000</f>
        <v>0.346984913043478</v>
      </c>
      <c r="L38" s="16" t="n">
        <f aca="false">(G19*22.989)/1000</f>
        <v>0.658971335363201</v>
      </c>
      <c r="M38" s="16" t="n">
        <f aca="false">((N19/2)*96/1000)*(32/96)</f>
        <v>0.311138871538622</v>
      </c>
      <c r="N38" s="16" t="n">
        <f aca="false">(O19*45.02)/1000</f>
        <v>0.007</v>
      </c>
      <c r="O38" s="16" t="n">
        <f aca="false">(P19*59.04)/1000</f>
        <v>0.042</v>
      </c>
      <c r="P38" s="16"/>
      <c r="Q38" s="16" t="n">
        <f aca="false">(R19*44.01)/1000</f>
        <v>0.007</v>
      </c>
      <c r="R38" s="16" t="n">
        <f aca="false">(S19*61.01564)/1000</f>
        <v>2.13619746008851</v>
      </c>
    </row>
    <row r="39" customFormat="false" ht="16" hidden="false" customHeight="false" outlineLevel="0" collapsed="false">
      <c r="A39" s="7" t="n">
        <v>40420</v>
      </c>
      <c r="B39" s="7"/>
      <c r="C39" s="15" t="n">
        <v>16</v>
      </c>
      <c r="D39" s="16" t="n">
        <f aca="false">(H20*18.0385/1000)*(14/18.0385)</f>
        <v>0.0310421286031042</v>
      </c>
      <c r="E39" s="16" t="n">
        <f aca="false">((J20/2)*40.078)/1000</f>
        <v>0.393980339321357</v>
      </c>
      <c r="F39" s="16" t="n">
        <f aca="false">(M20*34.453)/1000</f>
        <v>0.335297179125529</v>
      </c>
      <c r="G39" s="15" t="n">
        <v>5.2</v>
      </c>
      <c r="H39" s="16" t="n">
        <f aca="false">((K20/2)*24.305)/1000</f>
        <v>0.0660135802469136</v>
      </c>
      <c r="I39" s="16" t="n">
        <f aca="false">(L20*62.0049/1000)*(14/62.0049)</f>
        <v>0.0207708434123528</v>
      </c>
      <c r="J39" s="15" t="n">
        <v>5.99</v>
      </c>
      <c r="K39" s="16" t="n">
        <f aca="false">(I20*39.0983)/1000</f>
        <v>0.225990173913043</v>
      </c>
      <c r="L39" s="16" t="n">
        <f aca="false">(G20*22.989)/1000</f>
        <v>0.330985602435842</v>
      </c>
      <c r="M39" s="16" t="n">
        <f aca="false">((N20/2)*96/1000)*(32/96)</f>
        <v>0.132250676660421</v>
      </c>
      <c r="N39" s="16" t="n">
        <f aca="false">(O20*45.02)/1000</f>
        <v>0.013</v>
      </c>
      <c r="O39" s="16" t="n">
        <f aca="false">(P20*59.04)/1000</f>
        <v>0.088</v>
      </c>
      <c r="P39" s="16"/>
      <c r="Q39" s="16" t="n">
        <f aca="false">(R20*44.01)/1000</f>
        <v>0.007</v>
      </c>
      <c r="R39" s="16" t="n">
        <f aca="false">(S20*61.01564)/1000</f>
        <v>1.37112674053434</v>
      </c>
    </row>
    <row r="40" customFormat="false" ht="16" hidden="false" customHeight="false" outlineLevel="0" collapsed="false">
      <c r="A40" s="7" t="n">
        <v>40424</v>
      </c>
      <c r="B40" s="7"/>
      <c r="C40" s="15" t="n">
        <v>9</v>
      </c>
      <c r="D40" s="16" t="n">
        <f aca="false">(H21*18.0385/1000)*(14/18.0385)</f>
        <v>0.150554323725055</v>
      </c>
      <c r="E40" s="16" t="n">
        <f aca="false">((J21/2)*40.078)/1000</f>
        <v>0.672966417165669</v>
      </c>
      <c r="F40" s="16" t="n">
        <f aca="false">(M21*34.453)/1000</f>
        <v>0.435400394922426</v>
      </c>
      <c r="G40" s="15" t="n">
        <v>7.8</v>
      </c>
      <c r="H40" s="16" t="n">
        <f aca="false">((K21/2)*24.305)/1000</f>
        <v>0.0880181069958848</v>
      </c>
      <c r="I40" s="16" t="n">
        <f aca="false">(L21*62.0049/1000)*(14/62.0049)</f>
        <v>0.181067569746815</v>
      </c>
      <c r="J40" s="15" t="n">
        <v>5.98</v>
      </c>
      <c r="K40" s="16" t="n">
        <f aca="false">(I21*39.0983)/1000</f>
        <v>0.214990652173913</v>
      </c>
      <c r="L40" s="16" t="n">
        <f aca="false">(G21*22.989)/1000</f>
        <v>0.259988690735102</v>
      </c>
      <c r="M40" s="16" t="n">
        <f aca="false">((N21/2)*96/1000)*(32/96)</f>
        <v>0.324130751613575</v>
      </c>
      <c r="N40" s="16" t="n">
        <f aca="false">(O21*45.02)/1000</f>
        <v>0.006</v>
      </c>
      <c r="O40" s="16" t="n">
        <f aca="false">(P21*59.04)/1000</f>
        <v>0.024</v>
      </c>
      <c r="P40" s="16"/>
      <c r="Q40" s="16" t="n">
        <f aca="false">(R21*44.01)/1000</f>
        <v>0.006</v>
      </c>
      <c r="R40" s="16" t="n">
        <f aca="false">(S21*61.01564)/1000</f>
        <v>1.48413718669071</v>
      </c>
    </row>
    <row r="41" customFormat="false" ht="16" hidden="false" customHeight="false" outlineLevel="0" collapsed="false">
      <c r="A41" s="7" t="n">
        <v>40424</v>
      </c>
      <c r="B41" s="7"/>
      <c r="C41" s="15" t="n">
        <v>23</v>
      </c>
      <c r="D41" s="16" t="n">
        <f aca="false">(H22*18.0385/1000)*(14/18.0385)</f>
        <v>0.100110864745011</v>
      </c>
      <c r="E41" s="16" t="n">
        <f aca="false">((J22/2)*40.078)/1000</f>
        <v>0.336983183632735</v>
      </c>
      <c r="F41" s="16" t="n">
        <f aca="false">(M22*34.453)/1000</f>
        <v>0.446091029619182</v>
      </c>
      <c r="G41" s="15" t="n">
        <v>6.7</v>
      </c>
      <c r="H41" s="16" t="n">
        <f aca="false">((K22/2)*24.305)/1000</f>
        <v>0.063012962962963</v>
      </c>
      <c r="I41" s="16" t="n">
        <f aca="false">(L22*62.0049/1000)*(14/62.0049)</f>
        <v>0.0833091436865022</v>
      </c>
      <c r="J41" s="15" t="n">
        <v>5.84</v>
      </c>
      <c r="K41" s="16" t="n">
        <f aca="false">(I22*39.0983)/1000</f>
        <v>0.349984782608696</v>
      </c>
      <c r="L41" s="16" t="n">
        <f aca="false">(G22*22.989)/1000</f>
        <v>0.404982383645063</v>
      </c>
      <c r="M41" s="16" t="n">
        <f aca="false">((N22/2)*96/1000)*(32/96)</f>
        <v>0.287820112429731</v>
      </c>
      <c r="N41" s="16" t="n">
        <f aca="false">(O22*45.02)/1000</f>
        <v>0.01</v>
      </c>
      <c r="O41" s="16" t="n">
        <f aca="false">(P22*59.04)/1000</f>
        <v>0.064</v>
      </c>
      <c r="P41" s="16"/>
      <c r="Q41" s="16" t="n">
        <f aca="false">(R22*44.01)/1000</f>
        <v>0.008</v>
      </c>
      <c r="R41" s="16" t="n">
        <f aca="false">(S22*61.01564)/1000</f>
        <v>1.38412794230454</v>
      </c>
    </row>
    <row r="42" customFormat="false" ht="16" hidden="false" customHeight="false" outlineLevel="0" collapsed="false">
      <c r="A42" s="7" t="n">
        <v>40437</v>
      </c>
      <c r="B42" s="7"/>
      <c r="C42" s="15" t="n">
        <v>18</v>
      </c>
      <c r="D42" s="16" t="n">
        <f aca="false">(H23*18.0385/1000)*(14/18.0385)</f>
        <v>0.135809312638581</v>
      </c>
      <c r="E42" s="16" t="n">
        <f aca="false">((J23/2)*40.078)/1000</f>
        <v>1.21893917165669</v>
      </c>
      <c r="F42" s="16" t="n">
        <f aca="false">(M23*34.453)/1000</f>
        <v>1.92334236953456</v>
      </c>
      <c r="G42" s="15" t="n">
        <v>25.9</v>
      </c>
      <c r="H42" s="16" t="n">
        <f aca="false">((K23/2)*24.305)/1000</f>
        <v>0.660135802469136</v>
      </c>
      <c r="I42" s="16" t="n">
        <f aca="false">(L23*62.0049/1000)*(14/62.0049)</f>
        <v>0.0514755684567005</v>
      </c>
      <c r="J42" s="15" t="n">
        <v>6.75</v>
      </c>
      <c r="K42" s="16" t="n">
        <f aca="false">(I23*39.0983)/1000</f>
        <v>4.75079343478261</v>
      </c>
      <c r="L42" s="16" t="n">
        <f aca="false">(G23*22.989)/1000</f>
        <v>0.349984775989561</v>
      </c>
      <c r="M42" s="16" t="n">
        <f aca="false">((N23/2)*96/1000)*(32/96)</f>
        <v>0.54599208827816</v>
      </c>
      <c r="N42" s="16" t="n">
        <f aca="false">(O23*45.02)/1000</f>
        <v>0.055</v>
      </c>
      <c r="O42" s="16" t="n">
        <f aca="false">(P23*59.04)/1000</f>
        <v>0.29</v>
      </c>
      <c r="P42" s="16"/>
      <c r="Q42" s="16" t="n">
        <f aca="false">(R23*44.01)/1000</f>
        <v>0.222</v>
      </c>
      <c r="R42" s="16" t="n">
        <f aca="false">(S23*61.01564)/1000</f>
        <v>5.30249013735453</v>
      </c>
    </row>
    <row r="43" customFormat="false" ht="16" hidden="false" customHeight="false" outlineLevel="0" collapsed="false">
      <c r="A43" s="7" t="n">
        <v>40441</v>
      </c>
      <c r="B43" s="7"/>
      <c r="C43" s="15" t="n">
        <v>11</v>
      </c>
      <c r="D43" s="16" t="n">
        <f aca="false">(H24*18.0385/1000)*(14/18.0385)</f>
        <v>0.205654101995565</v>
      </c>
      <c r="E43" s="16" t="n">
        <f aca="false">((J24/2)*40.078)/1000</f>
        <v>0.496975199600799</v>
      </c>
      <c r="F43" s="16" t="n">
        <f aca="false">(M24*34.453)/1000</f>
        <v>0.518009844851904</v>
      </c>
      <c r="G43" s="15" t="n">
        <v>9.4</v>
      </c>
      <c r="H43" s="16" t="n">
        <f aca="false">((K24/2)*24.305)/1000</f>
        <v>0.104021399176955</v>
      </c>
      <c r="I43" s="16" t="n">
        <f aca="false">(L24*62.0049/1000)*(14/62.0049)</f>
        <v>0.13117239154975</v>
      </c>
      <c r="J43" s="15" t="n">
        <v>6.34</v>
      </c>
      <c r="K43" s="16" t="n">
        <f aca="false">(I24*39.0983)/1000</f>
        <v>0.53997652173913</v>
      </c>
      <c r="L43" s="16" t="n">
        <f aca="false">(G24*22.989)/1000</f>
        <v>0.389983036102653</v>
      </c>
      <c r="M43" s="16" t="n">
        <f aca="false">((N24/2)*96/1000)*(32/96)</f>
        <v>0.254174474286904</v>
      </c>
      <c r="N43" s="16" t="n">
        <f aca="false">(O24*45.02)/1000</f>
        <v>0.019</v>
      </c>
      <c r="O43" s="16" t="n">
        <f aca="false">(P24*59.04)/1000</f>
        <v>0.126</v>
      </c>
      <c r="P43" s="16" t="n">
        <f aca="false">(Q24*73.06)/1000</f>
        <v>0.009</v>
      </c>
      <c r="Q43" s="16" t="n">
        <f aca="false">(R24*44.01)/1000</f>
        <v>0.025</v>
      </c>
      <c r="R43" s="16" t="n">
        <f aca="false">(S24*61.01564)/1000</f>
        <v>2.12019598098672</v>
      </c>
    </row>
    <row r="44" customFormat="false" ht="16" hidden="false" customHeight="false" outlineLevel="0" collapsed="false">
      <c r="A44" s="7" t="n">
        <v>40456</v>
      </c>
      <c r="B44" s="7"/>
      <c r="C44" s="15" t="n">
        <v>2.5</v>
      </c>
      <c r="D44" s="16" t="n">
        <f aca="false">(H25*18.0385/1000)*(14/18.0385)</f>
        <v>0.892461197339246</v>
      </c>
      <c r="E44" s="16" t="n">
        <f aca="false">((J25/2)*40.078)/1000</f>
        <v>1.32393393213573</v>
      </c>
      <c r="F44" s="16" t="n">
        <f aca="false">(M25*34.453)/1000</f>
        <v>2.02441746121298</v>
      </c>
      <c r="G44" s="15" t="n">
        <v>26.6</v>
      </c>
      <c r="H44" s="16" t="n">
        <f aca="false">((K25/2)*24.305)/1000</f>
        <v>0.230047325102881</v>
      </c>
      <c r="I44" s="16" t="n">
        <f aca="false">(L25*62.0049/1000)*(14/62.0049)</f>
        <v>1.17242380261248</v>
      </c>
      <c r="J44" s="15" t="n">
        <v>5.9</v>
      </c>
      <c r="K44" s="16" t="n">
        <f aca="false">(I25*39.0983)/1000</f>
        <v>0.698969608695652</v>
      </c>
      <c r="L44" s="16" t="n">
        <f aca="false">(G25*22.989)/1000</f>
        <v>1.24294593301435</v>
      </c>
      <c r="M44" s="16" t="n">
        <f aca="false">((N25/2)*96/1000)*(32/96)</f>
        <v>0.774515927545284</v>
      </c>
      <c r="N44" s="16" t="n">
        <f aca="false">(O25*45.02)/1000</f>
        <v>0.023</v>
      </c>
      <c r="O44" s="16" t="n">
        <f aca="false">(P25*59.04)/1000</f>
        <v>0.022</v>
      </c>
      <c r="P44" s="16"/>
      <c r="Q44" s="16" t="n">
        <f aca="false">(R25*44.01)/1000</f>
        <v>0.079</v>
      </c>
      <c r="R44" s="16" t="n">
        <f aca="false">(S25*61.01564)/1000</f>
        <v>1.03509567939682</v>
      </c>
    </row>
    <row r="45" customFormat="false" ht="16" hidden="false" customHeight="false" outlineLevel="0" collapsed="false">
      <c r="A45" s="7" t="n">
        <v>40457</v>
      </c>
      <c r="B45" s="7"/>
      <c r="C45" s="15" t="n">
        <v>3</v>
      </c>
      <c r="D45" s="16" t="n">
        <f aca="false">(H26*18.0385/1000)*(14/18.0385)</f>
        <v>0.400443458980044</v>
      </c>
      <c r="E45" s="16" t="n">
        <f aca="false">((J26/2)*40.078)/1000</f>
        <v>2.45087769461078</v>
      </c>
      <c r="F45" s="16" t="n">
        <f aca="false">(M26*34.453)/1000</f>
        <v>0.688088124118477</v>
      </c>
      <c r="G45" s="15" t="n">
        <v>18.9</v>
      </c>
      <c r="H45" s="16" t="n">
        <f aca="false">((K26/2)*24.305)/1000</f>
        <v>0.159032716049383</v>
      </c>
      <c r="I45" s="16" t="n">
        <f aca="false">(L26*62.0049/1000)*(14/62.0049)</f>
        <v>0.358748588937268</v>
      </c>
      <c r="J45" s="15" t="n">
        <v>6.58</v>
      </c>
      <c r="K45" s="16" t="n">
        <f aca="false">(I26*39.0983)/1000</f>
        <v>0.212990739130435</v>
      </c>
      <c r="L45" s="16" t="n">
        <f aca="false">(G26*22.989)/1000</f>
        <v>0.377983558068726</v>
      </c>
      <c r="M45" s="16" t="n">
        <f aca="false">((N26/2)*96/1000)*(32/96)</f>
        <v>0.425733916302311</v>
      </c>
      <c r="N45" s="16" t="n">
        <f aca="false">(O26*45.02)/1000</f>
        <v>0.005</v>
      </c>
      <c r="O45" s="16" t="n">
        <f aca="false">(P26*59.04)/1000</f>
        <v>0.021</v>
      </c>
      <c r="P45" s="16"/>
      <c r="Q45" s="16" t="n">
        <f aca="false">(R26*44.01)/1000</f>
        <v>0.008</v>
      </c>
      <c r="R45" s="16" t="n">
        <f aca="false">(S26*61.01564)/1000</f>
        <v>5.20048070808064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09375" defaultRowHeight="16" zeroHeight="false" outlineLevelRow="0" outlineLevelCol="0"/>
  <sheetData>
    <row r="1" customFormat="false" ht="16" hidden="false" customHeight="false" outlineLevel="0" collapsed="false">
      <c r="A1" s="13" t="s">
        <v>62</v>
      </c>
      <c r="B1" s="13"/>
      <c r="C1" s="13" t="s">
        <v>2</v>
      </c>
      <c r="D1" s="13" t="s">
        <v>6</v>
      </c>
      <c r="E1" s="13" t="s">
        <v>8</v>
      </c>
      <c r="F1" s="13" t="s">
        <v>10</v>
      </c>
      <c r="G1" s="13" t="s">
        <v>87</v>
      </c>
      <c r="H1" s="13" t="s">
        <v>14</v>
      </c>
      <c r="I1" s="13" t="s">
        <v>16</v>
      </c>
      <c r="J1" s="13" t="s">
        <v>18</v>
      </c>
      <c r="K1" s="13" t="s">
        <v>20</v>
      </c>
      <c r="L1" s="13" t="s">
        <v>22</v>
      </c>
      <c r="M1" s="13" t="s">
        <v>24</v>
      </c>
      <c r="N1" s="13" t="s">
        <v>88</v>
      </c>
      <c r="O1" s="13" t="s">
        <v>93</v>
      </c>
      <c r="P1" s="13" t="s">
        <v>94</v>
      </c>
      <c r="Q1" s="13" t="s">
        <v>95</v>
      </c>
      <c r="R1" s="13"/>
    </row>
    <row r="2" customFormat="false" ht="16" hidden="false" customHeight="false" outlineLevel="0" collapsed="false">
      <c r="A2" s="18" t="n">
        <v>40355</v>
      </c>
      <c r="B2" s="13"/>
      <c r="C2" s="13" t="n">
        <v>35</v>
      </c>
      <c r="D2" s="19" t="n">
        <v>0.312749445676275</v>
      </c>
      <c r="E2" s="19" t="n">
        <v>1.55692230538922</v>
      </c>
      <c r="F2" s="19" t="n">
        <v>1.46267320169252</v>
      </c>
      <c r="G2" s="19" t="n">
        <v>23.9</v>
      </c>
      <c r="H2" s="19" t="n">
        <v>0.297061111111111</v>
      </c>
      <c r="I2" s="19" t="n">
        <v>0.0374778261570714</v>
      </c>
      <c r="J2" s="19" t="n">
        <v>6.43</v>
      </c>
      <c r="K2" s="19" t="n">
        <v>1.38893960869565</v>
      </c>
      <c r="L2" s="19" t="n">
        <v>1.6509281861679</v>
      </c>
      <c r="M2" s="19" t="n">
        <v>1.02968977722257</v>
      </c>
      <c r="N2" s="19" t="n">
        <v>0.057</v>
      </c>
      <c r="O2" s="19" t="n">
        <v>0.226</v>
      </c>
      <c r="P2" s="19" t="n">
        <v>0.056</v>
      </c>
      <c r="Q2" s="19" t="n">
        <v>0.046</v>
      </c>
      <c r="R2" s="19"/>
    </row>
    <row r="3" customFormat="false" ht="16" hidden="false" customHeight="false" outlineLevel="0" collapsed="false">
      <c r="A3" s="18" t="n">
        <v>40361</v>
      </c>
      <c r="B3" s="13"/>
      <c r="C3" s="13" t="n">
        <v>9.5</v>
      </c>
      <c r="D3" s="19" t="n">
        <v>0.186252771618625</v>
      </c>
      <c r="E3" s="19" t="n">
        <v>1.02094905189621</v>
      </c>
      <c r="F3" s="19" t="n">
        <v>1.97971117066291</v>
      </c>
      <c r="G3" s="19" t="n">
        <v>32.5</v>
      </c>
      <c r="H3" s="19" t="n">
        <v>0.201041358024691</v>
      </c>
      <c r="I3" s="19" t="n">
        <v>0.182873730043541</v>
      </c>
      <c r="J3" s="19" t="n">
        <v>6.6</v>
      </c>
      <c r="K3" s="19" t="n">
        <v>1.12895091304348</v>
      </c>
      <c r="L3" s="19" t="n">
        <v>1.34594145280557</v>
      </c>
      <c r="M3" s="19" t="n">
        <v>0.55931709348324</v>
      </c>
      <c r="N3" s="19" t="n">
        <v>0.025</v>
      </c>
      <c r="O3" s="19" t="n">
        <v>0.12</v>
      </c>
      <c r="P3" s="19" t="n">
        <v>0.006</v>
      </c>
      <c r="Q3" s="19" t="n">
        <v>0.026</v>
      </c>
      <c r="R3" s="19"/>
    </row>
    <row r="4" customFormat="false" ht="16" hidden="false" customHeight="false" outlineLevel="0" collapsed="false">
      <c r="A4" s="18" t="n">
        <v>40368</v>
      </c>
      <c r="B4" s="13"/>
      <c r="C4" s="13" t="n">
        <v>11</v>
      </c>
      <c r="D4" s="19" t="n">
        <v>0.106319290465632</v>
      </c>
      <c r="E4" s="19" t="n">
        <v>0.243987824351297</v>
      </c>
      <c r="F4" s="19" t="n">
        <v>0.249772101551481</v>
      </c>
      <c r="G4" s="19" t="n">
        <v>5.1</v>
      </c>
      <c r="H4" s="19" t="n">
        <v>0.0510104938271605</v>
      </c>
      <c r="I4" s="19" t="n">
        <v>0.0627640703112401</v>
      </c>
      <c r="J4" s="19" t="n">
        <v>6.25</v>
      </c>
      <c r="K4" s="19" t="n">
        <v>0.300986913043478</v>
      </c>
      <c r="L4" s="19" t="n">
        <v>0.149993475424097</v>
      </c>
      <c r="M4" s="19" t="n">
        <v>0.0759525296689569</v>
      </c>
      <c r="N4" s="19" t="n">
        <v>0.013</v>
      </c>
      <c r="O4" s="19" t="n">
        <v>0.081</v>
      </c>
      <c r="P4" s="19" t="n">
        <v>0.007</v>
      </c>
      <c r="Q4" s="19" t="n">
        <v>0.035</v>
      </c>
      <c r="R4" s="19"/>
    </row>
    <row r="5" customFormat="false" ht="16" hidden="false" customHeight="false" outlineLevel="0" collapsed="false">
      <c r="A5" s="18" t="n">
        <v>40375</v>
      </c>
      <c r="B5" s="13"/>
      <c r="C5" s="13" t="n">
        <v>38</v>
      </c>
      <c r="D5" s="19" t="n">
        <v>0.0170731707317073</v>
      </c>
      <c r="E5" s="19" t="n">
        <v>0.340982984031936</v>
      </c>
      <c r="F5" s="19" t="n">
        <v>0.338212806770099</v>
      </c>
      <c r="G5" s="19" t="n">
        <v>3.9</v>
      </c>
      <c r="H5" s="19" t="n">
        <v>0.0650133744855967</v>
      </c>
      <c r="I5" s="19" t="n">
        <v>0.0142235123367199</v>
      </c>
      <c r="J5" s="19" t="n">
        <v>6.09</v>
      </c>
      <c r="K5" s="19" t="n">
        <v>0.257988782608696</v>
      </c>
      <c r="L5" s="19" t="n">
        <v>0.248989169204002</v>
      </c>
      <c r="M5" s="19" t="n">
        <v>0.086612533833021</v>
      </c>
      <c r="N5" s="19" t="n">
        <v>0.007</v>
      </c>
      <c r="O5" s="19" t="n">
        <v>0.052</v>
      </c>
      <c r="P5" s="19" t="n">
        <v>0.017</v>
      </c>
      <c r="Q5" s="19" t="n">
        <v>0.01</v>
      </c>
      <c r="R5" s="19"/>
    </row>
    <row r="6" customFormat="false" ht="16" hidden="false" customHeight="false" outlineLevel="0" collapsed="false">
      <c r="A6" s="18" t="n">
        <v>40400</v>
      </c>
      <c r="B6" s="13"/>
      <c r="C6" s="13" t="n">
        <v>7.5</v>
      </c>
      <c r="D6" s="19" t="n">
        <v>0.185476718403548</v>
      </c>
      <c r="E6" s="19" t="n">
        <v>1.54492290419162</v>
      </c>
      <c r="F6" s="19" t="n">
        <v>0.529672355430183</v>
      </c>
      <c r="G6" s="19" t="n">
        <v>13</v>
      </c>
      <c r="H6" s="19" t="n">
        <v>0.158032510288066</v>
      </c>
      <c r="I6" s="19" t="n">
        <v>0.309982260925657</v>
      </c>
      <c r="J6" s="19" t="n">
        <v>6.28</v>
      </c>
      <c r="K6" s="19" t="n">
        <v>0.348984826086956</v>
      </c>
      <c r="L6" s="19" t="n">
        <v>0.462979860809047</v>
      </c>
      <c r="M6" s="19" t="n">
        <v>0.316468873620654</v>
      </c>
      <c r="N6" s="19" t="n">
        <v>0.016</v>
      </c>
      <c r="O6" s="19" t="n">
        <v>0.084</v>
      </c>
      <c r="P6" s="19" t="n">
        <v>0.017</v>
      </c>
      <c r="Q6" s="19" t="n">
        <v>0.016</v>
      </c>
      <c r="R6" s="19"/>
    </row>
    <row r="7" customFormat="false" ht="16" hidden="false" customHeight="false" outlineLevel="0" collapsed="false">
      <c r="A7" s="18" t="n">
        <v>40403</v>
      </c>
      <c r="B7" s="13"/>
      <c r="C7" s="13" t="n">
        <v>23</v>
      </c>
      <c r="D7" s="19" t="n">
        <v>0.0380266075388027</v>
      </c>
      <c r="E7" s="19" t="n">
        <v>0.370981487025948</v>
      </c>
      <c r="F7" s="19" t="n">
        <v>0.493712947813822</v>
      </c>
      <c r="G7" s="19" t="n">
        <v>6.1</v>
      </c>
      <c r="H7" s="19" t="n">
        <v>0.0430088477366255</v>
      </c>
      <c r="I7" s="19" t="n">
        <v>0.0582486695694243</v>
      </c>
      <c r="J7" s="19" t="n">
        <v>6.06</v>
      </c>
      <c r="K7" s="19" t="n">
        <v>0.326985782608696</v>
      </c>
      <c r="L7" s="19" t="n">
        <v>0.381983384080035</v>
      </c>
      <c r="M7" s="19" t="n">
        <v>0.131584426400167</v>
      </c>
      <c r="N7" s="19" t="n">
        <v>0.02</v>
      </c>
      <c r="O7" s="19" t="n">
        <v>0.068</v>
      </c>
      <c r="P7" s="19" t="n">
        <v>0.016</v>
      </c>
      <c r="Q7" s="19" t="n">
        <v>0.012</v>
      </c>
      <c r="R7" s="19"/>
    </row>
    <row r="8" customFormat="false" ht="16" hidden="false" customHeight="false" outlineLevel="0" collapsed="false">
      <c r="A8" s="18" t="n">
        <v>40407</v>
      </c>
      <c r="B8" s="13"/>
      <c r="C8" s="13" t="n">
        <v>24</v>
      </c>
      <c r="D8" s="19" t="n">
        <v>0.00931263858093127</v>
      </c>
      <c r="E8" s="19" t="n">
        <v>1.14894266467066</v>
      </c>
      <c r="F8" s="19" t="n">
        <v>2.08273001410437</v>
      </c>
      <c r="G8" s="19" t="n">
        <v>20.8</v>
      </c>
      <c r="H8" s="19" t="n">
        <v>0.171035185185185</v>
      </c>
      <c r="I8" s="19" t="n">
        <v>0.201386873084986</v>
      </c>
      <c r="J8" s="19" t="n">
        <v>6.31</v>
      </c>
      <c r="K8" s="19" t="n">
        <v>1.28594408695652</v>
      </c>
      <c r="L8" s="19" t="n">
        <v>1.82692053066551</v>
      </c>
      <c r="M8" s="19" t="n">
        <v>0.521673953778888</v>
      </c>
      <c r="N8" s="19" t="n">
        <v>0.068</v>
      </c>
      <c r="O8" s="19" t="n">
        <v>0.225</v>
      </c>
      <c r="P8" s="19" t="n">
        <v>0.063</v>
      </c>
      <c r="Q8" s="19" t="n">
        <v>0.036</v>
      </c>
      <c r="R8" s="19"/>
    </row>
    <row r="9" customFormat="false" ht="16" hidden="false" customHeight="false" outlineLevel="0" collapsed="false">
      <c r="A9" s="18" t="n">
        <v>40408</v>
      </c>
      <c r="B9" s="13"/>
      <c r="C9" s="13" t="n">
        <v>22</v>
      </c>
      <c r="D9" s="19" t="n">
        <v>0.0706208425720621</v>
      </c>
      <c r="E9" s="19" t="n">
        <v>0.448977594810379</v>
      </c>
      <c r="F9" s="19" t="n">
        <v>0.136062623413258</v>
      </c>
      <c r="G9" s="19" t="n">
        <v>3.9</v>
      </c>
      <c r="H9" s="19" t="n">
        <v>0.0440090534979424</v>
      </c>
      <c r="I9" s="19" t="n">
        <v>0.115820029027576</v>
      </c>
      <c r="J9" s="19" t="n">
        <v>5.94</v>
      </c>
      <c r="K9" s="19" t="n">
        <v>0.0739967826086957</v>
      </c>
      <c r="L9" s="19" t="n">
        <v>0.0919959982601131</v>
      </c>
      <c r="M9" s="19" t="n">
        <v>0.14790755777639</v>
      </c>
      <c r="N9" s="19" t="n">
        <v>0.008</v>
      </c>
      <c r="O9" s="19" t="n">
        <v>0.037</v>
      </c>
      <c r="P9" s="19"/>
      <c r="Q9" s="19" t="n">
        <v>0.005</v>
      </c>
      <c r="R9" s="19"/>
    </row>
    <row r="10" customFormat="false" ht="16" hidden="false" customHeight="false" outlineLevel="0" collapsed="false">
      <c r="A10" s="18" t="n">
        <v>40416</v>
      </c>
      <c r="B10" s="13"/>
      <c r="C10" s="13" t="n">
        <v>4.5</v>
      </c>
      <c r="D10" s="19" t="n">
        <v>0.0954545454545455</v>
      </c>
      <c r="E10" s="19" t="n">
        <v>0.712964421157685</v>
      </c>
      <c r="F10" s="19" t="n">
        <v>0.462612919605078</v>
      </c>
      <c r="G10" s="19" t="n">
        <v>9.2</v>
      </c>
      <c r="H10" s="19" t="n">
        <v>0.0790162551440329</v>
      </c>
      <c r="I10" s="19" t="n">
        <v>0.0268666344138042</v>
      </c>
      <c r="J10" s="19" t="n">
        <v>6.27</v>
      </c>
      <c r="K10" s="19" t="n">
        <v>0.344985</v>
      </c>
      <c r="L10" s="19" t="n">
        <v>0.402982470639409</v>
      </c>
      <c r="M10" s="19" t="n">
        <v>0.178888194878201</v>
      </c>
      <c r="N10" s="19" t="n">
        <v>0.031</v>
      </c>
      <c r="O10" s="19" t="n">
        <v>0.085</v>
      </c>
      <c r="P10" s="19"/>
      <c r="Q10" s="19" t="n">
        <v>0.021</v>
      </c>
      <c r="R10" s="19"/>
    </row>
    <row r="11" customFormat="false" ht="16" hidden="false" customHeight="false" outlineLevel="0" collapsed="false">
      <c r="A11" s="18" t="n">
        <v>40420</v>
      </c>
      <c r="B11" s="13"/>
      <c r="C11" s="13" t="n">
        <v>6.5</v>
      </c>
      <c r="D11" s="19" t="n">
        <v>0.11019955654102</v>
      </c>
      <c r="E11" s="19" t="n">
        <v>0.954952345309381</v>
      </c>
      <c r="F11" s="19" t="n">
        <v>0.789163215796897</v>
      </c>
      <c r="G11" s="19" t="n">
        <v>11.1</v>
      </c>
      <c r="H11" s="19" t="n">
        <v>0.157032304526749</v>
      </c>
      <c r="I11" s="19" t="n">
        <v>0.234575068537333</v>
      </c>
      <c r="J11" s="19" t="n">
        <v>6.39</v>
      </c>
      <c r="K11" s="19" t="n">
        <v>0.346984913043478</v>
      </c>
      <c r="L11" s="19" t="n">
        <v>0.658971335363201</v>
      </c>
      <c r="M11" s="19" t="n">
        <v>0.311138871538622</v>
      </c>
      <c r="N11" s="19" t="n">
        <v>0.007</v>
      </c>
      <c r="O11" s="19" t="n">
        <v>0.042</v>
      </c>
      <c r="P11" s="19"/>
      <c r="Q11" s="19" t="n">
        <v>0.007</v>
      </c>
      <c r="R11" s="19"/>
    </row>
    <row r="12" customFormat="false" ht="16" hidden="false" customHeight="false" outlineLevel="0" collapsed="false">
      <c r="A12" s="18" t="n">
        <v>40420</v>
      </c>
      <c r="B12" s="13"/>
      <c r="C12" s="13" t="n">
        <v>16</v>
      </c>
      <c r="D12" s="19" t="n">
        <v>0.0310421286031042</v>
      </c>
      <c r="E12" s="19" t="n">
        <v>0.393980339321357</v>
      </c>
      <c r="F12" s="19" t="n">
        <v>0.335297179125529</v>
      </c>
      <c r="G12" s="19" t="n">
        <v>5.2</v>
      </c>
      <c r="H12" s="19" t="n">
        <v>0.0660135802469136</v>
      </c>
      <c r="I12" s="19" t="n">
        <v>0.0207708434123528</v>
      </c>
      <c r="J12" s="19" t="n">
        <v>5.99</v>
      </c>
      <c r="K12" s="19" t="n">
        <v>0.225990173913043</v>
      </c>
      <c r="L12" s="19" t="n">
        <v>0.330985602435842</v>
      </c>
      <c r="M12" s="19" t="n">
        <v>0.132250676660421</v>
      </c>
      <c r="N12" s="19" t="n">
        <v>0.013</v>
      </c>
      <c r="O12" s="19" t="n">
        <v>0.088</v>
      </c>
      <c r="P12" s="19"/>
      <c r="Q12" s="19" t="n">
        <v>0.007</v>
      </c>
      <c r="R12" s="19"/>
    </row>
    <row r="13" customFormat="false" ht="16" hidden="false" customHeight="false" outlineLevel="0" collapsed="false">
      <c r="A13" s="18" t="n">
        <v>40424</v>
      </c>
      <c r="B13" s="13"/>
      <c r="C13" s="13" t="n">
        <v>9</v>
      </c>
      <c r="D13" s="19" t="n">
        <v>0.150554323725055</v>
      </c>
      <c r="E13" s="19" t="n">
        <v>0.672966417165669</v>
      </c>
      <c r="F13" s="19" t="n">
        <v>0.435400394922426</v>
      </c>
      <c r="G13" s="19" t="n">
        <v>7.8</v>
      </c>
      <c r="H13" s="19" t="n">
        <v>0.0880181069958848</v>
      </c>
      <c r="I13" s="19" t="n">
        <v>0.181067569746815</v>
      </c>
      <c r="J13" s="19" t="n">
        <v>5.98</v>
      </c>
      <c r="K13" s="19" t="n">
        <v>0.214990652173913</v>
      </c>
      <c r="L13" s="19" t="n">
        <v>0.259988690735102</v>
      </c>
      <c r="M13" s="19" t="n">
        <v>0.324130751613575</v>
      </c>
      <c r="N13" s="19" t="n">
        <v>0.006</v>
      </c>
      <c r="O13" s="19" t="n">
        <v>0.024</v>
      </c>
      <c r="P13" s="19"/>
      <c r="Q13" s="19" t="n">
        <v>0.006</v>
      </c>
      <c r="R13" s="19"/>
    </row>
    <row r="14" customFormat="false" ht="16" hidden="false" customHeight="false" outlineLevel="0" collapsed="false">
      <c r="A14" s="18" t="n">
        <v>40424</v>
      </c>
      <c r="B14" s="13"/>
      <c r="C14" s="13" t="n">
        <v>23</v>
      </c>
      <c r="D14" s="19" t="n">
        <v>0.100110864745011</v>
      </c>
      <c r="E14" s="19" t="n">
        <v>0.336983183632735</v>
      </c>
      <c r="F14" s="19" t="n">
        <v>0.446091029619182</v>
      </c>
      <c r="G14" s="19" t="n">
        <v>6.7</v>
      </c>
      <c r="H14" s="19" t="n">
        <v>0.063012962962963</v>
      </c>
      <c r="I14" s="19" t="n">
        <v>0.0833091436865022</v>
      </c>
      <c r="J14" s="19" t="n">
        <v>5.84</v>
      </c>
      <c r="K14" s="19" t="n">
        <v>0.349984782608696</v>
      </c>
      <c r="L14" s="19" t="n">
        <v>0.404982383645063</v>
      </c>
      <c r="M14" s="19" t="n">
        <v>0.287820112429731</v>
      </c>
      <c r="N14" s="19" t="n">
        <v>0.01</v>
      </c>
      <c r="O14" s="19" t="n">
        <v>0.064</v>
      </c>
      <c r="P14" s="19"/>
      <c r="Q14" s="19" t="n">
        <v>0.008</v>
      </c>
      <c r="R14" s="19"/>
    </row>
    <row r="15" customFormat="false" ht="16" hidden="false" customHeight="false" outlineLevel="0" collapsed="false">
      <c r="A15" s="18" t="n">
        <v>40437</v>
      </c>
      <c r="B15" s="13"/>
      <c r="C15" s="13" t="n">
        <v>18</v>
      </c>
      <c r="D15" s="19" t="n">
        <v>0.135809312638581</v>
      </c>
      <c r="E15" s="19" t="n">
        <v>1.21893917165669</v>
      </c>
      <c r="F15" s="19" t="n">
        <v>1.92334236953456</v>
      </c>
      <c r="G15" s="19" t="n">
        <v>25.9</v>
      </c>
      <c r="H15" s="19" t="n">
        <v>0.660135802469136</v>
      </c>
      <c r="I15" s="19" t="n">
        <v>0.0514755684567005</v>
      </c>
      <c r="J15" s="19" t="n">
        <v>6.75</v>
      </c>
      <c r="K15" s="19" t="n">
        <v>4.75079343478261</v>
      </c>
      <c r="L15" s="19" t="n">
        <v>0.349984775989561</v>
      </c>
      <c r="M15" s="19" t="n">
        <v>0.54599208827816</v>
      </c>
      <c r="N15" s="19" t="n">
        <v>0.055</v>
      </c>
      <c r="O15" s="19" t="n">
        <v>0.29</v>
      </c>
      <c r="P15" s="19"/>
      <c r="Q15" s="19" t="n">
        <v>0.222</v>
      </c>
      <c r="R15" s="19"/>
    </row>
    <row r="16" customFormat="false" ht="16" hidden="false" customHeight="false" outlineLevel="0" collapsed="false">
      <c r="A16" s="18" t="n">
        <v>40441</v>
      </c>
      <c r="B16" s="13"/>
      <c r="C16" s="13" t="n">
        <v>11</v>
      </c>
      <c r="D16" s="19" t="n">
        <v>0.205654101995565</v>
      </c>
      <c r="E16" s="19" t="n">
        <v>0.496975199600799</v>
      </c>
      <c r="F16" s="19" t="n">
        <v>0.518009844851904</v>
      </c>
      <c r="G16" s="19" t="n">
        <v>9.4</v>
      </c>
      <c r="H16" s="19" t="n">
        <v>0.104021399176955</v>
      </c>
      <c r="I16" s="19" t="n">
        <v>0.13117239154975</v>
      </c>
      <c r="J16" s="19" t="n">
        <v>6.34</v>
      </c>
      <c r="K16" s="19" t="n">
        <v>0.53997652173913</v>
      </c>
      <c r="L16" s="19" t="n">
        <v>0.389983036102653</v>
      </c>
      <c r="M16" s="19" t="n">
        <v>0.254174474286904</v>
      </c>
      <c r="N16" s="19" t="n">
        <v>0.019</v>
      </c>
      <c r="O16" s="19" t="n">
        <v>0.126</v>
      </c>
      <c r="P16" s="19" t="n">
        <v>0.009</v>
      </c>
      <c r="Q16" s="19" t="n">
        <v>0.025</v>
      </c>
      <c r="R16" s="19"/>
    </row>
    <row r="17" customFormat="false" ht="16" hidden="false" customHeight="false" outlineLevel="0" collapsed="false">
      <c r="A17" s="18" t="n">
        <v>40456</v>
      </c>
      <c r="B17" s="13"/>
      <c r="C17" s="13" t="n">
        <v>2.5</v>
      </c>
      <c r="D17" s="19" t="n">
        <v>0.892461197339246</v>
      </c>
      <c r="E17" s="19" t="n">
        <v>1.32393393213573</v>
      </c>
      <c r="F17" s="19" t="n">
        <v>2.02441746121298</v>
      </c>
      <c r="G17" s="19" t="n">
        <v>26.6</v>
      </c>
      <c r="H17" s="19" t="n">
        <v>0.230047325102881</v>
      </c>
      <c r="I17" s="19" t="n">
        <v>1.17242380261248</v>
      </c>
      <c r="J17" s="19" t="n">
        <v>5.9</v>
      </c>
      <c r="K17" s="19" t="n">
        <v>0.698969608695652</v>
      </c>
      <c r="L17" s="19" t="n">
        <v>1.24294593301435</v>
      </c>
      <c r="M17" s="19" t="n">
        <v>0.774515927545284</v>
      </c>
      <c r="N17" s="19" t="n">
        <v>0.023</v>
      </c>
      <c r="O17" s="19" t="n">
        <v>0.022</v>
      </c>
      <c r="P17" s="19"/>
      <c r="Q17" s="19" t="n">
        <v>0.079</v>
      </c>
      <c r="R17" s="19"/>
    </row>
    <row r="18" customFormat="false" ht="16" hidden="false" customHeight="false" outlineLevel="0" collapsed="false">
      <c r="A18" s="18" t="n">
        <v>40457</v>
      </c>
      <c r="B18" s="13"/>
      <c r="C18" s="13" t="n">
        <v>3</v>
      </c>
      <c r="D18" s="19" t="n">
        <v>0.400443458980044</v>
      </c>
      <c r="E18" s="19" t="n">
        <v>2.45087769461078</v>
      </c>
      <c r="F18" s="19" t="n">
        <v>0.688088124118477</v>
      </c>
      <c r="G18" s="19" t="n">
        <v>18.9</v>
      </c>
      <c r="H18" s="19" t="n">
        <v>0.159032716049383</v>
      </c>
      <c r="I18" s="19" t="n">
        <v>0.358748588937268</v>
      </c>
      <c r="J18" s="19" t="n">
        <v>6.58</v>
      </c>
      <c r="K18" s="19" t="n">
        <v>0.212990739130435</v>
      </c>
      <c r="L18" s="19" t="n">
        <v>0.377983558068726</v>
      </c>
      <c r="M18" s="19" t="n">
        <v>0.425733916302311</v>
      </c>
      <c r="N18" s="19" t="n">
        <v>0.005</v>
      </c>
      <c r="O18" s="19" t="n">
        <v>0.021</v>
      </c>
      <c r="P18" s="19"/>
      <c r="Q18" s="19" t="n">
        <v>0.008</v>
      </c>
      <c r="R18" s="19"/>
    </row>
    <row r="19" customFormat="false" ht="16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customFormat="false" ht="16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customFormat="false" ht="16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2021-09-28T09:48:47Z</dcterms:created>
  <dc:creator>Microsoft Office User</dc:creator>
  <dc:description/>
  <dc:language>fr-FR</dc:language>
  <cp:lastModifiedBy>Microsoft Office User</cp:lastModifiedBy>
  <dcterms:modified xsi:type="dcterms:W3CDTF">2021-11-23T11:17:23Z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