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\"/>
    </mc:Choice>
  </mc:AlternateContent>
  <xr:revisionPtr revIDLastSave="0" documentId="13_ncr:1_{107F2B06-6351-4898-A9BF-40F8654CD13B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E6" i="1" l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T5" i="1"/>
  <c r="T6" i="1"/>
  <c r="T7" i="1"/>
  <c r="U7" i="1" s="1"/>
  <c r="T8" i="1"/>
  <c r="T9" i="1"/>
  <c r="T10" i="1"/>
  <c r="T11" i="1"/>
  <c r="T12" i="1"/>
  <c r="T13" i="1"/>
  <c r="T14" i="1"/>
  <c r="T15" i="1"/>
  <c r="T16" i="1"/>
  <c r="T17" i="1"/>
  <c r="T18" i="1"/>
  <c r="T19" i="1"/>
  <c r="U19" i="1" s="1"/>
  <c r="T20" i="1"/>
  <c r="T21" i="1"/>
  <c r="T22" i="1"/>
  <c r="T23" i="1"/>
  <c r="U23" i="1" s="1"/>
  <c r="T24" i="1"/>
  <c r="T25" i="1"/>
  <c r="T26" i="1"/>
  <c r="T27" i="1"/>
  <c r="T28" i="1"/>
  <c r="T29" i="1"/>
  <c r="T30" i="1"/>
  <c r="T31" i="1"/>
  <c r="T32" i="1"/>
  <c r="T3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U5" i="1"/>
  <c r="U6" i="1"/>
  <c r="U9" i="1"/>
  <c r="U11" i="1"/>
  <c r="U13" i="1"/>
  <c r="U14" i="1"/>
  <c r="U15" i="1"/>
  <c r="U17" i="1"/>
  <c r="U18" i="1"/>
  <c r="U21" i="1"/>
  <c r="U22" i="1"/>
  <c r="U25" i="1"/>
  <c r="U26" i="1"/>
  <c r="U27" i="1"/>
  <c r="U29" i="1"/>
  <c r="U30" i="1"/>
  <c r="U31" i="1"/>
  <c r="U33" i="1"/>
  <c r="U10" i="1" l="1"/>
  <c r="V10" i="1"/>
  <c r="Y10" i="1" s="1"/>
  <c r="U32" i="1"/>
  <c r="U28" i="1"/>
  <c r="U24" i="1"/>
  <c r="U20" i="1"/>
  <c r="U16" i="1"/>
  <c r="U12" i="1"/>
  <c r="U8" i="1"/>
  <c r="E7" i="2"/>
  <c r="F7" i="2" s="1"/>
  <c r="E6" i="2"/>
  <c r="F6" i="2" s="1"/>
  <c r="E5" i="2"/>
  <c r="F5" i="2" s="1"/>
  <c r="E4" i="2"/>
  <c r="F4" i="2" s="1"/>
  <c r="E3" i="2"/>
  <c r="F3" i="2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T4" i="1"/>
  <c r="N4" i="1"/>
  <c r="H4" i="1"/>
  <c r="AE7" i="1" s="1"/>
  <c r="AQ5" i="1" l="1"/>
  <c r="V4" i="1"/>
  <c r="Y4" i="1" s="1"/>
  <c r="U4" i="1"/>
  <c r="AQ4" i="1"/>
  <c r="AK4" i="1"/>
  <c r="AK7" i="1"/>
  <c r="AK5" i="1"/>
  <c r="AK3" i="1"/>
  <c r="AE3" i="1"/>
  <c r="AE5" i="1"/>
  <c r="AK6" i="1"/>
  <c r="AQ7" i="1"/>
  <c r="AE4" i="1"/>
  <c r="AQ6" i="1"/>
  <c r="AQ3" i="1"/>
</calcChain>
</file>

<file path=xl/sharedStrings.xml><?xml version="1.0" encoding="utf-8"?>
<sst xmlns="http://schemas.openxmlformats.org/spreadsheetml/2006/main" count="175" uniqueCount="113">
  <si>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</si>
  <si>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</si>
  <si>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</si>
  <si>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</si>
  <si>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</si>
  <si>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</si>
  <si>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</si>
  <si>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</si>
  <si>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</si>
  <si>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</si>
  <si>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</si>
  <si>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</si>
  <si>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</si>
  <si>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</si>
  <si>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</si>
  <si>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</si>
  <si>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</si>
  <si>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</si>
  <si>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</si>
  <si>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</si>
  <si>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</si>
  <si>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</si>
  <si>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</si>
  <si>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</si>
  <si>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</si>
  <si>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</si>
  <si>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</si>
  <si>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</si>
  <si>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AILTON DANIEL AZEVEDO DOS SANTOS</t>
  </si>
  <si>
    <t>Maior Nota</t>
  </si>
  <si>
    <t>ANA CAROLINA NUNES RODRIGUES</t>
  </si>
  <si>
    <t>Menor Nota</t>
  </si>
  <si>
    <t>ANA LUIZY GONZAGA DA CONCEICAO</t>
  </si>
  <si>
    <t>Qtd de Notas Azuis</t>
  </si>
  <si>
    <t>ANANDA MARIA SILVA DE JESUS</t>
  </si>
  <si>
    <t>Qtd de Notas Vermelhas</t>
  </si>
  <si>
    <t>ANTONIO DANIEL DE OLIVEIRA SANTOS</t>
  </si>
  <si>
    <t>BRENDO FÁBIO DOS SANTOS CALMON</t>
  </si>
  <si>
    <t>LEGENDAS</t>
  </si>
  <si>
    <t>Média da Escola</t>
  </si>
  <si>
    <t>CHRIS MAHICON CARDOSO DOS SANTOS</t>
  </si>
  <si>
    <t>Trabalho</t>
  </si>
  <si>
    <t>Recuperação Paralela</t>
  </si>
  <si>
    <t>DAVI DOS SANTOS ROCHA CAMARA</t>
  </si>
  <si>
    <t>Teste</t>
  </si>
  <si>
    <t>Total de Pontos</t>
  </si>
  <si>
    <t>DILMARA DE SOUZA RAMOS CARDOSO</t>
  </si>
  <si>
    <t>Qualitativa</t>
  </si>
  <si>
    <t>Media do Curso</t>
  </si>
  <si>
    <t>ENZO GABRIEL PORTELA OLIVEIRA</t>
  </si>
  <si>
    <t>Prova</t>
  </si>
  <si>
    <t>Avaliação Final</t>
  </si>
  <si>
    <t>EVELLYN BIANCA OLIVEIRA GOMES</t>
  </si>
  <si>
    <t>RU</t>
  </si>
  <si>
    <t>Resultado da Unidade</t>
  </si>
  <si>
    <t>Resultado final</t>
  </si>
  <si>
    <t>FABIANO DE JESUS SANTOS</t>
  </si>
  <si>
    <t>GABRIELE ALVES NUNES</t>
  </si>
  <si>
    <t>HELLEN VELOSO DA SILVA</t>
  </si>
  <si>
    <t>ICARO ALVES LIMA</t>
  </si>
  <si>
    <t>ISAAC DE SANTANA</t>
  </si>
  <si>
    <t>JOÃO VITOR DE JESUS GARCIA</t>
  </si>
  <si>
    <t>JOSE ALBERTO GARCEZ LOPES MATOS DA SILVA</t>
  </si>
  <si>
    <t>KAIQUE SILVA SANTOS</t>
  </si>
  <si>
    <t>LARISSA DE JESUS SANTOS</t>
  </si>
  <si>
    <t>LEANDRO SILVA AMARAL</t>
  </si>
  <si>
    <t>LEOGE LIMA DE JESUS</t>
  </si>
  <si>
    <t>LUAN DOS SANTOS LIMA</t>
  </si>
  <si>
    <t>MIGUEL SILVA DOS SANTOS</t>
  </si>
  <si>
    <t>RAFAEL DE JESUS</t>
  </si>
  <si>
    <t>RAISSA ROCHA SANTOS</t>
  </si>
  <si>
    <t>RENAN DOS SANTOS MIRANDA</t>
  </si>
  <si>
    <t>RODRIGO DA PAZ SANTOS</t>
  </si>
  <si>
    <t>THAISON DE OLIVEIRA DA SILVA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</si>
  <si>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</si>
  <si>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</si>
  <si>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</si>
  <si>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</si>
  <si>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</si>
  <si>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</si>
  <si>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</si>
  <si>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</si>
  <si>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</si>
  <si>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</si>
  <si>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</si>
  <si>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</si>
  <si>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</si>
  <si>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</si>
  <si>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</si>
  <si>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</si>
  <si>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</si>
  <si>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</si>
  <si>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</si>
  <si>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</si>
  <si>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</si>
  <si>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</si>
  <si>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</si>
  <si>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</si>
  <si>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</si>
  <si>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</si>
  <si>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</si>
  <si>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</si>
  <si>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</si>
  <si>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</si>
  <si>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</si>
  <si>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</si>
  <si>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</si>
  <si>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</si>
  <si>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</si>
  <si>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</si>
  <si>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</si>
  <si>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6º Ano B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</si>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</sst>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charset val="134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indexed="8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b/>
      <sz val="11"/>
      <color theme="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0" xfId="0" applyFont="1"/>
    <xf numFmtId="0" fontId="0" fillId="6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1" fontId="11" fillId="6" borderId="9" xfId="0" applyNumberFormat="1" applyFont="1" applyFill="1" applyBorder="1"/>
    <xf numFmtId="0" fontId="13" fillId="0" borderId="6" xfId="0" applyFont="1" applyBorder="1" applyAlignment="1">
      <alignment vertical="center" wrapText="1"/>
    </xf>
    <xf numFmtId="164" fontId="13" fillId="0" borderId="10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right"/>
    </xf>
    <xf numFmtId="1" fontId="11" fillId="0" borderId="9" xfId="0" applyNumberFormat="1" applyFont="1" applyBorder="1"/>
    <xf numFmtId="0" fontId="12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" fontId="11" fillId="0" borderId="11" xfId="0" applyNumberFormat="1" applyFont="1" applyBorder="1"/>
    <xf numFmtId="0" fontId="15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/>
    <xf numFmtId="2" fontId="14" fillId="6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6" borderId="15" xfId="0" applyFont="1" applyFill="1" applyBorder="1"/>
    <xf numFmtId="0" fontId="12" fillId="0" borderId="15" xfId="0" applyFont="1" applyBorder="1"/>
    <xf numFmtId="0" fontId="12" fillId="6" borderId="16" xfId="0" applyFont="1" applyFill="1" applyBorder="1"/>
    <xf numFmtId="0" fontId="12" fillId="0" borderId="13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1" fillId="0" borderId="10" xfId="0" applyFont="1" applyBorder="1"/>
    <xf numFmtId="0" fontId="11" fillId="6" borderId="15" xfId="0" applyFont="1" applyFill="1" applyBorder="1"/>
    <xf numFmtId="0" fontId="11" fillId="0" borderId="15" xfId="0" applyFont="1" applyBorder="1"/>
    <xf numFmtId="0" fontId="11" fillId="6" borderId="16" xfId="0" applyFont="1" applyFill="1" applyBorder="1"/>
    <xf numFmtId="0" fontId="11" fillId="0" borderId="13" xfId="0" applyFont="1" applyBorder="1"/>
    <xf numFmtId="2" fontId="12" fillId="0" borderId="19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21" xfId="0" applyNumberFormat="1" applyFont="1" applyBorder="1" applyAlignment="1">
      <alignment horizontal="right"/>
    </xf>
    <xf numFmtId="0" fontId="12" fillId="0" borderId="21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1" xfId="0" applyFont="1" applyBorder="1"/>
    <xf numFmtId="0" fontId="12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1" fillId="7" borderId="0" xfId="0" applyFont="1" applyFill="1"/>
    <xf numFmtId="0" fontId="12" fillId="7" borderId="0" xfId="0" applyFont="1" applyFill="1"/>
    <xf numFmtId="0" fontId="11" fillId="7" borderId="9" xfId="0" applyFont="1" applyFill="1" applyBorder="1"/>
    <xf numFmtId="0" fontId="11" fillId="7" borderId="1" xfId="0" applyFont="1" applyFill="1" applyBorder="1"/>
    <xf numFmtId="0" fontId="12" fillId="7" borderId="5" xfId="0" applyFont="1" applyFill="1" applyBorder="1"/>
    <xf numFmtId="0" fontId="12" fillId="7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right"/>
    </xf>
    <xf numFmtId="0" fontId="12" fillId="9" borderId="5" xfId="0" applyFont="1" applyFill="1" applyBorder="1"/>
    <xf numFmtId="0" fontId="12" fillId="9" borderId="5" xfId="0" applyFont="1" applyFill="1" applyBorder="1" applyAlignment="1">
      <alignment horizontal="right"/>
    </xf>
    <xf numFmtId="164" fontId="12" fillId="6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2" fontId="11" fillId="0" borderId="1" xfId="0" applyNumberFormat="1" applyFont="1" applyBorder="1"/>
    <xf numFmtId="2" fontId="11" fillId="0" borderId="10" xfId="0" applyNumberFormat="1" applyFont="1" applyBorder="1"/>
    <xf numFmtId="2" fontId="11" fillId="6" borderId="15" xfId="0" applyNumberFormat="1" applyFont="1" applyFill="1" applyBorder="1"/>
    <xf numFmtId="2" fontId="11" fillId="0" borderId="15" xfId="0" applyNumberFormat="1" applyFont="1" applyBorder="1"/>
    <xf numFmtId="2" fontId="11" fillId="6" borderId="16" xfId="0" applyNumberFormat="1" applyFont="1" applyFill="1" applyBorder="1"/>
    <xf numFmtId="2" fontId="11" fillId="0" borderId="13" xfId="0" applyNumberFormat="1" applyFont="1" applyBorder="1"/>
  </cellXfs>
  <cellStyles count="1">
    <cellStyle name="Normal" xfId="0" builtinId="0"/>
  </cellStyles>
  <dxfs count="33">
    <dxf>
      <font>
        <b/>
      </font>
      <numFmt numFmtId="0" formatCode="General"/>
    </dxf>
    <dxf>
      <numFmt numFmtId="2" formatCode="0.00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2" formatCode="0.00"/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3" totalsRowShown="0" headerRowDxfId="32">
  <autoFilter ref="B3:Y33" xr:uid="{00000000-0009-0000-0100-000006000000}"/>
  <tableColumns count="24">
    <tableColumn id="1" xr3:uid="{00000000-0010-0000-0000-000001000000}" name="Nº" dataDxfId="31"/>
    <tableColumn id="2" xr3:uid="{00000000-0010-0000-0000-000002000000}" name="Nome"/>
    <tableColumn id="3" xr3:uid="{00000000-0010-0000-0000-000003000000}" name="2ª Av" dataDxfId="30"/>
    <tableColumn id="4" xr3:uid="{00000000-0010-0000-0000-000004000000}" name="2ª Av2" dataDxfId="29"/>
    <tableColumn id="5" xr3:uid="{00000000-0010-0000-0000-000005000000}" name="3ª Av" dataDxfId="28"/>
    <tableColumn id="6" xr3:uid="{00000000-0010-0000-0000-000006000000}" name="4ª Av" dataDxfId="27"/>
    <tableColumn id="7" xr3:uid="{00000000-0010-0000-0000-000007000000}" name="RU 1ª U" dataDxfId="26">
      <calculatedColumnFormula>SUM(D4:G4)</calculatedColumnFormula>
    </tableColumn>
    <tableColumn id="8" xr3:uid="{00000000-0010-0000-0000-000008000000}" name="RP" dataDxfId="25"/>
    <tableColumn id="9" xr3:uid="{00000000-0010-0000-0000-000009000000}" name="1ª Av" dataDxfId="24"/>
    <tableColumn id="10" xr3:uid="{00000000-0010-0000-0000-00000A000000}" name="2ª Av3" dataDxfId="23"/>
    <tableColumn id="11" xr3:uid="{00000000-0010-0000-0000-00000B000000}" name="3ª Av4" dataDxfId="22"/>
    <tableColumn id="12" xr3:uid="{00000000-0010-0000-0000-00000C000000}" name="4ª Av5" dataDxfId="21"/>
    <tableColumn id="13" xr3:uid="{00000000-0010-0000-0000-00000D000000}" name="RU 2ª U" dataDxfId="20">
      <calculatedColumnFormula>IFERROR(SUM(J4:M4),"-")</calculatedColumnFormula>
    </tableColumn>
    <tableColumn id="14" xr3:uid="{00000000-0010-0000-0000-00000E000000}" name="RP7" dataDxfId="19"/>
    <tableColumn id="15" xr3:uid="{00000000-0010-0000-0000-00000F000000}" name="1ª Av8" dataDxfId="18"/>
    <tableColumn id="16" xr3:uid="{00000000-0010-0000-0000-000010000000}" name="2ª Av9" dataDxfId="17"/>
    <tableColumn id="17" xr3:uid="{00000000-0010-0000-0000-000011000000}" name="3ª Av10" dataDxfId="16"/>
    <tableColumn id="18" xr3:uid="{00000000-0010-0000-0000-000012000000}" name="4ª Av11" dataDxfId="15"/>
    <tableColumn id="19" xr3:uid="{00000000-0010-0000-0000-000013000000}" name="RU 3ª U" dataDxfId="14">
      <calculatedColumnFormula>IFERROR(SUM(P4:S4),"-")</calculatedColumnFormula>
    </tableColumn>
    <tableColumn id="20" xr3:uid="{00000000-0010-0000-0000-000014000000}" name="TP" dataDxfId="8">
      <calculatedColumnFormula>SUM(T4,N4,H4)</calculatedColumnFormula>
    </tableColumn>
    <tableColumn id="21" xr3:uid="{00000000-0010-0000-0000-000015000000}" name="MC" dataDxfId="1">
      <calculatedColumnFormula>AVERAGE(H4,N4,T4)</calculatedColumnFormula>
    </tableColumn>
    <tableColumn id="22" xr3:uid="{00000000-0010-0000-0000-000016000000}" name="AF"/>
    <tableColumn id="23" xr3:uid="{00000000-0010-0000-0000-000017000000}" name="RF"/>
    <tableColumn id="24" xr3:uid="{00000000-0010-0000-0000-000018000000}" name="Situação" dataDxfId="0">
      <calculatedColumnFormula>IFERROR(IF((V4)&gt;=5,"Aprovado","Recuperação"),"-")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3"/>
  <sheetViews>
    <sheetView tabSelected="1" zoomScale="145" zoomScaleNormal="145" workbookViewId="0">
      <selection activeCell="M4" sqref="M4"/>
    </sheetView>
  </sheetViews>
  <sheetFormatPr defaultColWidth="9" defaultRowHeight="15"/>
  <cols>
    <col min="1" max="1" width="0.5703125" customWidth="1"/>
    <col min="2" max="2" width="3.7109375" customWidth="1"/>
    <col min="3" max="3" width="37.42578125" customWidth="1"/>
    <col min="4" max="7" width="3.85546875" style="19" customWidth="1"/>
    <col min="8" max="8" width="5.85546875" style="20" customWidth="1"/>
    <col min="9" max="13" width="3.5703125" style="19" customWidth="1"/>
    <col min="14" max="14" width="5.7109375" style="20" customWidth="1"/>
    <col min="15" max="19" width="3.5703125" style="19" customWidth="1"/>
    <col min="20" max="20" width="5.85546875" style="20" customWidth="1"/>
    <col min="21" max="24" width="4.140625" customWidth="1"/>
    <col min="25" max="25" width="9.7109375" style="19" customWidth="1"/>
    <col min="26" max="26" width="7" customWidth="1"/>
    <col min="27" max="43" width="4.28515625" customWidth="1"/>
  </cols>
  <sheetData>
    <row r="1" spans="2:43" ht="12.75" customHeight="1">
      <c r="B1" s="76" t="s">
        <v>111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</row>
    <row r="2" spans="2:43" ht="12.75" customHeight="1">
      <c r="B2" s="63"/>
      <c r="C2" s="63"/>
      <c r="D2" s="79" t="s">
        <v>0</v>
      </c>
      <c r="E2" s="80"/>
      <c r="F2" s="80"/>
      <c r="G2" s="80"/>
      <c r="H2" s="80"/>
      <c r="I2" s="81"/>
      <c r="J2" s="82" t="s">
        <v>1</v>
      </c>
      <c r="K2" s="83"/>
      <c r="L2" s="83"/>
      <c r="M2" s="83"/>
      <c r="N2" s="83"/>
      <c r="O2" s="84"/>
      <c r="P2" s="85" t="s">
        <v>2</v>
      </c>
      <c r="Q2" s="86"/>
      <c r="R2" s="86"/>
      <c r="S2" s="86"/>
      <c r="T2" s="87"/>
      <c r="U2" s="63"/>
      <c r="V2" s="63"/>
      <c r="W2" s="63"/>
      <c r="X2" s="63"/>
      <c r="Y2" s="64"/>
    </row>
    <row r="3" spans="2:43" ht="12.75" customHeight="1">
      <c r="B3" s="65" t="s">
        <v>3</v>
      </c>
      <c r="C3" s="66" t="s">
        <v>4</v>
      </c>
      <c r="D3" s="70" t="s">
        <v>5</v>
      </c>
      <c r="E3" s="70" t="s">
        <v>6</v>
      </c>
      <c r="F3" s="70" t="s">
        <v>7</v>
      </c>
      <c r="G3" s="70" t="s">
        <v>8</v>
      </c>
      <c r="H3" s="71" t="s">
        <v>9</v>
      </c>
      <c r="I3" s="70" t="s">
        <v>10</v>
      </c>
      <c r="J3" s="67" t="s">
        <v>11</v>
      </c>
      <c r="K3" s="67" t="s">
        <v>12</v>
      </c>
      <c r="L3" s="67" t="s">
        <v>13</v>
      </c>
      <c r="M3" s="67" t="s">
        <v>14</v>
      </c>
      <c r="N3" s="68" t="s">
        <v>15</v>
      </c>
      <c r="O3" s="67" t="s">
        <v>16</v>
      </c>
      <c r="P3" s="72" t="s">
        <v>17</v>
      </c>
      <c r="Q3" s="72" t="s">
        <v>18</v>
      </c>
      <c r="R3" s="72" t="s">
        <v>19</v>
      </c>
      <c r="S3" s="72" t="s">
        <v>20</v>
      </c>
      <c r="T3" s="73" t="s">
        <v>21</v>
      </c>
      <c r="U3" s="66" t="s">
        <v>22</v>
      </c>
      <c r="V3" s="66" t="s">
        <v>23</v>
      </c>
      <c r="W3" s="66" t="s">
        <v>24</v>
      </c>
      <c r="X3" s="66" t="s">
        <v>25</v>
      </c>
      <c r="Y3" s="69" t="s">
        <v>26</v>
      </c>
      <c r="AA3" s="88" t="s">
        <v>27</v>
      </c>
      <c r="AB3" s="89"/>
      <c r="AC3" s="89"/>
      <c r="AD3" s="89"/>
      <c r="AE3" s="53">
        <f>IFERROR(AVERAGE(H4:H11),"-")</f>
        <v>0.85</v>
      </c>
      <c r="AF3" s="54"/>
      <c r="AG3" s="88" t="s">
        <v>27</v>
      </c>
      <c r="AH3" s="89"/>
      <c r="AI3" s="89"/>
      <c r="AJ3" s="89"/>
      <c r="AK3" s="53">
        <f>IFERROR(AVERAGE(N4:N11),"-")</f>
        <v>0.7</v>
      </c>
      <c r="AL3" s="54"/>
      <c r="AM3" s="88" t="s">
        <v>27</v>
      </c>
      <c r="AN3" s="89"/>
      <c r="AO3" s="89"/>
      <c r="AP3" s="89"/>
      <c r="AQ3" s="53">
        <f>IFERROR(AVERAGE(T4:T11),"-")</f>
        <v>0</v>
      </c>
    </row>
    <row r="4" spans="2:43" s="18" customFormat="1" ht="12.75" customHeight="1">
      <c r="B4" s="21">
        <v>1</v>
      </c>
      <c r="C4" s="22" t="s">
        <v>28</v>
      </c>
      <c r="D4" s="23">
        <v>1</v>
      </c>
      <c r="E4" s="23">
        <v>0.8</v>
      </c>
      <c r="F4" s="74">
        <v>1</v>
      </c>
      <c r="G4" s="74">
        <v>4</v>
      </c>
      <c r="H4" s="25">
        <f>SUM(D4:G4)</f>
        <v>6.8</v>
      </c>
      <c r="I4" s="75"/>
      <c r="J4" s="100">
        <v>1.1000000000000001</v>
      </c>
      <c r="K4" s="100"/>
      <c r="L4" s="100">
        <v>1</v>
      </c>
      <c r="M4" s="100">
        <v>3.5</v>
      </c>
      <c r="N4" s="25">
        <f>IFERROR(SUM(J4:M4),"-")</f>
        <v>5.6</v>
      </c>
      <c r="O4" s="34"/>
      <c r="P4" s="24"/>
      <c r="Q4" s="24"/>
      <c r="R4" s="24"/>
      <c r="S4" s="24"/>
      <c r="T4" s="25">
        <f>IFERROR(SUM(P4:S4),"-")</f>
        <v>0</v>
      </c>
      <c r="U4" s="44">
        <f t="shared" ref="U4:U33" si="0">SUM(T4,N4,H4)</f>
        <v>12.399999999999999</v>
      </c>
      <c r="V4" s="45">
        <f t="shared" ref="V4:V33" si="1">AVERAGE(H4,N4,T4)</f>
        <v>4.1333333333333329</v>
      </c>
      <c r="W4" s="46"/>
      <c r="X4" s="46"/>
      <c r="Y4" s="27" t="str">
        <f t="shared" ref="Y4:Y33" si="2">IFERROR(IF((V4)&gt;=5,"Aprovado","Recuperação"),"-")</f>
        <v>Recuperação</v>
      </c>
      <c r="AA4" s="90" t="s">
        <v>29</v>
      </c>
      <c r="AB4" s="91"/>
      <c r="AC4" s="91"/>
      <c r="AD4" s="91"/>
      <c r="AE4" s="55">
        <f>MAX(H4:H11)</f>
        <v>6.8</v>
      </c>
      <c r="AF4" s="54"/>
      <c r="AG4" s="90" t="s">
        <v>29</v>
      </c>
      <c r="AH4" s="91"/>
      <c r="AI4" s="91"/>
      <c r="AJ4" s="91"/>
      <c r="AK4" s="55">
        <f>MAX(N4:N11)</f>
        <v>5.6</v>
      </c>
      <c r="AL4" s="54"/>
      <c r="AM4" s="90" t="s">
        <v>29</v>
      </c>
      <c r="AN4" s="91"/>
      <c r="AO4" s="91"/>
      <c r="AP4" s="91"/>
      <c r="AQ4" s="55">
        <f>MAX(T4:T11)</f>
        <v>0</v>
      </c>
    </row>
    <row r="5" spans="2:43" ht="12.75" customHeight="1">
      <c r="B5" s="26">
        <v>2</v>
      </c>
      <c r="C5" s="22" t="s">
        <v>30</v>
      </c>
      <c r="D5" s="23"/>
      <c r="E5" s="23"/>
      <c r="F5" s="74"/>
      <c r="G5" s="74"/>
      <c r="H5" s="25">
        <f t="shared" ref="H5:H33" si="3">SUM(D5:G5)</f>
        <v>0</v>
      </c>
      <c r="I5" s="75">
        <v>5</v>
      </c>
      <c r="J5" s="100"/>
      <c r="K5" s="100"/>
      <c r="L5" s="100"/>
      <c r="M5" s="100"/>
      <c r="N5" s="25">
        <f t="shared" ref="N5:N33" si="4">IFERROR(SUM(J5:M5),"-")</f>
        <v>0</v>
      </c>
      <c r="O5" s="35"/>
      <c r="P5" s="27"/>
      <c r="Q5" s="27"/>
      <c r="R5" s="27"/>
      <c r="S5" s="27"/>
      <c r="T5" s="25">
        <f t="shared" ref="T5:T33" si="5">IFERROR(SUM(P5:S5),"-")</f>
        <v>0</v>
      </c>
      <c r="U5" s="101">
        <f t="shared" si="0"/>
        <v>0</v>
      </c>
      <c r="V5" s="45">
        <f t="shared" si="1"/>
        <v>0</v>
      </c>
      <c r="W5" s="47"/>
      <c r="X5" s="47"/>
      <c r="Y5" s="27" t="str">
        <f t="shared" si="2"/>
        <v>Recuperação</v>
      </c>
      <c r="AA5" s="90" t="s">
        <v>31</v>
      </c>
      <c r="AB5" s="91"/>
      <c r="AC5" s="91"/>
      <c r="AD5" s="91"/>
      <c r="AE5" s="55">
        <f>MIN(H4:H11)</f>
        <v>0</v>
      </c>
      <c r="AF5" s="54"/>
      <c r="AG5" s="90" t="s">
        <v>31</v>
      </c>
      <c r="AH5" s="91"/>
      <c r="AI5" s="91"/>
      <c r="AJ5" s="91"/>
      <c r="AK5" s="55">
        <f>MIN(N4:N11)</f>
        <v>0</v>
      </c>
      <c r="AL5" s="54"/>
      <c r="AM5" s="90" t="s">
        <v>31</v>
      </c>
      <c r="AN5" s="91"/>
      <c r="AO5" s="91"/>
      <c r="AP5" s="91"/>
      <c r="AQ5" s="55">
        <f>MIN(T4:T11)</f>
        <v>0</v>
      </c>
    </row>
    <row r="6" spans="2:43" s="18" customFormat="1" ht="12.75" customHeight="1">
      <c r="B6" s="26">
        <v>3</v>
      </c>
      <c r="C6" s="22" t="s">
        <v>32</v>
      </c>
      <c r="D6" s="23"/>
      <c r="E6" s="23"/>
      <c r="F6" s="74"/>
      <c r="G6" s="74"/>
      <c r="H6" s="25">
        <f t="shared" si="3"/>
        <v>0</v>
      </c>
      <c r="I6" s="75">
        <v>3</v>
      </c>
      <c r="J6" s="100"/>
      <c r="K6" s="100"/>
      <c r="L6" s="100"/>
      <c r="M6" s="100"/>
      <c r="N6" s="25">
        <f t="shared" si="4"/>
        <v>0</v>
      </c>
      <c r="O6" s="34"/>
      <c r="P6" s="24"/>
      <c r="Q6" s="24"/>
      <c r="R6" s="24"/>
      <c r="S6" s="24"/>
      <c r="T6" s="25">
        <f t="shared" si="5"/>
        <v>0</v>
      </c>
      <c r="U6" s="45">
        <f t="shared" si="0"/>
        <v>0</v>
      </c>
      <c r="V6" s="45">
        <f t="shared" si="1"/>
        <v>0</v>
      </c>
      <c r="W6" s="46"/>
      <c r="X6" s="46"/>
      <c r="Y6" s="27" t="str">
        <f t="shared" si="2"/>
        <v>Recuperação</v>
      </c>
      <c r="AA6" s="90" t="s">
        <v>33</v>
      </c>
      <c r="AB6" s="91"/>
      <c r="AC6" s="91"/>
      <c r="AD6" s="91"/>
      <c r="AE6" s="56">
        <f>COUNTIF(H4:H33,"&gt;="&amp;5)</f>
        <v>1</v>
      </c>
      <c r="AF6" s="42"/>
      <c r="AG6" s="90" t="s">
        <v>33</v>
      </c>
      <c r="AH6" s="91"/>
      <c r="AI6" s="91"/>
      <c r="AJ6" s="91"/>
      <c r="AK6" s="56">
        <f>COUNTIF(N4:N11,"&gt;="&amp;7)</f>
        <v>0</v>
      </c>
      <c r="AL6" s="42"/>
      <c r="AM6" s="90" t="s">
        <v>33</v>
      </c>
      <c r="AN6" s="91"/>
      <c r="AO6" s="91"/>
      <c r="AP6" s="91"/>
      <c r="AQ6" s="56">
        <f>COUNTIF(T4:T11,"&gt;="&amp;7)</f>
        <v>0</v>
      </c>
    </row>
    <row r="7" spans="2:43" ht="12.75" customHeight="1">
      <c r="B7" s="26">
        <v>4</v>
      </c>
      <c r="C7" s="22" t="s">
        <v>34</v>
      </c>
      <c r="D7" s="23"/>
      <c r="E7" s="23"/>
      <c r="F7" s="74"/>
      <c r="G7" s="74"/>
      <c r="H7" s="25">
        <f t="shared" si="3"/>
        <v>0</v>
      </c>
      <c r="I7" s="75">
        <v>3.3</v>
      </c>
      <c r="J7" s="100"/>
      <c r="K7" s="100"/>
      <c r="L7" s="100"/>
      <c r="M7" s="100"/>
      <c r="N7" s="25">
        <f t="shared" si="4"/>
        <v>0</v>
      </c>
      <c r="O7" s="35"/>
      <c r="P7" s="27"/>
      <c r="Q7" s="27"/>
      <c r="R7" s="27"/>
      <c r="S7" s="27"/>
      <c r="T7" s="25">
        <f t="shared" si="5"/>
        <v>0</v>
      </c>
      <c r="U7" s="101">
        <f t="shared" si="0"/>
        <v>0</v>
      </c>
      <c r="V7" s="45">
        <f t="shared" si="1"/>
        <v>0</v>
      </c>
      <c r="W7" s="47"/>
      <c r="X7" s="47"/>
      <c r="Y7" s="27" t="str">
        <f t="shared" si="2"/>
        <v>Recuperação</v>
      </c>
      <c r="AA7" s="92" t="s">
        <v>35</v>
      </c>
      <c r="AB7" s="93"/>
      <c r="AC7" s="93"/>
      <c r="AD7" s="93"/>
      <c r="AE7" s="57">
        <f>COUNTIF(H4:H11,"&lt;"&amp;7)</f>
        <v>8</v>
      </c>
      <c r="AF7" s="42"/>
      <c r="AG7" s="92" t="s">
        <v>35</v>
      </c>
      <c r="AH7" s="93"/>
      <c r="AI7" s="93"/>
      <c r="AJ7" s="93"/>
      <c r="AK7" s="57">
        <f>COUNTIF(N4:N11,"&lt;"&amp;7)</f>
        <v>8</v>
      </c>
      <c r="AL7" s="42"/>
      <c r="AM7" s="92" t="s">
        <v>35</v>
      </c>
      <c r="AN7" s="93"/>
      <c r="AO7" s="93"/>
      <c r="AP7" s="93"/>
      <c r="AQ7" s="57">
        <f>COUNTIF(T4:T11,"&lt;"&amp;7)</f>
        <v>8</v>
      </c>
    </row>
    <row r="8" spans="2:43" s="18" customFormat="1" ht="12.75" customHeight="1">
      <c r="B8" s="26">
        <v>5</v>
      </c>
      <c r="C8" s="22" t="s">
        <v>36</v>
      </c>
      <c r="D8" s="23"/>
      <c r="E8" s="23"/>
      <c r="F8" s="74"/>
      <c r="G8" s="74"/>
      <c r="H8" s="25">
        <f t="shared" si="3"/>
        <v>0</v>
      </c>
      <c r="I8" s="75"/>
      <c r="J8" s="100"/>
      <c r="K8" s="100"/>
      <c r="L8" s="100"/>
      <c r="M8" s="100"/>
      <c r="N8" s="25">
        <f t="shared" si="4"/>
        <v>0</v>
      </c>
      <c r="O8" s="34"/>
      <c r="P8" s="24"/>
      <c r="Q8" s="24"/>
      <c r="R8" s="24"/>
      <c r="S8" s="24"/>
      <c r="T8" s="25">
        <f t="shared" si="5"/>
        <v>0</v>
      </c>
      <c r="U8" s="45">
        <f t="shared" si="0"/>
        <v>0</v>
      </c>
      <c r="V8" s="45">
        <f t="shared" si="1"/>
        <v>0</v>
      </c>
      <c r="W8" s="46"/>
      <c r="X8" s="46"/>
      <c r="Y8" s="27" t="str">
        <f t="shared" si="2"/>
        <v>Recuperação</v>
      </c>
      <c r="AA8" s="42"/>
      <c r="AB8" s="42"/>
      <c r="AC8" s="42"/>
      <c r="AD8" s="42"/>
      <c r="AE8" s="43"/>
      <c r="AF8" s="42"/>
      <c r="AG8" s="42"/>
      <c r="AH8" s="42"/>
      <c r="AI8" s="42"/>
      <c r="AJ8" s="42"/>
      <c r="AK8" s="43"/>
      <c r="AL8" s="42"/>
      <c r="AM8" s="42"/>
      <c r="AN8" s="42"/>
      <c r="AO8" s="42"/>
      <c r="AP8" s="42"/>
      <c r="AQ8" s="43"/>
    </row>
    <row r="9" spans="2:43" ht="12.75" customHeight="1">
      <c r="B9" s="26">
        <v>6</v>
      </c>
      <c r="C9" s="22" t="s">
        <v>37</v>
      </c>
      <c r="D9" s="23"/>
      <c r="E9" s="23"/>
      <c r="F9" s="74"/>
      <c r="G9" s="74"/>
      <c r="H9" s="25">
        <f t="shared" si="3"/>
        <v>0</v>
      </c>
      <c r="I9" s="75"/>
      <c r="J9" s="100"/>
      <c r="K9" s="100"/>
      <c r="L9" s="100"/>
      <c r="M9" s="100"/>
      <c r="N9" s="25">
        <f t="shared" si="4"/>
        <v>0</v>
      </c>
      <c r="O9" s="35"/>
      <c r="P9" s="27"/>
      <c r="Q9" s="27"/>
      <c r="R9" s="27"/>
      <c r="S9" s="27"/>
      <c r="T9" s="25">
        <f t="shared" si="5"/>
        <v>0</v>
      </c>
      <c r="U9" s="101">
        <f t="shared" si="0"/>
        <v>0</v>
      </c>
      <c r="V9" s="45">
        <f t="shared" si="1"/>
        <v>0</v>
      </c>
      <c r="W9" s="47"/>
      <c r="X9" s="47"/>
      <c r="Y9" s="27" t="str">
        <f t="shared" si="2"/>
        <v>Recuperação</v>
      </c>
      <c r="AA9" s="94" t="s">
        <v>38</v>
      </c>
      <c r="AB9" s="94"/>
      <c r="AC9" s="94"/>
      <c r="AD9" s="94"/>
      <c r="AE9" s="94"/>
      <c r="AF9" s="42"/>
      <c r="AG9" s="94" t="s">
        <v>38</v>
      </c>
      <c r="AH9" s="94"/>
      <c r="AI9" s="94"/>
      <c r="AJ9" s="94"/>
      <c r="AK9" s="94"/>
      <c r="AL9" s="42"/>
      <c r="AM9" s="94" t="s">
        <v>39</v>
      </c>
      <c r="AN9" s="94"/>
      <c r="AO9" s="94"/>
      <c r="AP9" s="94"/>
      <c r="AQ9" s="94"/>
    </row>
    <row r="10" spans="2:43" s="18" customFormat="1" ht="12.75" customHeight="1">
      <c r="B10" s="26">
        <v>7</v>
      </c>
      <c r="C10" s="22" t="s">
        <v>40</v>
      </c>
      <c r="D10" s="23"/>
      <c r="E10" s="23"/>
      <c r="F10" s="74"/>
      <c r="G10" s="74"/>
      <c r="H10" s="25">
        <f t="shared" si="3"/>
        <v>0</v>
      </c>
      <c r="I10" s="75">
        <v>3</v>
      </c>
      <c r="J10" s="100"/>
      <c r="K10" s="100"/>
      <c r="L10" s="100"/>
      <c r="M10" s="100"/>
      <c r="N10" s="25">
        <f t="shared" si="4"/>
        <v>0</v>
      </c>
      <c r="O10" s="34"/>
      <c r="P10" s="24"/>
      <c r="Q10" s="24"/>
      <c r="R10" s="24"/>
      <c r="S10" s="24"/>
      <c r="T10" s="25">
        <f t="shared" si="5"/>
        <v>0</v>
      </c>
      <c r="U10" s="45">
        <f t="shared" si="0"/>
        <v>0</v>
      </c>
      <c r="V10" s="45">
        <f t="shared" si="1"/>
        <v>0</v>
      </c>
      <c r="W10" s="46"/>
      <c r="X10" s="46"/>
      <c r="Y10" s="27" t="str">
        <f t="shared" si="2"/>
        <v>Recuperação</v>
      </c>
      <c r="AA10" s="58" t="s">
        <v>11</v>
      </c>
      <c r="AB10" s="95" t="s">
        <v>41</v>
      </c>
      <c r="AC10" s="95"/>
      <c r="AD10" s="95"/>
      <c r="AE10" s="95"/>
      <c r="AF10" s="42"/>
      <c r="AG10" s="58" t="s">
        <v>10</v>
      </c>
      <c r="AH10" s="94" t="s">
        <v>42</v>
      </c>
      <c r="AI10" s="94"/>
      <c r="AJ10" s="94"/>
      <c r="AK10" s="94"/>
      <c r="AL10" s="42"/>
      <c r="AM10" s="94">
        <v>5</v>
      </c>
      <c r="AN10" s="94"/>
      <c r="AO10" s="94"/>
      <c r="AP10" s="94"/>
      <c r="AQ10" s="94"/>
    </row>
    <row r="11" spans="2:43" ht="12.75" customHeight="1">
      <c r="B11" s="26">
        <v>8</v>
      </c>
      <c r="C11" s="22" t="s">
        <v>43</v>
      </c>
      <c r="D11" s="23"/>
      <c r="E11" s="23"/>
      <c r="F11" s="74"/>
      <c r="G11" s="74"/>
      <c r="H11" s="25">
        <f t="shared" si="3"/>
        <v>0</v>
      </c>
      <c r="I11" s="75">
        <v>3.3</v>
      </c>
      <c r="J11" s="100"/>
      <c r="K11" s="100"/>
      <c r="L11" s="100"/>
      <c r="M11" s="100"/>
      <c r="N11" s="25">
        <f t="shared" si="4"/>
        <v>0</v>
      </c>
      <c r="O11" s="36"/>
      <c r="P11" s="37"/>
      <c r="Q11" s="37"/>
      <c r="R11" s="37"/>
      <c r="S11" s="37"/>
      <c r="T11" s="25">
        <f t="shared" si="5"/>
        <v>0</v>
      </c>
      <c r="U11" s="102">
        <f t="shared" si="0"/>
        <v>0</v>
      </c>
      <c r="V11" s="45">
        <f t="shared" si="1"/>
        <v>0</v>
      </c>
      <c r="W11" s="48"/>
      <c r="X11" s="48"/>
      <c r="Y11" s="27" t="str">
        <f t="shared" si="2"/>
        <v>Recuperação</v>
      </c>
      <c r="AA11" s="58" t="s">
        <v>5</v>
      </c>
      <c r="AB11" s="96" t="s">
        <v>44</v>
      </c>
      <c r="AC11" s="96"/>
      <c r="AD11" s="96"/>
      <c r="AE11" s="96"/>
      <c r="AF11" s="42"/>
      <c r="AG11" s="58" t="s">
        <v>22</v>
      </c>
      <c r="AH11" s="94" t="s">
        <v>45</v>
      </c>
      <c r="AI11" s="94"/>
      <c r="AJ11" s="94"/>
      <c r="AK11" s="94"/>
      <c r="AL11" s="42"/>
      <c r="AM11" s="42"/>
      <c r="AN11" s="42"/>
      <c r="AO11" s="42"/>
      <c r="AP11" s="42"/>
      <c r="AQ11" s="43"/>
    </row>
    <row r="12" spans="2:43" s="18" customFormat="1" ht="12.75" customHeight="1">
      <c r="B12" s="26">
        <v>9</v>
      </c>
      <c r="C12" s="22" t="s">
        <v>46</v>
      </c>
      <c r="D12" s="23"/>
      <c r="E12" s="23"/>
      <c r="F12" s="74"/>
      <c r="G12" s="74"/>
      <c r="H12" s="25">
        <f t="shared" si="3"/>
        <v>0</v>
      </c>
      <c r="I12" s="75">
        <v>5</v>
      </c>
      <c r="J12" s="100"/>
      <c r="K12" s="100"/>
      <c r="L12" s="100"/>
      <c r="M12" s="100"/>
      <c r="N12" s="25">
        <f t="shared" si="4"/>
        <v>0</v>
      </c>
      <c r="O12" s="38"/>
      <c r="P12" s="38"/>
      <c r="Q12" s="38"/>
      <c r="R12" s="38"/>
      <c r="S12" s="38"/>
      <c r="T12" s="25">
        <f t="shared" si="5"/>
        <v>0</v>
      </c>
      <c r="U12" s="103">
        <f t="shared" si="0"/>
        <v>0</v>
      </c>
      <c r="V12" s="45">
        <f t="shared" si="1"/>
        <v>0</v>
      </c>
      <c r="W12" s="49"/>
      <c r="X12" s="49"/>
      <c r="Y12" s="27" t="str">
        <f t="shared" si="2"/>
        <v>Recuperação</v>
      </c>
      <c r="AA12" s="58" t="s">
        <v>7</v>
      </c>
      <c r="AB12" s="94" t="s">
        <v>47</v>
      </c>
      <c r="AC12" s="94"/>
      <c r="AD12" s="94"/>
      <c r="AE12" s="94"/>
      <c r="AF12" s="42"/>
      <c r="AG12" s="58" t="s">
        <v>23</v>
      </c>
      <c r="AH12" s="94" t="s">
        <v>48</v>
      </c>
      <c r="AI12" s="94"/>
      <c r="AJ12" s="94"/>
      <c r="AK12" s="94"/>
      <c r="AL12" s="42"/>
      <c r="AM12" s="42"/>
      <c r="AN12" s="42"/>
      <c r="AO12" s="42"/>
      <c r="AP12" s="42"/>
      <c r="AQ12" s="43"/>
    </row>
    <row r="13" spans="2:43" ht="12.75" customHeight="1">
      <c r="B13" s="26">
        <v>10</v>
      </c>
      <c r="C13" s="22" t="s">
        <v>49</v>
      </c>
      <c r="D13" s="23"/>
      <c r="E13" s="23"/>
      <c r="F13" s="74"/>
      <c r="G13" s="74"/>
      <c r="H13" s="25">
        <f t="shared" si="3"/>
        <v>0</v>
      </c>
      <c r="I13" s="75">
        <v>3.3</v>
      </c>
      <c r="J13" s="100"/>
      <c r="K13" s="100"/>
      <c r="L13" s="100"/>
      <c r="M13" s="100"/>
      <c r="N13" s="25">
        <f t="shared" si="4"/>
        <v>0</v>
      </c>
      <c r="O13" s="39"/>
      <c r="P13" s="39"/>
      <c r="Q13" s="39"/>
      <c r="R13" s="39"/>
      <c r="S13" s="39"/>
      <c r="T13" s="25">
        <f t="shared" si="5"/>
        <v>0</v>
      </c>
      <c r="U13" s="104">
        <f t="shared" si="0"/>
        <v>0</v>
      </c>
      <c r="V13" s="45">
        <f t="shared" si="1"/>
        <v>0</v>
      </c>
      <c r="W13" s="50"/>
      <c r="X13" s="50"/>
      <c r="Y13" s="27" t="str">
        <f t="shared" si="2"/>
        <v>Recuperação</v>
      </c>
      <c r="AA13" s="58" t="s">
        <v>8</v>
      </c>
      <c r="AB13" s="94" t="s">
        <v>50</v>
      </c>
      <c r="AC13" s="94"/>
      <c r="AD13" s="94"/>
      <c r="AE13" s="94"/>
      <c r="AF13" s="42"/>
      <c r="AG13" s="58" t="s">
        <v>24</v>
      </c>
      <c r="AH13" s="94" t="s">
        <v>51</v>
      </c>
      <c r="AI13" s="94"/>
      <c r="AJ13" s="94"/>
      <c r="AK13" s="94"/>
      <c r="AL13" s="42"/>
      <c r="AM13" s="42"/>
      <c r="AN13" s="42"/>
      <c r="AO13" s="42"/>
      <c r="AP13" s="42"/>
      <c r="AQ13" s="43"/>
    </row>
    <row r="14" spans="2:43" s="18" customFormat="1" ht="12.75" customHeight="1">
      <c r="B14" s="26">
        <v>11</v>
      </c>
      <c r="C14" s="22" t="s">
        <v>52</v>
      </c>
      <c r="D14" s="23"/>
      <c r="E14" s="23"/>
      <c r="F14" s="74"/>
      <c r="G14" s="74"/>
      <c r="H14" s="25">
        <f t="shared" si="3"/>
        <v>0</v>
      </c>
      <c r="I14" s="75">
        <v>4.3</v>
      </c>
      <c r="J14" s="100"/>
      <c r="K14" s="100"/>
      <c r="L14" s="100"/>
      <c r="M14" s="100"/>
      <c r="N14" s="25">
        <f t="shared" si="4"/>
        <v>0</v>
      </c>
      <c r="O14" s="38"/>
      <c r="P14" s="38"/>
      <c r="Q14" s="38"/>
      <c r="R14" s="38"/>
      <c r="S14" s="38"/>
      <c r="T14" s="25">
        <f t="shared" si="5"/>
        <v>0</v>
      </c>
      <c r="U14" s="103">
        <f t="shared" si="0"/>
        <v>0</v>
      </c>
      <c r="V14" s="45">
        <f t="shared" si="1"/>
        <v>0</v>
      </c>
      <c r="W14" s="49"/>
      <c r="X14" s="49"/>
      <c r="Y14" s="27" t="str">
        <f t="shared" si="2"/>
        <v>Recuperação</v>
      </c>
      <c r="AA14" s="58" t="s">
        <v>53</v>
      </c>
      <c r="AB14" s="94" t="s">
        <v>54</v>
      </c>
      <c r="AC14" s="94"/>
      <c r="AD14" s="94"/>
      <c r="AE14" s="94"/>
      <c r="AF14" s="42"/>
      <c r="AG14" s="58" t="s">
        <v>25</v>
      </c>
      <c r="AH14" s="94" t="s">
        <v>55</v>
      </c>
      <c r="AI14" s="94"/>
      <c r="AJ14" s="94"/>
      <c r="AK14" s="94"/>
      <c r="AL14" s="42"/>
      <c r="AM14" s="42"/>
      <c r="AN14" s="42"/>
      <c r="AO14" s="42"/>
      <c r="AP14" s="42"/>
      <c r="AQ14" s="43"/>
    </row>
    <row r="15" spans="2:43" ht="12.75" customHeight="1">
      <c r="B15" s="26">
        <v>12</v>
      </c>
      <c r="C15" s="22" t="s">
        <v>56</v>
      </c>
      <c r="D15" s="23"/>
      <c r="E15" s="23"/>
      <c r="F15" s="74"/>
      <c r="G15" s="74"/>
      <c r="H15" s="25">
        <f t="shared" si="3"/>
        <v>0</v>
      </c>
      <c r="I15" s="75">
        <v>3.8</v>
      </c>
      <c r="J15" s="100"/>
      <c r="K15" s="100"/>
      <c r="L15" s="100"/>
      <c r="M15" s="100"/>
      <c r="N15" s="25">
        <f t="shared" si="4"/>
        <v>0</v>
      </c>
      <c r="O15" s="39"/>
      <c r="P15" s="39"/>
      <c r="Q15" s="39"/>
      <c r="R15" s="39"/>
      <c r="S15" s="39"/>
      <c r="T15" s="25">
        <f t="shared" si="5"/>
        <v>0</v>
      </c>
      <c r="U15" s="104">
        <f t="shared" si="0"/>
        <v>0</v>
      </c>
      <c r="V15" s="45">
        <f t="shared" si="1"/>
        <v>0</v>
      </c>
      <c r="W15" s="50"/>
      <c r="X15" s="50"/>
      <c r="Y15" s="27" t="str">
        <f t="shared" si="2"/>
        <v>Recuperação</v>
      </c>
    </row>
    <row r="16" spans="2:43" s="18" customFormat="1" ht="12.75" customHeight="1">
      <c r="B16" s="26">
        <v>13</v>
      </c>
      <c r="C16" s="22" t="s">
        <v>57</v>
      </c>
      <c r="D16" s="23"/>
      <c r="E16" s="23"/>
      <c r="F16" s="74"/>
      <c r="G16" s="74"/>
      <c r="H16" s="25">
        <f t="shared" si="3"/>
        <v>0</v>
      </c>
      <c r="I16" s="75">
        <v>5</v>
      </c>
      <c r="J16" s="100"/>
      <c r="K16" s="100"/>
      <c r="L16" s="100"/>
      <c r="M16" s="100"/>
      <c r="N16" s="25">
        <f t="shared" si="4"/>
        <v>0</v>
      </c>
      <c r="O16" s="38"/>
      <c r="P16" s="38"/>
      <c r="Q16" s="38"/>
      <c r="R16" s="38"/>
      <c r="S16" s="38"/>
      <c r="T16" s="25">
        <f t="shared" si="5"/>
        <v>0</v>
      </c>
      <c r="U16" s="103">
        <f t="shared" si="0"/>
        <v>0</v>
      </c>
      <c r="V16" s="45">
        <f t="shared" si="1"/>
        <v>0</v>
      </c>
      <c r="W16" s="49"/>
      <c r="X16" s="49"/>
      <c r="Y16" s="27" t="str">
        <f t="shared" si="2"/>
        <v>Recuperação</v>
      </c>
    </row>
    <row r="17" spans="2:25" ht="12.75" customHeight="1">
      <c r="B17" s="26">
        <v>14</v>
      </c>
      <c r="C17" s="22" t="s">
        <v>58</v>
      </c>
      <c r="D17" s="23"/>
      <c r="E17" s="23"/>
      <c r="F17" s="74"/>
      <c r="G17" s="74"/>
      <c r="H17" s="25">
        <f t="shared" si="3"/>
        <v>0</v>
      </c>
      <c r="I17" s="75">
        <v>1.4</v>
      </c>
      <c r="J17" s="100"/>
      <c r="K17" s="100"/>
      <c r="L17" s="100"/>
      <c r="M17" s="100"/>
      <c r="N17" s="25">
        <f t="shared" si="4"/>
        <v>0</v>
      </c>
      <c r="O17" s="39"/>
      <c r="P17" s="39"/>
      <c r="Q17" s="39"/>
      <c r="R17" s="39"/>
      <c r="S17" s="39"/>
      <c r="T17" s="25">
        <f t="shared" si="5"/>
        <v>0</v>
      </c>
      <c r="U17" s="104">
        <f t="shared" si="0"/>
        <v>0</v>
      </c>
      <c r="V17" s="45">
        <f t="shared" si="1"/>
        <v>0</v>
      </c>
      <c r="W17" s="50"/>
      <c r="X17" s="50"/>
      <c r="Y17" s="27" t="str">
        <f t="shared" si="2"/>
        <v>Recuperação</v>
      </c>
    </row>
    <row r="18" spans="2:25" s="18" customFormat="1" ht="12.75" customHeight="1">
      <c r="B18" s="26">
        <v>15</v>
      </c>
      <c r="C18" s="22" t="s">
        <v>59</v>
      </c>
      <c r="D18" s="23"/>
      <c r="E18" s="23"/>
      <c r="F18" s="74"/>
      <c r="G18" s="74"/>
      <c r="H18" s="25">
        <f t="shared" si="3"/>
        <v>0</v>
      </c>
      <c r="I18" s="75">
        <v>1.7</v>
      </c>
      <c r="J18" s="100"/>
      <c r="K18" s="100"/>
      <c r="L18" s="100"/>
      <c r="M18" s="100"/>
      <c r="N18" s="25">
        <f t="shared" si="4"/>
        <v>0</v>
      </c>
      <c r="O18" s="38"/>
      <c r="P18" s="38"/>
      <c r="Q18" s="38"/>
      <c r="R18" s="38"/>
      <c r="S18" s="38"/>
      <c r="T18" s="25">
        <f t="shared" si="5"/>
        <v>0</v>
      </c>
      <c r="U18" s="103">
        <f t="shared" si="0"/>
        <v>0</v>
      </c>
      <c r="V18" s="45">
        <f t="shared" si="1"/>
        <v>0</v>
      </c>
      <c r="W18" s="49"/>
      <c r="X18" s="49"/>
      <c r="Y18" s="27" t="str">
        <f t="shared" si="2"/>
        <v>Recuperação</v>
      </c>
    </row>
    <row r="19" spans="2:25" ht="12.75" customHeight="1">
      <c r="B19" s="26">
        <v>16</v>
      </c>
      <c r="C19" s="22" t="s">
        <v>60</v>
      </c>
      <c r="D19" s="23"/>
      <c r="E19" s="23"/>
      <c r="F19" s="74"/>
      <c r="G19" s="74"/>
      <c r="H19" s="25">
        <f t="shared" si="3"/>
        <v>0</v>
      </c>
      <c r="I19" s="75">
        <v>5</v>
      </c>
      <c r="J19" s="100"/>
      <c r="K19" s="100"/>
      <c r="L19" s="100"/>
      <c r="M19" s="100"/>
      <c r="N19" s="25">
        <f t="shared" si="4"/>
        <v>0</v>
      </c>
      <c r="O19" s="39"/>
      <c r="P19" s="39"/>
      <c r="Q19" s="39"/>
      <c r="R19" s="39"/>
      <c r="S19" s="39"/>
      <c r="T19" s="25">
        <f t="shared" si="5"/>
        <v>0</v>
      </c>
      <c r="U19" s="104">
        <f t="shared" si="0"/>
        <v>0</v>
      </c>
      <c r="V19" s="45">
        <f t="shared" si="1"/>
        <v>0</v>
      </c>
      <c r="W19" s="50"/>
      <c r="X19" s="50"/>
      <c r="Y19" s="27" t="str">
        <f t="shared" si="2"/>
        <v>Recuperação</v>
      </c>
    </row>
    <row r="20" spans="2:25" s="18" customFormat="1" ht="12.75" customHeight="1">
      <c r="B20" s="26">
        <v>17</v>
      </c>
      <c r="C20" s="22" t="s">
        <v>61</v>
      </c>
      <c r="D20" s="23"/>
      <c r="E20" s="23"/>
      <c r="F20" s="74"/>
      <c r="G20" s="74"/>
      <c r="H20" s="25">
        <f t="shared" si="3"/>
        <v>0</v>
      </c>
      <c r="I20" s="75">
        <v>5</v>
      </c>
      <c r="J20" s="100"/>
      <c r="K20" s="100"/>
      <c r="L20" s="100"/>
      <c r="M20" s="100"/>
      <c r="N20" s="25">
        <f t="shared" si="4"/>
        <v>0</v>
      </c>
      <c r="O20" s="38"/>
      <c r="P20" s="38"/>
      <c r="Q20" s="38"/>
      <c r="R20" s="38"/>
      <c r="S20" s="38"/>
      <c r="T20" s="25">
        <f t="shared" si="5"/>
        <v>0</v>
      </c>
      <c r="U20" s="103">
        <f t="shared" si="0"/>
        <v>0</v>
      </c>
      <c r="V20" s="45">
        <f t="shared" si="1"/>
        <v>0</v>
      </c>
      <c r="W20" s="49"/>
      <c r="X20" s="49"/>
      <c r="Y20" s="27" t="str">
        <f t="shared" si="2"/>
        <v>Recuperação</v>
      </c>
    </row>
    <row r="21" spans="2:25" ht="12.75" customHeight="1">
      <c r="B21" s="26">
        <v>18</v>
      </c>
      <c r="C21" s="22" t="s">
        <v>62</v>
      </c>
      <c r="D21" s="23"/>
      <c r="E21" s="23"/>
      <c r="F21" s="74"/>
      <c r="G21" s="74"/>
      <c r="H21" s="25">
        <f t="shared" si="3"/>
        <v>0</v>
      </c>
      <c r="I21" s="75"/>
      <c r="J21" s="100"/>
      <c r="K21" s="100"/>
      <c r="L21" s="100"/>
      <c r="M21" s="100"/>
      <c r="N21" s="25">
        <f t="shared" si="4"/>
        <v>0</v>
      </c>
      <c r="O21" s="39"/>
      <c r="P21" s="39"/>
      <c r="Q21" s="39"/>
      <c r="R21" s="39"/>
      <c r="S21" s="39"/>
      <c r="T21" s="25">
        <f t="shared" si="5"/>
        <v>0</v>
      </c>
      <c r="U21" s="104">
        <f t="shared" si="0"/>
        <v>0</v>
      </c>
      <c r="V21" s="45">
        <f t="shared" si="1"/>
        <v>0</v>
      </c>
      <c r="W21" s="50"/>
      <c r="X21" s="50"/>
      <c r="Y21" s="27" t="str">
        <f t="shared" si="2"/>
        <v>Recuperação</v>
      </c>
    </row>
    <row r="22" spans="2:25" s="18" customFormat="1" ht="12.75" customHeight="1">
      <c r="B22" s="26">
        <v>19</v>
      </c>
      <c r="C22" s="22" t="s">
        <v>63</v>
      </c>
      <c r="D22" s="23"/>
      <c r="E22" s="23"/>
      <c r="F22" s="74"/>
      <c r="G22" s="74"/>
      <c r="H22" s="25">
        <f t="shared" si="3"/>
        <v>0</v>
      </c>
      <c r="I22" s="75">
        <v>3.3</v>
      </c>
      <c r="J22" s="100"/>
      <c r="K22" s="100"/>
      <c r="L22" s="100"/>
      <c r="M22" s="100"/>
      <c r="N22" s="25">
        <f t="shared" si="4"/>
        <v>0</v>
      </c>
      <c r="O22" s="38"/>
      <c r="P22" s="38"/>
      <c r="Q22" s="38"/>
      <c r="R22" s="38"/>
      <c r="S22" s="38"/>
      <c r="T22" s="25">
        <f t="shared" si="5"/>
        <v>0</v>
      </c>
      <c r="U22" s="103">
        <f t="shared" si="0"/>
        <v>0</v>
      </c>
      <c r="V22" s="45">
        <f t="shared" si="1"/>
        <v>0</v>
      </c>
      <c r="W22" s="49"/>
      <c r="X22" s="49"/>
      <c r="Y22" s="27" t="str">
        <f t="shared" si="2"/>
        <v>Recuperação</v>
      </c>
    </row>
    <row r="23" spans="2:25" ht="12.75" customHeight="1">
      <c r="B23" s="26">
        <v>20</v>
      </c>
      <c r="C23" s="22" t="s">
        <v>64</v>
      </c>
      <c r="D23" s="23"/>
      <c r="E23" s="23"/>
      <c r="F23" s="74"/>
      <c r="G23" s="74"/>
      <c r="H23" s="25">
        <f t="shared" si="3"/>
        <v>0</v>
      </c>
      <c r="I23" s="75">
        <v>2.5</v>
      </c>
      <c r="J23" s="100"/>
      <c r="K23" s="100"/>
      <c r="L23" s="100"/>
      <c r="M23" s="100"/>
      <c r="N23" s="25">
        <f t="shared" si="4"/>
        <v>0</v>
      </c>
      <c r="O23" s="39"/>
      <c r="P23" s="39"/>
      <c r="Q23" s="39"/>
      <c r="R23" s="39"/>
      <c r="S23" s="39"/>
      <c r="T23" s="25">
        <f t="shared" si="5"/>
        <v>0</v>
      </c>
      <c r="U23" s="104">
        <f t="shared" si="0"/>
        <v>0</v>
      </c>
      <c r="V23" s="45">
        <f t="shared" si="1"/>
        <v>0</v>
      </c>
      <c r="W23" s="50"/>
      <c r="X23" s="50"/>
      <c r="Y23" s="27" t="str">
        <f t="shared" si="2"/>
        <v>Recuperação</v>
      </c>
    </row>
    <row r="24" spans="2:25" s="18" customFormat="1" ht="12.75" customHeight="1">
      <c r="B24" s="26">
        <v>21</v>
      </c>
      <c r="C24" s="22" t="s">
        <v>65</v>
      </c>
      <c r="D24" s="23"/>
      <c r="E24" s="23"/>
      <c r="F24" s="74"/>
      <c r="G24" s="74"/>
      <c r="H24" s="25">
        <f t="shared" si="3"/>
        <v>0</v>
      </c>
      <c r="I24" s="75">
        <v>5</v>
      </c>
      <c r="J24" s="100"/>
      <c r="K24" s="100"/>
      <c r="L24" s="100"/>
      <c r="M24" s="100"/>
      <c r="N24" s="25">
        <f t="shared" si="4"/>
        <v>0</v>
      </c>
      <c r="O24" s="38"/>
      <c r="P24" s="38"/>
      <c r="Q24" s="38"/>
      <c r="R24" s="38"/>
      <c r="S24" s="38"/>
      <c r="T24" s="25">
        <f t="shared" si="5"/>
        <v>0</v>
      </c>
      <c r="U24" s="103">
        <f t="shared" si="0"/>
        <v>0</v>
      </c>
      <c r="V24" s="45">
        <f t="shared" si="1"/>
        <v>0</v>
      </c>
      <c r="W24" s="49"/>
      <c r="X24" s="49"/>
      <c r="Y24" s="27" t="str">
        <f t="shared" si="2"/>
        <v>Recuperação</v>
      </c>
    </row>
    <row r="25" spans="2:25" ht="12.75" customHeight="1">
      <c r="B25" s="26">
        <v>22</v>
      </c>
      <c r="C25" s="22" t="s">
        <v>66</v>
      </c>
      <c r="D25" s="23"/>
      <c r="E25" s="23"/>
      <c r="F25" s="74"/>
      <c r="G25" s="74"/>
      <c r="H25" s="25">
        <f t="shared" si="3"/>
        <v>0</v>
      </c>
      <c r="I25" s="75" t="s">
        <v>112</v>
      </c>
      <c r="J25" s="100"/>
      <c r="K25" s="100"/>
      <c r="L25" s="100"/>
      <c r="M25" s="100"/>
      <c r="N25" s="25">
        <f t="shared" si="4"/>
        <v>0</v>
      </c>
      <c r="O25" s="39"/>
      <c r="P25" s="39"/>
      <c r="Q25" s="39"/>
      <c r="R25" s="39"/>
      <c r="S25" s="39"/>
      <c r="T25" s="25">
        <f t="shared" si="5"/>
        <v>0</v>
      </c>
      <c r="U25" s="104">
        <f t="shared" si="0"/>
        <v>0</v>
      </c>
      <c r="V25" s="45">
        <f t="shared" si="1"/>
        <v>0</v>
      </c>
      <c r="W25" s="50"/>
      <c r="X25" s="50"/>
      <c r="Y25" s="27" t="str">
        <f t="shared" si="2"/>
        <v>Recuperação</v>
      </c>
    </row>
    <row r="26" spans="2:25" s="18" customFormat="1" ht="12.75" customHeight="1">
      <c r="B26" s="26">
        <v>23</v>
      </c>
      <c r="C26" s="22" t="s">
        <v>67</v>
      </c>
      <c r="D26" s="23"/>
      <c r="E26" s="23"/>
      <c r="F26" s="74"/>
      <c r="G26" s="74"/>
      <c r="H26" s="25">
        <f t="shared" si="3"/>
        <v>0</v>
      </c>
      <c r="I26" s="75">
        <v>2.9</v>
      </c>
      <c r="J26" s="100"/>
      <c r="K26" s="100"/>
      <c r="L26" s="100"/>
      <c r="M26" s="100"/>
      <c r="N26" s="25">
        <f t="shared" si="4"/>
        <v>0</v>
      </c>
      <c r="O26" s="38"/>
      <c r="P26" s="38"/>
      <c r="Q26" s="38"/>
      <c r="R26" s="38"/>
      <c r="S26" s="38"/>
      <c r="T26" s="25">
        <f t="shared" si="5"/>
        <v>0</v>
      </c>
      <c r="U26" s="103">
        <f t="shared" si="0"/>
        <v>0</v>
      </c>
      <c r="V26" s="45">
        <f t="shared" si="1"/>
        <v>0</v>
      </c>
      <c r="W26" s="49"/>
      <c r="X26" s="49"/>
      <c r="Y26" s="27" t="str">
        <f t="shared" si="2"/>
        <v>Recuperação</v>
      </c>
    </row>
    <row r="27" spans="2:25" ht="12.75" customHeight="1">
      <c r="B27" s="26">
        <v>24</v>
      </c>
      <c r="C27" s="22" t="s">
        <v>68</v>
      </c>
      <c r="D27" s="23"/>
      <c r="E27" s="23"/>
      <c r="F27" s="74"/>
      <c r="G27" s="74"/>
      <c r="H27" s="25">
        <f t="shared" si="3"/>
        <v>0</v>
      </c>
      <c r="I27" s="75">
        <v>1.7</v>
      </c>
      <c r="J27" s="100"/>
      <c r="K27" s="100"/>
      <c r="L27" s="100"/>
      <c r="M27" s="100"/>
      <c r="N27" s="25">
        <f t="shared" si="4"/>
        <v>0</v>
      </c>
      <c r="O27" s="39"/>
      <c r="P27" s="39"/>
      <c r="Q27" s="39"/>
      <c r="R27" s="39"/>
      <c r="S27" s="39"/>
      <c r="T27" s="25">
        <f t="shared" si="5"/>
        <v>0</v>
      </c>
      <c r="U27" s="104">
        <f t="shared" si="0"/>
        <v>0</v>
      </c>
      <c r="V27" s="45">
        <f t="shared" si="1"/>
        <v>0</v>
      </c>
      <c r="W27" s="50"/>
      <c r="X27" s="50"/>
      <c r="Y27" s="27" t="str">
        <f t="shared" si="2"/>
        <v>Recuperação</v>
      </c>
    </row>
    <row r="28" spans="2:25" s="18" customFormat="1" ht="12.75" customHeight="1">
      <c r="B28" s="26">
        <v>25</v>
      </c>
      <c r="C28" s="22" t="s">
        <v>69</v>
      </c>
      <c r="D28" s="23"/>
      <c r="E28" s="23"/>
      <c r="F28" s="74"/>
      <c r="G28" s="74"/>
      <c r="H28" s="25">
        <f t="shared" si="3"/>
        <v>0</v>
      </c>
      <c r="I28" s="75"/>
      <c r="J28" s="100"/>
      <c r="K28" s="100"/>
      <c r="L28" s="100"/>
      <c r="M28" s="100"/>
      <c r="N28" s="25">
        <f t="shared" si="4"/>
        <v>0</v>
      </c>
      <c r="O28" s="38"/>
      <c r="P28" s="38"/>
      <c r="Q28" s="38"/>
      <c r="R28" s="38"/>
      <c r="S28" s="38"/>
      <c r="T28" s="25">
        <f t="shared" si="5"/>
        <v>0</v>
      </c>
      <c r="U28" s="103">
        <f t="shared" si="0"/>
        <v>0</v>
      </c>
      <c r="V28" s="45">
        <f t="shared" si="1"/>
        <v>0</v>
      </c>
      <c r="W28" s="49"/>
      <c r="X28" s="49"/>
      <c r="Y28" s="27" t="str">
        <f t="shared" si="2"/>
        <v>Recuperação</v>
      </c>
    </row>
    <row r="29" spans="2:25" ht="12.75" customHeight="1">
      <c r="B29" s="26">
        <v>26</v>
      </c>
      <c r="C29" s="22" t="s">
        <v>70</v>
      </c>
      <c r="D29" s="23"/>
      <c r="E29" s="23"/>
      <c r="F29" s="74"/>
      <c r="G29" s="74"/>
      <c r="H29" s="25">
        <f t="shared" si="3"/>
        <v>0</v>
      </c>
      <c r="I29" s="75"/>
      <c r="J29" s="100"/>
      <c r="K29" s="100"/>
      <c r="L29" s="100"/>
      <c r="M29" s="100"/>
      <c r="N29" s="25">
        <f t="shared" si="4"/>
        <v>0</v>
      </c>
      <c r="O29" s="39"/>
      <c r="P29" s="39"/>
      <c r="Q29" s="39"/>
      <c r="R29" s="39"/>
      <c r="S29" s="39"/>
      <c r="T29" s="25">
        <f t="shared" si="5"/>
        <v>0</v>
      </c>
      <c r="U29" s="104">
        <f t="shared" si="0"/>
        <v>0</v>
      </c>
      <c r="V29" s="45">
        <f t="shared" si="1"/>
        <v>0</v>
      </c>
      <c r="W29" s="50"/>
      <c r="X29" s="50"/>
      <c r="Y29" s="59" t="str">
        <f t="shared" si="2"/>
        <v>Recuperação</v>
      </c>
    </row>
    <row r="30" spans="2:25" s="18" customFormat="1" ht="12.75" customHeight="1">
      <c r="B30" s="26">
        <v>27</v>
      </c>
      <c r="C30" s="22" t="s">
        <v>71</v>
      </c>
      <c r="D30" s="23"/>
      <c r="E30" s="23"/>
      <c r="F30" s="74"/>
      <c r="G30" s="74"/>
      <c r="H30" s="25">
        <f t="shared" si="3"/>
        <v>0</v>
      </c>
      <c r="I30" s="75">
        <v>5</v>
      </c>
      <c r="J30" s="100"/>
      <c r="K30" s="100"/>
      <c r="L30" s="100"/>
      <c r="M30" s="100"/>
      <c r="N30" s="25">
        <f t="shared" si="4"/>
        <v>0</v>
      </c>
      <c r="O30" s="38"/>
      <c r="P30" s="38"/>
      <c r="Q30" s="38"/>
      <c r="R30" s="38"/>
      <c r="S30" s="38"/>
      <c r="T30" s="25">
        <f t="shared" si="5"/>
        <v>0</v>
      </c>
      <c r="U30" s="103">
        <f t="shared" si="0"/>
        <v>0</v>
      </c>
      <c r="V30" s="45">
        <f t="shared" si="1"/>
        <v>0</v>
      </c>
      <c r="W30" s="49"/>
      <c r="X30" s="49"/>
      <c r="Y30" s="60" t="str">
        <f t="shared" si="2"/>
        <v>Recuperação</v>
      </c>
    </row>
    <row r="31" spans="2:25" ht="12.75" customHeight="1">
      <c r="B31" s="26">
        <v>28</v>
      </c>
      <c r="C31" s="22" t="s">
        <v>72</v>
      </c>
      <c r="D31" s="23"/>
      <c r="E31" s="23"/>
      <c r="F31" s="74"/>
      <c r="G31" s="74"/>
      <c r="H31" s="25">
        <f t="shared" si="3"/>
        <v>0</v>
      </c>
      <c r="I31" s="75">
        <v>3.8</v>
      </c>
      <c r="J31" s="100"/>
      <c r="K31" s="100"/>
      <c r="L31" s="100"/>
      <c r="M31" s="100"/>
      <c r="N31" s="25">
        <f t="shared" si="4"/>
        <v>0</v>
      </c>
      <c r="O31" s="39"/>
      <c r="P31" s="39"/>
      <c r="Q31" s="39"/>
      <c r="R31" s="39"/>
      <c r="S31" s="39"/>
      <c r="T31" s="25">
        <f t="shared" si="5"/>
        <v>0</v>
      </c>
      <c r="U31" s="104">
        <f t="shared" si="0"/>
        <v>0</v>
      </c>
      <c r="V31" s="45">
        <f t="shared" si="1"/>
        <v>0</v>
      </c>
      <c r="W31" s="50"/>
      <c r="X31" s="50"/>
      <c r="Y31" s="59" t="str">
        <f t="shared" si="2"/>
        <v>Recuperação</v>
      </c>
    </row>
    <row r="32" spans="2:25" s="18" customFormat="1" ht="12.75" customHeight="1">
      <c r="B32" s="26">
        <v>29</v>
      </c>
      <c r="C32" s="22" t="s">
        <v>73</v>
      </c>
      <c r="D32" s="28"/>
      <c r="E32" s="28"/>
      <c r="F32" s="74"/>
      <c r="G32" s="74"/>
      <c r="H32" s="25">
        <f t="shared" si="3"/>
        <v>0</v>
      </c>
      <c r="I32" s="75">
        <v>3.8</v>
      </c>
      <c r="J32" s="100"/>
      <c r="K32" s="100"/>
      <c r="L32" s="100"/>
      <c r="M32" s="100"/>
      <c r="N32" s="25">
        <f t="shared" si="4"/>
        <v>0</v>
      </c>
      <c r="O32" s="40"/>
      <c r="P32" s="40"/>
      <c r="Q32" s="40"/>
      <c r="R32" s="40"/>
      <c r="S32" s="40"/>
      <c r="T32" s="25">
        <f t="shared" si="5"/>
        <v>0</v>
      </c>
      <c r="U32" s="105">
        <f t="shared" si="0"/>
        <v>0</v>
      </c>
      <c r="V32" s="45">
        <f t="shared" si="1"/>
        <v>0</v>
      </c>
      <c r="W32" s="51"/>
      <c r="X32" s="51"/>
      <c r="Y32" s="61" t="str">
        <f t="shared" si="2"/>
        <v>Recuperação</v>
      </c>
    </row>
    <row r="33" spans="2:25" ht="12.75" customHeight="1">
      <c r="B33" s="29">
        <v>30</v>
      </c>
      <c r="C33" s="30"/>
      <c r="D33" s="31"/>
      <c r="E33" s="32"/>
      <c r="F33" s="74"/>
      <c r="G33" s="74"/>
      <c r="H33" s="25">
        <f t="shared" si="3"/>
        <v>0</v>
      </c>
      <c r="I33" s="75"/>
      <c r="J33" s="100"/>
      <c r="K33" s="100"/>
      <c r="L33" s="100"/>
      <c r="M33" s="100"/>
      <c r="N33" s="25">
        <f t="shared" si="4"/>
        <v>0</v>
      </c>
      <c r="O33" s="41"/>
      <c r="P33" s="41"/>
      <c r="Q33" s="41"/>
      <c r="R33" s="41"/>
      <c r="S33" s="41"/>
      <c r="T33" s="25">
        <f t="shared" si="5"/>
        <v>0</v>
      </c>
      <c r="U33" s="106">
        <f t="shared" si="0"/>
        <v>0</v>
      </c>
      <c r="V33" s="45">
        <f t="shared" si="1"/>
        <v>0</v>
      </c>
      <c r="W33" s="52"/>
      <c r="X33" s="52"/>
      <c r="Y33" s="62" t="str">
        <f t="shared" si="2"/>
        <v>Recuperação</v>
      </c>
    </row>
    <row r="34" spans="2:25">
      <c r="I34" s="75"/>
      <c r="J34" s="75"/>
      <c r="K34" s="75"/>
      <c r="L34" s="75"/>
      <c r="M34" s="75"/>
    </row>
    <row r="45" spans="2:25">
      <c r="B45" s="33"/>
      <c r="C45" s="33"/>
      <c r="U45" s="33"/>
      <c r="V45" s="33"/>
      <c r="W45" s="33"/>
      <c r="X45" s="33"/>
      <c r="Y45" s="42"/>
    </row>
    <row r="46" spans="2:25">
      <c r="B46" s="33"/>
      <c r="C46" s="33"/>
      <c r="U46" s="33"/>
      <c r="V46" s="33"/>
      <c r="W46" s="33"/>
      <c r="X46" s="33"/>
      <c r="Y46" s="42"/>
    </row>
    <row r="47" spans="2:25">
      <c r="B47" s="33"/>
      <c r="C47" s="33"/>
      <c r="U47" s="33"/>
      <c r="V47" s="33"/>
      <c r="W47" s="33"/>
      <c r="X47" s="33"/>
      <c r="Y47" s="42"/>
    </row>
    <row r="48" spans="2:25">
      <c r="B48" s="33"/>
      <c r="C48" s="33"/>
      <c r="U48" s="33"/>
      <c r="V48" s="33"/>
      <c r="W48" s="33"/>
      <c r="X48" s="33"/>
      <c r="Y48" s="42"/>
    </row>
    <row r="49" spans="2:25">
      <c r="B49" s="33"/>
      <c r="C49" s="33"/>
      <c r="U49" s="33"/>
      <c r="V49" s="33"/>
      <c r="W49" s="33"/>
      <c r="X49" s="33"/>
      <c r="Y49" s="42"/>
    </row>
    <row r="50" spans="2:25">
      <c r="B50" s="33"/>
      <c r="C50" s="33"/>
      <c r="U50" s="33"/>
      <c r="V50" s="33"/>
      <c r="W50" s="33"/>
      <c r="X50" s="33"/>
      <c r="Y50" s="42"/>
    </row>
    <row r="51" spans="2:25">
      <c r="B51" s="33"/>
      <c r="C51" s="33"/>
      <c r="U51" s="33"/>
      <c r="V51" s="33"/>
      <c r="W51" s="33"/>
      <c r="X51" s="33"/>
      <c r="Y51" s="42"/>
    </row>
    <row r="52" spans="2:25">
      <c r="B52" s="33"/>
      <c r="C52" s="33"/>
      <c r="U52" s="33"/>
      <c r="V52" s="33"/>
      <c r="W52" s="33"/>
      <c r="X52" s="33"/>
      <c r="Y52" s="42"/>
    </row>
    <row r="53" spans="2:25">
      <c r="B53" s="33"/>
      <c r="C53" s="33"/>
      <c r="U53" s="33"/>
      <c r="V53" s="33"/>
      <c r="W53" s="33"/>
      <c r="X53" s="33"/>
      <c r="Y53" s="42"/>
    </row>
    <row r="54" spans="2:25">
      <c r="B54" s="33"/>
      <c r="C54" s="33"/>
      <c r="U54" s="33"/>
      <c r="V54" s="33"/>
      <c r="W54" s="33"/>
      <c r="X54" s="33"/>
      <c r="Y54" s="42"/>
    </row>
    <row r="55" spans="2:25">
      <c r="B55" s="33"/>
      <c r="C55" s="33"/>
      <c r="U55" s="33"/>
      <c r="V55" s="33"/>
      <c r="W55" s="33"/>
      <c r="X55" s="33"/>
      <c r="Y55" s="42"/>
    </row>
    <row r="56" spans="2:25">
      <c r="B56" s="33"/>
      <c r="C56" s="33"/>
      <c r="U56" s="33"/>
      <c r="V56" s="33"/>
      <c r="W56" s="33"/>
      <c r="X56" s="33"/>
      <c r="Y56" s="42"/>
    </row>
    <row r="57" spans="2:25">
      <c r="B57" s="33"/>
      <c r="C57" s="33"/>
      <c r="U57" s="33"/>
      <c r="V57" s="33"/>
      <c r="W57" s="33"/>
      <c r="X57" s="33"/>
      <c r="Y57" s="42"/>
    </row>
    <row r="58" spans="2:25">
      <c r="B58" s="33"/>
      <c r="C58" s="33"/>
      <c r="U58" s="33"/>
      <c r="V58" s="33"/>
      <c r="W58" s="33"/>
      <c r="X58" s="33"/>
      <c r="Y58" s="42"/>
    </row>
    <row r="59" spans="2:25">
      <c r="B59" s="33"/>
      <c r="C59" s="33"/>
      <c r="I59" s="42"/>
      <c r="J59" s="42"/>
      <c r="K59" s="42"/>
      <c r="L59" s="42"/>
      <c r="M59" s="42"/>
      <c r="N59" s="43"/>
      <c r="O59" s="42"/>
      <c r="P59" s="42"/>
      <c r="Q59" s="42"/>
      <c r="R59" s="42"/>
      <c r="S59" s="42"/>
    </row>
    <row r="60" spans="2:25">
      <c r="B60" s="33"/>
      <c r="C60" s="33"/>
      <c r="I60" s="42"/>
      <c r="J60" s="42"/>
      <c r="K60" s="42"/>
      <c r="L60" s="42"/>
      <c r="M60" s="42"/>
      <c r="N60" s="43"/>
      <c r="O60" s="42"/>
      <c r="P60" s="42"/>
      <c r="Q60" s="42"/>
      <c r="R60" s="42"/>
      <c r="S60" s="42"/>
    </row>
    <row r="61" spans="2:25">
      <c r="B61" s="33"/>
      <c r="C61" s="33"/>
      <c r="I61" s="42"/>
      <c r="J61" s="42"/>
      <c r="K61" s="42"/>
      <c r="L61" s="42"/>
      <c r="M61" s="42"/>
      <c r="N61" s="43"/>
      <c r="O61" s="42"/>
      <c r="P61" s="42"/>
      <c r="Q61" s="42"/>
      <c r="R61" s="42"/>
      <c r="S61" s="42"/>
    </row>
    <row r="62" spans="2:25">
      <c r="B62" s="33"/>
      <c r="C62" s="33"/>
      <c r="I62" s="42"/>
      <c r="J62" s="42"/>
      <c r="K62" s="42"/>
      <c r="L62" s="42"/>
      <c r="M62" s="42"/>
      <c r="N62" s="43"/>
      <c r="O62" s="42"/>
      <c r="P62" s="42"/>
      <c r="Q62" s="42"/>
      <c r="R62" s="42"/>
      <c r="S62" s="42"/>
    </row>
    <row r="63" spans="2:25">
      <c r="B63" s="33"/>
      <c r="C63" s="33"/>
      <c r="I63" s="42"/>
      <c r="J63" s="42"/>
      <c r="K63" s="42"/>
      <c r="L63" s="42"/>
      <c r="M63" s="42"/>
      <c r="N63" s="43"/>
      <c r="O63" s="42"/>
      <c r="P63" s="42"/>
      <c r="Q63" s="42"/>
      <c r="R63" s="42"/>
      <c r="S63" s="42"/>
    </row>
  </sheetData>
  <mergeCells count="33">
    <mergeCell ref="AB12:AE12"/>
    <mergeCell ref="AH12:AK12"/>
    <mergeCell ref="AB13:AE13"/>
    <mergeCell ref="AH13:AK13"/>
    <mergeCell ref="AB14:AE14"/>
    <mergeCell ref="AH14:AK14"/>
    <mergeCell ref="AB10:AE10"/>
    <mergeCell ref="AH10:AK10"/>
    <mergeCell ref="AM10:AQ10"/>
    <mergeCell ref="AB11:AE11"/>
    <mergeCell ref="AH11:AK11"/>
    <mergeCell ref="AA7:AD7"/>
    <mergeCell ref="AG7:AJ7"/>
    <mergeCell ref="AM7:AP7"/>
    <mergeCell ref="AA9:AE9"/>
    <mergeCell ref="AG9:AK9"/>
    <mergeCell ref="AM9:AQ9"/>
    <mergeCell ref="AA5:AD5"/>
    <mergeCell ref="AG5:AJ5"/>
    <mergeCell ref="AM5:AP5"/>
    <mergeCell ref="AA6:AD6"/>
    <mergeCell ref="AG6:AJ6"/>
    <mergeCell ref="AM6:AP6"/>
    <mergeCell ref="AG3:AJ3"/>
    <mergeCell ref="AM3:AP3"/>
    <mergeCell ref="AA4:AD4"/>
    <mergeCell ref="AG4:AJ4"/>
    <mergeCell ref="AM4:AP4"/>
    <mergeCell ref="B1:Y1"/>
    <mergeCell ref="D2:I2"/>
    <mergeCell ref="J2:O2"/>
    <mergeCell ref="P2:T2"/>
    <mergeCell ref="AA3:AD3"/>
  </mergeCells>
  <conditionalFormatting sqref="H4:H33">
    <cfRule type="cellIs" priority="16" operator="greaterThanOrEqual">
      <formula>5</formula>
    </cfRule>
    <cfRule type="cellIs" dxfId="7" priority="10" operator="greaterThan">
      <formula>5</formula>
    </cfRule>
  </conditionalFormatting>
  <conditionalFormatting sqref="H4:H33">
    <cfRule type="cellIs" dxfId="6" priority="9" operator="greaterThanOrEqual">
      <formula>5</formula>
    </cfRule>
  </conditionalFormatting>
  <conditionalFormatting sqref="N4:N33">
    <cfRule type="cellIs" dxfId="5" priority="6" operator="greaterThan">
      <formula>5</formula>
    </cfRule>
    <cfRule type="cellIs" priority="8" operator="greaterThanOrEqual">
      <formula>5</formula>
    </cfRule>
  </conditionalFormatting>
  <conditionalFormatting sqref="N4:N33">
    <cfRule type="cellIs" dxfId="4" priority="5" operator="greaterThanOrEqual">
      <formula>5</formula>
    </cfRule>
  </conditionalFormatting>
  <conditionalFormatting sqref="T4:T33">
    <cfRule type="cellIs" dxfId="3" priority="2" operator="greaterThan">
      <formula>5</formula>
    </cfRule>
    <cfRule type="cellIs" priority="4" operator="greaterThanOrEqual">
      <formula>5</formula>
    </cfRule>
  </conditionalFormatting>
  <conditionalFormatting sqref="T4:T33">
    <cfRule type="cellIs" dxfId="2" priority="1" operator="greaterThanOrEqual">
      <formula>5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4DF01967-F3DF-470B-AE76-A88E1659AA26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H4:H33</xm:sqref>
        </x14:conditionalFormatting>
        <x14:conditionalFormatting xmlns:xm="http://schemas.microsoft.com/office/excel/2006/main">
          <x14:cfRule type="iconSet" priority="7" id="{6D14B210-E969-4141-A84D-32D618A918D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N4:N33</xm:sqref>
        </x14:conditionalFormatting>
        <x14:conditionalFormatting xmlns:xm="http://schemas.microsoft.com/office/excel/2006/main">
          <x14:cfRule type="iconSet" priority="3" id="{EAE0FE8F-49C0-44B2-BB1C-2D30DED68B40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2"/>
  <sheetViews>
    <sheetView workbookViewId="0">
      <selection activeCell="H12" sqref="H12"/>
    </sheetView>
  </sheetViews>
  <sheetFormatPr defaultColWidth="9" defaultRowHeight="15"/>
  <cols>
    <col min="1" max="1" width="2.28515625" customWidth="1"/>
    <col min="2" max="2" width="3.85546875" customWidth="1"/>
    <col min="3" max="3" width="48.140625" customWidth="1"/>
  </cols>
  <sheetData>
    <row r="1" spans="2:6" ht="7.5" customHeight="1"/>
    <row r="2" spans="2:6">
      <c r="B2" s="15" t="s">
        <v>74</v>
      </c>
      <c r="C2" s="15" t="s">
        <v>75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2:3">
      <c r="B17" s="16">
        <v>15</v>
      </c>
      <c r="C17" s="16" t="s">
        <v>59</v>
      </c>
    </row>
    <row r="18" spans="2:3">
      <c r="B18" s="16">
        <v>16</v>
      </c>
      <c r="C18" s="16" t="s">
        <v>60</v>
      </c>
    </row>
    <row r="19" spans="2:3">
      <c r="B19" s="16">
        <v>17</v>
      </c>
      <c r="C19" s="16" t="s">
        <v>61</v>
      </c>
    </row>
    <row r="20" spans="2:3">
      <c r="B20" s="16">
        <v>18</v>
      </c>
      <c r="C20" s="16" t="s">
        <v>62</v>
      </c>
    </row>
    <row r="21" spans="2:3">
      <c r="B21" s="16">
        <v>19</v>
      </c>
      <c r="C21" s="16" t="s">
        <v>63</v>
      </c>
    </row>
    <row r="22" spans="2:3">
      <c r="B22" s="16">
        <v>20</v>
      </c>
      <c r="C22" s="16" t="s">
        <v>64</v>
      </c>
    </row>
    <row r="23" spans="2:3">
      <c r="B23" s="16">
        <v>21</v>
      </c>
      <c r="C23" s="16" t="s">
        <v>65</v>
      </c>
    </row>
    <row r="24" spans="2:3">
      <c r="B24" s="16">
        <v>22</v>
      </c>
      <c r="C24" s="16" t="s">
        <v>66</v>
      </c>
    </row>
    <row r="25" spans="2:3">
      <c r="B25" s="16">
        <v>23</v>
      </c>
      <c r="C25" s="16" t="s">
        <v>67</v>
      </c>
    </row>
    <row r="26" spans="2:3">
      <c r="B26" s="16">
        <v>24</v>
      </c>
      <c r="C26" s="16" t="s">
        <v>68</v>
      </c>
    </row>
    <row r="27" spans="2:3">
      <c r="B27" s="16">
        <v>25</v>
      </c>
      <c r="C27" s="16" t="s">
        <v>69</v>
      </c>
    </row>
    <row r="28" spans="2:3">
      <c r="B28" s="16">
        <v>26</v>
      </c>
      <c r="C28" s="16" t="s">
        <v>70</v>
      </c>
    </row>
    <row r="29" spans="2:3">
      <c r="B29" s="16">
        <v>27</v>
      </c>
      <c r="C29" s="16" t="s">
        <v>71</v>
      </c>
    </row>
    <row r="30" spans="2:3">
      <c r="B30" s="16">
        <v>28</v>
      </c>
      <c r="C30" s="16" t="s">
        <v>72</v>
      </c>
    </row>
    <row r="31" spans="2:3">
      <c r="B31" s="16">
        <v>29</v>
      </c>
      <c r="C31" s="16" t="s">
        <v>73</v>
      </c>
    </row>
    <row r="32" spans="2:3" ht="16.5" customHeight="1">
      <c r="B32" s="16">
        <v>30</v>
      </c>
      <c r="C32" s="16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97" t="s">
        <v>76</v>
      </c>
      <c r="C2" s="98"/>
      <c r="D2" s="98"/>
      <c r="E2" s="98"/>
      <c r="F2" s="98"/>
      <c r="G2" s="99"/>
      <c r="I2" s="13" t="s">
        <v>77</v>
      </c>
    </row>
    <row r="3" spans="2:9"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I3" s="14">
        <v>5</v>
      </c>
    </row>
    <row r="4" spans="2:9">
      <c r="B4" s="9" t="s">
        <v>84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85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86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87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88</v>
      </c>
      <c r="C8" s="10">
        <v>4</v>
      </c>
      <c r="D8" s="12" t="s">
        <v>89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90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91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92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93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94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95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96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13" priority="3" operator="greaterThanOrEqual">
      <formula>$I$3</formula>
    </cfRule>
    <cfRule type="cellIs" dxfId="12" priority="4" operator="lessThan">
      <formula>$I$3</formula>
    </cfRule>
    <cfRule type="cellIs" dxfId="11" priority="5" operator="lessThan">
      <formula>$I$3</formula>
    </cfRule>
  </conditionalFormatting>
  <conditionalFormatting sqref="G4:G15">
    <cfRule type="containsText" dxfId="10" priority="1" operator="containsText" text="Passou">
      <formula>NOT(ISERROR(SEARCH("Passou",G4)))</formula>
    </cfRule>
    <cfRule type="containsText" dxfId="9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97</v>
      </c>
      <c r="C2" s="1" t="s">
        <v>50</v>
      </c>
      <c r="D2" s="1" t="s">
        <v>41</v>
      </c>
      <c r="E2" s="1" t="s">
        <v>98</v>
      </c>
      <c r="F2" s="1" t="s">
        <v>99</v>
      </c>
      <c r="H2" s="2" t="s">
        <v>100</v>
      </c>
      <c r="I2" s="2" t="s">
        <v>99</v>
      </c>
    </row>
    <row r="3" spans="2:9">
      <c r="B3" s="3" t="s">
        <v>101</v>
      </c>
      <c r="C3" s="4" t="s">
        <v>102</v>
      </c>
      <c r="D3" s="4" t="s">
        <v>103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103</v>
      </c>
    </row>
    <row r="4" spans="2:9">
      <c r="B4" s="3" t="s">
        <v>104</v>
      </c>
      <c r="C4" s="4" t="s">
        <v>102</v>
      </c>
      <c r="D4" s="4" t="s">
        <v>105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106</v>
      </c>
    </row>
    <row r="5" spans="2:9">
      <c r="B5" s="3" t="s">
        <v>107</v>
      </c>
      <c r="C5" s="4" t="s">
        <v>103</v>
      </c>
      <c r="D5" s="4" t="s">
        <v>106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105</v>
      </c>
    </row>
    <row r="6" spans="2:9">
      <c r="B6" s="3" t="s">
        <v>108</v>
      </c>
      <c r="C6" s="4" t="s">
        <v>105</v>
      </c>
      <c r="D6" s="4" t="s">
        <v>105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109</v>
      </c>
    </row>
    <row r="7" spans="2:9">
      <c r="B7" s="3" t="s">
        <v>110</v>
      </c>
      <c r="C7" s="4" t="s">
        <v>102</v>
      </c>
      <c r="D7" s="4" t="s">
        <v>105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102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2023-08-27T20:33:52Z</cp:lastPrinted>
  <dcterms:created xsi:type="dcterms:W3CDTF">2023-04-07T02:49:00Z</dcterms:created>
  <dcterms:modified xsi:type="dcterms:W3CDTF">2023-08-28T21:30:40Z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