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\"/>
    </mc:Choice>
  </mc:AlternateContent>
  <xr:revisionPtr revIDLastSave="0" documentId="13_ncr:1_{4A32B659-F5E0-4799-BD8F-ECCA9F1BF9C5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Notas Pro Disc." sheetId="1" r:id="rId1"/>
    <sheet name="Planilha1" sheetId="4" r:id="rId2"/>
    <sheet name="Boletim" sheetId="3" r:id="rId3"/>
    <sheet name="Planilha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11" i="1"/>
  <c r="F7" i="2"/>
  <c r="E7" i="2"/>
  <c r="F6" i="2"/>
  <c r="E6" i="2"/>
  <c r="F5" i="2"/>
  <c r="E5" i="2"/>
  <c r="F4" i="2"/>
  <c r="E4" i="2"/>
  <c r="F3" i="2"/>
  <c r="E3" i="2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T34" i="1"/>
  <c r="N34" i="1"/>
  <c r="H34" i="1"/>
  <c r="T33" i="1"/>
  <c r="N33" i="1"/>
  <c r="H33" i="1"/>
  <c r="T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H5" i="1"/>
  <c r="T4" i="1"/>
  <c r="N4" i="1"/>
  <c r="H4" i="1"/>
  <c r="AE7" i="1" l="1"/>
  <c r="V10" i="1"/>
  <c r="Y10" i="1" s="1"/>
  <c r="V13" i="1"/>
  <c r="Y13" i="1" s="1"/>
  <c r="V17" i="1"/>
  <c r="Y17" i="1" s="1"/>
  <c r="V21" i="1"/>
  <c r="Y21" i="1" s="1"/>
  <c r="AQ5" i="1"/>
  <c r="AQ7" i="1"/>
  <c r="AQ6" i="1"/>
  <c r="AQ3" i="1"/>
  <c r="AQ4" i="1"/>
  <c r="V25" i="1"/>
  <c r="Y25" i="1" s="1"/>
  <c r="V29" i="1"/>
  <c r="Y29" i="1" s="1"/>
  <c r="U4" i="1"/>
  <c r="V6" i="1"/>
  <c r="Y6" i="1" s="1"/>
  <c r="V8" i="1"/>
  <c r="Y8" i="1" s="1"/>
  <c r="V15" i="1"/>
  <c r="Y15" i="1" s="1"/>
  <c r="V19" i="1"/>
  <c r="Y19" i="1" s="1"/>
  <c r="V23" i="1"/>
  <c r="Y23" i="1" s="1"/>
  <c r="V27" i="1"/>
  <c r="Y27" i="1" s="1"/>
  <c r="V31" i="1"/>
  <c r="Y31" i="1" s="1"/>
  <c r="V34" i="1"/>
  <c r="Y34" i="1" s="1"/>
  <c r="U5" i="1"/>
  <c r="V7" i="1"/>
  <c r="Y7" i="1" s="1"/>
  <c r="V18" i="1"/>
  <c r="Y18" i="1" s="1"/>
  <c r="V22" i="1"/>
  <c r="Y22" i="1" s="1"/>
  <c r="V26" i="1"/>
  <c r="Y26" i="1" s="1"/>
  <c r="U30" i="1"/>
  <c r="V33" i="1"/>
  <c r="Y33" i="1" s="1"/>
  <c r="V9" i="1"/>
  <c r="Y9" i="1" s="1"/>
  <c r="V12" i="1"/>
  <c r="Y12" i="1" s="1"/>
  <c r="V16" i="1"/>
  <c r="Y16" i="1" s="1"/>
  <c r="V20" i="1"/>
  <c r="Y20" i="1" s="1"/>
  <c r="V24" i="1"/>
  <c r="Y24" i="1" s="1"/>
  <c r="V28" i="1"/>
  <c r="Y28" i="1" s="1"/>
  <c r="V11" i="1"/>
  <c r="Y11" i="1" s="1"/>
  <c r="V32" i="1"/>
  <c r="Y32" i="1" s="1"/>
  <c r="U13" i="1"/>
  <c r="U12" i="1"/>
  <c r="U9" i="1"/>
  <c r="U8" i="1"/>
  <c r="U34" i="1"/>
  <c r="U26" i="1"/>
  <c r="U18" i="1"/>
  <c r="V30" i="1"/>
  <c r="Y30" i="1" s="1"/>
  <c r="U33" i="1"/>
  <c r="U29" i="1"/>
  <c r="U25" i="1"/>
  <c r="U21" i="1"/>
  <c r="U17" i="1"/>
  <c r="U32" i="1"/>
  <c r="U28" i="1"/>
  <c r="U24" i="1"/>
  <c r="U20" i="1"/>
  <c r="U16" i="1"/>
  <c r="U11" i="1"/>
  <c r="U7" i="1"/>
  <c r="U22" i="1"/>
  <c r="AK6" i="1"/>
  <c r="V14" i="1"/>
  <c r="Y14" i="1" s="1"/>
  <c r="U31" i="1"/>
  <c r="U27" i="1"/>
  <c r="U23" i="1"/>
  <c r="U19" i="1"/>
  <c r="U15" i="1"/>
  <c r="U10" i="1"/>
  <c r="U6" i="1"/>
  <c r="V5" i="1"/>
  <c r="Y5" i="1" s="1"/>
  <c r="AK7" i="1"/>
  <c r="AK3" i="1"/>
  <c r="AK4" i="1"/>
  <c r="AK5" i="1"/>
  <c r="U14" i="1"/>
  <c r="AE6" i="1"/>
  <c r="AE4" i="1"/>
  <c r="V4" i="1"/>
  <c r="Y4" i="1" s="1"/>
  <c r="AE3" i="1"/>
  <c r="AE5" i="1"/>
</calcChain>
</file>

<file path=xl/sharedStrings.xml><?xml version="1.0" encoding="utf-8"?>
<sst xmlns="http://schemas.openxmlformats.org/spreadsheetml/2006/main" count="174" uniqueCount="112">
  <si>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</si>
  <si>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</si>
  <si>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</si>
  <si>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</si>
  <si>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</si>
  <si>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</si>
  <si>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</si>
  <si>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</si>
  <si>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</si>
  <si>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RU 1ª U</t>
  </si>
  <si>
    <t>RP</t>
  </si>
  <si>
    <t>1ª Av</t>
  </si>
  <si>
    <t>2ª Av3</t>
  </si>
  <si>
    <t>3ª Av4</t>
  </si>
  <si>
    <t>4ª Av5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</si>
  <si>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</si>
  <si>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</si>
  <si>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</si>
  <si>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</si>
  <si>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</si>
  <si>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</si>
  <si>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</si>
  <si>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</si>
  <si>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</si>
  <si>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</si>
  <si>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</si>
  <si>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</si>
  <si>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</si>
  <si>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ALANE SANDRYELE DE JESUS DOS SANTOS</t>
  </si>
  <si>
    <t>Maior Nota</t>
  </si>
  <si>
    <t>ANA VITORIA AUGUSTO DOS SANTOS</t>
  </si>
  <si>
    <t>Menor Nota</t>
  </si>
  <si>
    <t>ANDERSON ISMAEL RIBEIRO DOS SANTOS</t>
  </si>
  <si>
    <t>Qtd de Notas Azuis</t>
  </si>
  <si>
    <t>BRUNO ALEXANDRE BISPO GOMES</t>
  </si>
  <si>
    <t>Qtd de Notas Vermelhas</t>
  </si>
  <si>
    <t>CAIO CELESTINO DA SILVA</t>
  </si>
  <si>
    <t>CAUA RODRIGUES DOS SANTOS</t>
  </si>
  <si>
    <t>LEGENDAS</t>
  </si>
  <si>
    <t>Média da Escola</t>
  </si>
  <si>
    <t>CLEBER DE MEIRELES OLIVEIRA</t>
  </si>
  <si>
    <t>Trabalho</t>
  </si>
  <si>
    <t>Recuperação Paralela</t>
  </si>
  <si>
    <t>DALINE SANTOS MENEZES</t>
  </si>
  <si>
    <t>Teste</t>
  </si>
  <si>
    <t>Total de Pontos</t>
  </si>
  <si>
    <t>DAVI LUCAS DA CRUZ DE ANDRADE</t>
  </si>
  <si>
    <t>Qualitativa</t>
  </si>
  <si>
    <t>Media do Curso</t>
  </si>
  <si>
    <t>FELIPE PINHEIRO BISPO</t>
  </si>
  <si>
    <t>Prova</t>
  </si>
  <si>
    <t>Avaliação Final</t>
  </si>
  <si>
    <t>IGOR GUIMARAES SENA</t>
  </si>
  <si>
    <t>RU</t>
  </si>
  <si>
    <t>Resultado da Unidade</t>
  </si>
  <si>
    <t>Resultado final</t>
  </si>
  <si>
    <t>JAIR PEDRO VITORIO DOS SANTOS</t>
  </si>
  <si>
    <t>JHENIFER ALMEIDA DE JESUS E SANTOS</t>
  </si>
  <si>
    <t>JOAO MARCELO DE MOURA SENA</t>
  </si>
  <si>
    <t>JOAQUIM GUILHERME SANTANA DE JESUS E SILVA</t>
  </si>
  <si>
    <t>JÚLIO CÉSAR MARTINS DA ROSA</t>
  </si>
  <si>
    <t>KAMILLE CERQUEIRA SENA</t>
  </si>
  <si>
    <t>KARINE DE JESUS DE SOUZA</t>
  </si>
  <si>
    <t>KLEBERSON WENDEU SANTOS FIAES</t>
  </si>
  <si>
    <t>MATEUS ALVES OLIVEIRA</t>
  </si>
  <si>
    <t>PEDRO HUGO DANTAS OLIVEIRA</t>
  </si>
  <si>
    <t>SAMIRA VITORIA PEREIRA DOS SANTOS</t>
  </si>
  <si>
    <t>SOPHIA COSTA TITO</t>
  </si>
  <si>
    <t>STEFANNE NASCIMENTO DOS SANTOS</t>
  </si>
  <si>
    <t>SUELEN DE OLIVEIRA DOS SANTOS</t>
  </si>
  <si>
    <t>TAINARA DE JESUS SANTOS</t>
  </si>
  <si>
    <t>VITOR DE JESUS PINTO</t>
  </si>
  <si>
    <t>YNGREDI BORGES TEIXEIRA</t>
  </si>
  <si>
    <t>YUD GABRIEL RIOS BRITO DA SILVA</t>
  </si>
  <si>
    <t xml:space="preserve">N° </t>
  </si>
  <si>
    <t>Aluno(a)</t>
  </si>
  <si>
    <t>BOLETIM ESCOLAR</t>
  </si>
  <si>
    <t>Média Escolar</t>
  </si>
  <si>
    <t>Disciplinas</t>
  </si>
  <si>
    <t>1ª Unid.</t>
  </si>
  <si>
    <t>2ª Unid.</t>
  </si>
  <si>
    <t>3ª Unid.</t>
  </si>
  <si>
    <t xml:space="preserve">Média Final </t>
  </si>
  <si>
    <t>Resultado</t>
  </si>
  <si>
    <t xml:space="preserve">Português </t>
  </si>
  <si>
    <t>Redação</t>
  </si>
  <si>
    <t>Matemática</t>
  </si>
  <si>
    <t>Geometria</t>
  </si>
  <si>
    <t>Ciências</t>
  </si>
  <si>
    <t>5.75</t>
  </si>
  <si>
    <t>Geografia</t>
  </si>
  <si>
    <t>História</t>
  </si>
  <si>
    <t>Inglês</t>
  </si>
  <si>
    <t>Artes</t>
  </si>
  <si>
    <t>Ed. Física</t>
  </si>
  <si>
    <t>En. Religioso</t>
  </si>
  <si>
    <t>Ed. E. Raciais</t>
  </si>
  <si>
    <t>Aluno</t>
  </si>
  <si>
    <t>Média</t>
  </si>
  <si>
    <t>Conceito</t>
  </si>
  <si>
    <t>Valor</t>
  </si>
  <si>
    <t xml:space="preserve">Ana </t>
  </si>
  <si>
    <t>A</t>
  </si>
  <si>
    <t>E</t>
  </si>
  <si>
    <t>Maria</t>
  </si>
  <si>
    <t>C</t>
  </si>
  <si>
    <t>D</t>
  </si>
  <si>
    <t>Paulo</t>
  </si>
  <si>
    <t>Pietro</t>
  </si>
  <si>
    <t>B</t>
  </si>
  <si>
    <t>Henrique</t>
  </si>
  <si>
    <t>Notas Escolares 7º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</si>
</sst>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i ui"/>
      <charset val="134"/>
    </font>
    <font>
      <b/>
      <sz val="11"/>
      <color theme="1"/>
      <name val="Segoe UI"/>
      <charset val="134"/>
    </font>
    <font>
      <b/>
      <sz val="11"/>
      <color theme="1"/>
      <name val="Segoi ui"/>
      <charset val="134"/>
    </font>
    <font>
      <sz val="11"/>
      <color theme="1"/>
      <name val="Segoi u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8"/>
      <color indexed="8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8" fillId="3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0" xfId="0" applyFont="1"/>
    <xf numFmtId="0" fontId="10" fillId="0" borderId="7" xfId="0" applyFont="1" applyBorder="1" applyAlignment="1">
      <alignment vertical="center" wrapText="1"/>
    </xf>
    <xf numFmtId="0" fontId="0" fillId="0" borderId="8" xfId="0" applyBorder="1"/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0" fillId="0" borderId="11" xfId="0" applyBorder="1"/>
    <xf numFmtId="0" fontId="0" fillId="6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" fontId="12" fillId="6" borderId="14" xfId="0" applyNumberFormat="1" applyFont="1" applyFill="1" applyBorder="1"/>
    <xf numFmtId="0" fontId="14" fillId="0" borderId="6" xfId="0" applyFont="1" applyBorder="1" applyAlignment="1">
      <alignment vertical="center" wrapText="1"/>
    </xf>
    <xf numFmtId="2" fontId="15" fillId="0" borderId="1" xfId="0" applyNumberFormat="1" applyFont="1" applyBorder="1" applyAlignment="1">
      <alignment horizontal="right"/>
    </xf>
    <xf numFmtId="1" fontId="12" fillId="0" borderId="14" xfId="0" applyNumberFormat="1" applyFont="1" applyBorder="1"/>
    <xf numFmtId="0" fontId="13" fillId="0" borderId="1" xfId="0" applyFont="1" applyBorder="1" applyAlignment="1">
      <alignment horizontal="center"/>
    </xf>
    <xf numFmtId="1" fontId="12" fillId="0" borderId="16" xfId="0" applyNumberFormat="1" applyFont="1" applyBorder="1"/>
    <xf numFmtId="0" fontId="12" fillId="0" borderId="0" xfId="0" applyFont="1"/>
    <xf numFmtId="2" fontId="15" fillId="6" borderId="1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right"/>
    </xf>
    <xf numFmtId="2" fontId="12" fillId="6" borderId="1" xfId="0" applyNumberFormat="1" applyFont="1" applyFill="1" applyBorder="1" applyAlignment="1">
      <alignment horizontal="center"/>
    </xf>
    <xf numFmtId="2" fontId="12" fillId="6" borderId="1" xfId="0" applyNumberFormat="1" applyFont="1" applyFill="1" applyBorder="1"/>
    <xf numFmtId="0" fontId="12" fillId="6" borderId="1" xfId="0" applyFont="1" applyFill="1" applyBorder="1"/>
    <xf numFmtId="0" fontId="12" fillId="0" borderId="1" xfId="0" applyFont="1" applyBorder="1"/>
    <xf numFmtId="0" fontId="12" fillId="0" borderId="15" xfId="0" applyFont="1" applyBorder="1"/>
    <xf numFmtId="0" fontId="12" fillId="6" borderId="18" xfId="0" applyFont="1" applyFill="1" applyBorder="1"/>
    <xf numFmtId="0" fontId="12" fillId="0" borderId="18" xfId="0" applyFont="1" applyBorder="1"/>
    <xf numFmtId="0" fontId="12" fillId="6" borderId="19" xfId="0" applyFont="1" applyFill="1" applyBorder="1"/>
    <xf numFmtId="2" fontId="13" fillId="0" borderId="0" xfId="0" applyNumberFormat="1" applyFont="1"/>
    <xf numFmtId="2" fontId="13" fillId="0" borderId="24" xfId="0" applyNumberFormat="1" applyFont="1" applyBorder="1" applyAlignment="1">
      <alignment horizontal="right"/>
    </xf>
    <xf numFmtId="0" fontId="13" fillId="0" borderId="24" xfId="0" applyFont="1" applyBorder="1" applyAlignment="1">
      <alignment horizontal="right"/>
    </xf>
    <xf numFmtId="0" fontId="13" fillId="0" borderId="27" xfId="0" applyFont="1" applyBorder="1" applyAlignment="1">
      <alignment horizontal="right"/>
    </xf>
    <xf numFmtId="0" fontId="13" fillId="0" borderId="1" xfId="0" applyFont="1" applyBorder="1"/>
    <xf numFmtId="0" fontId="12" fillId="7" borderId="0" xfId="0" applyFont="1" applyFill="1"/>
    <xf numFmtId="0" fontId="13" fillId="7" borderId="0" xfId="0" applyFont="1" applyFill="1"/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7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3" fillId="9" borderId="1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18" fillId="0" borderId="15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/>
    </xf>
    <xf numFmtId="0" fontId="19" fillId="8" borderId="5" xfId="0" applyFont="1" applyFill="1" applyBorder="1"/>
    <xf numFmtId="0" fontId="19" fillId="8" borderId="5" xfId="0" applyFont="1" applyFill="1" applyBorder="1" applyAlignment="1">
      <alignment horizontal="right"/>
    </xf>
    <xf numFmtId="0" fontId="20" fillId="7" borderId="14" xfId="0" applyFont="1" applyFill="1" applyBorder="1"/>
    <xf numFmtId="0" fontId="20" fillId="7" borderId="1" xfId="0" applyFont="1" applyFill="1" applyBorder="1"/>
    <xf numFmtId="0" fontId="19" fillId="7" borderId="5" xfId="0" applyFont="1" applyFill="1" applyBorder="1"/>
    <xf numFmtId="0" fontId="19" fillId="7" borderId="5" xfId="0" applyFont="1" applyFill="1" applyBorder="1" applyAlignment="1">
      <alignment horizontal="right"/>
    </xf>
    <xf numFmtId="0" fontId="19" fillId="9" borderId="5" xfId="0" applyFont="1" applyFill="1" applyBorder="1"/>
    <xf numFmtId="0" fontId="19" fillId="9" borderId="5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center"/>
    </xf>
    <xf numFmtId="0" fontId="1" fillId="0" borderId="0" xfId="0" applyFont="1"/>
    <xf numFmtId="0" fontId="19" fillId="0" borderId="20" xfId="0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2" fontId="19" fillId="0" borderId="22" xfId="0" applyNumberFormat="1" applyFont="1" applyBorder="1" applyAlignment="1">
      <alignment horizontal="right"/>
    </xf>
    <xf numFmtId="2" fontId="19" fillId="0" borderId="0" xfId="0" applyNumberFormat="1" applyFont="1"/>
    <xf numFmtId="164" fontId="18" fillId="6" borderId="15" xfId="0" applyNumberFormat="1" applyFont="1" applyFill="1" applyBorder="1" applyAlignment="1">
      <alignment horizontal="center"/>
    </xf>
    <xf numFmtId="2" fontId="15" fillId="0" borderId="15" xfId="0" applyNumberFormat="1" applyFont="1" applyBorder="1" applyAlignment="1">
      <alignment horizontal="right"/>
    </xf>
    <xf numFmtId="2" fontId="15" fillId="6" borderId="15" xfId="0" applyNumberFormat="1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center"/>
    </xf>
    <xf numFmtId="2" fontId="12" fillId="6" borderId="15" xfId="0" applyNumberFormat="1" applyFont="1" applyFill="1" applyBorder="1"/>
    <xf numFmtId="164" fontId="18" fillId="0" borderId="1" xfId="0" applyNumberFormat="1" applyFont="1" applyBorder="1" applyAlignment="1">
      <alignment horizontal="center"/>
    </xf>
    <xf numFmtId="0" fontId="14" fillId="0" borderId="7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164" fontId="18" fillId="0" borderId="14" xfId="0" applyNumberFormat="1" applyFont="1" applyBorder="1" applyAlignment="1">
      <alignment horizontal="center"/>
    </xf>
    <xf numFmtId="0" fontId="16" fillId="0" borderId="30" xfId="0" applyFont="1" applyBorder="1" applyAlignment="1">
      <alignment vertical="center" wrapText="1"/>
    </xf>
  </cellXfs>
  <cellStyles count="1">
    <cellStyle name="Normal" xfId="0" builtinId="0"/>
  </cellStyles>
  <dxfs count="59">
    <dxf>
      <font>
        <color rgb="FFFFC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  <strike val="0"/>
        <u val="none"/>
        <sz val="8"/>
        <color rgb="FFFF0000"/>
        <name val="Arial"/>
        <charset val="134"/>
        <scheme val="none"/>
      </font>
      <numFmt numFmtId="2" formatCode="0.00"/>
      <fill>
        <patternFill patternType="none"/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charset val="134"/>
        <scheme val="none"/>
      </font>
      <numFmt numFmtId="2" formatCode="0.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rgb="FF00B050"/>
        </patternFill>
      </fill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u val="none"/>
        <sz val="8"/>
        <color rgb="FFFF0000"/>
        <name val="Arial"/>
        <charset val="134"/>
        <scheme val="none"/>
      </font>
      <numFmt numFmtId="2" formatCode="0.00"/>
      <fill>
        <patternFill patternType="none"/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5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b/>
      </font>
    </dxf>
    <dxf>
      <font>
        <b/>
      </font>
      <alignment horizontal="right"/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u val="none"/>
        <sz val="8"/>
        <color theme="1"/>
        <name val="Arial"/>
        <family val="2"/>
        <scheme val="none"/>
      </font>
      <numFmt numFmtId="1" formatCode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B3:Y34" totalsRowShown="0" headerRowDxfId="41">
  <autoFilter ref="B3:Y34" xr:uid="{00000000-0009-0000-0100-000006000000}"/>
  <tableColumns count="24">
    <tableColumn id="1" xr3:uid="{00000000-0010-0000-0000-000001000000}" name="Nº" dataDxfId="58"/>
    <tableColumn id="2" xr3:uid="{00000000-0010-0000-0000-000002000000}" name="Nome"/>
    <tableColumn id="3" xr3:uid="{00000000-0010-0000-0000-000003000000}" name="2ª Av" dataDxfId="57"/>
    <tableColumn id="4" xr3:uid="{00000000-0010-0000-0000-000004000000}" name="2ª Av2" dataDxfId="56"/>
    <tableColumn id="5" xr3:uid="{00000000-0010-0000-0000-000005000000}" name="3ª Av" dataDxfId="47"/>
    <tableColumn id="6" xr3:uid="{00000000-0010-0000-0000-000006000000}" name="4ª Av" dataDxfId="55"/>
    <tableColumn id="7" xr3:uid="{00000000-0010-0000-0000-000007000000}" name="RU 1ª U" dataDxfId="54">
      <calculatedColumnFormula>SUM(D4:G4)</calculatedColumnFormula>
    </tableColumn>
    <tableColumn id="8" xr3:uid="{00000000-0010-0000-0000-000008000000}" name="RP" dataDxfId="53"/>
    <tableColumn id="9" xr3:uid="{00000000-0010-0000-0000-000009000000}" name="1ª Av" dataDxfId="45"/>
    <tableColumn id="10" xr3:uid="{00000000-0010-0000-0000-00000A000000}" name="2ª Av3" dataDxfId="44"/>
    <tableColumn id="11" xr3:uid="{00000000-0010-0000-0000-00000B000000}" name="3ª Av4" dataDxfId="43"/>
    <tableColumn id="12" xr3:uid="{00000000-0010-0000-0000-00000C000000}" name="4ª Av5" dataDxfId="42"/>
    <tableColumn id="13" xr3:uid="{00000000-0010-0000-0000-00000D000000}" name="RU 2ª U" dataDxfId="46">
      <calculatedColumnFormula>IFERROR(SUM(J4:M4),"-")</calculatedColumnFormula>
    </tableColumn>
    <tableColumn id="14" xr3:uid="{00000000-0010-0000-0000-00000E000000}" name="RP7" dataDxfId="40"/>
    <tableColumn id="15" xr3:uid="{00000000-0010-0000-0000-00000F000000}" name="1ª Av8" dataDxfId="39"/>
    <tableColumn id="16" xr3:uid="{00000000-0010-0000-0000-000010000000}" name="2ª Av9" dataDxfId="38"/>
    <tableColumn id="17" xr3:uid="{00000000-0010-0000-0000-000011000000}" name="3ª Av10" dataDxfId="37"/>
    <tableColumn id="18" xr3:uid="{00000000-0010-0000-0000-000012000000}" name="4ª Av11" dataDxfId="36"/>
    <tableColumn id="19" xr3:uid="{00000000-0010-0000-0000-000013000000}" name="RU 3ª U" dataDxfId="34">
      <calculatedColumnFormula>IFERROR(SUM(P4:S4),"-")</calculatedColumnFormula>
    </tableColumn>
    <tableColumn id="20" xr3:uid="{00000000-0010-0000-0000-000014000000}" name="TP">
      <calculatedColumnFormula>SUM(T4,N4,H4)</calculatedColumnFormula>
    </tableColumn>
    <tableColumn id="21" xr3:uid="{00000000-0010-0000-0000-000015000000}" name="MC">
      <calculatedColumnFormula>AVERAGE(H4,N4,T4)</calculatedColumnFormula>
    </tableColumn>
    <tableColumn id="22" xr3:uid="{00000000-0010-0000-0000-000016000000}" name="AF"/>
    <tableColumn id="23" xr3:uid="{00000000-0010-0000-0000-000017000000}" name="RF"/>
    <tableColumn id="24" xr3:uid="{00000000-0010-0000-0000-000018000000}" name="Situação" dataDxfId="35">
      <calculatedColumnFormula>IFERROR(IF((V4)&gt;=5,"Aprovado","Recuperação"),"-")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63"/>
  <sheetViews>
    <sheetView tabSelected="1" zoomScale="145" zoomScaleNormal="145" workbookViewId="0">
      <selection activeCell="K11" sqref="K11"/>
    </sheetView>
  </sheetViews>
  <sheetFormatPr defaultColWidth="9" defaultRowHeight="15"/>
  <cols>
    <col min="1" max="1" width="0.5703125" customWidth="1"/>
    <col min="2" max="2" width="3.7109375" customWidth="1"/>
    <col min="3" max="3" width="37.42578125" customWidth="1"/>
    <col min="4" max="7" width="3.5703125" style="24" customWidth="1"/>
    <col min="8" max="8" width="5.85546875" style="25" customWidth="1"/>
    <col min="9" max="13" width="3.5703125" style="24" customWidth="1"/>
    <col min="14" max="14" width="5.85546875" style="25" customWidth="1"/>
    <col min="15" max="19" width="3.5703125" style="24" customWidth="1"/>
    <col min="20" max="20" width="5.85546875" style="25" customWidth="1"/>
    <col min="21" max="21" width="4.28515625" customWidth="1"/>
    <col min="22" max="24" width="4.5703125" customWidth="1"/>
    <col min="25" max="25" width="9.7109375" style="24" customWidth="1"/>
    <col min="26" max="26" width="7" customWidth="1"/>
    <col min="27" max="43" width="4.28515625" customWidth="1"/>
  </cols>
  <sheetData>
    <row r="1" spans="2:43" ht="12.75" customHeight="1">
      <c r="B1" s="58" t="s">
        <v>111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0"/>
    </row>
    <row r="2" spans="2:43" ht="12.75" customHeight="1">
      <c r="B2" s="49"/>
      <c r="C2" s="49"/>
      <c r="D2" s="61" t="s">
        <v>0</v>
      </c>
      <c r="E2" s="62"/>
      <c r="F2" s="62"/>
      <c r="G2" s="62"/>
      <c r="H2" s="62"/>
      <c r="I2" s="63"/>
      <c r="J2" s="64" t="s">
        <v>1</v>
      </c>
      <c r="K2" s="65"/>
      <c r="L2" s="65"/>
      <c r="M2" s="65"/>
      <c r="N2" s="65"/>
      <c r="O2" s="66"/>
      <c r="P2" s="67" t="s">
        <v>2</v>
      </c>
      <c r="Q2" s="68"/>
      <c r="R2" s="68"/>
      <c r="S2" s="68"/>
      <c r="T2" s="69"/>
      <c r="U2" s="49"/>
      <c r="V2" s="49"/>
      <c r="W2" s="49"/>
      <c r="X2" s="49"/>
      <c r="Y2" s="50"/>
    </row>
    <row r="3" spans="2:43" s="85" customFormat="1" ht="12.75" customHeight="1">
      <c r="B3" s="78" t="s">
        <v>3</v>
      </c>
      <c r="C3" s="79" t="s">
        <v>4</v>
      </c>
      <c r="D3" s="76" t="s">
        <v>5</v>
      </c>
      <c r="E3" s="76" t="s">
        <v>6</v>
      </c>
      <c r="F3" s="76" t="s">
        <v>7</v>
      </c>
      <c r="G3" s="76" t="s">
        <v>8</v>
      </c>
      <c r="H3" s="77" t="s">
        <v>9</v>
      </c>
      <c r="I3" s="76" t="s">
        <v>10</v>
      </c>
      <c r="J3" s="80" t="s">
        <v>11</v>
      </c>
      <c r="K3" s="80" t="s">
        <v>12</v>
      </c>
      <c r="L3" s="80" t="s">
        <v>13</v>
      </c>
      <c r="M3" s="80" t="s">
        <v>14</v>
      </c>
      <c r="N3" s="81" t="s">
        <v>15</v>
      </c>
      <c r="O3" s="80" t="s">
        <v>16</v>
      </c>
      <c r="P3" s="82" t="s">
        <v>17</v>
      </c>
      <c r="Q3" s="82" t="s">
        <v>18</v>
      </c>
      <c r="R3" s="82" t="s">
        <v>19</v>
      </c>
      <c r="S3" s="82" t="s">
        <v>20</v>
      </c>
      <c r="T3" s="83" t="s">
        <v>21</v>
      </c>
      <c r="U3" s="79" t="s">
        <v>22</v>
      </c>
      <c r="V3" s="79" t="s">
        <v>23</v>
      </c>
      <c r="W3" s="79" t="s">
        <v>24</v>
      </c>
      <c r="X3" s="79" t="s">
        <v>25</v>
      </c>
      <c r="Y3" s="84" t="s">
        <v>26</v>
      </c>
      <c r="AA3" s="86" t="s">
        <v>27</v>
      </c>
      <c r="AB3" s="87"/>
      <c r="AC3" s="87"/>
      <c r="AD3" s="87"/>
      <c r="AE3" s="88">
        <f>IFERROR(AVERAGE(H4:H11),"-")</f>
        <v>0</v>
      </c>
      <c r="AF3" s="89"/>
      <c r="AG3" s="86" t="s">
        <v>27</v>
      </c>
      <c r="AH3" s="87"/>
      <c r="AI3" s="87"/>
      <c r="AJ3" s="87"/>
      <c r="AK3" s="88">
        <f>IFERROR(AVERAGE(N4:N11),"-")</f>
        <v>0</v>
      </c>
      <c r="AL3" s="89"/>
      <c r="AM3" s="86" t="s">
        <v>27</v>
      </c>
      <c r="AN3" s="87"/>
      <c r="AO3" s="87"/>
      <c r="AP3" s="87"/>
      <c r="AQ3" s="88">
        <f>IFERROR(AVERAGE(T4:T11),"-")</f>
        <v>0</v>
      </c>
    </row>
    <row r="4" spans="2:43" s="23" customFormat="1" ht="12.75" customHeight="1" thickBot="1">
      <c r="B4" s="26">
        <v>1</v>
      </c>
      <c r="C4" s="27" t="s">
        <v>28</v>
      </c>
      <c r="D4" s="73"/>
      <c r="E4" s="73"/>
      <c r="F4" s="73"/>
      <c r="G4" s="74"/>
      <c r="H4" s="28">
        <f>SUM(D4:G4)</f>
        <v>0</v>
      </c>
      <c r="I4" s="75"/>
      <c r="J4" s="73"/>
      <c r="K4" s="73"/>
      <c r="L4" s="73"/>
      <c r="M4" s="74"/>
      <c r="N4" s="28">
        <f>IFERROR(SUM(J4:M4),"-")</f>
        <v>0</v>
      </c>
      <c r="O4" s="33"/>
      <c r="P4" s="73"/>
      <c r="Q4" s="73"/>
      <c r="R4" s="73"/>
      <c r="S4" s="74"/>
      <c r="T4" s="28">
        <f>IFERROR(SUM(P4:S4),"-")</f>
        <v>0</v>
      </c>
      <c r="U4" s="36">
        <f>SUM(T4,N4,H4)</f>
        <v>0</v>
      </c>
      <c r="V4" s="37">
        <f>AVERAGE(H4,N4,T4)</f>
        <v>0</v>
      </c>
      <c r="W4" s="38"/>
      <c r="X4" s="38"/>
      <c r="Y4" s="30" t="str">
        <f>IFERROR(IF((V4)&gt;=5,"Aprovado","Recuperação"),"-")</f>
        <v>Recuperação</v>
      </c>
      <c r="AA4" s="56" t="s">
        <v>29</v>
      </c>
      <c r="AB4" s="57"/>
      <c r="AC4" s="57"/>
      <c r="AD4" s="57"/>
      <c r="AE4" s="45">
        <f>MAX(H4:H11)</f>
        <v>0</v>
      </c>
      <c r="AF4" s="44"/>
      <c r="AG4" s="56" t="s">
        <v>29</v>
      </c>
      <c r="AH4" s="57"/>
      <c r="AI4" s="57"/>
      <c r="AJ4" s="57"/>
      <c r="AK4" s="45">
        <f>MAX(N4:N11)</f>
        <v>0</v>
      </c>
      <c r="AL4" s="44"/>
      <c r="AM4" s="56" t="s">
        <v>29</v>
      </c>
      <c r="AN4" s="57"/>
      <c r="AO4" s="57"/>
      <c r="AP4" s="57"/>
      <c r="AQ4" s="45">
        <f>MAX(T4:T11)</f>
        <v>0</v>
      </c>
    </row>
    <row r="5" spans="2:43" ht="12.75" customHeight="1" thickBot="1">
      <c r="B5" s="29">
        <v>2</v>
      </c>
      <c r="C5" s="27" t="s">
        <v>30</v>
      </c>
      <c r="D5" s="73"/>
      <c r="E5" s="73"/>
      <c r="F5" s="73"/>
      <c r="G5" s="74"/>
      <c r="H5" s="28">
        <f>SUM(D5:G5)</f>
        <v>0</v>
      </c>
      <c r="I5" s="33"/>
      <c r="J5" s="73"/>
      <c r="K5" s="73"/>
      <c r="L5" s="73"/>
      <c r="M5" s="74"/>
      <c r="N5" s="28">
        <f t="shared" ref="N5:N34" si="0">IFERROR(SUM(J5:M5),"-")</f>
        <v>0</v>
      </c>
      <c r="O5" s="33"/>
      <c r="P5" s="73"/>
      <c r="Q5" s="73"/>
      <c r="R5" s="73"/>
      <c r="S5" s="74"/>
      <c r="T5" s="28">
        <f t="shared" ref="T5:T34" si="1">IFERROR(SUM(P5:S5),"-")</f>
        <v>0</v>
      </c>
      <c r="U5" s="36">
        <f t="shared" ref="U5:U34" si="2">SUM(T5,N5,H5)</f>
        <v>0</v>
      </c>
      <c r="V5" s="37">
        <f t="shared" ref="V5:V34" si="3">AVERAGE(H5,N5,T5)</f>
        <v>0</v>
      </c>
      <c r="W5" s="39"/>
      <c r="X5" s="39"/>
      <c r="Y5" s="30" t="str">
        <f t="shared" ref="Y4:Y34" si="4">IFERROR(IF((V5)&gt;=5,"Aprovado","Recuperação"),"-")</f>
        <v>Recuperação</v>
      </c>
      <c r="AA5" s="56" t="s">
        <v>31</v>
      </c>
      <c r="AB5" s="57"/>
      <c r="AC5" s="57"/>
      <c r="AD5" s="57"/>
      <c r="AE5" s="45">
        <f>MIN(H4:H11)</f>
        <v>0</v>
      </c>
      <c r="AF5" s="44"/>
      <c r="AG5" s="56" t="s">
        <v>31</v>
      </c>
      <c r="AH5" s="57"/>
      <c r="AI5" s="57"/>
      <c r="AJ5" s="57"/>
      <c r="AK5" s="45">
        <f>MIN(N4:N11)</f>
        <v>0</v>
      </c>
      <c r="AL5" s="44"/>
      <c r="AM5" s="56" t="s">
        <v>31</v>
      </c>
      <c r="AN5" s="57"/>
      <c r="AO5" s="57"/>
      <c r="AP5" s="57"/>
      <c r="AQ5" s="45">
        <f>MIN(T4:T11)</f>
        <v>0</v>
      </c>
    </row>
    <row r="6" spans="2:43" s="23" customFormat="1" ht="12.75" customHeight="1" thickBot="1">
      <c r="B6" s="29">
        <v>3</v>
      </c>
      <c r="C6" s="27" t="s">
        <v>32</v>
      </c>
      <c r="D6" s="73"/>
      <c r="E6" s="73"/>
      <c r="F6" s="73"/>
      <c r="G6" s="74"/>
      <c r="H6" s="28">
        <f t="shared" ref="H6:H34" si="5">SUM(D6:G6)</f>
        <v>0</v>
      </c>
      <c r="I6" s="33"/>
      <c r="J6" s="73"/>
      <c r="K6" s="73"/>
      <c r="L6" s="73"/>
      <c r="M6" s="74"/>
      <c r="N6" s="28">
        <f t="shared" si="0"/>
        <v>0</v>
      </c>
      <c r="O6" s="33"/>
      <c r="P6" s="73"/>
      <c r="Q6" s="73"/>
      <c r="R6" s="73"/>
      <c r="S6" s="74"/>
      <c r="T6" s="28">
        <f t="shared" si="1"/>
        <v>0</v>
      </c>
      <c r="U6" s="36">
        <f t="shared" si="2"/>
        <v>0</v>
      </c>
      <c r="V6" s="37">
        <f t="shared" si="3"/>
        <v>0</v>
      </c>
      <c r="W6" s="38"/>
      <c r="X6" s="38"/>
      <c r="Y6" s="30" t="str">
        <f>IFERROR(IF((V6)&gt;=5,"Aprovado","Recuperação"),"-")</f>
        <v>Recuperação</v>
      </c>
      <c r="AA6" s="56" t="s">
        <v>33</v>
      </c>
      <c r="AB6" s="57"/>
      <c r="AC6" s="57"/>
      <c r="AD6" s="57"/>
      <c r="AE6" s="46">
        <f>COUNTIF(H4:H11,"&gt;="&amp;7)</f>
        <v>0</v>
      </c>
      <c r="AF6" s="34"/>
      <c r="AG6" s="56" t="s">
        <v>33</v>
      </c>
      <c r="AH6" s="57"/>
      <c r="AI6" s="57"/>
      <c r="AJ6" s="57"/>
      <c r="AK6" s="46">
        <f>COUNTIF(N4:N11,"&gt;="&amp;7)</f>
        <v>0</v>
      </c>
      <c r="AL6" s="34"/>
      <c r="AM6" s="56" t="s">
        <v>33</v>
      </c>
      <c r="AN6" s="57"/>
      <c r="AO6" s="57"/>
      <c r="AP6" s="57"/>
      <c r="AQ6" s="46">
        <f>COUNTIF(T4:T11,"&gt;="&amp;7)</f>
        <v>0</v>
      </c>
    </row>
    <row r="7" spans="2:43" ht="12.75" customHeight="1" thickBot="1">
      <c r="B7" s="29">
        <v>4</v>
      </c>
      <c r="C7" s="27" t="s">
        <v>34</v>
      </c>
      <c r="D7" s="73"/>
      <c r="E7" s="73"/>
      <c r="F7" s="73"/>
      <c r="G7" s="74"/>
      <c r="H7" s="28">
        <f t="shared" si="5"/>
        <v>0</v>
      </c>
      <c r="I7" s="33"/>
      <c r="J7" s="73"/>
      <c r="K7" s="73"/>
      <c r="L7" s="73"/>
      <c r="M7" s="74"/>
      <c r="N7" s="28">
        <f t="shared" si="0"/>
        <v>0</v>
      </c>
      <c r="O7" s="33"/>
      <c r="P7" s="73"/>
      <c r="Q7" s="73"/>
      <c r="R7" s="73"/>
      <c r="S7" s="74"/>
      <c r="T7" s="28">
        <f t="shared" si="1"/>
        <v>0</v>
      </c>
      <c r="U7" s="36">
        <f t="shared" si="2"/>
        <v>0</v>
      </c>
      <c r="V7" s="37">
        <f t="shared" si="3"/>
        <v>0</v>
      </c>
      <c r="W7" s="39"/>
      <c r="X7" s="39"/>
      <c r="Y7" s="30" t="str">
        <f t="shared" si="4"/>
        <v>Recuperação</v>
      </c>
      <c r="AA7" s="54" t="s">
        <v>35</v>
      </c>
      <c r="AB7" s="55"/>
      <c r="AC7" s="55"/>
      <c r="AD7" s="55"/>
      <c r="AE7" s="47">
        <f>COUNTIF(H4:H11,"&lt;"&amp;7)</f>
        <v>8</v>
      </c>
      <c r="AF7" s="34"/>
      <c r="AG7" s="54" t="s">
        <v>35</v>
      </c>
      <c r="AH7" s="55"/>
      <c r="AI7" s="55"/>
      <c r="AJ7" s="55"/>
      <c r="AK7" s="47">
        <f>COUNTIF(N4:N11,"&lt;"&amp;7)</f>
        <v>8</v>
      </c>
      <c r="AL7" s="34"/>
      <c r="AM7" s="54" t="s">
        <v>35</v>
      </c>
      <c r="AN7" s="55"/>
      <c r="AO7" s="55"/>
      <c r="AP7" s="55"/>
      <c r="AQ7" s="47">
        <f>COUNTIF(T4:T11,"&lt;"&amp;7)</f>
        <v>8</v>
      </c>
    </row>
    <row r="8" spans="2:43" s="23" customFormat="1" ht="12.75" customHeight="1" thickBot="1">
      <c r="B8" s="29">
        <v>5</v>
      </c>
      <c r="C8" s="27" t="s">
        <v>36</v>
      </c>
      <c r="D8" s="73"/>
      <c r="E8" s="73"/>
      <c r="F8" s="73"/>
      <c r="G8" s="74"/>
      <c r="H8" s="28">
        <f t="shared" si="5"/>
        <v>0</v>
      </c>
      <c r="I8" s="33"/>
      <c r="J8" s="73"/>
      <c r="K8" s="73"/>
      <c r="L8" s="73"/>
      <c r="M8" s="74"/>
      <c r="N8" s="28">
        <f t="shared" si="0"/>
        <v>0</v>
      </c>
      <c r="O8" s="33"/>
      <c r="P8" s="73"/>
      <c r="Q8" s="73"/>
      <c r="R8" s="73"/>
      <c r="S8" s="74"/>
      <c r="T8" s="28">
        <f t="shared" si="1"/>
        <v>0</v>
      </c>
      <c r="U8" s="36">
        <f t="shared" si="2"/>
        <v>0</v>
      </c>
      <c r="V8" s="37">
        <f t="shared" si="3"/>
        <v>0</v>
      </c>
      <c r="W8" s="38"/>
      <c r="X8" s="38"/>
      <c r="Y8" s="30" t="str">
        <f t="shared" si="4"/>
        <v>Recuperação</v>
      </c>
      <c r="AA8" s="34"/>
      <c r="AB8" s="34"/>
      <c r="AC8" s="34"/>
      <c r="AD8" s="34"/>
      <c r="AE8" s="35"/>
      <c r="AF8" s="34"/>
      <c r="AG8" s="34"/>
      <c r="AH8" s="34"/>
      <c r="AI8" s="34"/>
      <c r="AJ8" s="34"/>
      <c r="AK8" s="35"/>
      <c r="AL8" s="34"/>
      <c r="AM8" s="34"/>
      <c r="AN8" s="34"/>
      <c r="AO8" s="34"/>
      <c r="AP8" s="34"/>
      <c r="AQ8" s="35"/>
    </row>
    <row r="9" spans="2:43" ht="12.75" customHeight="1" thickBot="1">
      <c r="B9" s="29">
        <v>6</v>
      </c>
      <c r="C9" s="27" t="s">
        <v>37</v>
      </c>
      <c r="D9" s="73"/>
      <c r="E9" s="73"/>
      <c r="F9" s="73"/>
      <c r="G9" s="74"/>
      <c r="H9" s="28">
        <f t="shared" si="5"/>
        <v>0</v>
      </c>
      <c r="I9" s="33"/>
      <c r="J9" s="73"/>
      <c r="K9" s="73"/>
      <c r="L9" s="73"/>
      <c r="M9" s="74"/>
      <c r="N9" s="28">
        <f t="shared" si="0"/>
        <v>0</v>
      </c>
      <c r="O9" s="33"/>
      <c r="P9" s="73"/>
      <c r="Q9" s="73"/>
      <c r="R9" s="73"/>
      <c r="S9" s="74"/>
      <c r="T9" s="28">
        <f t="shared" si="1"/>
        <v>0</v>
      </c>
      <c r="U9" s="36">
        <f t="shared" si="2"/>
        <v>0</v>
      </c>
      <c r="V9" s="37">
        <f t="shared" si="3"/>
        <v>0</v>
      </c>
      <c r="W9" s="39"/>
      <c r="X9" s="39"/>
      <c r="Y9" s="30" t="str">
        <f t="shared" si="4"/>
        <v>Recuperação</v>
      </c>
      <c r="AA9" s="51" t="s">
        <v>38</v>
      </c>
      <c r="AB9" s="51"/>
      <c r="AC9" s="51"/>
      <c r="AD9" s="51"/>
      <c r="AE9" s="51"/>
      <c r="AF9" s="34"/>
      <c r="AG9" s="51" t="s">
        <v>38</v>
      </c>
      <c r="AH9" s="51"/>
      <c r="AI9" s="51"/>
      <c r="AJ9" s="51"/>
      <c r="AK9" s="51"/>
      <c r="AL9" s="34"/>
      <c r="AM9" s="51" t="s">
        <v>39</v>
      </c>
      <c r="AN9" s="51"/>
      <c r="AO9" s="51"/>
      <c r="AP9" s="51"/>
      <c r="AQ9" s="51"/>
    </row>
    <row r="10" spans="2:43" s="23" customFormat="1" ht="12.75" customHeight="1" thickBot="1">
      <c r="B10" s="29">
        <v>7</v>
      </c>
      <c r="C10" s="27" t="s">
        <v>40</v>
      </c>
      <c r="D10" s="73"/>
      <c r="E10" s="73"/>
      <c r="F10" s="73"/>
      <c r="G10" s="74"/>
      <c r="H10" s="28">
        <f t="shared" si="5"/>
        <v>0</v>
      </c>
      <c r="I10" s="33"/>
      <c r="J10" s="73"/>
      <c r="K10" s="73"/>
      <c r="L10" s="73"/>
      <c r="M10" s="74"/>
      <c r="N10" s="28">
        <f t="shared" si="0"/>
        <v>0</v>
      </c>
      <c r="O10" s="33"/>
      <c r="P10" s="73"/>
      <c r="Q10" s="73"/>
      <c r="R10" s="73"/>
      <c r="S10" s="74"/>
      <c r="T10" s="28">
        <f t="shared" si="1"/>
        <v>0</v>
      </c>
      <c r="U10" s="36">
        <f t="shared" si="2"/>
        <v>0</v>
      </c>
      <c r="V10" s="37">
        <f t="shared" si="3"/>
        <v>0</v>
      </c>
      <c r="W10" s="38"/>
      <c r="X10" s="38"/>
      <c r="Y10" s="30" t="str">
        <f t="shared" si="4"/>
        <v>Recuperação</v>
      </c>
      <c r="AA10" s="48" t="s">
        <v>11</v>
      </c>
      <c r="AB10" s="52" t="s">
        <v>41</v>
      </c>
      <c r="AC10" s="52"/>
      <c r="AD10" s="52"/>
      <c r="AE10" s="52"/>
      <c r="AF10" s="34"/>
      <c r="AG10" s="48" t="s">
        <v>10</v>
      </c>
      <c r="AH10" s="51" t="s">
        <v>42</v>
      </c>
      <c r="AI10" s="51"/>
      <c r="AJ10" s="51"/>
      <c r="AK10" s="51"/>
      <c r="AL10" s="34"/>
      <c r="AM10" s="51">
        <v>5</v>
      </c>
      <c r="AN10" s="51"/>
      <c r="AO10" s="51"/>
      <c r="AP10" s="51"/>
      <c r="AQ10" s="51"/>
    </row>
    <row r="11" spans="2:43" ht="12.75" customHeight="1" thickBot="1">
      <c r="B11" s="29">
        <v>8</v>
      </c>
      <c r="C11" s="27" t="s">
        <v>43</v>
      </c>
      <c r="D11" s="73"/>
      <c r="E11" s="73"/>
      <c r="F11" s="73"/>
      <c r="G11" s="74"/>
      <c r="H11" s="28">
        <f t="shared" si="5"/>
        <v>0</v>
      </c>
      <c r="I11" s="33"/>
      <c r="J11" s="73"/>
      <c r="K11" s="73"/>
      <c r="L11" s="73"/>
      <c r="M11" s="74"/>
      <c r="N11" s="28">
        <f t="shared" si="0"/>
        <v>0</v>
      </c>
      <c r="O11" s="33"/>
      <c r="P11" s="73"/>
      <c r="Q11" s="73"/>
      <c r="R11" s="73"/>
      <c r="S11" s="74"/>
      <c r="T11" s="28">
        <f t="shared" si="1"/>
        <v>0</v>
      </c>
      <c r="U11" s="36">
        <f t="shared" si="2"/>
        <v>0</v>
      </c>
      <c r="V11" s="37">
        <f t="shared" si="3"/>
        <v>0</v>
      </c>
      <c r="W11" s="40"/>
      <c r="X11" s="40"/>
      <c r="Y11" s="30" t="str">
        <f t="shared" si="4"/>
        <v>Recuperação</v>
      </c>
      <c r="AA11" s="48" t="s">
        <v>5</v>
      </c>
      <c r="AB11" s="53" t="s">
        <v>44</v>
      </c>
      <c r="AC11" s="53"/>
      <c r="AD11" s="53"/>
      <c r="AE11" s="53"/>
      <c r="AF11" s="34"/>
      <c r="AG11" s="48" t="s">
        <v>22</v>
      </c>
      <c r="AH11" s="51" t="s">
        <v>45</v>
      </c>
      <c r="AI11" s="51"/>
      <c r="AJ11" s="51"/>
      <c r="AK11" s="51"/>
      <c r="AL11" s="34"/>
      <c r="AM11" s="34"/>
      <c r="AN11" s="34"/>
      <c r="AO11" s="34"/>
      <c r="AP11" s="34"/>
      <c r="AQ11" s="35"/>
    </row>
    <row r="12" spans="2:43" s="23" customFormat="1" ht="12.75" customHeight="1" thickBot="1">
      <c r="B12" s="29">
        <v>9</v>
      </c>
      <c r="C12" s="27" t="s">
        <v>46</v>
      </c>
      <c r="D12" s="73"/>
      <c r="E12" s="73"/>
      <c r="F12" s="73"/>
      <c r="G12" s="74"/>
      <c r="H12" s="28">
        <f t="shared" si="5"/>
        <v>0</v>
      </c>
      <c r="I12" s="33"/>
      <c r="J12" s="73"/>
      <c r="K12" s="73"/>
      <c r="L12" s="73"/>
      <c r="M12" s="74"/>
      <c r="N12" s="28">
        <f t="shared" si="0"/>
        <v>0</v>
      </c>
      <c r="O12" s="33"/>
      <c r="P12" s="73"/>
      <c r="Q12" s="73"/>
      <c r="R12" s="73"/>
      <c r="S12" s="74"/>
      <c r="T12" s="28">
        <f t="shared" si="1"/>
        <v>0</v>
      </c>
      <c r="U12" s="36">
        <f t="shared" si="2"/>
        <v>0</v>
      </c>
      <c r="V12" s="37">
        <f t="shared" si="3"/>
        <v>0</v>
      </c>
      <c r="W12" s="41"/>
      <c r="X12" s="41"/>
      <c r="Y12" s="30" t="str">
        <f t="shared" si="4"/>
        <v>Recuperação</v>
      </c>
      <c r="AA12" s="48" t="s">
        <v>7</v>
      </c>
      <c r="AB12" s="51" t="s">
        <v>47</v>
      </c>
      <c r="AC12" s="51"/>
      <c r="AD12" s="51"/>
      <c r="AE12" s="51"/>
      <c r="AF12" s="34"/>
      <c r="AG12" s="48" t="s">
        <v>23</v>
      </c>
      <c r="AH12" s="51" t="s">
        <v>48</v>
      </c>
      <c r="AI12" s="51"/>
      <c r="AJ12" s="51"/>
      <c r="AK12" s="51"/>
      <c r="AL12" s="34"/>
      <c r="AM12" s="34"/>
      <c r="AN12" s="34"/>
      <c r="AO12" s="34"/>
      <c r="AP12" s="34"/>
      <c r="AQ12" s="35"/>
    </row>
    <row r="13" spans="2:43" ht="12.75" customHeight="1" thickBot="1">
      <c r="B13" s="29">
        <v>10</v>
      </c>
      <c r="C13" s="27" t="s">
        <v>49</v>
      </c>
      <c r="D13" s="73"/>
      <c r="E13" s="73"/>
      <c r="F13" s="73"/>
      <c r="G13" s="74"/>
      <c r="H13" s="28">
        <f t="shared" si="5"/>
        <v>0</v>
      </c>
      <c r="I13" s="33"/>
      <c r="J13" s="73"/>
      <c r="K13" s="73"/>
      <c r="L13" s="73"/>
      <c r="M13" s="74"/>
      <c r="N13" s="28">
        <f t="shared" si="0"/>
        <v>0</v>
      </c>
      <c r="O13" s="33"/>
      <c r="P13" s="73"/>
      <c r="Q13" s="73"/>
      <c r="R13" s="73"/>
      <c r="S13" s="74"/>
      <c r="T13" s="28">
        <f t="shared" si="1"/>
        <v>0</v>
      </c>
      <c r="U13" s="36">
        <f t="shared" si="2"/>
        <v>0</v>
      </c>
      <c r="V13" s="37">
        <f t="shared" si="3"/>
        <v>0</v>
      </c>
      <c r="W13" s="42"/>
      <c r="X13" s="42"/>
      <c r="Y13" s="30" t="str">
        <f t="shared" si="4"/>
        <v>Recuperação</v>
      </c>
      <c r="AA13" s="48" t="s">
        <v>8</v>
      </c>
      <c r="AB13" s="51" t="s">
        <v>50</v>
      </c>
      <c r="AC13" s="51"/>
      <c r="AD13" s="51"/>
      <c r="AE13" s="51"/>
      <c r="AF13" s="34"/>
      <c r="AG13" s="48" t="s">
        <v>24</v>
      </c>
      <c r="AH13" s="51" t="s">
        <v>51</v>
      </c>
      <c r="AI13" s="51"/>
      <c r="AJ13" s="51"/>
      <c r="AK13" s="51"/>
      <c r="AL13" s="34"/>
      <c r="AM13" s="34"/>
      <c r="AN13" s="34"/>
      <c r="AO13" s="34"/>
      <c r="AP13" s="34"/>
      <c r="AQ13" s="35"/>
    </row>
    <row r="14" spans="2:43" s="23" customFormat="1" ht="12.75" customHeight="1" thickBot="1">
      <c r="B14" s="29">
        <v>11</v>
      </c>
      <c r="C14" s="27" t="s">
        <v>52</v>
      </c>
      <c r="D14" s="73"/>
      <c r="E14" s="73"/>
      <c r="F14" s="73"/>
      <c r="G14" s="74"/>
      <c r="H14" s="28">
        <f t="shared" si="5"/>
        <v>0</v>
      </c>
      <c r="I14" s="33"/>
      <c r="J14" s="73"/>
      <c r="K14" s="73"/>
      <c r="L14" s="73"/>
      <c r="M14" s="74"/>
      <c r="N14" s="28">
        <f t="shared" si="0"/>
        <v>0</v>
      </c>
      <c r="O14" s="33"/>
      <c r="P14" s="73"/>
      <c r="Q14" s="73"/>
      <c r="R14" s="73"/>
      <c r="S14" s="74"/>
      <c r="T14" s="28">
        <f t="shared" si="1"/>
        <v>0</v>
      </c>
      <c r="U14" s="36">
        <f t="shared" si="2"/>
        <v>0</v>
      </c>
      <c r="V14" s="37">
        <f t="shared" si="3"/>
        <v>0</v>
      </c>
      <c r="W14" s="41"/>
      <c r="X14" s="41"/>
      <c r="Y14" s="30" t="str">
        <f t="shared" si="4"/>
        <v>Recuperação</v>
      </c>
      <c r="AA14" s="48" t="s">
        <v>53</v>
      </c>
      <c r="AB14" s="51" t="s">
        <v>54</v>
      </c>
      <c r="AC14" s="51"/>
      <c r="AD14" s="51"/>
      <c r="AE14" s="51"/>
      <c r="AF14" s="34"/>
      <c r="AG14" s="48" t="s">
        <v>25</v>
      </c>
      <c r="AH14" s="51" t="s">
        <v>55</v>
      </c>
      <c r="AI14" s="51"/>
      <c r="AJ14" s="51"/>
      <c r="AK14" s="51"/>
      <c r="AL14" s="34"/>
      <c r="AM14" s="34"/>
      <c r="AN14" s="34"/>
      <c r="AO14" s="34"/>
      <c r="AP14" s="34"/>
      <c r="AQ14" s="35"/>
    </row>
    <row r="15" spans="2:43" ht="12.75" customHeight="1" thickBot="1">
      <c r="B15" s="29">
        <v>12</v>
      </c>
      <c r="C15" s="27" t="s">
        <v>56</v>
      </c>
      <c r="D15" s="73"/>
      <c r="E15" s="73"/>
      <c r="F15" s="73"/>
      <c r="G15" s="74"/>
      <c r="H15" s="28">
        <f t="shared" si="5"/>
        <v>0</v>
      </c>
      <c r="I15" s="33"/>
      <c r="J15" s="73"/>
      <c r="K15" s="73"/>
      <c r="L15" s="73"/>
      <c r="M15" s="74"/>
      <c r="N15" s="28">
        <f t="shared" si="0"/>
        <v>0</v>
      </c>
      <c r="O15" s="33"/>
      <c r="P15" s="73"/>
      <c r="Q15" s="73"/>
      <c r="R15" s="73"/>
      <c r="S15" s="74"/>
      <c r="T15" s="28">
        <f t="shared" si="1"/>
        <v>0</v>
      </c>
      <c r="U15" s="36">
        <f t="shared" si="2"/>
        <v>0</v>
      </c>
      <c r="V15" s="37">
        <f t="shared" si="3"/>
        <v>0</v>
      </c>
      <c r="W15" s="42"/>
      <c r="X15" s="42"/>
      <c r="Y15" s="30" t="str">
        <f t="shared" si="4"/>
        <v>Recuperação</v>
      </c>
    </row>
    <row r="16" spans="2:43" s="23" customFormat="1" ht="12.75" customHeight="1" thickBot="1">
      <c r="B16" s="29">
        <v>13</v>
      </c>
      <c r="C16" s="27" t="s">
        <v>57</v>
      </c>
      <c r="D16" s="73"/>
      <c r="E16" s="73"/>
      <c r="F16" s="73"/>
      <c r="G16" s="74"/>
      <c r="H16" s="28">
        <f t="shared" si="5"/>
        <v>0</v>
      </c>
      <c r="I16" s="33"/>
      <c r="J16" s="73"/>
      <c r="K16" s="73"/>
      <c r="L16" s="73"/>
      <c r="M16" s="74"/>
      <c r="N16" s="28">
        <f t="shared" si="0"/>
        <v>0</v>
      </c>
      <c r="O16" s="33"/>
      <c r="P16" s="73"/>
      <c r="Q16" s="73"/>
      <c r="R16" s="73"/>
      <c r="S16" s="74"/>
      <c r="T16" s="28">
        <f t="shared" si="1"/>
        <v>0</v>
      </c>
      <c r="U16" s="36">
        <f t="shared" si="2"/>
        <v>0</v>
      </c>
      <c r="V16" s="37">
        <f t="shared" si="3"/>
        <v>0</v>
      </c>
      <c r="W16" s="41"/>
      <c r="X16" s="41"/>
      <c r="Y16" s="30" t="str">
        <f t="shared" si="4"/>
        <v>Recuperação</v>
      </c>
    </row>
    <row r="17" spans="2:25" ht="12.75" customHeight="1" thickBot="1">
      <c r="B17" s="29">
        <v>14</v>
      </c>
      <c r="C17" s="27" t="s">
        <v>58</v>
      </c>
      <c r="D17" s="73"/>
      <c r="E17" s="73"/>
      <c r="F17" s="73"/>
      <c r="G17" s="74"/>
      <c r="H17" s="28">
        <f t="shared" si="5"/>
        <v>0</v>
      </c>
      <c r="I17" s="33"/>
      <c r="J17" s="73"/>
      <c r="K17" s="73"/>
      <c r="L17" s="73"/>
      <c r="M17" s="74"/>
      <c r="N17" s="28">
        <f t="shared" si="0"/>
        <v>0</v>
      </c>
      <c r="O17" s="33"/>
      <c r="P17" s="73"/>
      <c r="Q17" s="73"/>
      <c r="R17" s="73"/>
      <c r="S17" s="74"/>
      <c r="T17" s="28">
        <f t="shared" si="1"/>
        <v>0</v>
      </c>
      <c r="U17" s="36">
        <f t="shared" si="2"/>
        <v>0</v>
      </c>
      <c r="V17" s="37">
        <f t="shared" si="3"/>
        <v>0</v>
      </c>
      <c r="W17" s="42"/>
      <c r="X17" s="42"/>
      <c r="Y17" s="30" t="str">
        <f t="shared" si="4"/>
        <v>Recuperação</v>
      </c>
    </row>
    <row r="18" spans="2:25" s="23" customFormat="1" ht="12.75" customHeight="1" thickBot="1">
      <c r="B18" s="29">
        <v>15</v>
      </c>
      <c r="C18" s="27" t="s">
        <v>59</v>
      </c>
      <c r="D18" s="73"/>
      <c r="E18" s="73"/>
      <c r="F18" s="73"/>
      <c r="G18" s="74"/>
      <c r="H18" s="28">
        <f t="shared" si="5"/>
        <v>0</v>
      </c>
      <c r="I18" s="33"/>
      <c r="J18" s="73"/>
      <c r="K18" s="73"/>
      <c r="L18" s="73"/>
      <c r="M18" s="74"/>
      <c r="N18" s="28">
        <f t="shared" si="0"/>
        <v>0</v>
      </c>
      <c r="O18" s="33"/>
      <c r="P18" s="73"/>
      <c r="Q18" s="73"/>
      <c r="R18" s="73"/>
      <c r="S18" s="74"/>
      <c r="T18" s="28">
        <f t="shared" si="1"/>
        <v>0</v>
      </c>
      <c r="U18" s="36">
        <f t="shared" si="2"/>
        <v>0</v>
      </c>
      <c r="V18" s="37">
        <f t="shared" si="3"/>
        <v>0</v>
      </c>
      <c r="W18" s="41"/>
      <c r="X18" s="41"/>
      <c r="Y18" s="30" t="str">
        <f t="shared" si="4"/>
        <v>Recuperação</v>
      </c>
    </row>
    <row r="19" spans="2:25" ht="12.75" customHeight="1" thickBot="1">
      <c r="B19" s="29">
        <v>16</v>
      </c>
      <c r="C19" s="27" t="s">
        <v>60</v>
      </c>
      <c r="D19" s="73"/>
      <c r="E19" s="73"/>
      <c r="F19" s="73"/>
      <c r="G19" s="74"/>
      <c r="H19" s="28">
        <f t="shared" si="5"/>
        <v>0</v>
      </c>
      <c r="I19" s="33"/>
      <c r="J19" s="73"/>
      <c r="K19" s="73"/>
      <c r="L19" s="73"/>
      <c r="M19" s="74"/>
      <c r="N19" s="28">
        <f t="shared" si="0"/>
        <v>0</v>
      </c>
      <c r="O19" s="33"/>
      <c r="P19" s="73"/>
      <c r="Q19" s="73"/>
      <c r="R19" s="73"/>
      <c r="S19" s="74"/>
      <c r="T19" s="28">
        <f t="shared" si="1"/>
        <v>0</v>
      </c>
      <c r="U19" s="36">
        <f t="shared" si="2"/>
        <v>0</v>
      </c>
      <c r="V19" s="37">
        <f t="shared" si="3"/>
        <v>0</v>
      </c>
      <c r="W19" s="42"/>
      <c r="X19" s="42"/>
      <c r="Y19" s="30" t="str">
        <f t="shared" si="4"/>
        <v>Recuperação</v>
      </c>
    </row>
    <row r="20" spans="2:25" s="23" customFormat="1" ht="12.75" customHeight="1" thickBot="1">
      <c r="B20" s="29">
        <v>17</v>
      </c>
      <c r="C20" s="27" t="s">
        <v>61</v>
      </c>
      <c r="D20" s="73"/>
      <c r="E20" s="73"/>
      <c r="F20" s="73"/>
      <c r="G20" s="74"/>
      <c r="H20" s="28">
        <f t="shared" si="5"/>
        <v>0</v>
      </c>
      <c r="I20" s="33"/>
      <c r="J20" s="73"/>
      <c r="K20" s="73"/>
      <c r="L20" s="73"/>
      <c r="M20" s="74"/>
      <c r="N20" s="28">
        <f t="shared" si="0"/>
        <v>0</v>
      </c>
      <c r="O20" s="33"/>
      <c r="P20" s="73"/>
      <c r="Q20" s="73"/>
      <c r="R20" s="73"/>
      <c r="S20" s="74"/>
      <c r="T20" s="28">
        <f t="shared" si="1"/>
        <v>0</v>
      </c>
      <c r="U20" s="36">
        <f t="shared" si="2"/>
        <v>0</v>
      </c>
      <c r="V20" s="37">
        <f t="shared" si="3"/>
        <v>0</v>
      </c>
      <c r="W20" s="41"/>
      <c r="X20" s="41"/>
      <c r="Y20" s="30" t="str">
        <f t="shared" si="4"/>
        <v>Recuperação</v>
      </c>
    </row>
    <row r="21" spans="2:25" ht="12.75" customHeight="1" thickBot="1">
      <c r="B21" s="29">
        <v>18</v>
      </c>
      <c r="C21" s="27" t="s">
        <v>62</v>
      </c>
      <c r="D21" s="73"/>
      <c r="E21" s="73"/>
      <c r="F21" s="73"/>
      <c r="G21" s="74"/>
      <c r="H21" s="28">
        <f t="shared" si="5"/>
        <v>0</v>
      </c>
      <c r="I21" s="33"/>
      <c r="J21" s="73"/>
      <c r="K21" s="73"/>
      <c r="L21" s="73"/>
      <c r="M21" s="74"/>
      <c r="N21" s="28">
        <f t="shared" si="0"/>
        <v>0</v>
      </c>
      <c r="O21" s="33"/>
      <c r="P21" s="73"/>
      <c r="Q21" s="73"/>
      <c r="R21" s="73"/>
      <c r="S21" s="74"/>
      <c r="T21" s="28">
        <f t="shared" si="1"/>
        <v>0</v>
      </c>
      <c r="U21" s="36">
        <f t="shared" si="2"/>
        <v>0</v>
      </c>
      <c r="V21" s="37">
        <f t="shared" si="3"/>
        <v>0</v>
      </c>
      <c r="W21" s="42"/>
      <c r="X21" s="42"/>
      <c r="Y21" s="30" t="str">
        <f t="shared" si="4"/>
        <v>Recuperação</v>
      </c>
    </row>
    <row r="22" spans="2:25" s="23" customFormat="1" ht="12.75" customHeight="1" thickBot="1">
      <c r="B22" s="29">
        <v>19</v>
      </c>
      <c r="C22" s="27" t="s">
        <v>63</v>
      </c>
      <c r="D22" s="73"/>
      <c r="E22" s="73"/>
      <c r="F22" s="73"/>
      <c r="G22" s="74"/>
      <c r="H22" s="28">
        <f t="shared" si="5"/>
        <v>0</v>
      </c>
      <c r="I22" s="33"/>
      <c r="J22" s="73"/>
      <c r="K22" s="73"/>
      <c r="L22" s="73"/>
      <c r="M22" s="74"/>
      <c r="N22" s="28">
        <f t="shared" si="0"/>
        <v>0</v>
      </c>
      <c r="O22" s="33"/>
      <c r="P22" s="73"/>
      <c r="Q22" s="73"/>
      <c r="R22" s="73"/>
      <c r="S22" s="74"/>
      <c r="T22" s="28">
        <f t="shared" si="1"/>
        <v>0</v>
      </c>
      <c r="U22" s="36">
        <f t="shared" si="2"/>
        <v>0</v>
      </c>
      <c r="V22" s="37">
        <f t="shared" si="3"/>
        <v>0</v>
      </c>
      <c r="W22" s="41"/>
      <c r="X22" s="41"/>
      <c r="Y22" s="30" t="str">
        <f t="shared" si="4"/>
        <v>Recuperação</v>
      </c>
    </row>
    <row r="23" spans="2:25" ht="12.75" customHeight="1" thickBot="1">
      <c r="B23" s="29">
        <v>20</v>
      </c>
      <c r="C23" s="27" t="s">
        <v>64</v>
      </c>
      <c r="D23" s="73"/>
      <c r="E23" s="73"/>
      <c r="F23" s="73"/>
      <c r="G23" s="74"/>
      <c r="H23" s="28">
        <f t="shared" si="5"/>
        <v>0</v>
      </c>
      <c r="I23" s="33"/>
      <c r="J23" s="73"/>
      <c r="K23" s="73"/>
      <c r="L23" s="73"/>
      <c r="M23" s="74"/>
      <c r="N23" s="28">
        <f t="shared" si="0"/>
        <v>0</v>
      </c>
      <c r="O23" s="33"/>
      <c r="P23" s="73"/>
      <c r="Q23" s="73"/>
      <c r="R23" s="73"/>
      <c r="S23" s="74"/>
      <c r="T23" s="28">
        <f t="shared" si="1"/>
        <v>0</v>
      </c>
      <c r="U23" s="36">
        <f t="shared" si="2"/>
        <v>0</v>
      </c>
      <c r="V23" s="37">
        <f t="shared" si="3"/>
        <v>0</v>
      </c>
      <c r="W23" s="42"/>
      <c r="X23" s="42"/>
      <c r="Y23" s="30" t="str">
        <f t="shared" si="4"/>
        <v>Recuperação</v>
      </c>
    </row>
    <row r="24" spans="2:25" s="23" customFormat="1" ht="12.75" customHeight="1" thickBot="1">
      <c r="B24" s="29">
        <v>21</v>
      </c>
      <c r="C24" s="27" t="s">
        <v>65</v>
      </c>
      <c r="D24" s="73"/>
      <c r="E24" s="73"/>
      <c r="F24" s="73"/>
      <c r="G24" s="74"/>
      <c r="H24" s="28">
        <f t="shared" si="5"/>
        <v>0</v>
      </c>
      <c r="I24" s="33"/>
      <c r="J24" s="73"/>
      <c r="K24" s="73"/>
      <c r="L24" s="73"/>
      <c r="M24" s="74"/>
      <c r="N24" s="28">
        <f t="shared" si="0"/>
        <v>0</v>
      </c>
      <c r="O24" s="33"/>
      <c r="P24" s="73"/>
      <c r="Q24" s="73"/>
      <c r="R24" s="73"/>
      <c r="S24" s="74"/>
      <c r="T24" s="28">
        <f t="shared" si="1"/>
        <v>0</v>
      </c>
      <c r="U24" s="36">
        <f t="shared" si="2"/>
        <v>0</v>
      </c>
      <c r="V24" s="37">
        <f t="shared" si="3"/>
        <v>0</v>
      </c>
      <c r="W24" s="41"/>
      <c r="X24" s="41"/>
      <c r="Y24" s="30" t="str">
        <f t="shared" si="4"/>
        <v>Recuperação</v>
      </c>
    </row>
    <row r="25" spans="2:25" ht="12.75" customHeight="1" thickBot="1">
      <c r="B25" s="29">
        <v>22</v>
      </c>
      <c r="C25" s="27" t="s">
        <v>66</v>
      </c>
      <c r="D25" s="73"/>
      <c r="E25" s="73"/>
      <c r="F25" s="73"/>
      <c r="G25" s="74"/>
      <c r="H25" s="28">
        <f t="shared" si="5"/>
        <v>0</v>
      </c>
      <c r="I25" s="33"/>
      <c r="J25" s="73"/>
      <c r="K25" s="73"/>
      <c r="L25" s="73"/>
      <c r="M25" s="74"/>
      <c r="N25" s="28">
        <f t="shared" si="0"/>
        <v>0</v>
      </c>
      <c r="O25" s="33"/>
      <c r="P25" s="73"/>
      <c r="Q25" s="73"/>
      <c r="R25" s="73"/>
      <c r="S25" s="74"/>
      <c r="T25" s="28">
        <f t="shared" si="1"/>
        <v>0</v>
      </c>
      <c r="U25" s="36">
        <f t="shared" si="2"/>
        <v>0</v>
      </c>
      <c r="V25" s="37">
        <f t="shared" si="3"/>
        <v>0</v>
      </c>
      <c r="W25" s="42"/>
      <c r="X25" s="42"/>
      <c r="Y25" s="30" t="str">
        <f t="shared" si="4"/>
        <v>Recuperação</v>
      </c>
    </row>
    <row r="26" spans="2:25" s="23" customFormat="1" ht="12.75" customHeight="1" thickBot="1">
      <c r="B26" s="29">
        <v>23</v>
      </c>
      <c r="C26" s="27" t="s">
        <v>67</v>
      </c>
      <c r="D26" s="73"/>
      <c r="E26" s="73"/>
      <c r="F26" s="73"/>
      <c r="G26" s="74"/>
      <c r="H26" s="28">
        <f t="shared" si="5"/>
        <v>0</v>
      </c>
      <c r="I26" s="33"/>
      <c r="J26" s="73"/>
      <c r="K26" s="73"/>
      <c r="L26" s="73"/>
      <c r="M26" s="74"/>
      <c r="N26" s="28">
        <f t="shared" si="0"/>
        <v>0</v>
      </c>
      <c r="O26" s="33"/>
      <c r="P26" s="73"/>
      <c r="Q26" s="73"/>
      <c r="R26" s="73"/>
      <c r="S26" s="74"/>
      <c r="T26" s="28">
        <f t="shared" si="1"/>
        <v>0</v>
      </c>
      <c r="U26" s="36">
        <f t="shared" si="2"/>
        <v>0</v>
      </c>
      <c r="V26" s="37">
        <f t="shared" si="3"/>
        <v>0</v>
      </c>
      <c r="W26" s="41"/>
      <c r="X26" s="41"/>
      <c r="Y26" s="30" t="str">
        <f t="shared" si="4"/>
        <v>Recuperação</v>
      </c>
    </row>
    <row r="27" spans="2:25" ht="12.75" customHeight="1" thickBot="1">
      <c r="B27" s="29">
        <v>24</v>
      </c>
      <c r="C27" s="27" t="s">
        <v>68</v>
      </c>
      <c r="D27" s="73"/>
      <c r="E27" s="73"/>
      <c r="F27" s="73"/>
      <c r="G27" s="74"/>
      <c r="H27" s="28">
        <f t="shared" si="5"/>
        <v>0</v>
      </c>
      <c r="I27" s="33"/>
      <c r="J27" s="73"/>
      <c r="K27" s="73"/>
      <c r="L27" s="73"/>
      <c r="M27" s="74"/>
      <c r="N27" s="28">
        <f t="shared" si="0"/>
        <v>0</v>
      </c>
      <c r="O27" s="33"/>
      <c r="P27" s="73"/>
      <c r="Q27" s="73"/>
      <c r="R27" s="73"/>
      <c r="S27" s="74"/>
      <c r="T27" s="28">
        <f t="shared" si="1"/>
        <v>0</v>
      </c>
      <c r="U27" s="36">
        <f t="shared" si="2"/>
        <v>0</v>
      </c>
      <c r="V27" s="37">
        <f t="shared" si="3"/>
        <v>0</v>
      </c>
      <c r="W27" s="42"/>
      <c r="X27" s="42"/>
      <c r="Y27" s="30" t="str">
        <f t="shared" si="4"/>
        <v>Recuperação</v>
      </c>
    </row>
    <row r="28" spans="2:25" s="23" customFormat="1" ht="12.75" customHeight="1" thickBot="1">
      <c r="B28" s="29">
        <v>25</v>
      </c>
      <c r="C28" s="27" t="s">
        <v>69</v>
      </c>
      <c r="D28" s="73"/>
      <c r="E28" s="73"/>
      <c r="F28" s="73"/>
      <c r="G28" s="74"/>
      <c r="H28" s="28">
        <f t="shared" si="5"/>
        <v>0</v>
      </c>
      <c r="I28" s="33"/>
      <c r="J28" s="73"/>
      <c r="K28" s="73"/>
      <c r="L28" s="73"/>
      <c r="M28" s="74"/>
      <c r="N28" s="28">
        <f t="shared" si="0"/>
        <v>0</v>
      </c>
      <c r="O28" s="33"/>
      <c r="P28" s="73"/>
      <c r="Q28" s="73"/>
      <c r="R28" s="73"/>
      <c r="S28" s="74"/>
      <c r="T28" s="28">
        <f t="shared" si="1"/>
        <v>0</v>
      </c>
      <c r="U28" s="36">
        <f t="shared" si="2"/>
        <v>0</v>
      </c>
      <c r="V28" s="37">
        <f t="shared" si="3"/>
        <v>0</v>
      </c>
      <c r="W28" s="41"/>
      <c r="X28" s="41"/>
      <c r="Y28" s="30" t="str">
        <f t="shared" si="4"/>
        <v>Recuperação</v>
      </c>
    </row>
    <row r="29" spans="2:25" ht="12.75" customHeight="1" thickBot="1">
      <c r="B29" s="29">
        <v>26</v>
      </c>
      <c r="C29" s="27" t="s">
        <v>70</v>
      </c>
      <c r="D29" s="73"/>
      <c r="E29" s="73"/>
      <c r="F29" s="73"/>
      <c r="G29" s="74"/>
      <c r="H29" s="28">
        <f t="shared" si="5"/>
        <v>0</v>
      </c>
      <c r="I29" s="33"/>
      <c r="J29" s="73"/>
      <c r="K29" s="73"/>
      <c r="L29" s="73"/>
      <c r="M29" s="74"/>
      <c r="N29" s="28">
        <f t="shared" si="0"/>
        <v>0</v>
      </c>
      <c r="O29" s="33"/>
      <c r="P29" s="73"/>
      <c r="Q29" s="73"/>
      <c r="R29" s="73"/>
      <c r="S29" s="74"/>
      <c r="T29" s="28">
        <f t="shared" si="1"/>
        <v>0</v>
      </c>
      <c r="U29" s="36">
        <f t="shared" si="2"/>
        <v>0</v>
      </c>
      <c r="V29" s="37">
        <f t="shared" si="3"/>
        <v>0</v>
      </c>
      <c r="W29" s="42"/>
      <c r="X29" s="42"/>
      <c r="Y29" s="30" t="str">
        <f t="shared" si="4"/>
        <v>Recuperação</v>
      </c>
    </row>
    <row r="30" spans="2:25" s="23" customFormat="1" ht="12.75" customHeight="1" thickBot="1">
      <c r="B30" s="29">
        <v>27</v>
      </c>
      <c r="C30" s="27" t="s">
        <v>71</v>
      </c>
      <c r="D30" s="73"/>
      <c r="E30" s="73"/>
      <c r="F30" s="73"/>
      <c r="G30" s="74"/>
      <c r="H30" s="28">
        <f t="shared" si="5"/>
        <v>0</v>
      </c>
      <c r="I30" s="33"/>
      <c r="J30" s="73"/>
      <c r="K30" s="73"/>
      <c r="L30" s="73"/>
      <c r="M30" s="74"/>
      <c r="N30" s="28">
        <f t="shared" si="0"/>
        <v>0</v>
      </c>
      <c r="O30" s="33"/>
      <c r="P30" s="73"/>
      <c r="Q30" s="73"/>
      <c r="R30" s="73"/>
      <c r="S30" s="74"/>
      <c r="T30" s="28">
        <f t="shared" si="1"/>
        <v>0</v>
      </c>
      <c r="U30" s="36">
        <f t="shared" si="2"/>
        <v>0</v>
      </c>
      <c r="V30" s="37">
        <f t="shared" si="3"/>
        <v>0</v>
      </c>
      <c r="W30" s="41"/>
      <c r="X30" s="41"/>
      <c r="Y30" s="30" t="str">
        <f t="shared" si="4"/>
        <v>Recuperação</v>
      </c>
    </row>
    <row r="31" spans="2:25" ht="12.75" customHeight="1" thickBot="1">
      <c r="B31" s="29">
        <v>28</v>
      </c>
      <c r="C31" s="27" t="s">
        <v>72</v>
      </c>
      <c r="D31" s="73"/>
      <c r="E31" s="73"/>
      <c r="F31" s="73"/>
      <c r="G31" s="74"/>
      <c r="H31" s="28">
        <f t="shared" si="5"/>
        <v>0</v>
      </c>
      <c r="I31" s="33"/>
      <c r="J31" s="73"/>
      <c r="K31" s="73"/>
      <c r="L31" s="73"/>
      <c r="M31" s="74"/>
      <c r="N31" s="28">
        <f t="shared" si="0"/>
        <v>0</v>
      </c>
      <c r="O31" s="33"/>
      <c r="P31" s="73"/>
      <c r="Q31" s="73"/>
      <c r="R31" s="73"/>
      <c r="S31" s="74"/>
      <c r="T31" s="28">
        <f t="shared" si="1"/>
        <v>0</v>
      </c>
      <c r="U31" s="36">
        <f t="shared" si="2"/>
        <v>0</v>
      </c>
      <c r="V31" s="37">
        <f t="shared" si="3"/>
        <v>0</v>
      </c>
      <c r="W31" s="42"/>
      <c r="X31" s="42"/>
      <c r="Y31" s="30" t="str">
        <f t="shared" si="4"/>
        <v>Recuperação</v>
      </c>
    </row>
    <row r="32" spans="2:25" s="23" customFormat="1" ht="12.75" customHeight="1" thickBot="1">
      <c r="B32" s="29">
        <v>29</v>
      </c>
      <c r="C32" s="96" t="s">
        <v>73</v>
      </c>
      <c r="D32" s="73"/>
      <c r="E32" s="73"/>
      <c r="F32" s="73"/>
      <c r="G32" s="90"/>
      <c r="H32" s="91">
        <f t="shared" si="5"/>
        <v>0</v>
      </c>
      <c r="I32" s="92"/>
      <c r="J32" s="73"/>
      <c r="K32" s="73"/>
      <c r="L32" s="73"/>
      <c r="M32" s="90"/>
      <c r="N32" s="91">
        <f>IFERROR(SUM(J32:M32),"-")</f>
        <v>0</v>
      </c>
      <c r="O32" s="92"/>
      <c r="P32" s="73"/>
      <c r="Q32" s="73"/>
      <c r="R32" s="73"/>
      <c r="S32" s="90"/>
      <c r="T32" s="28">
        <f t="shared" si="1"/>
        <v>0</v>
      </c>
      <c r="U32" s="93">
        <f t="shared" si="2"/>
        <v>0</v>
      </c>
      <c r="V32" s="94">
        <f t="shared" si="3"/>
        <v>0</v>
      </c>
      <c r="W32" s="43"/>
      <c r="X32" s="43"/>
      <c r="Y32" s="30" t="str">
        <f t="shared" si="4"/>
        <v>Recuperação</v>
      </c>
    </row>
    <row r="33" spans="2:25" ht="12.75" customHeight="1" thickBot="1">
      <c r="B33" s="31">
        <v>30</v>
      </c>
      <c r="C33" s="99"/>
      <c r="D33" s="98"/>
      <c r="E33" s="95"/>
      <c r="F33" s="95"/>
      <c r="G33" s="74"/>
      <c r="H33" s="28">
        <f t="shared" si="5"/>
        <v>0</v>
      </c>
      <c r="I33" s="33"/>
      <c r="J33" s="95"/>
      <c r="K33" s="95"/>
      <c r="L33" s="95"/>
      <c r="M33" s="74"/>
      <c r="N33" s="28">
        <f t="shared" si="0"/>
        <v>0</v>
      </c>
      <c r="O33" s="33"/>
      <c r="P33" s="95"/>
      <c r="Q33" s="95"/>
      <c r="R33" s="95"/>
      <c r="S33" s="74"/>
      <c r="T33" s="28">
        <f t="shared" si="1"/>
        <v>0</v>
      </c>
      <c r="U33" s="36">
        <f t="shared" si="2"/>
        <v>0</v>
      </c>
      <c r="V33" s="37">
        <f t="shared" si="3"/>
        <v>0</v>
      </c>
      <c r="W33" s="39"/>
      <c r="X33" s="39"/>
      <c r="Y33" s="30" t="str">
        <f t="shared" si="4"/>
        <v>Recuperação</v>
      </c>
    </row>
    <row r="34" spans="2:25" ht="15.75" thickBot="1">
      <c r="B34" s="31">
        <v>31</v>
      </c>
      <c r="C34" s="97"/>
      <c r="D34" s="30"/>
      <c r="E34" s="30"/>
      <c r="F34" s="95"/>
      <c r="G34" s="74"/>
      <c r="H34" s="28">
        <f t="shared" si="5"/>
        <v>0</v>
      </c>
      <c r="I34" s="33"/>
      <c r="J34" s="95"/>
      <c r="K34" s="95"/>
      <c r="L34" s="95"/>
      <c r="M34" s="74"/>
      <c r="N34" s="28">
        <f t="shared" si="0"/>
        <v>0</v>
      </c>
      <c r="O34" s="33"/>
      <c r="P34" s="95"/>
      <c r="Q34" s="95"/>
      <c r="R34" s="95"/>
      <c r="S34" s="74"/>
      <c r="T34" s="28">
        <f t="shared" si="1"/>
        <v>0</v>
      </c>
      <c r="U34" s="36">
        <f t="shared" si="2"/>
        <v>0</v>
      </c>
      <c r="V34" s="37">
        <f t="shared" si="3"/>
        <v>0</v>
      </c>
      <c r="W34" s="39"/>
      <c r="X34" s="39"/>
      <c r="Y34" s="30" t="str">
        <f t="shared" si="4"/>
        <v>Recuperação</v>
      </c>
    </row>
    <row r="45" spans="2:25">
      <c r="B45" s="32"/>
      <c r="C45" s="32"/>
      <c r="U45" s="32"/>
      <c r="V45" s="32"/>
      <c r="W45" s="32"/>
      <c r="X45" s="32"/>
      <c r="Y45" s="34"/>
    </row>
    <row r="46" spans="2:25">
      <c r="B46" s="32"/>
      <c r="C46" s="32"/>
      <c r="U46" s="32"/>
      <c r="V46" s="32"/>
      <c r="W46" s="32"/>
      <c r="X46" s="32"/>
      <c r="Y46" s="34"/>
    </row>
    <row r="47" spans="2:25">
      <c r="B47" s="32"/>
      <c r="C47" s="32"/>
      <c r="U47" s="32"/>
      <c r="V47" s="32"/>
      <c r="W47" s="32"/>
      <c r="X47" s="32"/>
      <c r="Y47" s="34"/>
    </row>
    <row r="48" spans="2:25">
      <c r="B48" s="32"/>
      <c r="C48" s="32"/>
      <c r="U48" s="32"/>
      <c r="V48" s="32"/>
      <c r="W48" s="32"/>
      <c r="X48" s="32"/>
      <c r="Y48" s="34"/>
    </row>
    <row r="49" spans="2:25">
      <c r="B49" s="32"/>
      <c r="C49" s="32"/>
      <c r="U49" s="32"/>
      <c r="V49" s="32"/>
      <c r="W49" s="32"/>
      <c r="X49" s="32"/>
      <c r="Y49" s="34"/>
    </row>
    <row r="50" spans="2:25">
      <c r="B50" s="32"/>
      <c r="C50" s="32"/>
      <c r="U50" s="32"/>
      <c r="V50" s="32"/>
      <c r="W50" s="32"/>
      <c r="X50" s="32"/>
      <c r="Y50" s="34"/>
    </row>
    <row r="51" spans="2:25">
      <c r="B51" s="32"/>
      <c r="C51" s="32"/>
      <c r="U51" s="32"/>
      <c r="V51" s="32"/>
      <c r="W51" s="32"/>
      <c r="X51" s="32"/>
      <c r="Y51" s="34"/>
    </row>
    <row r="52" spans="2:25">
      <c r="B52" s="32"/>
      <c r="C52" s="32"/>
      <c r="U52" s="32"/>
      <c r="V52" s="32"/>
      <c r="W52" s="32"/>
      <c r="X52" s="32"/>
      <c r="Y52" s="34"/>
    </row>
    <row r="53" spans="2:25">
      <c r="B53" s="32"/>
      <c r="C53" s="32"/>
      <c r="U53" s="32"/>
      <c r="V53" s="32"/>
      <c r="W53" s="32"/>
      <c r="X53" s="32"/>
      <c r="Y53" s="34"/>
    </row>
    <row r="54" spans="2:25">
      <c r="B54" s="32"/>
      <c r="C54" s="32"/>
      <c r="U54" s="32"/>
      <c r="V54" s="32"/>
      <c r="W54" s="32"/>
      <c r="X54" s="32"/>
      <c r="Y54" s="34"/>
    </row>
    <row r="55" spans="2:25">
      <c r="B55" s="32"/>
      <c r="C55" s="32"/>
      <c r="U55" s="32"/>
      <c r="V55" s="32"/>
      <c r="W55" s="32"/>
      <c r="X55" s="32"/>
      <c r="Y55" s="34"/>
    </row>
    <row r="56" spans="2:25">
      <c r="B56" s="32"/>
      <c r="C56" s="32"/>
      <c r="U56" s="32"/>
      <c r="V56" s="32"/>
      <c r="W56" s="32"/>
      <c r="X56" s="32"/>
      <c r="Y56" s="34"/>
    </row>
    <row r="57" spans="2:25">
      <c r="B57" s="32"/>
      <c r="C57" s="32"/>
      <c r="U57" s="32"/>
      <c r="V57" s="32"/>
      <c r="W57" s="32"/>
      <c r="X57" s="32"/>
      <c r="Y57" s="34"/>
    </row>
    <row r="58" spans="2:25">
      <c r="B58" s="32"/>
      <c r="C58" s="32"/>
      <c r="U58" s="32"/>
      <c r="V58" s="32"/>
      <c r="W58" s="32"/>
      <c r="X58" s="32"/>
      <c r="Y58" s="34"/>
    </row>
    <row r="59" spans="2:25">
      <c r="B59" s="32"/>
      <c r="C59" s="32"/>
      <c r="I59" s="34"/>
      <c r="J59" s="34"/>
      <c r="K59" s="34"/>
      <c r="L59" s="34"/>
      <c r="M59" s="34"/>
      <c r="N59" s="35"/>
      <c r="O59" s="34"/>
      <c r="P59" s="34"/>
      <c r="Q59" s="34"/>
      <c r="R59" s="34"/>
      <c r="S59" s="34"/>
    </row>
    <row r="60" spans="2:25">
      <c r="B60" s="32"/>
      <c r="C60" s="32"/>
      <c r="I60" s="34"/>
      <c r="J60" s="34"/>
      <c r="K60" s="34"/>
      <c r="L60" s="34"/>
      <c r="M60" s="34"/>
      <c r="N60" s="35"/>
      <c r="O60" s="34"/>
      <c r="P60" s="34"/>
      <c r="Q60" s="34"/>
      <c r="R60" s="34"/>
      <c r="S60" s="34"/>
    </row>
    <row r="61" spans="2:25">
      <c r="B61" s="32"/>
      <c r="C61" s="32"/>
      <c r="I61" s="34"/>
      <c r="J61" s="34"/>
      <c r="K61" s="34"/>
      <c r="L61" s="34"/>
      <c r="M61" s="34"/>
      <c r="N61" s="35"/>
      <c r="O61" s="34"/>
      <c r="P61" s="34"/>
      <c r="Q61" s="34"/>
      <c r="R61" s="34"/>
      <c r="S61" s="34"/>
    </row>
    <row r="62" spans="2:25">
      <c r="B62" s="32"/>
      <c r="C62" s="32"/>
      <c r="I62" s="34"/>
      <c r="J62" s="34"/>
      <c r="K62" s="34"/>
      <c r="L62" s="34"/>
      <c r="M62" s="34"/>
      <c r="N62" s="35"/>
      <c r="O62" s="34"/>
      <c r="P62" s="34"/>
      <c r="Q62" s="34"/>
      <c r="R62" s="34"/>
      <c r="S62" s="34"/>
    </row>
    <row r="63" spans="2:25">
      <c r="B63" s="32"/>
      <c r="C63" s="32"/>
      <c r="I63" s="34"/>
      <c r="J63" s="34"/>
      <c r="K63" s="34"/>
      <c r="L63" s="34"/>
      <c r="M63" s="34"/>
      <c r="N63" s="35"/>
      <c r="O63" s="34"/>
      <c r="P63" s="34"/>
      <c r="Q63" s="34"/>
      <c r="R63" s="34"/>
      <c r="S63" s="34"/>
    </row>
  </sheetData>
  <mergeCells count="33">
    <mergeCell ref="B1:Y1"/>
    <mergeCell ref="D2:I2"/>
    <mergeCell ref="J2:O2"/>
    <mergeCell ref="P2:T2"/>
    <mergeCell ref="AA3:AD3"/>
    <mergeCell ref="AG3:AJ3"/>
    <mergeCell ref="AM3:AP3"/>
    <mergeCell ref="AA4:AD4"/>
    <mergeCell ref="AG4:AJ4"/>
    <mergeCell ref="AM4:AP4"/>
    <mergeCell ref="AA5:AD5"/>
    <mergeCell ref="AG5:AJ5"/>
    <mergeCell ref="AM5:AP5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1:AE11"/>
    <mergeCell ref="AH11:AK11"/>
    <mergeCell ref="AB12:AE12"/>
    <mergeCell ref="AH12:AK12"/>
    <mergeCell ref="AB13:AE13"/>
    <mergeCell ref="AH13:AK13"/>
    <mergeCell ref="AB14:AE14"/>
    <mergeCell ref="AH14:AK14"/>
  </mergeCells>
  <conditionalFormatting sqref="H4:H34">
    <cfRule type="cellIs" priority="30" operator="greaterThanOrEqual">
      <formula>5</formula>
    </cfRule>
  </conditionalFormatting>
  <conditionalFormatting sqref="D4:E4">
    <cfRule type="cellIs" dxfId="33" priority="24" operator="greaterThanOrEqual">
      <formula>1</formula>
    </cfRule>
  </conditionalFormatting>
  <conditionalFormatting sqref="D5:E33">
    <cfRule type="cellIs" dxfId="32" priority="23" operator="greaterThanOrEqual">
      <formula>1</formula>
    </cfRule>
  </conditionalFormatting>
  <conditionalFormatting sqref="F4:F34">
    <cfRule type="cellIs" dxfId="31" priority="22" operator="greaterThanOrEqual">
      <formula>1</formula>
    </cfRule>
  </conditionalFormatting>
  <conditionalFormatting sqref="G4:G34">
    <cfRule type="cellIs" priority="21" operator="greaterThanOrEqual">
      <formula>2.5</formula>
    </cfRule>
  </conditionalFormatting>
  <conditionalFormatting sqref="G4:G34">
    <cfRule type="cellIs" dxfId="30" priority="20" operator="greaterThanOrEqual">
      <formula>2.5</formula>
    </cfRule>
  </conditionalFormatting>
  <conditionalFormatting sqref="H4:H34">
    <cfRule type="cellIs" dxfId="29" priority="19" operator="greaterThanOrEqual">
      <formula>5</formula>
    </cfRule>
  </conditionalFormatting>
  <conditionalFormatting sqref="N4:N34">
    <cfRule type="cellIs" priority="18" operator="greaterThanOrEqual">
      <formula>5</formula>
    </cfRule>
  </conditionalFormatting>
  <conditionalFormatting sqref="N4:N34">
    <cfRule type="cellIs" dxfId="28" priority="16" operator="greaterThanOrEqual">
      <formula>5</formula>
    </cfRule>
  </conditionalFormatting>
  <conditionalFormatting sqref="J4:L34">
    <cfRule type="cellIs" dxfId="27" priority="15" operator="greaterThanOrEqual">
      <formula>1</formula>
    </cfRule>
  </conditionalFormatting>
  <conditionalFormatting sqref="M4:M34">
    <cfRule type="cellIs" priority="14" operator="greaterThanOrEqual">
      <formula>2.5</formula>
    </cfRule>
  </conditionalFormatting>
  <conditionalFormatting sqref="M4:M34">
    <cfRule type="cellIs" dxfId="26" priority="13" operator="greaterThanOrEqual">
      <formula>2.5</formula>
    </cfRule>
  </conditionalFormatting>
  <conditionalFormatting sqref="I4:I34">
    <cfRule type="cellIs" dxfId="25" priority="12" operator="greaterThan">
      <formula>5</formula>
    </cfRule>
  </conditionalFormatting>
  <conditionalFormatting sqref="I5:I34">
    <cfRule type="cellIs" dxfId="24" priority="11" operator="greaterThanOrEqual">
      <formula>5</formula>
    </cfRule>
  </conditionalFormatting>
  <conditionalFormatting sqref="O4:O34">
    <cfRule type="cellIs" dxfId="23" priority="10" operator="greaterThan">
      <formula>5</formula>
    </cfRule>
  </conditionalFormatting>
  <conditionalFormatting sqref="O4:O34">
    <cfRule type="cellIs" dxfId="22" priority="9" operator="greaterThanOrEqual">
      <formula>5</formula>
    </cfRule>
  </conditionalFormatting>
  <conditionalFormatting sqref="P4:R34">
    <cfRule type="cellIs" dxfId="21" priority="8" operator="greaterThanOrEqual">
      <formula>1</formula>
    </cfRule>
  </conditionalFormatting>
  <conditionalFormatting sqref="S4:S34">
    <cfRule type="cellIs" priority="7" operator="greaterThanOrEqual">
      <formula>2.5</formula>
    </cfRule>
  </conditionalFormatting>
  <conditionalFormatting sqref="S4:S34">
    <cfRule type="cellIs" dxfId="20" priority="6" operator="greaterThanOrEqual">
      <formula>2.5</formula>
    </cfRule>
  </conditionalFormatting>
  <conditionalFormatting sqref="T4:T34">
    <cfRule type="cellIs" priority="5" operator="greaterThanOrEqual">
      <formula>5</formula>
    </cfRule>
  </conditionalFormatting>
  <conditionalFormatting sqref="T4:T34">
    <cfRule type="cellIs" dxfId="19" priority="3" operator="greaterThanOrEqual">
      <formula>5</formula>
    </cfRule>
  </conditionalFormatting>
  <conditionalFormatting sqref="Y4:Y34">
    <cfRule type="containsText" dxfId="18" priority="2" operator="containsText" text="Aprovado">
      <formula>NOT(ISERROR(SEARCH("Aprovado",Y4)))</formula>
    </cfRule>
  </conditionalFormatting>
  <conditionalFormatting sqref="Y4:Y34">
    <cfRule type="containsText" dxfId="17" priority="1" operator="containsText" text="Recuperação">
      <formula>NOT(ISERROR(SEARCH("Recuperação",Y4)))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2C8C742C-317F-4CF7-93EC-255910BE1084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H4:H34</xm:sqref>
        </x14:conditionalFormatting>
        <x14:conditionalFormatting xmlns:xm="http://schemas.microsoft.com/office/excel/2006/main">
          <x14:cfRule type="iconSet" priority="17" id="{81A2629A-7BE4-4733-BA6A-44B59D0D7764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N4:N34</xm:sqref>
        </x14:conditionalFormatting>
        <x14:conditionalFormatting xmlns:xm="http://schemas.microsoft.com/office/excel/2006/main">
          <x14:cfRule type="iconSet" priority="4" id="{FB4389C5-0AE8-4501-9031-D8625A163CF7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10" workbookViewId="0">
      <selection activeCell="I30" sqref="I30"/>
    </sheetView>
  </sheetViews>
  <sheetFormatPr defaultColWidth="9" defaultRowHeight="15"/>
  <cols>
    <col min="1" max="1" width="2.28515625" customWidth="1"/>
    <col min="2" max="2" width="3.85546875" customWidth="1"/>
    <col min="3" max="3" width="48.7109375" customWidth="1"/>
  </cols>
  <sheetData>
    <row r="1" spans="2:6" ht="7.5" customHeight="1"/>
    <row r="2" spans="2:6">
      <c r="B2" s="15" t="s">
        <v>74</v>
      </c>
      <c r="C2" s="15" t="s">
        <v>75</v>
      </c>
    </row>
    <row r="3" spans="2:6">
      <c r="B3" s="16">
        <v>1</v>
      </c>
      <c r="C3" s="16" t="s">
        <v>28</v>
      </c>
    </row>
    <row r="4" spans="2:6">
      <c r="B4" s="16">
        <v>2</v>
      </c>
      <c r="C4" s="16" t="s">
        <v>30</v>
      </c>
    </row>
    <row r="5" spans="2:6">
      <c r="B5" s="16">
        <v>3</v>
      </c>
      <c r="C5" s="16" t="s">
        <v>32</v>
      </c>
    </row>
    <row r="6" spans="2:6">
      <c r="B6" s="16">
        <v>4</v>
      </c>
      <c r="C6" s="16" t="s">
        <v>34</v>
      </c>
    </row>
    <row r="7" spans="2:6">
      <c r="B7" s="16">
        <v>5</v>
      </c>
      <c r="C7" s="16" t="s">
        <v>36</v>
      </c>
    </row>
    <row r="8" spans="2:6">
      <c r="B8" s="16">
        <v>6</v>
      </c>
      <c r="C8" s="16" t="s">
        <v>37</v>
      </c>
    </row>
    <row r="9" spans="2:6">
      <c r="B9" s="16">
        <v>7</v>
      </c>
      <c r="C9" s="16" t="s">
        <v>40</v>
      </c>
    </row>
    <row r="10" spans="2:6">
      <c r="B10" s="16">
        <v>8</v>
      </c>
      <c r="C10" s="16" t="s">
        <v>43</v>
      </c>
    </row>
    <row r="11" spans="2:6">
      <c r="B11" s="16">
        <v>9</v>
      </c>
      <c r="C11" s="16" t="s">
        <v>46</v>
      </c>
    </row>
    <row r="12" spans="2:6">
      <c r="B12" s="16">
        <v>10</v>
      </c>
      <c r="C12" s="16" t="s">
        <v>49</v>
      </c>
      <c r="F12" s="17"/>
    </row>
    <row r="13" spans="2:6">
      <c r="B13" s="16">
        <v>11</v>
      </c>
      <c r="C13" s="16" t="s">
        <v>52</v>
      </c>
    </row>
    <row r="14" spans="2:6">
      <c r="B14" s="16">
        <v>12</v>
      </c>
      <c r="C14" s="16" t="s">
        <v>56</v>
      </c>
    </row>
    <row r="15" spans="2:6">
      <c r="B15" s="16">
        <v>13</v>
      </c>
      <c r="C15" s="16" t="s">
        <v>57</v>
      </c>
    </row>
    <row r="16" spans="2:6">
      <c r="B16" s="16">
        <v>14</v>
      </c>
      <c r="C16" s="16" t="s">
        <v>58</v>
      </c>
    </row>
    <row r="17" spans="1:4">
      <c r="B17" s="16">
        <v>15</v>
      </c>
      <c r="C17" s="16" t="s">
        <v>59</v>
      </c>
    </row>
    <row r="18" spans="1:4">
      <c r="B18" s="16">
        <v>16</v>
      </c>
      <c r="C18" s="16" t="s">
        <v>60</v>
      </c>
    </row>
    <row r="19" spans="1:4">
      <c r="B19" s="16">
        <v>17</v>
      </c>
      <c r="C19" s="16" t="s">
        <v>61</v>
      </c>
    </row>
    <row r="20" spans="1:4">
      <c r="B20" s="16">
        <v>18</v>
      </c>
      <c r="C20" s="16" t="s">
        <v>62</v>
      </c>
    </row>
    <row r="21" spans="1:4">
      <c r="B21" s="16">
        <v>19</v>
      </c>
      <c r="C21" s="16" t="s">
        <v>63</v>
      </c>
    </row>
    <row r="22" spans="1:4">
      <c r="B22" s="16">
        <v>20</v>
      </c>
      <c r="C22" s="16" t="s">
        <v>64</v>
      </c>
    </row>
    <row r="23" spans="1:4">
      <c r="B23" s="16">
        <v>21</v>
      </c>
      <c r="C23" s="16" t="s">
        <v>65</v>
      </c>
    </row>
    <row r="24" spans="1:4">
      <c r="B24" s="16">
        <v>22</v>
      </c>
      <c r="C24" s="16" t="s">
        <v>66</v>
      </c>
    </row>
    <row r="25" spans="1:4">
      <c r="B25" s="16">
        <v>23</v>
      </c>
      <c r="C25" s="16" t="s">
        <v>67</v>
      </c>
    </row>
    <row r="26" spans="1:4">
      <c r="B26" s="16">
        <v>24</v>
      </c>
      <c r="C26" s="16" t="s">
        <v>68</v>
      </c>
    </row>
    <row r="27" spans="1:4">
      <c r="B27" s="16">
        <v>25</v>
      </c>
      <c r="C27" s="16" t="s">
        <v>69</v>
      </c>
    </row>
    <row r="28" spans="1:4">
      <c r="B28" s="16">
        <v>26</v>
      </c>
      <c r="C28" s="16" t="s">
        <v>70</v>
      </c>
    </row>
    <row r="29" spans="1:4">
      <c r="B29" s="16">
        <v>27</v>
      </c>
      <c r="C29" s="16" t="s">
        <v>71</v>
      </c>
    </row>
    <row r="30" spans="1:4">
      <c r="B30" s="16">
        <v>28</v>
      </c>
      <c r="C30" s="16" t="s">
        <v>72</v>
      </c>
    </row>
    <row r="31" spans="1:4">
      <c r="B31" s="18">
        <v>29</v>
      </c>
      <c r="C31" s="18" t="s">
        <v>73</v>
      </c>
    </row>
    <row r="32" spans="1:4" ht="16.5" customHeight="1">
      <c r="A32" s="19"/>
      <c r="B32" s="20"/>
      <c r="C32" s="21"/>
      <c r="D32" s="2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zoomScale="145" zoomScaleNormal="145" workbookViewId="0">
      <selection activeCell="G4" sqref="G4"/>
    </sheetView>
  </sheetViews>
  <sheetFormatPr defaultColWidth="9" defaultRowHeight="15"/>
  <cols>
    <col min="1" max="1" width="1.5703125" customWidth="1"/>
    <col min="2" max="2" width="12.28515625" customWidth="1"/>
    <col min="3" max="5" width="7.7109375" customWidth="1"/>
    <col min="6" max="6" width="11.7109375" customWidth="1"/>
    <col min="7" max="7" width="12.28515625" customWidth="1"/>
    <col min="9" max="9" width="13.28515625" customWidth="1"/>
    <col min="10" max="10" width="15" customWidth="1"/>
  </cols>
  <sheetData>
    <row r="1" spans="2:9" ht="6" customHeight="1"/>
    <row r="2" spans="2:9">
      <c r="B2" s="70" t="s">
        <v>76</v>
      </c>
      <c r="C2" s="71"/>
      <c r="D2" s="71"/>
      <c r="E2" s="71"/>
      <c r="F2" s="71"/>
      <c r="G2" s="72"/>
      <c r="I2" s="13" t="s">
        <v>77</v>
      </c>
    </row>
    <row r="3" spans="2:9">
      <c r="B3" s="8" t="s">
        <v>78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I3" s="14">
        <v>5</v>
      </c>
    </row>
    <row r="4" spans="2:9">
      <c r="B4" s="9" t="s">
        <v>84</v>
      </c>
      <c r="C4" s="10">
        <v>7.5</v>
      </c>
      <c r="D4" s="10">
        <v>8</v>
      </c>
      <c r="E4" s="10">
        <v>6</v>
      </c>
      <c r="F4" s="10">
        <f>AVERAGE(C4:E4)</f>
        <v>7.166666666666667</v>
      </c>
      <c r="G4" s="11" t="str">
        <f>IF(F4&gt;=$I$3,"Passou","Recuperação")</f>
        <v>Passou</v>
      </c>
      <c r="I4">
        <v>8</v>
      </c>
    </row>
    <row r="5" spans="2:9">
      <c r="B5" s="9" t="s">
        <v>85</v>
      </c>
      <c r="C5" s="10">
        <v>6</v>
      </c>
      <c r="D5" s="10">
        <v>6.5</v>
      </c>
      <c r="E5" s="10">
        <v>6</v>
      </c>
      <c r="F5" s="10">
        <f t="shared" ref="F5:F15" si="0">AVERAGE(C5:E5)</f>
        <v>6.166666666666667</v>
      </c>
      <c r="G5" s="11" t="str">
        <f t="shared" ref="G5:G15" si="1">IF(F5&gt;=$I$3,"Passou","Recuperação")</f>
        <v>Passou</v>
      </c>
    </row>
    <row r="6" spans="2:9">
      <c r="B6" s="9" t="s">
        <v>86</v>
      </c>
      <c r="C6" s="10">
        <v>6</v>
      </c>
      <c r="D6" s="10">
        <v>7</v>
      </c>
      <c r="E6" s="10">
        <v>6</v>
      </c>
      <c r="F6" s="10">
        <f t="shared" si="0"/>
        <v>6.333333333333333</v>
      </c>
      <c r="G6" s="11" t="str">
        <f t="shared" si="1"/>
        <v>Passou</v>
      </c>
    </row>
    <row r="7" spans="2:9">
      <c r="B7" s="9" t="s">
        <v>87</v>
      </c>
      <c r="C7" s="10">
        <v>7</v>
      </c>
      <c r="D7" s="10">
        <v>6</v>
      </c>
      <c r="E7" s="10">
        <v>8</v>
      </c>
      <c r="F7" s="10">
        <f t="shared" si="0"/>
        <v>7</v>
      </c>
      <c r="G7" s="11" t="str">
        <f t="shared" si="1"/>
        <v>Passou</v>
      </c>
    </row>
    <row r="8" spans="2:9">
      <c r="B8" s="9" t="s">
        <v>88</v>
      </c>
      <c r="C8" s="10">
        <v>4</v>
      </c>
      <c r="D8" s="12" t="s">
        <v>89</v>
      </c>
      <c r="E8" s="10">
        <v>6</v>
      </c>
      <c r="F8" s="10">
        <f t="shared" si="0"/>
        <v>5</v>
      </c>
      <c r="G8" s="11" t="str">
        <f t="shared" si="1"/>
        <v>Passou</v>
      </c>
    </row>
    <row r="9" spans="2:9">
      <c r="B9" s="9" t="s">
        <v>90</v>
      </c>
      <c r="C9" s="10">
        <v>8</v>
      </c>
      <c r="D9" s="10">
        <v>6.5</v>
      </c>
      <c r="E9" s="10">
        <v>7</v>
      </c>
      <c r="F9" s="10">
        <f t="shared" si="0"/>
        <v>7.166666666666667</v>
      </c>
      <c r="G9" s="11" t="str">
        <f t="shared" si="1"/>
        <v>Passou</v>
      </c>
    </row>
    <row r="10" spans="2:9">
      <c r="B10" s="9" t="s">
        <v>91</v>
      </c>
      <c r="C10" s="10">
        <v>9</v>
      </c>
      <c r="D10" s="10">
        <v>8.8000000000000007</v>
      </c>
      <c r="E10" s="10">
        <v>10</v>
      </c>
      <c r="F10" s="10">
        <f t="shared" si="0"/>
        <v>9.2666666666666675</v>
      </c>
      <c r="G10" s="11" t="str">
        <f t="shared" si="1"/>
        <v>Passou</v>
      </c>
    </row>
    <row r="11" spans="2:9">
      <c r="B11" s="9" t="s">
        <v>92</v>
      </c>
      <c r="C11" s="10">
        <v>8.5</v>
      </c>
      <c r="D11" s="10">
        <v>7.5</v>
      </c>
      <c r="E11" s="10">
        <v>8</v>
      </c>
      <c r="F11" s="10">
        <f t="shared" si="0"/>
        <v>8</v>
      </c>
      <c r="G11" s="11" t="str">
        <f t="shared" si="1"/>
        <v>Passou</v>
      </c>
    </row>
    <row r="12" spans="2:9">
      <c r="B12" s="9" t="s">
        <v>93</v>
      </c>
      <c r="C12" s="10">
        <v>7</v>
      </c>
      <c r="D12" s="10">
        <v>6</v>
      </c>
      <c r="E12" s="10">
        <v>8</v>
      </c>
      <c r="F12" s="10">
        <f t="shared" si="0"/>
        <v>7</v>
      </c>
      <c r="G12" s="11" t="str">
        <f t="shared" si="1"/>
        <v>Passou</v>
      </c>
    </row>
    <row r="13" spans="2:9">
      <c r="B13" s="9" t="s">
        <v>94</v>
      </c>
      <c r="C13" s="10">
        <v>4.25</v>
      </c>
      <c r="D13" s="10">
        <v>6</v>
      </c>
      <c r="E13" s="10">
        <v>4</v>
      </c>
      <c r="F13" s="10">
        <f t="shared" si="0"/>
        <v>4.75</v>
      </c>
      <c r="G13" s="11" t="str">
        <f t="shared" si="1"/>
        <v>Recuperação</v>
      </c>
    </row>
    <row r="14" spans="2:9">
      <c r="B14" s="9" t="s">
        <v>95</v>
      </c>
      <c r="C14" s="10">
        <v>7</v>
      </c>
      <c r="D14" s="10">
        <v>5.5</v>
      </c>
      <c r="E14" s="10">
        <v>7.33</v>
      </c>
      <c r="F14" s="10">
        <f t="shared" si="0"/>
        <v>6.6099999999999994</v>
      </c>
      <c r="G14" s="11" t="str">
        <f t="shared" si="1"/>
        <v>Passou</v>
      </c>
    </row>
    <row r="15" spans="2:9">
      <c r="B15" s="9" t="s">
        <v>96</v>
      </c>
      <c r="C15" s="10">
        <v>9</v>
      </c>
      <c r="D15" s="10">
        <v>9.5</v>
      </c>
      <c r="E15" s="10">
        <v>5</v>
      </c>
      <c r="F15" s="10">
        <f t="shared" si="0"/>
        <v>7.833333333333333</v>
      </c>
      <c r="G15" s="11" t="str">
        <f t="shared" si="1"/>
        <v>Passou</v>
      </c>
    </row>
  </sheetData>
  <mergeCells count="1">
    <mergeCell ref="B2:G2"/>
  </mergeCells>
  <conditionalFormatting sqref="C4:F15">
    <cfRule type="cellIs" dxfId="52" priority="3" operator="greaterThanOrEqual">
      <formula>$I$3</formula>
    </cfRule>
    <cfRule type="cellIs" dxfId="51" priority="4" operator="lessThan">
      <formula>$I$3</formula>
    </cfRule>
    <cfRule type="cellIs" dxfId="50" priority="5" operator="lessThan">
      <formula>$I$3</formula>
    </cfRule>
  </conditionalFormatting>
  <conditionalFormatting sqref="G4:G15">
    <cfRule type="containsText" dxfId="49" priority="1" operator="containsText" text="Passou">
      <formula>NOT(ISERROR(SEARCH("Passou",G4)))</formula>
    </cfRule>
    <cfRule type="containsText" dxfId="48" priority="2" operator="containsText" text="Recuperação">
      <formula>NOT(ISERROR(SEARCH("Recuperação",G4)))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zoomScale="190" zoomScaleNormal="190" workbookViewId="0">
      <selection activeCell="C5" sqref="C5"/>
    </sheetView>
  </sheetViews>
  <sheetFormatPr defaultColWidth="9" defaultRowHeight="15"/>
  <cols>
    <col min="2" max="2" width="10.140625" customWidth="1"/>
    <col min="5" max="5" width="9" hidden="1" customWidth="1"/>
    <col min="8" max="9" width="8.85546875" customWidth="1"/>
  </cols>
  <sheetData>
    <row r="2" spans="2:9" ht="16.5">
      <c r="B2" s="1" t="s">
        <v>97</v>
      </c>
      <c r="C2" s="1" t="s">
        <v>50</v>
      </c>
      <c r="D2" s="1" t="s">
        <v>41</v>
      </c>
      <c r="E2" s="1" t="s">
        <v>98</v>
      </c>
      <c r="F2" s="1" t="s">
        <v>99</v>
      </c>
      <c r="H2" s="2" t="s">
        <v>100</v>
      </c>
      <c r="I2" s="2" t="s">
        <v>99</v>
      </c>
    </row>
    <row r="3" spans="2:9">
      <c r="B3" s="3" t="s">
        <v>101</v>
      </c>
      <c r="C3" s="4" t="s">
        <v>102</v>
      </c>
      <c r="D3" s="4" t="s">
        <v>103</v>
      </c>
      <c r="E3" s="4">
        <f t="shared" ref="E3:E7" si="0">(COUNTIF(C3:D3,"A")*5+COUNTIF(C3:D3,"B")*4+COUNTIF(C3:D3,"C")*3+COUNTIF(C3:D3,"D")*2+COUNTIF(C3:D3,"E")*1)/COUNTA(C3:D3)</f>
        <v>3</v>
      </c>
      <c r="F3" s="5" t="str">
        <f>VLOOKUP(E3,$H$3:$I$7,2,1)</f>
        <v>C</v>
      </c>
      <c r="H3" s="6">
        <v>1</v>
      </c>
      <c r="I3" s="6" t="s">
        <v>103</v>
      </c>
    </row>
    <row r="4" spans="2:9">
      <c r="B4" s="3" t="s">
        <v>104</v>
      </c>
      <c r="C4" s="4" t="s">
        <v>102</v>
      </c>
      <c r="D4" s="4" t="s">
        <v>105</v>
      </c>
      <c r="E4" s="4">
        <f t="shared" si="0"/>
        <v>4</v>
      </c>
      <c r="F4" s="5" t="str">
        <f t="shared" ref="F4:F7" si="1">VLOOKUP(E4,$H$3:$I$7,2,1)</f>
        <v>B</v>
      </c>
      <c r="H4" s="6">
        <v>2</v>
      </c>
      <c r="I4" s="6" t="s">
        <v>106</v>
      </c>
    </row>
    <row r="5" spans="2:9">
      <c r="B5" s="3" t="s">
        <v>107</v>
      </c>
      <c r="C5" s="4" t="s">
        <v>103</v>
      </c>
      <c r="D5" s="4" t="s">
        <v>106</v>
      </c>
      <c r="E5" s="4">
        <f t="shared" si="0"/>
        <v>1.5</v>
      </c>
      <c r="F5" s="5" t="str">
        <f t="shared" si="1"/>
        <v>E</v>
      </c>
      <c r="H5" s="6">
        <v>3</v>
      </c>
      <c r="I5" s="6" t="s">
        <v>105</v>
      </c>
    </row>
    <row r="6" spans="2:9">
      <c r="B6" s="3" t="s">
        <v>108</v>
      </c>
      <c r="C6" s="4" t="s">
        <v>105</v>
      </c>
      <c r="D6" s="4" t="s">
        <v>105</v>
      </c>
      <c r="E6" s="4">
        <f t="shared" si="0"/>
        <v>3</v>
      </c>
      <c r="F6" s="5" t="str">
        <f t="shared" si="1"/>
        <v>C</v>
      </c>
      <c r="H6" s="6">
        <v>4</v>
      </c>
      <c r="I6" s="6" t="s">
        <v>109</v>
      </c>
    </row>
    <row r="7" spans="2:9">
      <c r="B7" s="3" t="s">
        <v>110</v>
      </c>
      <c r="C7" s="4" t="s">
        <v>102</v>
      </c>
      <c r="D7" s="4" t="s">
        <v>105</v>
      </c>
      <c r="E7" s="4">
        <f t="shared" si="0"/>
        <v>4</v>
      </c>
      <c r="F7" s="5" t="str">
        <f t="shared" si="1"/>
        <v>B</v>
      </c>
      <c r="H7" s="6">
        <v>5</v>
      </c>
      <c r="I7" s="6" t="s">
        <v>102</v>
      </c>
    </row>
    <row r="8" spans="2:9">
      <c r="H8" s="7"/>
      <c r="I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Pro Disc.</vt:lpstr>
      <vt:lpstr>Planilha1</vt:lpstr>
      <vt:lpstr>Boletim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Prof.WJNas</dc:creator>
  <cp:lastModifiedBy>Prof.WJNas</cp:lastModifiedBy>
  <cp:lastPrinted>2023-08-28T01:28:47Z</cp:lastPrinted>
  <dcterms:created xsi:type="dcterms:W3CDTF">2023-04-07T02:49:00Z</dcterms:created>
  <dcterms:modified xsi:type="dcterms:W3CDTF">2023-08-28T22:14:02Z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2023-04-10T16:44:31Z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d2cbd8b4-8745-4d7e-802a-62e065d39343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8A035991F53747FDA502F889B5E0435B</vt:lpwstr>
  </property>
  <property fmtid="{D5CDD505-2E9C-101B-9397-08002B2CF9AE}" pid="10" name="KSOProductBuildVer">
    <vt:lpwstr>1046-11.2.0.11537</vt:lpwstr>
  </property>
</Properties>
</file>