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H8" i="2"/>
  <c r="D6" i="2"/>
  <c r="F3" i="1"/>
  <c r="F4" i="1"/>
  <c r="F5" i="1"/>
  <c r="F6" i="1"/>
  <c r="F7" i="1"/>
  <c r="F8" i="1"/>
  <c r="F9" i="1"/>
  <c r="F10" i="1"/>
  <c r="F11" i="1"/>
  <c r="F13" i="1"/>
  <c r="F14" i="1"/>
  <c r="F15" i="1"/>
  <c r="F18" i="1"/>
  <c r="F19" i="1"/>
  <c r="F20" i="1"/>
  <c r="F21" i="1"/>
  <c r="F22" i="1"/>
  <c r="F23" i="1"/>
  <c r="C13" i="1"/>
  <c r="C14" i="1"/>
  <c r="C15" i="1"/>
  <c r="L18" i="1"/>
  <c r="E18" i="1"/>
  <c r="G18" i="1"/>
  <c r="H18" i="1"/>
  <c r="J18" i="1"/>
  <c r="N18" i="1"/>
  <c r="O18" i="1"/>
  <c r="K18" i="1"/>
  <c r="P18" i="1"/>
  <c r="L19" i="1"/>
  <c r="E19" i="1"/>
  <c r="G19" i="1"/>
  <c r="H19" i="1"/>
  <c r="J19" i="1"/>
  <c r="N19" i="1"/>
  <c r="O19" i="1"/>
  <c r="K19" i="1"/>
  <c r="P19" i="1"/>
  <c r="L20" i="1"/>
  <c r="E20" i="1"/>
  <c r="G20" i="1"/>
  <c r="H20" i="1"/>
  <c r="J20" i="1"/>
  <c r="N20" i="1"/>
  <c r="O20" i="1"/>
  <c r="K20" i="1"/>
  <c r="P20" i="1"/>
  <c r="L21" i="1"/>
  <c r="E21" i="1"/>
  <c r="G21" i="1"/>
  <c r="H21" i="1"/>
  <c r="J21" i="1"/>
  <c r="N21" i="1"/>
  <c r="O21" i="1"/>
  <c r="K21" i="1"/>
  <c r="P21" i="1"/>
  <c r="L22" i="1"/>
  <c r="E22" i="1"/>
  <c r="G22" i="1"/>
  <c r="H22" i="1"/>
  <c r="J22" i="1"/>
  <c r="N22" i="1"/>
  <c r="O22" i="1"/>
  <c r="K22" i="1"/>
  <c r="P22" i="1"/>
  <c r="E23" i="1"/>
  <c r="G23" i="1"/>
  <c r="D3" i="1"/>
  <c r="E3" i="1"/>
  <c r="B27" i="1"/>
  <c r="D2" i="1"/>
  <c r="E2" i="1"/>
  <c r="G2" i="1"/>
  <c r="H2" i="1"/>
  <c r="J2" i="1"/>
  <c r="N2" i="1"/>
  <c r="L2" i="1"/>
  <c r="O2" i="1"/>
  <c r="K2" i="1"/>
  <c r="P2" i="1"/>
  <c r="G3" i="1"/>
  <c r="H3" i="1"/>
  <c r="J3" i="1"/>
  <c r="N3" i="1"/>
  <c r="L3" i="1"/>
  <c r="O3" i="1"/>
  <c r="K3" i="1"/>
  <c r="P3" i="1"/>
  <c r="D4" i="1"/>
  <c r="E4" i="1"/>
  <c r="G4" i="1"/>
  <c r="H4" i="1"/>
  <c r="J4" i="1"/>
  <c r="N4" i="1"/>
  <c r="L4" i="1"/>
  <c r="O4" i="1"/>
  <c r="K4" i="1"/>
  <c r="P4" i="1"/>
  <c r="D5" i="1"/>
  <c r="E5" i="1"/>
  <c r="G5" i="1"/>
  <c r="H5" i="1"/>
  <c r="J5" i="1"/>
  <c r="N5" i="1"/>
  <c r="L5" i="1"/>
  <c r="O5" i="1"/>
  <c r="K5" i="1"/>
  <c r="P5" i="1"/>
  <c r="D6" i="1"/>
  <c r="E6" i="1"/>
  <c r="G6" i="1"/>
  <c r="H6" i="1"/>
  <c r="J6" i="1"/>
  <c r="N6" i="1"/>
  <c r="L6" i="1"/>
  <c r="O6" i="1"/>
  <c r="K6" i="1"/>
  <c r="P6" i="1"/>
  <c r="D7" i="1"/>
  <c r="E7" i="1"/>
  <c r="G7" i="1"/>
  <c r="H7" i="1"/>
  <c r="J7" i="1"/>
  <c r="N7" i="1"/>
  <c r="L7" i="1"/>
  <c r="O7" i="1"/>
  <c r="K7" i="1"/>
  <c r="P7" i="1"/>
  <c r="D8" i="1"/>
  <c r="E8" i="1"/>
  <c r="G8" i="1"/>
  <c r="H8" i="1"/>
  <c r="J8" i="1"/>
  <c r="N8" i="1"/>
  <c r="L8" i="1"/>
  <c r="O8" i="1"/>
  <c r="K8" i="1"/>
  <c r="P8" i="1"/>
  <c r="D9" i="1"/>
  <c r="E9" i="1"/>
  <c r="G9" i="1"/>
  <c r="H9" i="1"/>
  <c r="J9" i="1"/>
  <c r="N9" i="1"/>
  <c r="L9" i="1"/>
  <c r="O9" i="1"/>
  <c r="K9" i="1"/>
  <c r="P9" i="1"/>
  <c r="D10" i="1"/>
  <c r="E10" i="1"/>
  <c r="G10" i="1"/>
  <c r="H10" i="1"/>
  <c r="J10" i="1"/>
  <c r="N10" i="1"/>
  <c r="L10" i="1"/>
  <c r="O10" i="1"/>
  <c r="K10" i="1"/>
  <c r="P10" i="1"/>
  <c r="D11" i="1"/>
  <c r="E11" i="1"/>
  <c r="G11" i="1"/>
  <c r="H11" i="1"/>
  <c r="J11" i="1"/>
  <c r="N11" i="1"/>
  <c r="L11" i="1"/>
  <c r="O11" i="1"/>
  <c r="K11" i="1"/>
  <c r="P11" i="1"/>
  <c r="E13" i="1"/>
  <c r="G13" i="1"/>
  <c r="H13" i="1"/>
  <c r="J13" i="1"/>
  <c r="N13" i="1"/>
  <c r="L13" i="1"/>
  <c r="O13" i="1"/>
  <c r="K13" i="1"/>
  <c r="P13" i="1"/>
  <c r="E14" i="1"/>
  <c r="G14" i="1"/>
  <c r="H14" i="1"/>
  <c r="J14" i="1"/>
  <c r="N14" i="1"/>
  <c r="L14" i="1"/>
  <c r="O14" i="1"/>
  <c r="K14" i="1"/>
  <c r="P14" i="1"/>
  <c r="E15" i="1"/>
  <c r="G15" i="1"/>
  <c r="H15" i="1"/>
  <c r="J15" i="1"/>
  <c r="N15" i="1"/>
  <c r="L15" i="1"/>
  <c r="O15" i="1"/>
  <c r="K15" i="1"/>
  <c r="P15" i="1"/>
  <c r="P26" i="1"/>
  <c r="K26" i="1"/>
  <c r="B25" i="1"/>
</calcChain>
</file>

<file path=xl/sharedStrings.xml><?xml version="1.0" encoding="utf-8"?>
<sst xmlns="http://schemas.openxmlformats.org/spreadsheetml/2006/main" count="53" uniqueCount="52">
  <si>
    <t>Scent</t>
  </si>
  <si>
    <t>grams</t>
  </si>
  <si>
    <t>price per kg</t>
  </si>
  <si>
    <t>Mitti</t>
  </si>
  <si>
    <t>Jasmine</t>
  </si>
  <si>
    <t>Rose</t>
  </si>
  <si>
    <t>Khas</t>
  </si>
  <si>
    <t>Henna</t>
  </si>
  <si>
    <t>Zafron</t>
  </si>
  <si>
    <t>Shamama</t>
  </si>
  <si>
    <t xml:space="preserve">Mehendi </t>
  </si>
  <si>
    <t>Sandal</t>
  </si>
  <si>
    <t>Rose Imad</t>
  </si>
  <si>
    <t>Sandal Imad</t>
  </si>
  <si>
    <t>Estimated flight cost</t>
  </si>
  <si>
    <t>Total Grams:</t>
  </si>
  <si>
    <t>Cost USD</t>
  </si>
  <si>
    <t>cost</t>
  </si>
  <si>
    <t>Shipping cost per gram</t>
  </si>
  <si>
    <t>Shipping cost</t>
  </si>
  <si>
    <t>Cost+shipping</t>
  </si>
  <si>
    <t>Cost per bottle</t>
  </si>
  <si>
    <t>grams per bottle</t>
  </si>
  <si>
    <t>total if all sold</t>
  </si>
  <si>
    <t>Cost of a gram</t>
  </si>
  <si>
    <t>Number of bottles</t>
  </si>
  <si>
    <t xml:space="preserve">Total recovery cost </t>
  </si>
  <si>
    <t>Total Revenue</t>
  </si>
  <si>
    <t>Total Profit</t>
  </si>
  <si>
    <t xml:space="preserve">Profit Multiplier </t>
  </si>
  <si>
    <t>5 Grams is a medium bottle</t>
  </si>
  <si>
    <t>Khas Imad</t>
  </si>
  <si>
    <t>Rose Ajmal</t>
  </si>
  <si>
    <t>Jasmine Ajmal</t>
  </si>
  <si>
    <t>Oud Second distilation</t>
  </si>
  <si>
    <t>Oud Spiced</t>
  </si>
  <si>
    <t>Oud first quality</t>
  </si>
  <si>
    <t>Cost to sell</t>
  </si>
  <si>
    <t>Multiplier</t>
  </si>
  <si>
    <t>Money Made</t>
  </si>
  <si>
    <t>Amazon</t>
  </si>
  <si>
    <t>Etsy</t>
  </si>
  <si>
    <t>Money Spent</t>
  </si>
  <si>
    <t>Shipping total</t>
  </si>
  <si>
    <t>Etsy Total:</t>
  </si>
  <si>
    <t>Materials Total</t>
  </si>
  <si>
    <t>Total Costs</t>
  </si>
  <si>
    <t xml:space="preserve">Printing </t>
  </si>
  <si>
    <t>Research</t>
  </si>
  <si>
    <t>Profit:</t>
  </si>
  <si>
    <t>Net income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</si>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</sst>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64" formatCode="&quot;$&quot;#,##0"/>
    <numFmt numFmtId="165" formatCode="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0" fillId="2" borderId="0" xfId="0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32" sqref="E32"/>
    </sheetView>
  </sheetViews>
  <sheetFormatPr baseColWidth="10" defaultRowHeight="15" x14ac:dyDescent="0"/>
  <cols>
    <col min="1" max="1" width="23.1640625" customWidth="1"/>
    <col min="6" max="6" width="15.1640625" customWidth="1"/>
    <col min="7" max="7" width="12.33203125" customWidth="1"/>
    <col min="8" max="8" width="11.6640625" customWidth="1"/>
    <col min="10" max="10" width="17.83203125" customWidth="1"/>
    <col min="12" max="12" width="7" customWidth="1"/>
    <col min="13" max="13" width="8.83203125" customWidth="1"/>
    <col min="14" max="14" width="13.5" customWidth="1"/>
  </cols>
  <sheetData>
    <row r="1" spans="1:16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19</v>
      </c>
      <c r="G1" t="s">
        <v>20</v>
      </c>
      <c r="H1" t="s">
        <v>24</v>
      </c>
      <c r="I1" t="s">
        <v>22</v>
      </c>
      <c r="J1" t="s">
        <v>21</v>
      </c>
      <c r="K1" t="s">
        <v>23</v>
      </c>
      <c r="L1" t="s">
        <v>25</v>
      </c>
      <c r="M1" t="s">
        <v>38</v>
      </c>
      <c r="N1" t="s">
        <v>37</v>
      </c>
      <c r="O1" t="s">
        <v>27</v>
      </c>
      <c r="P1" t="s">
        <v>28</v>
      </c>
    </row>
    <row r="2" spans="1:16">
      <c r="A2" t="s">
        <v>3</v>
      </c>
      <c r="B2">
        <v>1000</v>
      </c>
      <c r="C2">
        <v>8000</v>
      </c>
      <c r="D2">
        <f t="shared" ref="D2:D11" si="0" xml:space="preserve"> (B2/1000)*C2</f>
        <v>8000</v>
      </c>
      <c r="E2" s="5">
        <f>D2/64</f>
        <v>125</v>
      </c>
      <c r="F2">
        <v>272</v>
      </c>
      <c r="G2" s="5">
        <f>F2+E2</f>
        <v>397</v>
      </c>
      <c r="H2" s="5">
        <f>G2/B2</f>
        <v>0.39700000000000002</v>
      </c>
      <c r="I2">
        <v>2.5</v>
      </c>
      <c r="J2">
        <f t="shared" ref="J2:J11" si="1">H2*I2</f>
        <v>0.99250000000000005</v>
      </c>
      <c r="K2">
        <f t="shared" ref="K2:K11" si="2">(B2/I2)*J2</f>
        <v>397</v>
      </c>
      <c r="L2">
        <f t="shared" ref="L2:L11" si="3">B2/I2</f>
        <v>400</v>
      </c>
      <c r="M2" s="2">
        <v>10</v>
      </c>
      <c r="N2" s="3">
        <f t="shared" ref="N2:N11" si="4">J2*M2</f>
        <v>9.9250000000000007</v>
      </c>
      <c r="O2">
        <f t="shared" ref="O2:O11" si="5">N2*L2</f>
        <v>3970.0000000000005</v>
      </c>
      <c r="P2">
        <f t="shared" ref="P2:P11" si="6">O2-K2</f>
        <v>3573.0000000000005</v>
      </c>
    </row>
    <row r="3" spans="1:16">
      <c r="A3" t="s">
        <v>4</v>
      </c>
      <c r="B3">
        <v>1000</v>
      </c>
      <c r="C3">
        <v>5000</v>
      </c>
      <c r="D3">
        <f t="shared" si="0"/>
        <v>5000</v>
      </c>
      <c r="E3" s="5">
        <f t="shared" ref="E3:E15" si="7">D3/64</f>
        <v>78.125</v>
      </c>
      <c r="F3">
        <f>0.272*B3</f>
        <v>272</v>
      </c>
      <c r="G3" s="5">
        <f t="shared" ref="G3:G23" si="8">F3+E3</f>
        <v>350.125</v>
      </c>
      <c r="H3" s="5">
        <f t="shared" ref="H3:H22" si="9">G3/B3</f>
        <v>0.35012500000000002</v>
      </c>
      <c r="I3">
        <v>2.5</v>
      </c>
      <c r="J3">
        <f t="shared" si="1"/>
        <v>0.87531250000000005</v>
      </c>
      <c r="K3">
        <f t="shared" si="2"/>
        <v>350.125</v>
      </c>
      <c r="L3">
        <f t="shared" si="3"/>
        <v>400</v>
      </c>
      <c r="M3" s="2">
        <v>10</v>
      </c>
      <c r="N3" s="3">
        <f t="shared" si="4"/>
        <v>8.7531250000000007</v>
      </c>
      <c r="O3">
        <f t="shared" si="5"/>
        <v>3501.2500000000005</v>
      </c>
      <c r="P3">
        <f t="shared" si="6"/>
        <v>3151.1250000000005</v>
      </c>
    </row>
    <row r="4" spans="1:16">
      <c r="A4" t="s">
        <v>5</v>
      </c>
      <c r="B4">
        <v>500</v>
      </c>
      <c r="C4">
        <v>6000</v>
      </c>
      <c r="D4">
        <f t="shared" si="0"/>
        <v>3000</v>
      </c>
      <c r="E4" s="5">
        <f t="shared" si="7"/>
        <v>46.875</v>
      </c>
      <c r="F4">
        <f t="shared" ref="F4:F22" si="10">0.272*B4</f>
        <v>136</v>
      </c>
      <c r="G4" s="5">
        <f t="shared" si="8"/>
        <v>182.875</v>
      </c>
      <c r="H4" s="5">
        <f t="shared" si="9"/>
        <v>0.36575000000000002</v>
      </c>
      <c r="I4">
        <v>2.5</v>
      </c>
      <c r="J4">
        <f t="shared" si="1"/>
        <v>0.91437500000000005</v>
      </c>
      <c r="K4">
        <f t="shared" si="2"/>
        <v>182.875</v>
      </c>
      <c r="L4">
        <f t="shared" si="3"/>
        <v>200</v>
      </c>
      <c r="M4" s="2">
        <v>10</v>
      </c>
      <c r="N4" s="3">
        <f t="shared" si="4"/>
        <v>9.1437500000000007</v>
      </c>
      <c r="O4">
        <f t="shared" si="5"/>
        <v>1828.7500000000002</v>
      </c>
      <c r="P4">
        <f t="shared" si="6"/>
        <v>1645.8750000000002</v>
      </c>
    </row>
    <row r="5" spans="1:16">
      <c r="A5" t="s">
        <v>6</v>
      </c>
      <c r="B5">
        <v>250</v>
      </c>
      <c r="C5">
        <v>42000</v>
      </c>
      <c r="D5">
        <f t="shared" si="0"/>
        <v>10500</v>
      </c>
      <c r="E5" s="5">
        <f t="shared" si="7"/>
        <v>164.0625</v>
      </c>
      <c r="F5">
        <f t="shared" si="10"/>
        <v>68</v>
      </c>
      <c r="G5" s="5">
        <f t="shared" si="8"/>
        <v>232.0625</v>
      </c>
      <c r="H5" s="5">
        <f t="shared" si="9"/>
        <v>0.92825000000000002</v>
      </c>
      <c r="I5">
        <v>2.5</v>
      </c>
      <c r="J5">
        <f t="shared" si="1"/>
        <v>2.3206250000000002</v>
      </c>
      <c r="K5">
        <f t="shared" si="2"/>
        <v>232.06250000000003</v>
      </c>
      <c r="L5">
        <f t="shared" si="3"/>
        <v>100</v>
      </c>
      <c r="M5" s="2">
        <v>6.5</v>
      </c>
      <c r="N5" s="3">
        <f t="shared" si="4"/>
        <v>15.084062500000002</v>
      </c>
      <c r="O5">
        <f t="shared" si="5"/>
        <v>1508.4062500000002</v>
      </c>
      <c r="P5">
        <f t="shared" si="6"/>
        <v>1276.3437500000002</v>
      </c>
    </row>
    <row r="6" spans="1:16">
      <c r="A6" t="s">
        <v>7</v>
      </c>
      <c r="B6">
        <v>500</v>
      </c>
      <c r="C6">
        <v>16500</v>
      </c>
      <c r="D6">
        <f t="shared" si="0"/>
        <v>8250</v>
      </c>
      <c r="E6" s="5">
        <f t="shared" si="7"/>
        <v>128.90625</v>
      </c>
      <c r="F6">
        <f t="shared" si="10"/>
        <v>136</v>
      </c>
      <c r="G6" s="5">
        <f t="shared" si="8"/>
        <v>264.90625</v>
      </c>
      <c r="H6" s="5">
        <f t="shared" si="9"/>
        <v>0.52981250000000002</v>
      </c>
      <c r="I6">
        <v>2.5</v>
      </c>
      <c r="J6">
        <f t="shared" si="1"/>
        <v>1.3245312500000002</v>
      </c>
      <c r="K6">
        <f t="shared" si="2"/>
        <v>264.90625000000006</v>
      </c>
      <c r="L6">
        <f t="shared" si="3"/>
        <v>200</v>
      </c>
      <c r="M6" s="2">
        <v>7.5</v>
      </c>
      <c r="N6" s="3">
        <f t="shared" si="4"/>
        <v>9.9339843750000014</v>
      </c>
      <c r="O6">
        <f t="shared" si="5"/>
        <v>1986.7968750000002</v>
      </c>
      <c r="P6">
        <f t="shared" si="6"/>
        <v>1721.8906250000002</v>
      </c>
    </row>
    <row r="7" spans="1:16">
      <c r="A7" t="s">
        <v>8</v>
      </c>
      <c r="B7">
        <v>25</v>
      </c>
      <c r="C7">
        <v>8000</v>
      </c>
      <c r="D7">
        <f t="shared" si="0"/>
        <v>200</v>
      </c>
      <c r="E7" s="5">
        <f t="shared" si="7"/>
        <v>3.125</v>
      </c>
      <c r="F7">
        <f t="shared" si="10"/>
        <v>6.8000000000000007</v>
      </c>
      <c r="G7" s="5">
        <f t="shared" si="8"/>
        <v>9.9250000000000007</v>
      </c>
      <c r="H7" s="5">
        <f t="shared" si="9"/>
        <v>0.39700000000000002</v>
      </c>
      <c r="I7">
        <v>2.5</v>
      </c>
      <c r="J7">
        <f t="shared" si="1"/>
        <v>0.99250000000000005</v>
      </c>
      <c r="K7">
        <f t="shared" si="2"/>
        <v>9.9250000000000007</v>
      </c>
      <c r="L7">
        <f t="shared" si="3"/>
        <v>10</v>
      </c>
      <c r="M7" s="2">
        <v>10</v>
      </c>
      <c r="N7" s="3">
        <f t="shared" si="4"/>
        <v>9.9250000000000007</v>
      </c>
      <c r="O7">
        <f t="shared" si="5"/>
        <v>99.25</v>
      </c>
      <c r="P7">
        <f t="shared" si="6"/>
        <v>89.325000000000003</v>
      </c>
    </row>
    <row r="8" spans="1:16">
      <c r="A8" t="s">
        <v>9</v>
      </c>
      <c r="B8">
        <v>25</v>
      </c>
      <c r="C8">
        <v>8500</v>
      </c>
      <c r="D8">
        <f t="shared" si="0"/>
        <v>212.5</v>
      </c>
      <c r="E8" s="5">
        <f t="shared" si="7"/>
        <v>3.3203125</v>
      </c>
      <c r="F8">
        <f t="shared" si="10"/>
        <v>6.8000000000000007</v>
      </c>
      <c r="G8" s="5">
        <f t="shared" si="8"/>
        <v>10.120312500000001</v>
      </c>
      <c r="H8" s="5">
        <f t="shared" si="9"/>
        <v>0.40481250000000002</v>
      </c>
      <c r="I8">
        <v>2.5</v>
      </c>
      <c r="J8">
        <f t="shared" si="1"/>
        <v>1.0120312500000002</v>
      </c>
      <c r="K8">
        <f t="shared" si="2"/>
        <v>10.120312500000001</v>
      </c>
      <c r="L8">
        <f t="shared" si="3"/>
        <v>10</v>
      </c>
      <c r="M8" s="2">
        <v>10</v>
      </c>
      <c r="N8" s="3">
        <f t="shared" si="4"/>
        <v>10.120312500000001</v>
      </c>
      <c r="O8">
        <f t="shared" si="5"/>
        <v>101.203125</v>
      </c>
      <c r="P8">
        <f t="shared" si="6"/>
        <v>91.082812500000003</v>
      </c>
    </row>
    <row r="9" spans="1:16">
      <c r="A9" t="s">
        <v>10</v>
      </c>
      <c r="B9">
        <v>25</v>
      </c>
      <c r="C9">
        <v>10000</v>
      </c>
      <c r="D9">
        <f t="shared" si="0"/>
        <v>250</v>
      </c>
      <c r="E9" s="5">
        <f t="shared" si="7"/>
        <v>3.90625</v>
      </c>
      <c r="F9">
        <f t="shared" si="10"/>
        <v>6.8000000000000007</v>
      </c>
      <c r="G9" s="5">
        <f t="shared" si="8"/>
        <v>10.706250000000001</v>
      </c>
      <c r="H9" s="5">
        <f t="shared" si="9"/>
        <v>0.42825000000000002</v>
      </c>
      <c r="I9">
        <v>2.5</v>
      </c>
      <c r="J9">
        <f t="shared" si="1"/>
        <v>1.0706250000000002</v>
      </c>
      <c r="K9">
        <f t="shared" si="2"/>
        <v>10.706250000000001</v>
      </c>
      <c r="L9">
        <f t="shared" si="3"/>
        <v>10</v>
      </c>
      <c r="M9" s="2">
        <v>9</v>
      </c>
      <c r="N9" s="3">
        <f t="shared" si="4"/>
        <v>9.635625000000001</v>
      </c>
      <c r="O9">
        <f t="shared" si="5"/>
        <v>96.356250000000017</v>
      </c>
      <c r="P9">
        <f t="shared" si="6"/>
        <v>85.65000000000002</v>
      </c>
    </row>
    <row r="10" spans="1:16">
      <c r="A10" t="s">
        <v>5</v>
      </c>
      <c r="B10">
        <v>25</v>
      </c>
      <c r="C10">
        <v>50000</v>
      </c>
      <c r="D10">
        <f t="shared" si="0"/>
        <v>1250</v>
      </c>
      <c r="E10" s="5">
        <f t="shared" si="7"/>
        <v>19.53125</v>
      </c>
      <c r="F10">
        <f t="shared" si="10"/>
        <v>6.8000000000000007</v>
      </c>
      <c r="G10" s="5">
        <f t="shared" si="8"/>
        <v>26.331250000000001</v>
      </c>
      <c r="H10" s="5">
        <f t="shared" si="9"/>
        <v>1.05325</v>
      </c>
      <c r="I10">
        <v>2.5</v>
      </c>
      <c r="J10">
        <f t="shared" si="1"/>
        <v>2.6331250000000002</v>
      </c>
      <c r="K10">
        <f t="shared" si="2"/>
        <v>26.331250000000001</v>
      </c>
      <c r="L10">
        <f t="shared" si="3"/>
        <v>10</v>
      </c>
      <c r="M10" s="2">
        <v>10</v>
      </c>
      <c r="N10" s="3">
        <f t="shared" si="4"/>
        <v>26.331250000000001</v>
      </c>
      <c r="O10">
        <f t="shared" si="5"/>
        <v>263.3125</v>
      </c>
      <c r="P10">
        <f t="shared" si="6"/>
        <v>236.98124999999999</v>
      </c>
    </row>
    <row r="11" spans="1:16">
      <c r="A11" t="s">
        <v>11</v>
      </c>
      <c r="B11">
        <v>25</v>
      </c>
      <c r="C11">
        <v>97000</v>
      </c>
      <c r="D11">
        <f t="shared" si="0"/>
        <v>2425</v>
      </c>
      <c r="E11" s="5">
        <f t="shared" si="7"/>
        <v>37.890625</v>
      </c>
      <c r="F11">
        <f t="shared" si="10"/>
        <v>6.8000000000000007</v>
      </c>
      <c r="G11" s="5">
        <f t="shared" si="8"/>
        <v>44.690624999999997</v>
      </c>
      <c r="H11" s="5">
        <f t="shared" si="9"/>
        <v>1.7876249999999998</v>
      </c>
      <c r="I11">
        <v>2.5</v>
      </c>
      <c r="J11">
        <f t="shared" si="1"/>
        <v>4.4690624999999997</v>
      </c>
      <c r="K11">
        <f t="shared" si="2"/>
        <v>44.690624999999997</v>
      </c>
      <c r="L11">
        <f t="shared" si="3"/>
        <v>10</v>
      </c>
      <c r="M11" s="2">
        <v>6.5</v>
      </c>
      <c r="N11" s="3">
        <f t="shared" si="4"/>
        <v>29.048906249999998</v>
      </c>
      <c r="O11">
        <f t="shared" si="5"/>
        <v>290.48906249999999</v>
      </c>
      <c r="P11">
        <f t="shared" si="6"/>
        <v>245.79843749999998</v>
      </c>
    </row>
    <row r="12" spans="1:16">
      <c r="E12" s="5"/>
      <c r="G12" s="5"/>
      <c r="H12" s="5"/>
      <c r="I12">
        <v>2.5</v>
      </c>
      <c r="M12" s="2"/>
      <c r="N12" s="3"/>
    </row>
    <row r="13" spans="1:16">
      <c r="A13" t="s">
        <v>12</v>
      </c>
      <c r="B13">
        <v>125</v>
      </c>
      <c r="C13">
        <f>D13/(125/1000)</f>
        <v>12000</v>
      </c>
      <c r="D13">
        <v>1500</v>
      </c>
      <c r="E13" s="5">
        <f t="shared" si="7"/>
        <v>23.4375</v>
      </c>
      <c r="F13">
        <f t="shared" si="10"/>
        <v>34</v>
      </c>
      <c r="G13" s="5">
        <f t="shared" si="8"/>
        <v>57.4375</v>
      </c>
      <c r="H13" s="5">
        <f t="shared" si="9"/>
        <v>0.45950000000000002</v>
      </c>
      <c r="I13">
        <v>2.5</v>
      </c>
      <c r="J13">
        <f t="shared" ref="J13:J22" si="11">H13*I13</f>
        <v>1.1487500000000002</v>
      </c>
      <c r="K13">
        <f>(B13/1)*H13</f>
        <v>57.4375</v>
      </c>
      <c r="L13">
        <f>B13/I13</f>
        <v>50</v>
      </c>
      <c r="M13" s="2">
        <v>9</v>
      </c>
      <c r="N13" s="3">
        <f>J13*M13</f>
        <v>10.338750000000001</v>
      </c>
      <c r="O13">
        <f>N13*L13</f>
        <v>516.9375</v>
      </c>
      <c r="P13">
        <f>O13-K13</f>
        <v>459.5</v>
      </c>
    </row>
    <row r="14" spans="1:16">
      <c r="A14" t="s">
        <v>13</v>
      </c>
      <c r="B14">
        <v>125</v>
      </c>
      <c r="C14">
        <f t="shared" ref="C14:C15" si="12">D14/(125/1000)</f>
        <v>16000</v>
      </c>
      <c r="D14">
        <v>2000</v>
      </c>
      <c r="E14" s="5">
        <f t="shared" si="7"/>
        <v>31.25</v>
      </c>
      <c r="F14">
        <f t="shared" si="10"/>
        <v>34</v>
      </c>
      <c r="G14" s="5">
        <f t="shared" si="8"/>
        <v>65.25</v>
      </c>
      <c r="H14" s="5">
        <f t="shared" si="9"/>
        <v>0.52200000000000002</v>
      </c>
      <c r="I14">
        <v>2.5</v>
      </c>
      <c r="J14">
        <f t="shared" si="11"/>
        <v>1.3050000000000002</v>
      </c>
      <c r="K14">
        <f>(B14/1)*H14</f>
        <v>65.25</v>
      </c>
      <c r="L14">
        <f>B14/I14</f>
        <v>50</v>
      </c>
      <c r="M14" s="2">
        <v>15</v>
      </c>
      <c r="N14" s="3">
        <f>J14*M14</f>
        <v>19.575000000000003</v>
      </c>
      <c r="O14">
        <f>N14*L14</f>
        <v>978.75000000000011</v>
      </c>
      <c r="P14">
        <f>O14-K14</f>
        <v>913.50000000000011</v>
      </c>
    </row>
    <row r="15" spans="1:16">
      <c r="A15" t="s">
        <v>31</v>
      </c>
      <c r="B15">
        <v>50</v>
      </c>
      <c r="C15">
        <f t="shared" si="12"/>
        <v>12000</v>
      </c>
      <c r="D15">
        <v>1500</v>
      </c>
      <c r="E15" s="5">
        <f t="shared" si="7"/>
        <v>23.4375</v>
      </c>
      <c r="F15">
        <f t="shared" si="10"/>
        <v>13.600000000000001</v>
      </c>
      <c r="G15" s="5">
        <f t="shared" si="8"/>
        <v>37.037500000000001</v>
      </c>
      <c r="H15" s="5">
        <f t="shared" si="9"/>
        <v>0.74075000000000002</v>
      </c>
      <c r="I15">
        <v>2.5</v>
      </c>
      <c r="J15">
        <f t="shared" si="11"/>
        <v>1.8518750000000002</v>
      </c>
      <c r="K15">
        <f>(B15/1)*H15</f>
        <v>37.037500000000001</v>
      </c>
      <c r="L15">
        <f>B15/I15</f>
        <v>20</v>
      </c>
      <c r="M15" s="2">
        <v>8</v>
      </c>
      <c r="N15" s="3">
        <f>J15*M15</f>
        <v>14.815000000000001</v>
      </c>
      <c r="O15">
        <f>N15*L15</f>
        <v>296.3</v>
      </c>
      <c r="P15">
        <f>O15-K15</f>
        <v>259.26249999999999</v>
      </c>
    </row>
    <row r="16" spans="1:16">
      <c r="E16" s="5"/>
      <c r="G16" s="5"/>
      <c r="H16" s="5"/>
      <c r="M16" s="2"/>
      <c r="N16" s="3"/>
    </row>
    <row r="17" spans="1:16">
      <c r="E17" s="5"/>
      <c r="G17" s="5"/>
      <c r="H17" s="5"/>
      <c r="M17" s="2"/>
      <c r="N17" s="3"/>
    </row>
    <row r="18" spans="1:16">
      <c r="A18" t="s">
        <v>32</v>
      </c>
      <c r="B18">
        <v>10</v>
      </c>
      <c r="D18">
        <v>1500</v>
      </c>
      <c r="E18" s="5">
        <f>D18/64</f>
        <v>23.4375</v>
      </c>
      <c r="F18">
        <f t="shared" si="10"/>
        <v>2.72</v>
      </c>
      <c r="G18" s="5">
        <f t="shared" si="8"/>
        <v>26.157499999999999</v>
      </c>
      <c r="H18" s="5">
        <f t="shared" si="9"/>
        <v>2.6157499999999998</v>
      </c>
      <c r="I18">
        <v>2.5</v>
      </c>
      <c r="J18">
        <f t="shared" si="11"/>
        <v>6.5393749999999997</v>
      </c>
      <c r="K18">
        <f t="shared" ref="K18:K22" si="13">(B18/1)*H18</f>
        <v>26.157499999999999</v>
      </c>
      <c r="L18">
        <f t="shared" ref="L18:L22" si="14">B18/I18</f>
        <v>4</v>
      </c>
      <c r="M18" s="2">
        <v>3</v>
      </c>
      <c r="N18" s="3">
        <f t="shared" ref="N18:N22" si="15">J18*M18</f>
        <v>19.618124999999999</v>
      </c>
      <c r="O18">
        <f t="shared" ref="O18:O22" si="16">N18*L18</f>
        <v>78.472499999999997</v>
      </c>
      <c r="P18">
        <f>O18-K18</f>
        <v>52.314999999999998</v>
      </c>
    </row>
    <row r="19" spans="1:16">
      <c r="A19" t="s">
        <v>33</v>
      </c>
      <c r="B19">
        <v>10</v>
      </c>
      <c r="D19">
        <v>1800</v>
      </c>
      <c r="E19" s="5">
        <f t="shared" ref="E19:E22" si="17">D19/64</f>
        <v>28.125</v>
      </c>
      <c r="F19">
        <f t="shared" si="10"/>
        <v>2.72</v>
      </c>
      <c r="G19" s="5">
        <f t="shared" si="8"/>
        <v>30.844999999999999</v>
      </c>
      <c r="H19" s="5">
        <f t="shared" si="9"/>
        <v>3.0844999999999998</v>
      </c>
      <c r="I19">
        <v>2.5</v>
      </c>
      <c r="J19">
        <f t="shared" si="11"/>
        <v>7.7112499999999997</v>
      </c>
      <c r="K19">
        <f t="shared" si="13"/>
        <v>30.844999999999999</v>
      </c>
      <c r="L19">
        <f t="shared" si="14"/>
        <v>4</v>
      </c>
      <c r="M19" s="2">
        <v>2.8</v>
      </c>
      <c r="N19" s="3">
        <f t="shared" si="15"/>
        <v>21.591499999999996</v>
      </c>
      <c r="O19">
        <f t="shared" si="16"/>
        <v>86.365999999999985</v>
      </c>
      <c r="P19">
        <f>O19-K19</f>
        <v>55.520999999999987</v>
      </c>
    </row>
    <row r="20" spans="1:16">
      <c r="A20" t="s">
        <v>34</v>
      </c>
      <c r="B20">
        <v>10</v>
      </c>
      <c r="D20">
        <v>2000</v>
      </c>
      <c r="E20" s="5">
        <f t="shared" si="17"/>
        <v>31.25</v>
      </c>
      <c r="F20">
        <f t="shared" si="10"/>
        <v>2.72</v>
      </c>
      <c r="G20" s="5">
        <f t="shared" si="8"/>
        <v>33.97</v>
      </c>
      <c r="H20" s="5">
        <f t="shared" si="9"/>
        <v>3.3969999999999998</v>
      </c>
      <c r="I20">
        <v>2.5</v>
      </c>
      <c r="J20">
        <f t="shared" si="11"/>
        <v>8.4924999999999997</v>
      </c>
      <c r="K20">
        <f t="shared" si="13"/>
        <v>33.97</v>
      </c>
      <c r="L20">
        <f t="shared" si="14"/>
        <v>4</v>
      </c>
      <c r="M20" s="2">
        <v>3</v>
      </c>
      <c r="N20" s="3">
        <f t="shared" si="15"/>
        <v>25.477499999999999</v>
      </c>
      <c r="O20">
        <f t="shared" si="16"/>
        <v>101.91</v>
      </c>
      <c r="P20">
        <f>O20-K20</f>
        <v>67.94</v>
      </c>
    </row>
    <row r="21" spans="1:16">
      <c r="A21" t="s">
        <v>35</v>
      </c>
      <c r="B21">
        <v>10</v>
      </c>
      <c r="D21">
        <v>1800</v>
      </c>
      <c r="E21" s="5">
        <f t="shared" si="17"/>
        <v>28.125</v>
      </c>
      <c r="F21">
        <f t="shared" si="10"/>
        <v>2.72</v>
      </c>
      <c r="G21" s="5">
        <f t="shared" si="8"/>
        <v>30.844999999999999</v>
      </c>
      <c r="H21" s="5">
        <f t="shared" si="9"/>
        <v>3.0844999999999998</v>
      </c>
      <c r="I21">
        <v>2.5</v>
      </c>
      <c r="J21">
        <f t="shared" si="11"/>
        <v>7.7112499999999997</v>
      </c>
      <c r="K21">
        <f t="shared" si="13"/>
        <v>30.844999999999999</v>
      </c>
      <c r="L21">
        <f t="shared" si="14"/>
        <v>4</v>
      </c>
      <c r="M21" s="2">
        <v>3.8</v>
      </c>
      <c r="N21" s="3">
        <f t="shared" si="15"/>
        <v>29.302749999999996</v>
      </c>
      <c r="O21">
        <f t="shared" si="16"/>
        <v>117.21099999999998</v>
      </c>
      <c r="P21">
        <f>O21-K21</f>
        <v>86.365999999999985</v>
      </c>
    </row>
    <row r="22" spans="1:16">
      <c r="A22" t="s">
        <v>36</v>
      </c>
      <c r="B22">
        <v>3</v>
      </c>
      <c r="D22">
        <v>6000</v>
      </c>
      <c r="E22" s="5">
        <f t="shared" si="17"/>
        <v>93.75</v>
      </c>
      <c r="F22">
        <f t="shared" si="10"/>
        <v>0.81600000000000006</v>
      </c>
      <c r="G22" s="5">
        <f t="shared" si="8"/>
        <v>94.566000000000003</v>
      </c>
      <c r="H22" s="5">
        <f t="shared" si="9"/>
        <v>31.522000000000002</v>
      </c>
      <c r="I22">
        <v>1</v>
      </c>
      <c r="J22">
        <f t="shared" si="11"/>
        <v>31.522000000000002</v>
      </c>
      <c r="K22">
        <f t="shared" si="13"/>
        <v>94.566000000000003</v>
      </c>
      <c r="L22">
        <f t="shared" si="14"/>
        <v>3</v>
      </c>
      <c r="M22" s="2">
        <v>3.13</v>
      </c>
      <c r="N22" s="3">
        <f t="shared" si="15"/>
        <v>98.66386</v>
      </c>
      <c r="O22">
        <f t="shared" si="16"/>
        <v>295.99158</v>
      </c>
      <c r="P22">
        <f>O22-K22</f>
        <v>201.42558</v>
      </c>
    </row>
    <row r="23" spans="1:16">
      <c r="A23" t="s">
        <v>51</v>
      </c>
      <c r="E23" s="5">
        <f>SUM(E18:E22)</f>
        <v>204.6875</v>
      </c>
      <c r="F23">
        <f>SUM(F2:F22)</f>
        <v>1011.2959999999999</v>
      </c>
      <c r="G23">
        <f t="shared" si="8"/>
        <v>1215.9834999999998</v>
      </c>
    </row>
    <row r="25" spans="1:16">
      <c r="A25" t="s">
        <v>15</v>
      </c>
      <c r="B25">
        <f>SUM(B2:B15)</f>
        <v>3675</v>
      </c>
    </row>
    <row r="26" spans="1:16">
      <c r="A26" t="s">
        <v>14</v>
      </c>
      <c r="B26" s="1">
        <v>1000</v>
      </c>
      <c r="J26" t="s">
        <v>26</v>
      </c>
      <c r="K26">
        <f>SUM(K2:K15)</f>
        <v>1688.4671874999997</v>
      </c>
      <c r="P26">
        <f>SUM(P2:P15)</f>
        <v>13749.334375000004</v>
      </c>
    </row>
    <row r="27" spans="1:16">
      <c r="A27" t="s">
        <v>18</v>
      </c>
      <c r="B27">
        <f>1000/3675</f>
        <v>0.27210884353741499</v>
      </c>
    </row>
    <row r="28" spans="1:16">
      <c r="A28" t="s">
        <v>29</v>
      </c>
      <c r="B28">
        <v>5</v>
      </c>
    </row>
    <row r="30" spans="1:16">
      <c r="K30" s="2"/>
    </row>
    <row r="31" spans="1:16">
      <c r="K31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0" sqref="D10"/>
    </sheetView>
  </sheetViews>
  <sheetFormatPr baseColWidth="10" defaultRowHeight="15" x14ac:dyDescent="0"/>
  <cols>
    <col min="1" max="1" width="13.1640625" customWidth="1"/>
    <col min="6" max="6" width="12.1640625" customWidth="1"/>
  </cols>
  <sheetData>
    <row r="1" spans="1:8">
      <c r="A1" t="s">
        <v>39</v>
      </c>
      <c r="B1" t="s">
        <v>40</v>
      </c>
      <c r="D1">
        <v>141.22</v>
      </c>
      <c r="F1" t="s">
        <v>42</v>
      </c>
      <c r="G1" t="s">
        <v>43</v>
      </c>
      <c r="H1">
        <v>265.39</v>
      </c>
    </row>
    <row r="2" spans="1:8">
      <c r="D2">
        <v>40</v>
      </c>
    </row>
    <row r="3" spans="1:8">
      <c r="B3" t="s">
        <v>41</v>
      </c>
      <c r="D3" s="4">
        <v>359.31</v>
      </c>
      <c r="G3" t="s">
        <v>47</v>
      </c>
      <c r="H3">
        <v>1.38</v>
      </c>
    </row>
    <row r="4" spans="1:8">
      <c r="D4" s="4">
        <v>703</v>
      </c>
      <c r="G4" t="s">
        <v>48</v>
      </c>
      <c r="H4">
        <v>56.94</v>
      </c>
    </row>
    <row r="5" spans="1:8">
      <c r="D5" s="4">
        <v>112</v>
      </c>
    </row>
    <row r="6" spans="1:8">
      <c r="C6" t="s">
        <v>50</v>
      </c>
      <c r="D6" s="4">
        <f>SUM(D1:D5)</f>
        <v>1355.53</v>
      </c>
      <c r="G6" t="s">
        <v>44</v>
      </c>
      <c r="H6">
        <v>180.19000000000003</v>
      </c>
    </row>
    <row r="7" spans="1:8">
      <c r="G7" t="s">
        <v>45</v>
      </c>
      <c r="H7">
        <v>144.70999999999998</v>
      </c>
    </row>
    <row r="8" spans="1:8">
      <c r="G8" t="s">
        <v>46</v>
      </c>
      <c r="H8">
        <f>SUM(H1:H6)</f>
        <v>503.9</v>
      </c>
    </row>
    <row r="10" spans="1:8">
      <c r="A10" t="s">
        <v>49</v>
      </c>
      <c r="B10">
        <f>D6-H8</f>
        <v>851.63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A2Geeks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Ghalib</dc:creator>
  <cp:lastModifiedBy>Bilal Ghalib</cp:lastModifiedBy>
  <dcterms:created xsi:type="dcterms:W3CDTF">2015-11-11T07:18:18Z</dcterms:created>
  <dcterms:modified xsi:type="dcterms:W3CDTF">2016-04-17T12:49:16Z</dcterms:modified>
</cp:coreProperties>
</file>