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40" yWindow="0" windowWidth="25560" windowHeight="15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" i="1" l="1"/>
  <c r="B16" i="1"/>
  <c r="B17" i="1"/>
  <c r="B18" i="1"/>
  <c r="B19" i="1"/>
  <c r="B20" i="1"/>
  <c r="B22" i="1"/>
  <c r="N9" i="1"/>
  <c r="G9" i="1"/>
  <c r="M9" i="1"/>
  <c r="I9" i="1"/>
  <c r="K10" i="1"/>
  <c r="N10" i="1"/>
  <c r="J10" i="1"/>
  <c r="B23" i="1"/>
  <c r="P10" i="1"/>
  <c r="G10" i="1"/>
  <c r="M10" i="1"/>
  <c r="I10" i="1"/>
  <c r="K11" i="1"/>
  <c r="N11" i="1"/>
  <c r="J11" i="1"/>
  <c r="P11" i="1"/>
  <c r="G11" i="1"/>
  <c r="M11" i="1"/>
  <c r="I11" i="1"/>
  <c r="K12" i="1"/>
  <c r="N12" i="1"/>
  <c r="J12" i="1"/>
  <c r="P12" i="1"/>
  <c r="G12" i="1"/>
  <c r="M12" i="1"/>
  <c r="I12" i="1"/>
  <c r="K13" i="1"/>
  <c r="N13" i="1"/>
  <c r="J13" i="1"/>
  <c r="P13" i="1"/>
  <c r="G13" i="1"/>
  <c r="M13" i="1"/>
  <c r="I13" i="1"/>
  <c r="K14" i="1"/>
  <c r="N14" i="1"/>
  <c r="J14" i="1"/>
  <c r="P14" i="1"/>
  <c r="G14" i="1"/>
  <c r="M14" i="1"/>
  <c r="I14" i="1"/>
  <c r="K15" i="1"/>
  <c r="N15" i="1"/>
  <c r="J15" i="1"/>
  <c r="P15" i="1"/>
  <c r="G15" i="1"/>
  <c r="M15" i="1"/>
  <c r="I15" i="1"/>
  <c r="K16" i="1"/>
  <c r="N16" i="1"/>
  <c r="J16" i="1"/>
  <c r="P16" i="1"/>
  <c r="G16" i="1"/>
  <c r="M16" i="1"/>
  <c r="I16" i="1"/>
  <c r="K17" i="1"/>
  <c r="N17" i="1"/>
  <c r="J17" i="1"/>
  <c r="P17" i="1"/>
  <c r="G17" i="1"/>
  <c r="M17" i="1"/>
  <c r="I17" i="1"/>
  <c r="K18" i="1"/>
  <c r="N18" i="1"/>
  <c r="J18" i="1"/>
  <c r="P18" i="1"/>
  <c r="G18" i="1"/>
  <c r="M18" i="1"/>
  <c r="I18" i="1"/>
  <c r="K19" i="1"/>
  <c r="N19" i="1"/>
  <c r="J19" i="1"/>
  <c r="P19" i="1"/>
  <c r="G19" i="1"/>
  <c r="M19" i="1"/>
  <c r="I19" i="1"/>
  <c r="K20" i="1"/>
  <c r="N20" i="1"/>
  <c r="J20" i="1"/>
  <c r="P20" i="1"/>
  <c r="G20" i="1"/>
  <c r="M20" i="1"/>
  <c r="I20" i="1"/>
  <c r="K21" i="1"/>
  <c r="N21" i="1"/>
  <c r="J21" i="1"/>
  <c r="P21" i="1"/>
  <c r="G21" i="1"/>
  <c r="M21" i="1"/>
  <c r="I21" i="1"/>
  <c r="K22" i="1"/>
  <c r="N22" i="1"/>
  <c r="J22" i="1"/>
  <c r="P22" i="1"/>
  <c r="G22" i="1"/>
  <c r="M22" i="1"/>
  <c r="I22" i="1"/>
  <c r="K23" i="1"/>
  <c r="N23" i="1"/>
  <c r="J23" i="1"/>
  <c r="P23" i="1"/>
  <c r="G23" i="1"/>
  <c r="M23" i="1"/>
  <c r="I23" i="1"/>
  <c r="K24" i="1"/>
  <c r="N24" i="1"/>
  <c r="J24" i="1"/>
  <c r="P24" i="1"/>
  <c r="G24" i="1"/>
  <c r="M24" i="1"/>
  <c r="I24" i="1"/>
  <c r="K25" i="1"/>
  <c r="N25" i="1"/>
  <c r="J25" i="1"/>
  <c r="P25" i="1"/>
  <c r="G25" i="1"/>
  <c r="M25" i="1"/>
  <c r="I25" i="1"/>
  <c r="K26" i="1"/>
  <c r="N26" i="1"/>
  <c r="J26" i="1"/>
  <c r="P26" i="1"/>
  <c r="G26" i="1"/>
  <c r="M26" i="1"/>
  <c r="I26" i="1"/>
  <c r="K27" i="1"/>
  <c r="N27" i="1"/>
  <c r="J27" i="1"/>
  <c r="P27" i="1"/>
  <c r="G27" i="1"/>
  <c r="M27" i="1"/>
  <c r="I27" i="1"/>
  <c r="K28" i="1"/>
  <c r="N28" i="1"/>
  <c r="J28" i="1"/>
  <c r="P28" i="1"/>
  <c r="G28" i="1"/>
  <c r="M28" i="1"/>
  <c r="I28" i="1"/>
  <c r="K29" i="1"/>
  <c r="N29" i="1"/>
  <c r="J29" i="1"/>
  <c r="P29" i="1"/>
  <c r="G29" i="1"/>
  <c r="M29" i="1"/>
  <c r="I29" i="1"/>
  <c r="K30" i="1"/>
  <c r="N30" i="1"/>
  <c r="J30" i="1"/>
  <c r="P30" i="1"/>
  <c r="G30" i="1"/>
  <c r="M30" i="1"/>
  <c r="I30" i="1"/>
  <c r="K31" i="1"/>
  <c r="N31" i="1"/>
  <c r="J31" i="1"/>
  <c r="P31" i="1"/>
  <c r="G31" i="1"/>
  <c r="M31" i="1"/>
  <c r="I31" i="1"/>
  <c r="K32" i="1"/>
  <c r="N32" i="1"/>
  <c r="J32" i="1"/>
  <c r="P32" i="1"/>
  <c r="G32" i="1"/>
  <c r="M32" i="1"/>
  <c r="I32" i="1"/>
  <c r="K33" i="1"/>
  <c r="N33" i="1"/>
  <c r="J33" i="1"/>
  <c r="P33" i="1"/>
  <c r="G33" i="1"/>
  <c r="M33" i="1"/>
  <c r="I33" i="1"/>
  <c r="K34" i="1"/>
  <c r="N34" i="1"/>
  <c r="J34" i="1"/>
  <c r="P34" i="1"/>
  <c r="G34" i="1"/>
  <c r="M34" i="1"/>
  <c r="I34" i="1"/>
  <c r="K35" i="1"/>
  <c r="N35" i="1"/>
  <c r="J35" i="1"/>
  <c r="P35" i="1"/>
  <c r="G35" i="1"/>
  <c r="M35" i="1"/>
  <c r="I35" i="1"/>
  <c r="K36" i="1"/>
  <c r="N36" i="1"/>
  <c r="J36" i="1"/>
  <c r="P36" i="1"/>
  <c r="G36" i="1"/>
  <c r="M36" i="1"/>
  <c r="I36" i="1"/>
  <c r="K37" i="1"/>
  <c r="N37" i="1"/>
  <c r="J37" i="1"/>
  <c r="P37" i="1"/>
  <c r="G37" i="1"/>
  <c r="M37" i="1"/>
  <c r="I37" i="1"/>
  <c r="K38" i="1"/>
  <c r="N38" i="1"/>
  <c r="J38" i="1"/>
  <c r="P38" i="1"/>
  <c r="G38" i="1"/>
  <c r="M38" i="1"/>
  <c r="I38" i="1"/>
  <c r="K39" i="1"/>
  <c r="N39" i="1"/>
  <c r="J39" i="1"/>
  <c r="P39" i="1"/>
  <c r="G39" i="1"/>
  <c r="M39" i="1"/>
  <c r="I39" i="1"/>
  <c r="K40" i="1"/>
  <c r="N40" i="1"/>
  <c r="J40" i="1"/>
  <c r="P40" i="1"/>
  <c r="G40" i="1"/>
  <c r="M40" i="1"/>
  <c r="I40" i="1"/>
  <c r="K41" i="1"/>
  <c r="N41" i="1"/>
  <c r="J41" i="1"/>
  <c r="P41" i="1"/>
  <c r="G41" i="1"/>
  <c r="M41" i="1"/>
  <c r="I41" i="1"/>
  <c r="K42" i="1"/>
  <c r="N42" i="1"/>
  <c r="J42" i="1"/>
  <c r="P42" i="1"/>
  <c r="G42" i="1"/>
  <c r="M42" i="1"/>
  <c r="I42" i="1"/>
  <c r="K43" i="1"/>
  <c r="J43" i="1"/>
  <c r="I43" i="1"/>
  <c r="J44" i="1"/>
  <c r="P44" i="1"/>
  <c r="O44" i="1"/>
  <c r="N43" i="1"/>
  <c r="P43" i="1"/>
  <c r="G43" i="1"/>
  <c r="M43" i="1"/>
  <c r="K44" i="1"/>
  <c r="N44" i="1"/>
  <c r="G44" i="1"/>
  <c r="M44" i="1"/>
  <c r="L44" i="1"/>
  <c r="I44" i="1"/>
  <c r="E44" i="1"/>
  <c r="H44" i="1"/>
  <c r="F44" i="1"/>
  <c r="O43" i="1"/>
  <c r="L43" i="1"/>
  <c r="E43" i="1"/>
  <c r="H43" i="1"/>
  <c r="F43" i="1"/>
  <c r="O42" i="1"/>
  <c r="L42" i="1"/>
  <c r="E42" i="1"/>
  <c r="H42" i="1"/>
  <c r="F42" i="1"/>
  <c r="O41" i="1"/>
  <c r="L41" i="1"/>
  <c r="E41" i="1"/>
  <c r="H41" i="1"/>
  <c r="F41" i="1"/>
  <c r="O40" i="1"/>
  <c r="L40" i="1"/>
  <c r="E40" i="1"/>
  <c r="H40" i="1"/>
  <c r="F40" i="1"/>
  <c r="O39" i="1"/>
  <c r="L39" i="1"/>
  <c r="E39" i="1"/>
  <c r="H39" i="1"/>
  <c r="F39" i="1"/>
  <c r="O38" i="1"/>
  <c r="L38" i="1"/>
  <c r="E38" i="1"/>
  <c r="H38" i="1"/>
  <c r="F38" i="1"/>
  <c r="O37" i="1"/>
  <c r="L37" i="1"/>
  <c r="E37" i="1"/>
  <c r="H37" i="1"/>
  <c r="F37" i="1"/>
  <c r="O36" i="1"/>
  <c r="L36" i="1"/>
  <c r="E36" i="1"/>
  <c r="H36" i="1"/>
  <c r="F36" i="1"/>
  <c r="O35" i="1"/>
  <c r="L35" i="1"/>
  <c r="E35" i="1"/>
  <c r="H35" i="1"/>
  <c r="F35" i="1"/>
  <c r="O34" i="1"/>
  <c r="L34" i="1"/>
  <c r="E34" i="1"/>
  <c r="H34" i="1"/>
  <c r="F34" i="1"/>
  <c r="O33" i="1"/>
  <c r="L33" i="1"/>
  <c r="E33" i="1"/>
  <c r="H33" i="1"/>
  <c r="F33" i="1"/>
  <c r="O32" i="1"/>
  <c r="L32" i="1"/>
  <c r="E32" i="1"/>
  <c r="H32" i="1"/>
  <c r="F32" i="1"/>
  <c r="O31" i="1"/>
  <c r="L31" i="1"/>
  <c r="E31" i="1"/>
  <c r="H31" i="1"/>
  <c r="F31" i="1"/>
  <c r="O30" i="1"/>
  <c r="L30" i="1"/>
  <c r="E30" i="1"/>
  <c r="H30" i="1"/>
  <c r="F30" i="1"/>
  <c r="O29" i="1"/>
  <c r="L29" i="1"/>
  <c r="E29" i="1"/>
  <c r="H29" i="1"/>
  <c r="F29" i="1"/>
  <c r="O28" i="1"/>
  <c r="L28" i="1"/>
  <c r="E28" i="1"/>
  <c r="H28" i="1"/>
  <c r="F28" i="1"/>
  <c r="O27" i="1"/>
  <c r="L27" i="1"/>
  <c r="E27" i="1"/>
  <c r="H27" i="1"/>
  <c r="F27" i="1"/>
  <c r="O26" i="1"/>
  <c r="L26" i="1"/>
  <c r="E26" i="1"/>
  <c r="H26" i="1"/>
  <c r="F26" i="1"/>
  <c r="O25" i="1"/>
  <c r="L25" i="1"/>
  <c r="E25" i="1"/>
  <c r="H25" i="1"/>
  <c r="F25" i="1"/>
  <c r="O24" i="1"/>
  <c r="L24" i="1"/>
  <c r="E24" i="1"/>
  <c r="H24" i="1"/>
  <c r="F24" i="1"/>
  <c r="B21" i="1"/>
  <c r="B24" i="1"/>
  <c r="O23" i="1"/>
  <c r="L23" i="1"/>
  <c r="E23" i="1"/>
  <c r="H23" i="1"/>
  <c r="F23" i="1"/>
  <c r="O22" i="1"/>
  <c r="L22" i="1"/>
  <c r="E22" i="1"/>
  <c r="H22" i="1"/>
  <c r="F22" i="1"/>
  <c r="O21" i="1"/>
  <c r="L21" i="1"/>
  <c r="E21" i="1"/>
  <c r="H21" i="1"/>
  <c r="F21" i="1"/>
  <c r="O20" i="1"/>
  <c r="L20" i="1"/>
  <c r="E20" i="1"/>
  <c r="H20" i="1"/>
  <c r="F20" i="1"/>
  <c r="O19" i="1"/>
  <c r="L19" i="1"/>
  <c r="E19" i="1"/>
  <c r="H19" i="1"/>
  <c r="F19" i="1"/>
  <c r="O18" i="1"/>
  <c r="L18" i="1"/>
  <c r="E18" i="1"/>
  <c r="H18" i="1"/>
  <c r="F18" i="1"/>
  <c r="O17" i="1"/>
  <c r="L17" i="1"/>
  <c r="E17" i="1"/>
  <c r="H17" i="1"/>
  <c r="F17" i="1"/>
  <c r="O16" i="1"/>
  <c r="L16" i="1"/>
  <c r="E16" i="1"/>
  <c r="H16" i="1"/>
  <c r="F16" i="1"/>
  <c r="O15" i="1"/>
  <c r="L15" i="1"/>
  <c r="E15" i="1"/>
  <c r="H15" i="1"/>
  <c r="F15" i="1"/>
  <c r="O14" i="1"/>
  <c r="L14" i="1"/>
  <c r="E14" i="1"/>
  <c r="H14" i="1"/>
  <c r="F14" i="1"/>
  <c r="O13" i="1"/>
  <c r="L13" i="1"/>
  <c r="E13" i="1"/>
  <c r="H13" i="1"/>
  <c r="F13" i="1"/>
  <c r="O12" i="1"/>
  <c r="L12" i="1"/>
  <c r="E12" i="1"/>
  <c r="H12" i="1"/>
  <c r="F12" i="1"/>
  <c r="O11" i="1"/>
  <c r="L11" i="1"/>
  <c r="E11" i="1"/>
  <c r="H11" i="1"/>
  <c r="F11" i="1"/>
  <c r="O10" i="1"/>
  <c r="L10" i="1"/>
  <c r="E10" i="1"/>
  <c r="H10" i="1"/>
  <c r="F10" i="1"/>
  <c r="L9" i="1"/>
  <c r="E9" i="1"/>
  <c r="H9" i="1"/>
  <c r="F9" i="1"/>
  <c r="I5" i="1"/>
  <c r="I6" i="1"/>
  <c r="G3" i="1"/>
  <c r="G4" i="1"/>
  <c r="G5" i="1"/>
  <c r="G6" i="1"/>
  <c r="E3" i="1"/>
  <c r="E4" i="1"/>
  <c r="E5" i="1"/>
  <c r="E6" i="1"/>
  <c r="H6" i="1"/>
  <c r="F3" i="1"/>
  <c r="F4" i="1"/>
  <c r="F5" i="1"/>
  <c r="F6" i="1"/>
  <c r="H5" i="1"/>
  <c r="I4" i="1"/>
  <c r="H4" i="1"/>
  <c r="I3" i="1"/>
  <c r="H3" i="1"/>
</calcChain>
</file>

<file path=xl/sharedStrings.xml><?xml version="1.0" encoding="utf-8"?>
<sst xmlns="http://schemas.openxmlformats.org/spreadsheetml/2006/main" count="48" uniqueCount="43">
  <si>
    <t>INPUTS</t>
  </si>
  <si>
    <t>Price Point</t>
  </si>
  <si>
    <t>Cost of products in box</t>
  </si>
  <si>
    <t>Cost of packaging</t>
  </si>
  <si>
    <t>Cost of tissue &amp; inserts</t>
  </si>
  <si>
    <t>Fulfillment center cost per package</t>
  </si>
  <si>
    <t>Postage cost per package</t>
  </si>
  <si>
    <t>COCA</t>
  </si>
  <si>
    <t>Churn</t>
  </si>
  <si>
    <t>Reinvestment Rate</t>
  </si>
  <si>
    <t>CALCULATED</t>
  </si>
  <si>
    <t>Total Product Cost</t>
  </si>
  <si>
    <t>Total Fulfillment Cost</t>
  </si>
  <si>
    <t>COGS</t>
  </si>
  <si>
    <t>Total Fees</t>
  </si>
  <si>
    <t>Gross profit</t>
  </si>
  <si>
    <t>Subscription duration</t>
  </si>
  <si>
    <t>First month Net Profit</t>
  </si>
  <si>
    <t>Retained Net Profit</t>
  </si>
  <si>
    <t>CLTV</t>
  </si>
  <si>
    <t>Seed Customers</t>
  </si>
  <si>
    <t>CONSTANTS</t>
  </si>
  <si>
    <t>Max monthly growth</t>
  </si>
  <si>
    <t>CC Processing Fee</t>
  </si>
  <si>
    <t>CC Processing Flat Fee</t>
  </si>
  <si>
    <t>CJ Processing Fee</t>
  </si>
  <si>
    <t>CJ Processing Flat Fee</t>
  </si>
  <si>
    <t>Month</t>
  </si>
  <si>
    <t>Total Rev</t>
  </si>
  <si>
    <t>Take-home</t>
  </si>
  <si>
    <t>Total Profit</t>
  </si>
  <si>
    <t>Profit Margin</t>
  </si>
  <si>
    <t>Total Active Subs</t>
  </si>
  <si>
    <t>Retained Subs</t>
  </si>
  <si>
    <t>New Custs</t>
  </si>
  <si>
    <t>New Rev</t>
  </si>
  <si>
    <t>Reinvested</t>
  </si>
  <si>
    <t>New Profit</t>
  </si>
  <si>
    <t>Retained Revenue</t>
  </si>
  <si>
    <t>Retained Profit</t>
  </si>
  <si>
    <t>OUTPUT</t>
  </si>
  <si>
    <t>Year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</si>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</sst>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$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workbookViewId="0">
      <selection activeCell="B2" sqref="B2"/>
    </sheetView>
  </sheetViews>
  <sheetFormatPr baseColWidth="10" defaultColWidth="8.83203125" defaultRowHeight="14" x14ac:dyDescent="0"/>
  <cols>
    <col min="1" max="1" width="28.6640625" customWidth="1"/>
    <col min="2" max="2" width="10.6640625" customWidth="1"/>
    <col min="5" max="16" width="15.6640625" customWidth="1"/>
  </cols>
  <sheetData>
    <row r="1" spans="1:16">
      <c r="A1" s="1" t="s">
        <v>0</v>
      </c>
      <c r="D1" s="1" t="s">
        <v>40</v>
      </c>
    </row>
    <row r="2" spans="1:16">
      <c r="A2" s="1" t="s">
        <v>1</v>
      </c>
      <c r="B2" s="2">
        <v>14.99</v>
      </c>
      <c r="D2" s="1" t="s">
        <v>41</v>
      </c>
      <c r="E2" s="1" t="s">
        <v>28</v>
      </c>
      <c r="F2" s="1" t="s">
        <v>29</v>
      </c>
      <c r="G2" s="1" t="s">
        <v>30</v>
      </c>
      <c r="H2" s="1" t="s">
        <v>31</v>
      </c>
      <c r="I2" s="1" t="s">
        <v>32</v>
      </c>
    </row>
    <row r="3" spans="1:16">
      <c r="D3" s="1">
        <v>1</v>
      </c>
      <c r="E3" s="2">
        <f>SUM(E9:E20)</f>
        <v>32573.27</v>
      </c>
      <c r="F3" s="2">
        <f>SUM(F9:F20)</f>
        <v>13344.5615065</v>
      </c>
      <c r="G3" s="2">
        <f>SUM(G9:G20)</f>
        <v>19063.659294999998</v>
      </c>
      <c r="H3" s="3">
        <f>G3/E3</f>
        <v>0.58525469794712037</v>
      </c>
      <c r="I3">
        <f>I20</f>
        <v>323</v>
      </c>
    </row>
    <row r="4" spans="1:16">
      <c r="A4" t="s">
        <v>2</v>
      </c>
      <c r="B4" s="2">
        <v>1</v>
      </c>
      <c r="D4" s="1">
        <v>2</v>
      </c>
      <c r="E4" s="2">
        <f>SUM(E21:E32)</f>
        <v>140456.29999999999</v>
      </c>
      <c r="F4" s="2">
        <f>SUM(F21:F32)</f>
        <v>59557.094485000001</v>
      </c>
      <c r="G4" s="2">
        <f>SUM(G21:G32)</f>
        <v>85081.563550000006</v>
      </c>
      <c r="H4" s="3">
        <f>G4/E4</f>
        <v>0.60575113789840695</v>
      </c>
      <c r="I4">
        <f>I32</f>
        <v>1402</v>
      </c>
    </row>
    <row r="5" spans="1:16">
      <c r="A5" t="s">
        <v>3</v>
      </c>
      <c r="B5" s="2">
        <v>0.25</v>
      </c>
      <c r="D5" s="1">
        <v>3</v>
      </c>
      <c r="E5" s="2">
        <f>SUM(E33:E44)</f>
        <v>608893.80000000005</v>
      </c>
      <c r="F5" s="2">
        <f>SUM(F33:F44)</f>
        <v>258204.73510999998</v>
      </c>
      <c r="G5" s="2">
        <f>SUM(G33:G44)</f>
        <v>368863.90729999996</v>
      </c>
      <c r="H5" s="3">
        <f>G5/E5</f>
        <v>0.60579350175679225</v>
      </c>
      <c r="I5">
        <f>I44</f>
        <v>6075</v>
      </c>
    </row>
    <row r="6" spans="1:16">
      <c r="A6" t="s">
        <v>4</v>
      </c>
      <c r="B6" s="2">
        <v>0.2</v>
      </c>
      <c r="D6" s="1" t="s">
        <v>42</v>
      </c>
      <c r="E6" s="2">
        <f>SUM(E3:E5)</f>
        <v>781923.37</v>
      </c>
      <c r="F6" s="2">
        <f>SUM(F3:F5)</f>
        <v>331106.39110149996</v>
      </c>
      <c r="G6" s="2">
        <f>SUM(G3:G5)</f>
        <v>473009.13014499994</v>
      </c>
      <c r="H6" s="3">
        <f>G6/E6</f>
        <v>0.60493028894250844</v>
      </c>
      <c r="I6">
        <f>I5</f>
        <v>6075</v>
      </c>
    </row>
    <row r="8" spans="1:16">
      <c r="A8" t="s">
        <v>5</v>
      </c>
      <c r="B8" s="2">
        <v>1</v>
      </c>
      <c r="D8" s="1" t="s">
        <v>27</v>
      </c>
      <c r="E8" s="1" t="s">
        <v>28</v>
      </c>
      <c r="F8" s="1" t="s">
        <v>29</v>
      </c>
      <c r="G8" s="1" t="s">
        <v>30</v>
      </c>
      <c r="H8" s="1" t="s">
        <v>31</v>
      </c>
      <c r="I8" s="1" t="s">
        <v>32</v>
      </c>
      <c r="J8" s="1" t="s">
        <v>33</v>
      </c>
      <c r="K8" s="1" t="s">
        <v>34</v>
      </c>
      <c r="L8" s="1" t="s">
        <v>35</v>
      </c>
      <c r="M8" s="1" t="s">
        <v>36</v>
      </c>
      <c r="N8" s="1" t="s">
        <v>37</v>
      </c>
      <c r="O8" s="1" t="s">
        <v>38</v>
      </c>
      <c r="P8" s="1" t="s">
        <v>39</v>
      </c>
    </row>
    <row r="9" spans="1:16">
      <c r="A9" t="s">
        <v>6</v>
      </c>
      <c r="B9" s="2">
        <v>0.49</v>
      </c>
      <c r="D9" s="1">
        <v>1</v>
      </c>
      <c r="E9" s="2">
        <f t="shared" ref="E9:E44" si="0">L9+O9</f>
        <v>1499</v>
      </c>
      <c r="F9" s="2">
        <f t="shared" ref="F9:F44" si="1">G9-M9</f>
        <v>71.954050000000009</v>
      </c>
      <c r="G9" s="2">
        <f>N9</f>
        <v>102.79150000000001</v>
      </c>
      <c r="H9" s="3">
        <f t="shared" ref="H9:H44" si="2">G9/E9</f>
        <v>6.8573382254836571E-2</v>
      </c>
      <c r="I9" s="4">
        <f t="shared" ref="I9:I44" si="3">K9+J9</f>
        <v>100</v>
      </c>
      <c r="J9" s="4">
        <v>0</v>
      </c>
      <c r="K9" s="4">
        <f>$B$25</f>
        <v>100</v>
      </c>
      <c r="L9" s="2">
        <f t="shared" ref="L9:L44" si="4">K9*$B$2</f>
        <v>1499</v>
      </c>
      <c r="M9" s="2">
        <f t="shared" ref="M9:M44" si="5">G9*$B$13</f>
        <v>30.837450000000004</v>
      </c>
      <c r="N9" s="2">
        <f t="shared" ref="N9:N44" si="6">K9*$B$22</f>
        <v>102.79150000000001</v>
      </c>
      <c r="O9" s="2">
        <v>0</v>
      </c>
      <c r="P9" s="2">
        <v>0</v>
      </c>
    </row>
    <row r="10" spans="1:16">
      <c r="D10" s="1">
        <v>2</v>
      </c>
      <c r="E10" s="2">
        <f t="shared" si="0"/>
        <v>1409.06</v>
      </c>
      <c r="F10" s="2">
        <f t="shared" si="1"/>
        <v>704.63680700000009</v>
      </c>
      <c r="G10" s="2">
        <f t="shared" ref="G10:G44" si="7">N10+P10</f>
        <v>1006.62401</v>
      </c>
      <c r="H10" s="3">
        <f t="shared" si="2"/>
        <v>0.71439400025548949</v>
      </c>
      <c r="I10" s="4">
        <f t="shared" si="3"/>
        <v>94</v>
      </c>
      <c r="J10" s="4">
        <f t="shared" ref="J10:J44" si="8">ROUND(I9*(1-$B$12), 0)</f>
        <v>91</v>
      </c>
      <c r="K10" s="4">
        <f t="shared" ref="K10:K44" si="9">MIN(ROUND(M9/$B$11, 0), ROUND(I9*$B$28, 0))</f>
        <v>3</v>
      </c>
      <c r="L10" s="2">
        <f t="shared" si="4"/>
        <v>44.97</v>
      </c>
      <c r="M10" s="2">
        <f t="shared" si="5"/>
        <v>301.98720299999997</v>
      </c>
      <c r="N10" s="2">
        <f t="shared" si="6"/>
        <v>3.0837450000000004</v>
      </c>
      <c r="O10" s="2">
        <f t="shared" ref="O10:O44" si="10">J10*$B$2</f>
        <v>1364.09</v>
      </c>
      <c r="P10" s="2">
        <f t="shared" ref="P10:P44" si="11">J10*$B$23</f>
        <v>1003.540265</v>
      </c>
    </row>
    <row r="11" spans="1:16">
      <c r="A11" t="s">
        <v>7</v>
      </c>
      <c r="B11" s="2">
        <v>10</v>
      </c>
      <c r="D11" s="1">
        <v>3</v>
      </c>
      <c r="E11" s="2">
        <f t="shared" si="0"/>
        <v>1603.93</v>
      </c>
      <c r="F11" s="2">
        <f t="shared" si="1"/>
        <v>678.99083350000001</v>
      </c>
      <c r="G11" s="2">
        <f t="shared" si="7"/>
        <v>969.98690500000009</v>
      </c>
      <c r="H11" s="3">
        <f t="shared" si="2"/>
        <v>0.60475638275984611</v>
      </c>
      <c r="I11" s="4">
        <f t="shared" si="3"/>
        <v>107</v>
      </c>
      <c r="J11" s="4">
        <f t="shared" si="8"/>
        <v>86</v>
      </c>
      <c r="K11" s="4">
        <f t="shared" si="9"/>
        <v>21</v>
      </c>
      <c r="L11" s="2">
        <f t="shared" si="4"/>
        <v>314.79000000000002</v>
      </c>
      <c r="M11" s="2">
        <f t="shared" si="5"/>
        <v>290.99607150000003</v>
      </c>
      <c r="N11" s="2">
        <f t="shared" si="6"/>
        <v>21.586215000000003</v>
      </c>
      <c r="O11" s="2">
        <f t="shared" si="10"/>
        <v>1289.1400000000001</v>
      </c>
      <c r="P11" s="2">
        <f t="shared" si="11"/>
        <v>948.40069000000005</v>
      </c>
    </row>
    <row r="12" spans="1:16">
      <c r="A12" t="s">
        <v>8</v>
      </c>
      <c r="B12" s="3">
        <v>0.09</v>
      </c>
      <c r="D12" s="1">
        <v>4</v>
      </c>
      <c r="E12" s="2">
        <f t="shared" si="0"/>
        <v>1813.79</v>
      </c>
      <c r="F12" s="2">
        <f t="shared" si="1"/>
        <v>766.06440049999992</v>
      </c>
      <c r="G12" s="2">
        <f t="shared" si="7"/>
        <v>1094.3777149999999</v>
      </c>
      <c r="H12" s="3">
        <f t="shared" si="2"/>
        <v>0.60336517182253724</v>
      </c>
      <c r="I12" s="4">
        <f t="shared" si="3"/>
        <v>121</v>
      </c>
      <c r="J12" s="4">
        <f t="shared" si="8"/>
        <v>97</v>
      </c>
      <c r="K12" s="4">
        <f t="shared" si="9"/>
        <v>24</v>
      </c>
      <c r="L12" s="2">
        <f t="shared" si="4"/>
        <v>359.76</v>
      </c>
      <c r="M12" s="2">
        <f t="shared" si="5"/>
        <v>328.31331449999993</v>
      </c>
      <c r="N12" s="2">
        <f t="shared" si="6"/>
        <v>24.669960000000003</v>
      </c>
      <c r="O12" s="2">
        <f t="shared" si="10"/>
        <v>1454.03</v>
      </c>
      <c r="P12" s="2">
        <f t="shared" si="11"/>
        <v>1069.7077549999999</v>
      </c>
    </row>
    <row r="13" spans="1:16">
      <c r="A13" t="s">
        <v>9</v>
      </c>
      <c r="B13" s="3">
        <v>0.3</v>
      </c>
      <c r="D13" s="1">
        <v>5</v>
      </c>
      <c r="E13" s="2">
        <f t="shared" si="0"/>
        <v>2053.63</v>
      </c>
      <c r="F13" s="2">
        <f t="shared" si="1"/>
        <v>868.57704850000016</v>
      </c>
      <c r="G13" s="2">
        <f t="shared" si="7"/>
        <v>1240.8243550000002</v>
      </c>
      <c r="H13" s="3">
        <f t="shared" si="2"/>
        <v>0.60421027887204615</v>
      </c>
      <c r="I13" s="4">
        <f t="shared" si="3"/>
        <v>137</v>
      </c>
      <c r="J13" s="4">
        <f t="shared" si="8"/>
        <v>110</v>
      </c>
      <c r="K13" s="4">
        <f t="shared" si="9"/>
        <v>27</v>
      </c>
      <c r="L13" s="2">
        <f t="shared" si="4"/>
        <v>404.73</v>
      </c>
      <c r="M13" s="2">
        <f t="shared" si="5"/>
        <v>372.24730650000004</v>
      </c>
      <c r="N13" s="2">
        <f t="shared" si="6"/>
        <v>27.753705000000004</v>
      </c>
      <c r="O13" s="2">
        <f t="shared" si="10"/>
        <v>1648.9</v>
      </c>
      <c r="P13" s="2">
        <f t="shared" si="11"/>
        <v>1213.0706500000001</v>
      </c>
    </row>
    <row r="14" spans="1:16">
      <c r="D14" s="1">
        <v>6</v>
      </c>
      <c r="E14" s="2">
        <f t="shared" si="0"/>
        <v>2323.4499999999998</v>
      </c>
      <c r="F14" s="2">
        <f t="shared" si="1"/>
        <v>986.52877750000016</v>
      </c>
      <c r="G14" s="2">
        <f t="shared" si="7"/>
        <v>1409.3268250000001</v>
      </c>
      <c r="H14" s="3">
        <f t="shared" si="2"/>
        <v>0.60656645290408673</v>
      </c>
      <c r="I14" s="4">
        <f t="shared" si="3"/>
        <v>155</v>
      </c>
      <c r="J14" s="4">
        <f t="shared" si="8"/>
        <v>125</v>
      </c>
      <c r="K14" s="4">
        <f t="shared" si="9"/>
        <v>30</v>
      </c>
      <c r="L14" s="2">
        <f t="shared" si="4"/>
        <v>449.7</v>
      </c>
      <c r="M14" s="2">
        <f t="shared" si="5"/>
        <v>422.7980475</v>
      </c>
      <c r="N14" s="2">
        <f t="shared" si="6"/>
        <v>30.837450000000004</v>
      </c>
      <c r="O14" s="2">
        <f t="shared" si="10"/>
        <v>1873.75</v>
      </c>
      <c r="P14" s="2">
        <f t="shared" si="11"/>
        <v>1378.4893750000001</v>
      </c>
    </row>
    <row r="15" spans="1:16">
      <c r="A15" s="1" t="s">
        <v>10</v>
      </c>
      <c r="D15" s="1">
        <v>7</v>
      </c>
      <c r="E15" s="2">
        <f t="shared" si="0"/>
        <v>2623.25</v>
      </c>
      <c r="F15" s="2">
        <f t="shared" si="1"/>
        <v>1112.9195875</v>
      </c>
      <c r="G15" s="2">
        <f t="shared" si="7"/>
        <v>1589.885125</v>
      </c>
      <c r="H15" s="3">
        <f t="shared" si="2"/>
        <v>0.60607457352520733</v>
      </c>
      <c r="I15" s="4">
        <f t="shared" si="3"/>
        <v>175</v>
      </c>
      <c r="J15" s="4">
        <f t="shared" si="8"/>
        <v>141</v>
      </c>
      <c r="K15" s="4">
        <f t="shared" si="9"/>
        <v>34</v>
      </c>
      <c r="L15" s="2">
        <f t="shared" si="4"/>
        <v>509.66</v>
      </c>
      <c r="M15" s="2">
        <f t="shared" si="5"/>
        <v>476.96553749999998</v>
      </c>
      <c r="N15" s="2">
        <f t="shared" si="6"/>
        <v>34.949110000000005</v>
      </c>
      <c r="O15" s="2">
        <f t="shared" si="10"/>
        <v>2113.59</v>
      </c>
      <c r="P15" s="2">
        <f t="shared" si="11"/>
        <v>1554.936015</v>
      </c>
    </row>
    <row r="16" spans="1:16">
      <c r="A16" t="s">
        <v>11</v>
      </c>
      <c r="B16" s="2">
        <f>SUM(B4:B6)</f>
        <v>1.45</v>
      </c>
      <c r="D16" s="1">
        <v>8</v>
      </c>
      <c r="E16" s="2">
        <f t="shared" si="0"/>
        <v>2968.02</v>
      </c>
      <c r="F16" s="2">
        <f t="shared" si="1"/>
        <v>1255.4690190000001</v>
      </c>
      <c r="G16" s="2">
        <f t="shared" si="7"/>
        <v>1793.5271700000001</v>
      </c>
      <c r="H16" s="3">
        <f t="shared" si="2"/>
        <v>0.60428405805890795</v>
      </c>
      <c r="I16" s="4">
        <f t="shared" si="3"/>
        <v>198</v>
      </c>
      <c r="J16" s="4">
        <f t="shared" si="8"/>
        <v>159</v>
      </c>
      <c r="K16" s="4">
        <f t="shared" si="9"/>
        <v>39</v>
      </c>
      <c r="L16" s="2">
        <f t="shared" si="4"/>
        <v>584.61</v>
      </c>
      <c r="M16" s="2">
        <f t="shared" si="5"/>
        <v>538.05815099999995</v>
      </c>
      <c r="N16" s="2">
        <f t="shared" si="6"/>
        <v>40.088685000000005</v>
      </c>
      <c r="O16" s="2">
        <f t="shared" si="10"/>
        <v>2383.41</v>
      </c>
      <c r="P16" s="2">
        <f t="shared" si="11"/>
        <v>1753.4384850000001</v>
      </c>
    </row>
    <row r="17" spans="1:16">
      <c r="A17" t="s">
        <v>12</v>
      </c>
      <c r="B17" s="2">
        <f>SUM(B8:B9)</f>
        <v>1.49</v>
      </c>
      <c r="D17" s="1">
        <v>9</v>
      </c>
      <c r="E17" s="2">
        <f t="shared" si="0"/>
        <v>3357.7599999999998</v>
      </c>
      <c r="F17" s="2">
        <f t="shared" si="1"/>
        <v>1421.177072</v>
      </c>
      <c r="G17" s="2">
        <f t="shared" si="7"/>
        <v>2030.25296</v>
      </c>
      <c r="H17" s="3">
        <f t="shared" si="2"/>
        <v>0.60464504908033934</v>
      </c>
      <c r="I17" s="4">
        <f t="shared" si="3"/>
        <v>224</v>
      </c>
      <c r="J17" s="4">
        <f t="shared" si="8"/>
        <v>180</v>
      </c>
      <c r="K17" s="4">
        <f t="shared" si="9"/>
        <v>44</v>
      </c>
      <c r="L17" s="2">
        <f t="shared" si="4"/>
        <v>659.56000000000006</v>
      </c>
      <c r="M17" s="2">
        <f t="shared" si="5"/>
        <v>609.07588799999996</v>
      </c>
      <c r="N17" s="2">
        <f t="shared" si="6"/>
        <v>45.228260000000006</v>
      </c>
      <c r="O17" s="2">
        <f t="shared" si="10"/>
        <v>2698.2</v>
      </c>
      <c r="P17" s="2">
        <f t="shared" si="11"/>
        <v>1985.0246999999999</v>
      </c>
    </row>
    <row r="18" spans="1:16">
      <c r="A18" t="s">
        <v>13</v>
      </c>
      <c r="B18" s="2">
        <f>B16+B17</f>
        <v>2.94</v>
      </c>
      <c r="D18" s="1">
        <v>10</v>
      </c>
      <c r="E18" s="2">
        <f t="shared" si="0"/>
        <v>3792.4700000000003</v>
      </c>
      <c r="F18" s="2">
        <f t="shared" si="1"/>
        <v>1610.0437465</v>
      </c>
      <c r="G18" s="2">
        <f t="shared" si="7"/>
        <v>2300.0624950000001</v>
      </c>
      <c r="H18" s="3">
        <f t="shared" si="2"/>
        <v>0.60648139471109852</v>
      </c>
      <c r="I18" s="4">
        <f t="shared" si="3"/>
        <v>253</v>
      </c>
      <c r="J18" s="4">
        <f t="shared" si="8"/>
        <v>204</v>
      </c>
      <c r="K18" s="4">
        <f t="shared" si="9"/>
        <v>49</v>
      </c>
      <c r="L18" s="2">
        <f t="shared" si="4"/>
        <v>734.51</v>
      </c>
      <c r="M18" s="2">
        <f t="shared" si="5"/>
        <v>690.01874850000002</v>
      </c>
      <c r="N18" s="2">
        <f t="shared" si="6"/>
        <v>50.367835000000007</v>
      </c>
      <c r="O18" s="2">
        <f t="shared" si="10"/>
        <v>3057.96</v>
      </c>
      <c r="P18" s="2">
        <f t="shared" si="11"/>
        <v>2249.6946600000001</v>
      </c>
    </row>
    <row r="19" spans="1:16">
      <c r="A19" t="s">
        <v>14</v>
      </c>
      <c r="B19" s="2">
        <f>($B$29*$B$2)+$B$30+($B$2*$B$31)+$B$32</f>
        <v>1.0220850000000001</v>
      </c>
      <c r="D19" s="1">
        <v>11</v>
      </c>
      <c r="E19" s="2">
        <f t="shared" si="0"/>
        <v>4287.1400000000003</v>
      </c>
      <c r="F19" s="2">
        <f t="shared" si="1"/>
        <v>1815.788583</v>
      </c>
      <c r="G19" s="2">
        <f t="shared" si="7"/>
        <v>2593.98369</v>
      </c>
      <c r="H19" s="3">
        <f t="shared" si="2"/>
        <v>0.60506157718199072</v>
      </c>
      <c r="I19" s="4">
        <f t="shared" si="3"/>
        <v>286</v>
      </c>
      <c r="J19" s="4">
        <f t="shared" si="8"/>
        <v>230</v>
      </c>
      <c r="K19" s="4">
        <f t="shared" si="9"/>
        <v>56</v>
      </c>
      <c r="L19" s="2">
        <f t="shared" si="4"/>
        <v>839.44</v>
      </c>
      <c r="M19" s="2">
        <f t="shared" si="5"/>
        <v>778.19510700000001</v>
      </c>
      <c r="N19" s="2">
        <f t="shared" si="6"/>
        <v>57.563240000000008</v>
      </c>
      <c r="O19" s="2">
        <f t="shared" si="10"/>
        <v>3447.7000000000003</v>
      </c>
      <c r="P19" s="2">
        <f t="shared" si="11"/>
        <v>2536.4204500000001</v>
      </c>
    </row>
    <row r="20" spans="1:16">
      <c r="A20" t="s">
        <v>15</v>
      </c>
      <c r="B20" s="2">
        <f>B2-(B18+B19)</f>
        <v>11.027915</v>
      </c>
      <c r="D20" s="1">
        <v>12</v>
      </c>
      <c r="E20" s="2">
        <f t="shared" si="0"/>
        <v>4841.7700000000004</v>
      </c>
      <c r="F20" s="2">
        <f t="shared" si="1"/>
        <v>2052.4115815</v>
      </c>
      <c r="G20" s="2">
        <f t="shared" si="7"/>
        <v>2932.016545</v>
      </c>
      <c r="H20" s="3">
        <f t="shared" si="2"/>
        <v>0.60556708497099199</v>
      </c>
      <c r="I20" s="4">
        <f t="shared" si="3"/>
        <v>323</v>
      </c>
      <c r="J20" s="4">
        <f t="shared" si="8"/>
        <v>260</v>
      </c>
      <c r="K20" s="4">
        <f t="shared" si="9"/>
        <v>63</v>
      </c>
      <c r="L20" s="2">
        <f t="shared" si="4"/>
        <v>944.37</v>
      </c>
      <c r="M20" s="2">
        <f t="shared" si="5"/>
        <v>879.60496349999994</v>
      </c>
      <c r="N20" s="2">
        <f t="shared" si="6"/>
        <v>64.758645000000001</v>
      </c>
      <c r="O20" s="2">
        <f t="shared" si="10"/>
        <v>3897.4</v>
      </c>
      <c r="P20" s="2">
        <f t="shared" si="11"/>
        <v>2867.2579000000001</v>
      </c>
    </row>
    <row r="21" spans="1:16">
      <c r="A21" t="s">
        <v>16</v>
      </c>
      <c r="B21" s="4">
        <f>FLOOR(1/B12, 1)</f>
        <v>11</v>
      </c>
      <c r="D21" s="1">
        <v>13</v>
      </c>
      <c r="E21" s="2">
        <f t="shared" si="0"/>
        <v>5471.35</v>
      </c>
      <c r="F21" s="2">
        <f t="shared" si="1"/>
        <v>2320.6322825000002</v>
      </c>
      <c r="G21" s="2">
        <f t="shared" si="7"/>
        <v>3315.188975</v>
      </c>
      <c r="H21" s="3">
        <f t="shared" si="2"/>
        <v>0.60591791331207101</v>
      </c>
      <c r="I21" s="4">
        <f t="shared" si="3"/>
        <v>365</v>
      </c>
      <c r="J21" s="4">
        <f t="shared" si="8"/>
        <v>294</v>
      </c>
      <c r="K21" s="4">
        <f t="shared" si="9"/>
        <v>71</v>
      </c>
      <c r="L21" s="2">
        <f t="shared" si="4"/>
        <v>1064.29</v>
      </c>
      <c r="M21" s="2">
        <f t="shared" si="5"/>
        <v>994.55669249999994</v>
      </c>
      <c r="N21" s="2">
        <f t="shared" si="6"/>
        <v>72.981965000000002</v>
      </c>
      <c r="O21" s="2">
        <f t="shared" si="10"/>
        <v>4407.0600000000004</v>
      </c>
      <c r="P21" s="2">
        <f t="shared" si="11"/>
        <v>3242.2070100000001</v>
      </c>
    </row>
    <row r="22" spans="1:16">
      <c r="A22" t="s">
        <v>17</v>
      </c>
      <c r="B22" s="2">
        <f>B20-B11</f>
        <v>1.0279150000000001</v>
      </c>
      <c r="D22" s="1">
        <v>14</v>
      </c>
      <c r="E22" s="2">
        <f t="shared" si="0"/>
        <v>6175.88</v>
      </c>
      <c r="F22" s="2">
        <f t="shared" si="1"/>
        <v>2620.4506860000001</v>
      </c>
      <c r="G22" s="2">
        <f t="shared" si="7"/>
        <v>3743.5009800000003</v>
      </c>
      <c r="H22" s="3">
        <f t="shared" si="2"/>
        <v>0.6061485942084367</v>
      </c>
      <c r="I22" s="4">
        <f t="shared" si="3"/>
        <v>412</v>
      </c>
      <c r="J22" s="4">
        <f t="shared" si="8"/>
        <v>332</v>
      </c>
      <c r="K22" s="4">
        <f t="shared" si="9"/>
        <v>80</v>
      </c>
      <c r="L22" s="2">
        <f t="shared" si="4"/>
        <v>1199.2</v>
      </c>
      <c r="M22" s="2">
        <f t="shared" si="5"/>
        <v>1123.0502940000001</v>
      </c>
      <c r="N22" s="2">
        <f t="shared" si="6"/>
        <v>82.233200000000011</v>
      </c>
      <c r="O22" s="2">
        <f t="shared" si="10"/>
        <v>4976.68</v>
      </c>
      <c r="P22" s="2">
        <f t="shared" si="11"/>
        <v>3661.2677800000001</v>
      </c>
    </row>
    <row r="23" spans="1:16">
      <c r="A23" t="s">
        <v>18</v>
      </c>
      <c r="B23" s="2">
        <f>B20</f>
        <v>11.027915</v>
      </c>
      <c r="D23" s="1">
        <v>15</v>
      </c>
      <c r="E23" s="2">
        <f t="shared" si="0"/>
        <v>6985.34</v>
      </c>
      <c r="F23" s="2">
        <f t="shared" si="1"/>
        <v>2960.3058730000002</v>
      </c>
      <c r="G23" s="2">
        <f t="shared" si="7"/>
        <v>4229.00839</v>
      </c>
      <c r="H23" s="3">
        <f t="shared" si="2"/>
        <v>0.6054119613361697</v>
      </c>
      <c r="I23" s="4">
        <f t="shared" si="3"/>
        <v>466</v>
      </c>
      <c r="J23" s="4">
        <f t="shared" si="8"/>
        <v>375</v>
      </c>
      <c r="K23" s="4">
        <f t="shared" si="9"/>
        <v>91</v>
      </c>
      <c r="L23" s="2">
        <f t="shared" si="4"/>
        <v>1364.09</v>
      </c>
      <c r="M23" s="2">
        <f t="shared" si="5"/>
        <v>1268.7025169999999</v>
      </c>
      <c r="N23" s="2">
        <f t="shared" si="6"/>
        <v>93.540265000000005</v>
      </c>
      <c r="O23" s="2">
        <f t="shared" si="10"/>
        <v>5621.25</v>
      </c>
      <c r="P23" s="2">
        <f t="shared" si="11"/>
        <v>4135.4681250000003</v>
      </c>
    </row>
    <row r="24" spans="1:16">
      <c r="A24" t="s">
        <v>19</v>
      </c>
      <c r="B24" s="2">
        <f>B22+((B21-1)*B23)</f>
        <v>111.30706499999999</v>
      </c>
      <c r="D24" s="1">
        <v>16</v>
      </c>
      <c r="E24" s="2">
        <f t="shared" si="0"/>
        <v>7899.7300000000005</v>
      </c>
      <c r="F24" s="2">
        <f t="shared" si="1"/>
        <v>3347.1978435000001</v>
      </c>
      <c r="G24" s="2">
        <f t="shared" si="7"/>
        <v>4781.7112050000005</v>
      </c>
      <c r="H24" s="3">
        <f t="shared" si="2"/>
        <v>0.60530058685550014</v>
      </c>
      <c r="I24" s="4">
        <f t="shared" si="3"/>
        <v>527</v>
      </c>
      <c r="J24" s="4">
        <f t="shared" si="8"/>
        <v>424</v>
      </c>
      <c r="K24" s="4">
        <f t="shared" si="9"/>
        <v>103</v>
      </c>
      <c r="L24" s="2">
        <f t="shared" si="4"/>
        <v>1543.97</v>
      </c>
      <c r="M24" s="2">
        <f t="shared" si="5"/>
        <v>1434.5133615000002</v>
      </c>
      <c r="N24" s="2">
        <f t="shared" si="6"/>
        <v>105.87524500000001</v>
      </c>
      <c r="O24" s="2">
        <f t="shared" si="10"/>
        <v>6355.76</v>
      </c>
      <c r="P24" s="2">
        <f t="shared" si="11"/>
        <v>4675.8359600000003</v>
      </c>
    </row>
    <row r="25" spans="1:16">
      <c r="A25" t="s">
        <v>20</v>
      </c>
      <c r="B25" s="4">
        <v>100</v>
      </c>
      <c r="D25" s="1">
        <v>17</v>
      </c>
      <c r="E25" s="2">
        <f t="shared" si="0"/>
        <v>8934.0399999999991</v>
      </c>
      <c r="F25" s="2">
        <f t="shared" si="1"/>
        <v>3788.8461379999999</v>
      </c>
      <c r="G25" s="2">
        <f t="shared" si="7"/>
        <v>5412.6373400000002</v>
      </c>
      <c r="H25" s="3">
        <f t="shared" si="2"/>
        <v>0.60584431455422194</v>
      </c>
      <c r="I25" s="4">
        <f t="shared" si="3"/>
        <v>596</v>
      </c>
      <c r="J25" s="4">
        <f t="shared" si="8"/>
        <v>480</v>
      </c>
      <c r="K25" s="4">
        <f t="shared" si="9"/>
        <v>116</v>
      </c>
      <c r="L25" s="2">
        <f t="shared" si="4"/>
        <v>1738.84</v>
      </c>
      <c r="M25" s="2">
        <f t="shared" si="5"/>
        <v>1623.7912020000001</v>
      </c>
      <c r="N25" s="2">
        <f t="shared" si="6"/>
        <v>119.23814000000002</v>
      </c>
      <c r="O25" s="2">
        <f t="shared" si="10"/>
        <v>7195.2</v>
      </c>
      <c r="P25" s="2">
        <f t="shared" si="11"/>
        <v>5293.3991999999998</v>
      </c>
    </row>
    <row r="26" spans="1:16">
      <c r="D26" s="1">
        <v>18</v>
      </c>
      <c r="E26" s="2">
        <f t="shared" si="0"/>
        <v>10088.27</v>
      </c>
      <c r="F26" s="2">
        <f t="shared" si="1"/>
        <v>4278.2507564999996</v>
      </c>
      <c r="G26" s="2">
        <f t="shared" si="7"/>
        <v>6111.786795</v>
      </c>
      <c r="H26" s="3">
        <f t="shared" si="2"/>
        <v>0.60583100918195087</v>
      </c>
      <c r="I26" s="4">
        <f t="shared" si="3"/>
        <v>673</v>
      </c>
      <c r="J26" s="4">
        <f t="shared" si="8"/>
        <v>542</v>
      </c>
      <c r="K26" s="4">
        <f t="shared" si="9"/>
        <v>131</v>
      </c>
      <c r="L26" s="2">
        <f t="shared" si="4"/>
        <v>1963.69</v>
      </c>
      <c r="M26" s="2">
        <f t="shared" si="5"/>
        <v>1833.5360384999999</v>
      </c>
      <c r="N26" s="2">
        <f t="shared" si="6"/>
        <v>134.65686500000001</v>
      </c>
      <c r="O26" s="2">
        <f t="shared" si="10"/>
        <v>8124.58</v>
      </c>
      <c r="P26" s="2">
        <f t="shared" si="11"/>
        <v>5977.1299300000001</v>
      </c>
    </row>
    <row r="27" spans="1:16">
      <c r="A27" s="1" t="s">
        <v>21</v>
      </c>
      <c r="D27" s="1">
        <v>19</v>
      </c>
      <c r="E27" s="2">
        <f t="shared" si="0"/>
        <v>11392.400000000001</v>
      </c>
      <c r="F27" s="2">
        <f t="shared" si="1"/>
        <v>4830.8507800000007</v>
      </c>
      <c r="G27" s="2">
        <f t="shared" si="7"/>
        <v>6901.2154</v>
      </c>
      <c r="H27" s="3">
        <f t="shared" si="2"/>
        <v>0.60577362101049814</v>
      </c>
      <c r="I27" s="4">
        <f t="shared" si="3"/>
        <v>760</v>
      </c>
      <c r="J27" s="4">
        <f t="shared" si="8"/>
        <v>612</v>
      </c>
      <c r="K27" s="4">
        <f t="shared" si="9"/>
        <v>148</v>
      </c>
      <c r="L27" s="2">
        <f t="shared" si="4"/>
        <v>2218.52</v>
      </c>
      <c r="M27" s="2">
        <f t="shared" si="5"/>
        <v>2070.3646199999998</v>
      </c>
      <c r="N27" s="2">
        <f t="shared" si="6"/>
        <v>152.13142000000002</v>
      </c>
      <c r="O27" s="2">
        <f t="shared" si="10"/>
        <v>9173.880000000001</v>
      </c>
      <c r="P27" s="2">
        <f t="shared" si="11"/>
        <v>6749.0839800000003</v>
      </c>
    </row>
    <row r="28" spans="1:16">
      <c r="A28" t="s">
        <v>22</v>
      </c>
      <c r="B28" s="3">
        <v>0.22</v>
      </c>
      <c r="D28" s="1">
        <v>20</v>
      </c>
      <c r="E28" s="2">
        <f t="shared" si="0"/>
        <v>12876.41</v>
      </c>
      <c r="F28" s="2">
        <f t="shared" si="1"/>
        <v>5462.0852894999998</v>
      </c>
      <c r="G28" s="2">
        <f t="shared" si="7"/>
        <v>7802.9789849999997</v>
      </c>
      <c r="H28" s="3">
        <f t="shared" si="2"/>
        <v>0.60599025543610363</v>
      </c>
      <c r="I28" s="4">
        <f t="shared" si="3"/>
        <v>859</v>
      </c>
      <c r="J28" s="4">
        <f t="shared" si="8"/>
        <v>692</v>
      </c>
      <c r="K28" s="4">
        <f t="shared" si="9"/>
        <v>167</v>
      </c>
      <c r="L28" s="2">
        <f t="shared" si="4"/>
        <v>2503.33</v>
      </c>
      <c r="M28" s="2">
        <f t="shared" si="5"/>
        <v>2340.8936954999999</v>
      </c>
      <c r="N28" s="2">
        <f t="shared" si="6"/>
        <v>171.66180500000002</v>
      </c>
      <c r="O28" s="2">
        <f t="shared" si="10"/>
        <v>10373.08</v>
      </c>
      <c r="P28" s="2">
        <f t="shared" si="11"/>
        <v>7631.31718</v>
      </c>
    </row>
    <row r="29" spans="1:16">
      <c r="A29" t="s">
        <v>23</v>
      </c>
      <c r="B29" s="3">
        <v>2.9000000000000001E-2</v>
      </c>
      <c r="D29" s="1">
        <v>21</v>
      </c>
      <c r="E29" s="2">
        <f t="shared" si="0"/>
        <v>14555.29</v>
      </c>
      <c r="F29" s="2">
        <f t="shared" si="1"/>
        <v>6172.6738255</v>
      </c>
      <c r="G29" s="2">
        <f t="shared" si="7"/>
        <v>8818.1054650000005</v>
      </c>
      <c r="H29" s="3">
        <f t="shared" si="2"/>
        <v>0.60583509260207113</v>
      </c>
      <c r="I29" s="4">
        <f t="shared" si="3"/>
        <v>971</v>
      </c>
      <c r="J29" s="4">
        <f t="shared" si="8"/>
        <v>782</v>
      </c>
      <c r="K29" s="4">
        <f t="shared" si="9"/>
        <v>189</v>
      </c>
      <c r="L29" s="2">
        <f t="shared" si="4"/>
        <v>2833.11</v>
      </c>
      <c r="M29" s="2">
        <f t="shared" si="5"/>
        <v>2645.4316395000001</v>
      </c>
      <c r="N29" s="2">
        <f t="shared" si="6"/>
        <v>194.27593500000003</v>
      </c>
      <c r="O29" s="2">
        <f t="shared" si="10"/>
        <v>11722.18</v>
      </c>
      <c r="P29" s="2">
        <f t="shared" si="11"/>
        <v>8623.8295300000009</v>
      </c>
    </row>
    <row r="30" spans="1:16">
      <c r="A30" t="s">
        <v>24</v>
      </c>
      <c r="B30" s="2">
        <v>0.3</v>
      </c>
      <c r="D30" s="1">
        <v>22</v>
      </c>
      <c r="E30" s="2">
        <f t="shared" si="0"/>
        <v>16459.02</v>
      </c>
      <c r="F30" s="2">
        <f t="shared" si="1"/>
        <v>6978.055468999999</v>
      </c>
      <c r="G30" s="2">
        <f t="shared" si="7"/>
        <v>9968.6506699999991</v>
      </c>
      <c r="H30" s="3">
        <f t="shared" si="2"/>
        <v>0.60566489803159596</v>
      </c>
      <c r="I30" s="4">
        <f t="shared" si="3"/>
        <v>1098</v>
      </c>
      <c r="J30" s="4">
        <f t="shared" si="8"/>
        <v>884</v>
      </c>
      <c r="K30" s="4">
        <f t="shared" si="9"/>
        <v>214</v>
      </c>
      <c r="L30" s="2">
        <f t="shared" si="4"/>
        <v>3207.86</v>
      </c>
      <c r="M30" s="2">
        <f t="shared" si="5"/>
        <v>2990.5952009999996</v>
      </c>
      <c r="N30" s="2">
        <f t="shared" si="6"/>
        <v>219.97381000000001</v>
      </c>
      <c r="O30" s="2">
        <f t="shared" si="10"/>
        <v>13251.16</v>
      </c>
      <c r="P30" s="2">
        <f t="shared" si="11"/>
        <v>9748.6768599999996</v>
      </c>
    </row>
    <row r="31" spans="1:16">
      <c r="A31" t="s">
        <v>25</v>
      </c>
      <c r="B31" s="3">
        <v>1.2500000000000001E-2</v>
      </c>
      <c r="D31" s="1">
        <v>23</v>
      </c>
      <c r="E31" s="2">
        <f t="shared" si="0"/>
        <v>18602.59</v>
      </c>
      <c r="F31" s="2">
        <f t="shared" si="1"/>
        <v>7885.9497604999997</v>
      </c>
      <c r="G31" s="2">
        <f t="shared" si="7"/>
        <v>11265.642515</v>
      </c>
      <c r="H31" s="3">
        <f t="shared" si="2"/>
        <v>0.6055953775791435</v>
      </c>
      <c r="I31" s="4">
        <f t="shared" si="3"/>
        <v>1241</v>
      </c>
      <c r="J31" s="4">
        <f t="shared" si="8"/>
        <v>999</v>
      </c>
      <c r="K31" s="4">
        <f t="shared" si="9"/>
        <v>242</v>
      </c>
      <c r="L31" s="2">
        <f t="shared" si="4"/>
        <v>3627.58</v>
      </c>
      <c r="M31" s="2">
        <f t="shared" si="5"/>
        <v>3379.6927544999999</v>
      </c>
      <c r="N31" s="2">
        <f t="shared" si="6"/>
        <v>248.75543000000005</v>
      </c>
      <c r="O31" s="2">
        <f t="shared" si="10"/>
        <v>14975.01</v>
      </c>
      <c r="P31" s="2">
        <f t="shared" si="11"/>
        <v>11016.887085</v>
      </c>
    </row>
    <row r="32" spans="1:16">
      <c r="A32" t="s">
        <v>26</v>
      </c>
      <c r="B32" s="2">
        <v>0.1</v>
      </c>
      <c r="D32" s="1">
        <v>24</v>
      </c>
      <c r="E32" s="2">
        <f t="shared" si="0"/>
        <v>21015.98</v>
      </c>
      <c r="F32" s="2">
        <f t="shared" si="1"/>
        <v>8911.7957810000007</v>
      </c>
      <c r="G32" s="2">
        <f t="shared" si="7"/>
        <v>12731.136830000001</v>
      </c>
      <c r="H32" s="3">
        <f t="shared" si="2"/>
        <v>0.60578363845036021</v>
      </c>
      <c r="I32" s="4">
        <f t="shared" si="3"/>
        <v>1402</v>
      </c>
      <c r="J32" s="4">
        <f t="shared" si="8"/>
        <v>1129</v>
      </c>
      <c r="K32" s="4">
        <f t="shared" si="9"/>
        <v>273</v>
      </c>
      <c r="L32" s="2">
        <f t="shared" si="4"/>
        <v>4092.27</v>
      </c>
      <c r="M32" s="2">
        <f t="shared" si="5"/>
        <v>3819.3410490000001</v>
      </c>
      <c r="N32" s="2">
        <f t="shared" si="6"/>
        <v>280.62079500000004</v>
      </c>
      <c r="O32" s="2">
        <f t="shared" si="10"/>
        <v>16923.71</v>
      </c>
      <c r="P32" s="2">
        <f t="shared" si="11"/>
        <v>12450.516035000001</v>
      </c>
    </row>
    <row r="33" spans="4:16">
      <c r="D33" s="1">
        <v>25</v>
      </c>
      <c r="E33" s="2">
        <f t="shared" si="0"/>
        <v>23744.160000000003</v>
      </c>
      <c r="F33" s="2">
        <f t="shared" si="1"/>
        <v>10071.752152000001</v>
      </c>
      <c r="G33" s="2">
        <f t="shared" si="7"/>
        <v>14388.217360000001</v>
      </c>
      <c r="H33" s="3">
        <f t="shared" si="2"/>
        <v>0.60596868282558736</v>
      </c>
      <c r="I33" s="4">
        <f t="shared" si="3"/>
        <v>1584</v>
      </c>
      <c r="J33" s="4">
        <f t="shared" si="8"/>
        <v>1276</v>
      </c>
      <c r="K33" s="4">
        <f t="shared" si="9"/>
        <v>308</v>
      </c>
      <c r="L33" s="2">
        <f t="shared" si="4"/>
        <v>4616.92</v>
      </c>
      <c r="M33" s="2">
        <f t="shared" si="5"/>
        <v>4316.4652079999996</v>
      </c>
      <c r="N33" s="2">
        <f t="shared" si="6"/>
        <v>316.59782000000007</v>
      </c>
      <c r="O33" s="2">
        <f t="shared" si="10"/>
        <v>19127.240000000002</v>
      </c>
      <c r="P33" s="2">
        <f t="shared" si="11"/>
        <v>14071.61954</v>
      </c>
    </row>
    <row r="34" spans="4:16">
      <c r="D34" s="1">
        <v>26</v>
      </c>
      <c r="E34" s="2">
        <f t="shared" si="0"/>
        <v>26817.11</v>
      </c>
      <c r="F34" s="2">
        <f t="shared" si="1"/>
        <v>11374.257954500001</v>
      </c>
      <c r="G34" s="2">
        <f t="shared" si="7"/>
        <v>16248.939935</v>
      </c>
      <c r="H34" s="3">
        <f t="shared" si="2"/>
        <v>0.60591689167848439</v>
      </c>
      <c r="I34" s="4">
        <f t="shared" si="3"/>
        <v>1789</v>
      </c>
      <c r="J34" s="4">
        <f t="shared" si="8"/>
        <v>1441</v>
      </c>
      <c r="K34" s="4">
        <f t="shared" si="9"/>
        <v>348</v>
      </c>
      <c r="L34" s="2">
        <f t="shared" si="4"/>
        <v>5216.5200000000004</v>
      </c>
      <c r="M34" s="2">
        <f t="shared" si="5"/>
        <v>4874.6819804999996</v>
      </c>
      <c r="N34" s="2">
        <f t="shared" si="6"/>
        <v>357.71442000000002</v>
      </c>
      <c r="O34" s="2">
        <f t="shared" si="10"/>
        <v>21600.59</v>
      </c>
      <c r="P34" s="2">
        <f t="shared" si="11"/>
        <v>15891.225515</v>
      </c>
    </row>
    <row r="35" spans="4:16">
      <c r="D35" s="1">
        <v>27</v>
      </c>
      <c r="E35" s="2">
        <f t="shared" si="0"/>
        <v>30309.780000000002</v>
      </c>
      <c r="F35" s="2">
        <f t="shared" si="1"/>
        <v>12850.910891</v>
      </c>
      <c r="G35" s="2">
        <f t="shared" si="7"/>
        <v>18358.44413</v>
      </c>
      <c r="H35" s="3">
        <f t="shared" si="2"/>
        <v>0.60569374406544685</v>
      </c>
      <c r="I35" s="4">
        <f t="shared" si="3"/>
        <v>2022</v>
      </c>
      <c r="J35" s="4">
        <f t="shared" si="8"/>
        <v>1628</v>
      </c>
      <c r="K35" s="4">
        <f t="shared" si="9"/>
        <v>394</v>
      </c>
      <c r="L35" s="2">
        <f t="shared" si="4"/>
        <v>5906.06</v>
      </c>
      <c r="M35" s="2">
        <f t="shared" si="5"/>
        <v>5507.5332389999994</v>
      </c>
      <c r="N35" s="2">
        <f t="shared" si="6"/>
        <v>404.99851000000007</v>
      </c>
      <c r="O35" s="2">
        <f t="shared" si="10"/>
        <v>24403.72</v>
      </c>
      <c r="P35" s="2">
        <f t="shared" si="11"/>
        <v>17953.445619999999</v>
      </c>
    </row>
    <row r="36" spans="4:16">
      <c r="D36" s="1">
        <v>28</v>
      </c>
      <c r="E36" s="2">
        <f t="shared" si="0"/>
        <v>34252.15</v>
      </c>
      <c r="F36" s="2">
        <f t="shared" si="1"/>
        <v>14524.150042500001</v>
      </c>
      <c r="G36" s="2">
        <f t="shared" si="7"/>
        <v>20748.785775</v>
      </c>
      <c r="H36" s="3">
        <f t="shared" si="2"/>
        <v>0.60576593805060408</v>
      </c>
      <c r="I36" s="4">
        <f t="shared" si="3"/>
        <v>2285</v>
      </c>
      <c r="J36" s="4">
        <f t="shared" si="8"/>
        <v>1840</v>
      </c>
      <c r="K36" s="4">
        <f t="shared" si="9"/>
        <v>445</v>
      </c>
      <c r="L36" s="2">
        <f t="shared" si="4"/>
        <v>6670.55</v>
      </c>
      <c r="M36" s="2">
        <f t="shared" si="5"/>
        <v>6224.6357324999999</v>
      </c>
      <c r="N36" s="2">
        <f t="shared" si="6"/>
        <v>457.42217500000004</v>
      </c>
      <c r="O36" s="2">
        <f t="shared" si="10"/>
        <v>27581.600000000002</v>
      </c>
      <c r="P36" s="2">
        <f t="shared" si="11"/>
        <v>20291.363600000001</v>
      </c>
    </row>
    <row r="37" spans="4:16">
      <c r="D37" s="1">
        <v>29</v>
      </c>
      <c r="E37" s="2">
        <f t="shared" si="0"/>
        <v>38704.18</v>
      </c>
      <c r="F37" s="2">
        <f t="shared" si="1"/>
        <v>16410.853571</v>
      </c>
      <c r="G37" s="2">
        <f t="shared" si="7"/>
        <v>23444.076530000002</v>
      </c>
      <c r="H37" s="3">
        <f t="shared" si="2"/>
        <v>0.60572466668974778</v>
      </c>
      <c r="I37" s="4">
        <f t="shared" si="3"/>
        <v>2582</v>
      </c>
      <c r="J37" s="4">
        <f t="shared" si="8"/>
        <v>2079</v>
      </c>
      <c r="K37" s="4">
        <f t="shared" si="9"/>
        <v>503</v>
      </c>
      <c r="L37" s="2">
        <f t="shared" si="4"/>
        <v>7539.97</v>
      </c>
      <c r="M37" s="2">
        <f t="shared" si="5"/>
        <v>7033.2229590000006</v>
      </c>
      <c r="N37" s="2">
        <f t="shared" si="6"/>
        <v>517.04124500000012</v>
      </c>
      <c r="O37" s="2">
        <f t="shared" si="10"/>
        <v>31164.21</v>
      </c>
      <c r="P37" s="2">
        <f t="shared" si="11"/>
        <v>22927.035285000002</v>
      </c>
    </row>
    <row r="38" spans="4:16">
      <c r="D38" s="1">
        <v>30</v>
      </c>
      <c r="E38" s="2">
        <f t="shared" si="0"/>
        <v>43740.82</v>
      </c>
      <c r="F38" s="2">
        <f t="shared" si="1"/>
        <v>18549.619179000001</v>
      </c>
      <c r="G38" s="2">
        <f t="shared" si="7"/>
        <v>26499.455969999999</v>
      </c>
      <c r="H38" s="3">
        <f t="shared" si="2"/>
        <v>0.60582897097036592</v>
      </c>
      <c r="I38" s="4">
        <f t="shared" si="3"/>
        <v>2918</v>
      </c>
      <c r="J38" s="4">
        <f t="shared" si="8"/>
        <v>2350</v>
      </c>
      <c r="K38" s="4">
        <f t="shared" si="9"/>
        <v>568</v>
      </c>
      <c r="L38" s="2">
        <f t="shared" si="4"/>
        <v>8514.32</v>
      </c>
      <c r="M38" s="2">
        <f t="shared" si="5"/>
        <v>7949.8367909999997</v>
      </c>
      <c r="N38" s="2">
        <f t="shared" si="6"/>
        <v>583.85572000000002</v>
      </c>
      <c r="O38" s="2">
        <f t="shared" si="10"/>
        <v>35226.5</v>
      </c>
      <c r="P38" s="2">
        <f t="shared" si="11"/>
        <v>25915.60025</v>
      </c>
    </row>
    <row r="39" spans="4:16">
      <c r="D39" s="1">
        <v>31</v>
      </c>
      <c r="E39" s="2">
        <f t="shared" si="0"/>
        <v>49422.03</v>
      </c>
      <c r="F39" s="2">
        <f t="shared" si="1"/>
        <v>20957.325028499996</v>
      </c>
      <c r="G39" s="2">
        <f t="shared" si="7"/>
        <v>29939.035754999997</v>
      </c>
      <c r="H39" s="3">
        <f t="shared" si="2"/>
        <v>0.60578320548548892</v>
      </c>
      <c r="I39" s="4">
        <f t="shared" si="3"/>
        <v>3297</v>
      </c>
      <c r="J39" s="4">
        <f t="shared" si="8"/>
        <v>2655</v>
      </c>
      <c r="K39" s="4">
        <f t="shared" si="9"/>
        <v>642</v>
      </c>
      <c r="L39" s="2">
        <f t="shared" si="4"/>
        <v>9623.58</v>
      </c>
      <c r="M39" s="2">
        <f t="shared" si="5"/>
        <v>8981.7107264999995</v>
      </c>
      <c r="N39" s="2">
        <f t="shared" si="6"/>
        <v>659.9214300000001</v>
      </c>
      <c r="O39" s="2">
        <f t="shared" si="10"/>
        <v>39798.449999999997</v>
      </c>
      <c r="P39" s="2">
        <f t="shared" si="11"/>
        <v>29279.114324999999</v>
      </c>
    </row>
    <row r="40" spans="4:16">
      <c r="D40" s="1">
        <v>32</v>
      </c>
      <c r="E40" s="2">
        <f t="shared" si="0"/>
        <v>55837.75</v>
      </c>
      <c r="F40" s="2">
        <f t="shared" si="1"/>
        <v>23680.288362500003</v>
      </c>
      <c r="G40" s="2">
        <f t="shared" si="7"/>
        <v>33828.983375000003</v>
      </c>
      <c r="H40" s="3">
        <f t="shared" si="2"/>
        <v>0.60584431455422194</v>
      </c>
      <c r="I40" s="4">
        <f t="shared" si="3"/>
        <v>3725</v>
      </c>
      <c r="J40" s="4">
        <f t="shared" si="8"/>
        <v>3000</v>
      </c>
      <c r="K40" s="4">
        <f t="shared" si="9"/>
        <v>725</v>
      </c>
      <c r="L40" s="2">
        <f t="shared" si="4"/>
        <v>10867.75</v>
      </c>
      <c r="M40" s="2">
        <f t="shared" si="5"/>
        <v>10148.6950125</v>
      </c>
      <c r="N40" s="2">
        <f t="shared" si="6"/>
        <v>745.23837500000013</v>
      </c>
      <c r="O40" s="2">
        <f t="shared" si="10"/>
        <v>44970</v>
      </c>
      <c r="P40" s="2">
        <f t="shared" si="11"/>
        <v>33083.745000000003</v>
      </c>
    </row>
    <row r="41" spans="4:16">
      <c r="D41" s="1">
        <v>33</v>
      </c>
      <c r="E41" s="2">
        <f t="shared" si="0"/>
        <v>63107.899999999994</v>
      </c>
      <c r="F41" s="2">
        <f t="shared" si="1"/>
        <v>26759.265504999996</v>
      </c>
      <c r="G41" s="2">
        <f t="shared" si="7"/>
        <v>38227.522149999997</v>
      </c>
      <c r="H41" s="3">
        <f t="shared" si="2"/>
        <v>0.60574860120523744</v>
      </c>
      <c r="I41" s="4">
        <f t="shared" si="3"/>
        <v>4210</v>
      </c>
      <c r="J41" s="4">
        <f t="shared" si="8"/>
        <v>3390</v>
      </c>
      <c r="K41" s="4">
        <f t="shared" si="9"/>
        <v>820</v>
      </c>
      <c r="L41" s="2">
        <f t="shared" si="4"/>
        <v>12291.8</v>
      </c>
      <c r="M41" s="2">
        <f t="shared" si="5"/>
        <v>11468.256644999999</v>
      </c>
      <c r="N41" s="2">
        <f t="shared" si="6"/>
        <v>842.89030000000014</v>
      </c>
      <c r="O41" s="2">
        <f t="shared" si="10"/>
        <v>50816.1</v>
      </c>
      <c r="P41" s="2">
        <f t="shared" si="11"/>
        <v>37384.631849999998</v>
      </c>
    </row>
    <row r="42" spans="4:16">
      <c r="D42" s="1">
        <v>34</v>
      </c>
      <c r="E42" s="2">
        <f t="shared" si="0"/>
        <v>71307.430000000008</v>
      </c>
      <c r="F42" s="2">
        <f t="shared" si="1"/>
        <v>30239.854158499998</v>
      </c>
      <c r="G42" s="2">
        <f t="shared" si="7"/>
        <v>43199.791655000001</v>
      </c>
      <c r="H42" s="3">
        <f t="shared" si="2"/>
        <v>0.60582454948944309</v>
      </c>
      <c r="I42" s="4">
        <f t="shared" si="3"/>
        <v>4757</v>
      </c>
      <c r="J42" s="4">
        <f t="shared" si="8"/>
        <v>3831</v>
      </c>
      <c r="K42" s="4">
        <f t="shared" si="9"/>
        <v>926</v>
      </c>
      <c r="L42" s="2">
        <f t="shared" si="4"/>
        <v>13880.74</v>
      </c>
      <c r="M42" s="2">
        <f t="shared" si="5"/>
        <v>12959.937496500001</v>
      </c>
      <c r="N42" s="2">
        <f t="shared" si="6"/>
        <v>951.84929000000011</v>
      </c>
      <c r="O42" s="2">
        <f t="shared" si="10"/>
        <v>57426.69</v>
      </c>
      <c r="P42" s="2">
        <f t="shared" si="11"/>
        <v>42247.942365000003</v>
      </c>
    </row>
    <row r="43" spans="4:16">
      <c r="D43" s="1">
        <v>35</v>
      </c>
      <c r="E43" s="2">
        <f t="shared" si="0"/>
        <v>80586.240000000005</v>
      </c>
      <c r="F43" s="2">
        <f t="shared" si="1"/>
        <v>34171.249728000003</v>
      </c>
      <c r="G43" s="2">
        <f t="shared" si="7"/>
        <v>48816.071040000003</v>
      </c>
      <c r="H43" s="3">
        <f t="shared" si="2"/>
        <v>0.60576186505289242</v>
      </c>
      <c r="I43" s="4">
        <f t="shared" si="3"/>
        <v>5376</v>
      </c>
      <c r="J43" s="4">
        <f t="shared" si="8"/>
        <v>4329</v>
      </c>
      <c r="K43" s="4">
        <f t="shared" si="9"/>
        <v>1047</v>
      </c>
      <c r="L43" s="2">
        <f t="shared" si="4"/>
        <v>15694.53</v>
      </c>
      <c r="M43" s="2">
        <f t="shared" si="5"/>
        <v>14644.821312</v>
      </c>
      <c r="N43" s="2">
        <f t="shared" si="6"/>
        <v>1076.2270050000002</v>
      </c>
      <c r="O43" s="2">
        <f t="shared" si="10"/>
        <v>64891.71</v>
      </c>
      <c r="P43" s="2">
        <f t="shared" si="11"/>
        <v>47739.844035000002</v>
      </c>
    </row>
    <row r="44" spans="4:16">
      <c r="D44" s="1">
        <v>36</v>
      </c>
      <c r="E44" s="2">
        <f t="shared" si="0"/>
        <v>91064.25</v>
      </c>
      <c r="F44" s="2">
        <f t="shared" si="1"/>
        <v>38615.208537500002</v>
      </c>
      <c r="G44" s="2">
        <f t="shared" si="7"/>
        <v>55164.583624999999</v>
      </c>
      <c r="H44" s="3">
        <f t="shared" si="2"/>
        <v>0.60577651081516626</v>
      </c>
      <c r="I44" s="4">
        <f t="shared" si="3"/>
        <v>6075</v>
      </c>
      <c r="J44" s="4">
        <f t="shared" si="8"/>
        <v>4892</v>
      </c>
      <c r="K44" s="4">
        <f t="shared" si="9"/>
        <v>1183</v>
      </c>
      <c r="L44" s="2">
        <f t="shared" si="4"/>
        <v>17733.170000000002</v>
      </c>
      <c r="M44" s="2">
        <f t="shared" si="5"/>
        <v>16549.375087500001</v>
      </c>
      <c r="N44" s="2">
        <f t="shared" si="6"/>
        <v>1216.0234450000003</v>
      </c>
      <c r="O44" s="2">
        <f t="shared" si="10"/>
        <v>73331.08</v>
      </c>
      <c r="P44" s="2">
        <f t="shared" si="11"/>
        <v>53948.56018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Bilal Ghalib</cp:lastModifiedBy>
  <dcterms:created xsi:type="dcterms:W3CDTF">2015-11-09T07:39:30Z</dcterms:created>
  <dcterms:modified xsi:type="dcterms:W3CDTF">2016-04-17T12:49:16Z</dcterms:modified>
</cp:coreProperties>
</file>