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B16" i="1"/>
  <c r="B17" i="1"/>
  <c r="B18" i="1"/>
  <c r="B19" i="1"/>
  <c r="B20" i="1"/>
  <c r="B22" i="1"/>
  <c r="N9" i="1"/>
  <c r="G9" i="1"/>
  <c r="M9" i="1"/>
  <c r="I9" i="1"/>
  <c r="K10" i="1"/>
  <c r="N10" i="1"/>
  <c r="J10" i="1"/>
  <c r="B23" i="1"/>
  <c r="P10" i="1"/>
  <c r="G10" i="1"/>
  <c r="M10" i="1"/>
  <c r="I10" i="1"/>
  <c r="K11" i="1"/>
  <c r="N11" i="1"/>
  <c r="J11" i="1"/>
  <c r="P11" i="1"/>
  <c r="G11" i="1"/>
  <c r="M11" i="1"/>
  <c r="I11" i="1"/>
  <c r="K12" i="1"/>
  <c r="N12" i="1"/>
  <c r="J12" i="1"/>
  <c r="P12" i="1"/>
  <c r="G12" i="1"/>
  <c r="M12" i="1"/>
  <c r="I12" i="1"/>
  <c r="K13" i="1"/>
  <c r="N13" i="1"/>
  <c r="J13" i="1"/>
  <c r="P13" i="1"/>
  <c r="G13" i="1"/>
  <c r="M13" i="1"/>
  <c r="I13" i="1"/>
  <c r="K14" i="1"/>
  <c r="N14" i="1"/>
  <c r="J14" i="1"/>
  <c r="P14" i="1"/>
  <c r="G14" i="1"/>
  <c r="M14" i="1"/>
  <c r="I14" i="1"/>
  <c r="K15" i="1"/>
  <c r="N15" i="1"/>
  <c r="J15" i="1"/>
  <c r="P15" i="1"/>
  <c r="G15" i="1"/>
  <c r="M15" i="1"/>
  <c r="I15" i="1"/>
  <c r="K16" i="1"/>
  <c r="N16" i="1"/>
  <c r="J16" i="1"/>
  <c r="P16" i="1"/>
  <c r="G16" i="1"/>
  <c r="M16" i="1"/>
  <c r="I16" i="1"/>
  <c r="K17" i="1"/>
  <c r="N17" i="1"/>
  <c r="J17" i="1"/>
  <c r="P17" i="1"/>
  <c r="G17" i="1"/>
  <c r="M17" i="1"/>
  <c r="I17" i="1"/>
  <c r="K18" i="1"/>
  <c r="N18" i="1"/>
  <c r="J18" i="1"/>
  <c r="P18" i="1"/>
  <c r="G18" i="1"/>
  <c r="M18" i="1"/>
  <c r="I18" i="1"/>
  <c r="K19" i="1"/>
  <c r="N19" i="1"/>
  <c r="J19" i="1"/>
  <c r="P19" i="1"/>
  <c r="G19" i="1"/>
  <c r="M19" i="1"/>
  <c r="I19" i="1"/>
  <c r="K20" i="1"/>
  <c r="N20" i="1"/>
  <c r="J20" i="1"/>
  <c r="P20" i="1"/>
  <c r="G20" i="1"/>
  <c r="M20" i="1"/>
  <c r="I20" i="1"/>
  <c r="K21" i="1"/>
  <c r="N21" i="1"/>
  <c r="J21" i="1"/>
  <c r="P21" i="1"/>
  <c r="G21" i="1"/>
  <c r="M21" i="1"/>
  <c r="I21" i="1"/>
  <c r="K22" i="1"/>
  <c r="N22" i="1"/>
  <c r="J22" i="1"/>
  <c r="P22" i="1"/>
  <c r="G22" i="1"/>
  <c r="M22" i="1"/>
  <c r="I22" i="1"/>
  <c r="K23" i="1"/>
  <c r="N23" i="1"/>
  <c r="J23" i="1"/>
  <c r="P23" i="1"/>
  <c r="G23" i="1"/>
  <c r="M23" i="1"/>
  <c r="I23" i="1"/>
  <c r="K24" i="1"/>
  <c r="N24" i="1"/>
  <c r="J24" i="1"/>
  <c r="P24" i="1"/>
  <c r="G24" i="1"/>
  <c r="M24" i="1"/>
  <c r="I24" i="1"/>
  <c r="K25" i="1"/>
  <c r="N25" i="1"/>
  <c r="J25" i="1"/>
  <c r="P25" i="1"/>
  <c r="G25" i="1"/>
  <c r="M25" i="1"/>
  <c r="I25" i="1"/>
  <c r="K26" i="1"/>
  <c r="N26" i="1"/>
  <c r="J26" i="1"/>
  <c r="P26" i="1"/>
  <c r="G26" i="1"/>
  <c r="M26" i="1"/>
  <c r="I26" i="1"/>
  <c r="K27" i="1"/>
  <c r="N27" i="1"/>
  <c r="J27" i="1"/>
  <c r="P27" i="1"/>
  <c r="G27" i="1"/>
  <c r="M27" i="1"/>
  <c r="I27" i="1"/>
  <c r="K28" i="1"/>
  <c r="N28" i="1"/>
  <c r="J28" i="1"/>
  <c r="P28" i="1"/>
  <c r="G28" i="1"/>
  <c r="M28" i="1"/>
  <c r="I28" i="1"/>
  <c r="K29" i="1"/>
  <c r="N29" i="1"/>
  <c r="J29" i="1"/>
  <c r="P29" i="1"/>
  <c r="G29" i="1"/>
  <c r="M29" i="1"/>
  <c r="I29" i="1"/>
  <c r="K30" i="1"/>
  <c r="N30" i="1"/>
  <c r="J30" i="1"/>
  <c r="P30" i="1"/>
  <c r="G30" i="1"/>
  <c r="M30" i="1"/>
  <c r="I30" i="1"/>
  <c r="K31" i="1"/>
  <c r="N31" i="1"/>
  <c r="J31" i="1"/>
  <c r="P31" i="1"/>
  <c r="G31" i="1"/>
  <c r="M31" i="1"/>
  <c r="I31" i="1"/>
  <c r="K32" i="1"/>
  <c r="N32" i="1"/>
  <c r="J32" i="1"/>
  <c r="P32" i="1"/>
  <c r="G32" i="1"/>
  <c r="M32" i="1"/>
  <c r="I32" i="1"/>
  <c r="K33" i="1"/>
  <c r="N33" i="1"/>
  <c r="J33" i="1"/>
  <c r="P33" i="1"/>
  <c r="G33" i="1"/>
  <c r="M33" i="1"/>
  <c r="I33" i="1"/>
  <c r="K34" i="1"/>
  <c r="N34" i="1"/>
  <c r="J34" i="1"/>
  <c r="P34" i="1"/>
  <c r="G34" i="1"/>
  <c r="M34" i="1"/>
  <c r="I34" i="1"/>
  <c r="K35" i="1"/>
  <c r="N35" i="1"/>
  <c r="J35" i="1"/>
  <c r="P35" i="1"/>
  <c r="G35" i="1"/>
  <c r="M35" i="1"/>
  <c r="I35" i="1"/>
  <c r="K36" i="1"/>
  <c r="N36" i="1"/>
  <c r="J36" i="1"/>
  <c r="P36" i="1"/>
  <c r="G36" i="1"/>
  <c r="M36" i="1"/>
  <c r="I36" i="1"/>
  <c r="K37" i="1"/>
  <c r="N37" i="1"/>
  <c r="J37" i="1"/>
  <c r="P37" i="1"/>
  <c r="G37" i="1"/>
  <c r="M37" i="1"/>
  <c r="I37" i="1"/>
  <c r="K38" i="1"/>
  <c r="N38" i="1"/>
  <c r="J38" i="1"/>
  <c r="P38" i="1"/>
  <c r="G38" i="1"/>
  <c r="M38" i="1"/>
  <c r="I38" i="1"/>
  <c r="K39" i="1"/>
  <c r="N39" i="1"/>
  <c r="J39" i="1"/>
  <c r="P39" i="1"/>
  <c r="G39" i="1"/>
  <c r="M39" i="1"/>
  <c r="I39" i="1"/>
  <c r="K40" i="1"/>
  <c r="N40" i="1"/>
  <c r="J40" i="1"/>
  <c r="P40" i="1"/>
  <c r="G40" i="1"/>
  <c r="M40" i="1"/>
  <c r="I40" i="1"/>
  <c r="K41" i="1"/>
  <c r="N41" i="1"/>
  <c r="J41" i="1"/>
  <c r="P41" i="1"/>
  <c r="G41" i="1"/>
  <c r="M41" i="1"/>
  <c r="I41" i="1"/>
  <c r="K42" i="1"/>
  <c r="N42" i="1"/>
  <c r="J42" i="1"/>
  <c r="P42" i="1"/>
  <c r="G42" i="1"/>
  <c r="M42" i="1"/>
  <c r="I42" i="1"/>
  <c r="K43" i="1"/>
  <c r="J43" i="1"/>
  <c r="I43" i="1"/>
  <c r="J44" i="1"/>
  <c r="P44" i="1"/>
  <c r="O44" i="1"/>
  <c r="N43" i="1"/>
  <c r="P43" i="1"/>
  <c r="G43" i="1"/>
  <c r="M43" i="1"/>
  <c r="K44" i="1"/>
  <c r="N44" i="1"/>
  <c r="G44" i="1"/>
  <c r="M44" i="1"/>
  <c r="L44" i="1"/>
  <c r="I44" i="1"/>
  <c r="E44" i="1"/>
  <c r="H44" i="1"/>
  <c r="F44" i="1"/>
  <c r="O43" i="1"/>
  <c r="L43" i="1"/>
  <c r="E43" i="1"/>
  <c r="H43" i="1"/>
  <c r="F43" i="1"/>
  <c r="O42" i="1"/>
  <c r="L42" i="1"/>
  <c r="E42" i="1"/>
  <c r="H42" i="1"/>
  <c r="F42" i="1"/>
  <c r="O41" i="1"/>
  <c r="L41" i="1"/>
  <c r="E41" i="1"/>
  <c r="H41" i="1"/>
  <c r="F41" i="1"/>
  <c r="O40" i="1"/>
  <c r="L40" i="1"/>
  <c r="E40" i="1"/>
  <c r="H40" i="1"/>
  <c r="F40" i="1"/>
  <c r="O39" i="1"/>
  <c r="L39" i="1"/>
  <c r="E39" i="1"/>
  <c r="H39" i="1"/>
  <c r="F39" i="1"/>
  <c r="O38" i="1"/>
  <c r="L38" i="1"/>
  <c r="E38" i="1"/>
  <c r="H38" i="1"/>
  <c r="F38" i="1"/>
  <c r="O37" i="1"/>
  <c r="L37" i="1"/>
  <c r="E37" i="1"/>
  <c r="H37" i="1"/>
  <c r="F37" i="1"/>
  <c r="O36" i="1"/>
  <c r="L36" i="1"/>
  <c r="E36" i="1"/>
  <c r="H36" i="1"/>
  <c r="F36" i="1"/>
  <c r="O35" i="1"/>
  <c r="L35" i="1"/>
  <c r="E35" i="1"/>
  <c r="H35" i="1"/>
  <c r="F35" i="1"/>
  <c r="O34" i="1"/>
  <c r="L34" i="1"/>
  <c r="E34" i="1"/>
  <c r="H34" i="1"/>
  <c r="F34" i="1"/>
  <c r="O33" i="1"/>
  <c r="L33" i="1"/>
  <c r="E33" i="1"/>
  <c r="H33" i="1"/>
  <c r="F33" i="1"/>
  <c r="O32" i="1"/>
  <c r="L32" i="1"/>
  <c r="E32" i="1"/>
  <c r="H32" i="1"/>
  <c r="F32" i="1"/>
  <c r="O31" i="1"/>
  <c r="L31" i="1"/>
  <c r="E31" i="1"/>
  <c r="H31" i="1"/>
  <c r="F31" i="1"/>
  <c r="O30" i="1"/>
  <c r="L30" i="1"/>
  <c r="E30" i="1"/>
  <c r="H30" i="1"/>
  <c r="F30" i="1"/>
  <c r="O29" i="1"/>
  <c r="L29" i="1"/>
  <c r="E29" i="1"/>
  <c r="H29" i="1"/>
  <c r="F29" i="1"/>
  <c r="O28" i="1"/>
  <c r="L28" i="1"/>
  <c r="E28" i="1"/>
  <c r="H28" i="1"/>
  <c r="F28" i="1"/>
  <c r="O27" i="1"/>
  <c r="L27" i="1"/>
  <c r="E27" i="1"/>
  <c r="H27" i="1"/>
  <c r="F27" i="1"/>
  <c r="O26" i="1"/>
  <c r="L26" i="1"/>
  <c r="E26" i="1"/>
  <c r="H26" i="1"/>
  <c r="F26" i="1"/>
  <c r="O25" i="1"/>
  <c r="L25" i="1"/>
  <c r="E25" i="1"/>
  <c r="H25" i="1"/>
  <c r="F25" i="1"/>
  <c r="O24" i="1"/>
  <c r="L24" i="1"/>
  <c r="E24" i="1"/>
  <c r="H24" i="1"/>
  <c r="F24" i="1"/>
  <c r="B21" i="1"/>
  <c r="B24" i="1"/>
  <c r="O23" i="1"/>
  <c r="L23" i="1"/>
  <c r="E23" i="1"/>
  <c r="H23" i="1"/>
  <c r="F23" i="1"/>
  <c r="O22" i="1"/>
  <c r="L22" i="1"/>
  <c r="E22" i="1"/>
  <c r="H22" i="1"/>
  <c r="F22" i="1"/>
  <c r="O21" i="1"/>
  <c r="L21" i="1"/>
  <c r="E21" i="1"/>
  <c r="H21" i="1"/>
  <c r="F21" i="1"/>
  <c r="O20" i="1"/>
  <c r="L20" i="1"/>
  <c r="E20" i="1"/>
  <c r="H20" i="1"/>
  <c r="F20" i="1"/>
  <c r="O19" i="1"/>
  <c r="L19" i="1"/>
  <c r="E19" i="1"/>
  <c r="H19" i="1"/>
  <c r="F19" i="1"/>
  <c r="O18" i="1"/>
  <c r="L18" i="1"/>
  <c r="E18" i="1"/>
  <c r="H18" i="1"/>
  <c r="F18" i="1"/>
  <c r="O17" i="1"/>
  <c r="L17" i="1"/>
  <c r="E17" i="1"/>
  <c r="H17" i="1"/>
  <c r="F17" i="1"/>
  <c r="O16" i="1"/>
  <c r="L16" i="1"/>
  <c r="E16" i="1"/>
  <c r="H16" i="1"/>
  <c r="F16" i="1"/>
  <c r="O15" i="1"/>
  <c r="L15" i="1"/>
  <c r="E15" i="1"/>
  <c r="H15" i="1"/>
  <c r="F15" i="1"/>
  <c r="O14" i="1"/>
  <c r="L14" i="1"/>
  <c r="E14" i="1"/>
  <c r="H14" i="1"/>
  <c r="F14" i="1"/>
  <c r="O13" i="1"/>
  <c r="L13" i="1"/>
  <c r="E13" i="1"/>
  <c r="H13" i="1"/>
  <c r="F13" i="1"/>
  <c r="O12" i="1"/>
  <c r="L12" i="1"/>
  <c r="E12" i="1"/>
  <c r="H12" i="1"/>
  <c r="F12" i="1"/>
  <c r="O11" i="1"/>
  <c r="L11" i="1"/>
  <c r="E11" i="1"/>
  <c r="H11" i="1"/>
  <c r="F11" i="1"/>
  <c r="O10" i="1"/>
  <c r="L10" i="1"/>
  <c r="E10" i="1"/>
  <c r="H10" i="1"/>
  <c r="F10" i="1"/>
  <c r="L9" i="1"/>
  <c r="E9" i="1"/>
  <c r="H9" i="1"/>
  <c r="F9" i="1"/>
  <c r="I5" i="1"/>
  <c r="I6" i="1"/>
  <c r="G3" i="1"/>
  <c r="G4" i="1"/>
  <c r="G5" i="1"/>
  <c r="G6" i="1"/>
  <c r="E3" i="1"/>
  <c r="E4" i="1"/>
  <c r="E5" i="1"/>
  <c r="E6" i="1"/>
  <c r="H6" i="1"/>
  <c r="F3" i="1"/>
  <c r="F4" i="1"/>
  <c r="F5" i="1"/>
  <c r="F6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<sst xmlns="http://schemas.openxmlformats.org/spreadsheetml/2006/main" count="48" uniqueCount="43">
  <si>
    <t>INPUTS</t>
  </si>
  <si>
    <t>Price Point</t>
  </si>
  <si>
    <t>Cost of products in box</t>
  </si>
  <si>
    <t>Cost of packaging</t>
  </si>
  <si>
    <t>Cost of tissue &amp; inserts</t>
  </si>
  <si>
    <t>Fulfillment center cost per package</t>
  </si>
  <si>
    <t>Postage cost per package</t>
  </si>
  <si>
    <t>COCA</t>
  </si>
  <si>
    <t>Churn</t>
  </si>
  <si>
    <t>Reinvestment Rate</t>
  </si>
  <si>
    <t>CALCULATED</t>
  </si>
  <si>
    <t>Total Product Cost</t>
  </si>
  <si>
    <t>Total Fulfillment Cost</t>
  </si>
  <si>
    <t>COGS</t>
  </si>
  <si>
    <t>Total Fees</t>
  </si>
  <si>
    <t>Gross profit</t>
  </si>
  <si>
    <t>Subscription duration</t>
  </si>
  <si>
    <t>First month Net Profit</t>
  </si>
  <si>
    <t>Retained Net Profit</t>
  </si>
  <si>
    <t>CLTV</t>
  </si>
  <si>
    <t>Seed Customers</t>
  </si>
  <si>
    <t>CONSTANTS</t>
  </si>
  <si>
    <t>Max monthly growth</t>
  </si>
  <si>
    <t>CC Processing Fee</t>
  </si>
  <si>
    <t>CC Processing Flat Fee</t>
  </si>
  <si>
    <t>CJ Processing Fee</t>
  </si>
  <si>
    <t>CJ Processing Flat Fee</t>
  </si>
  <si>
    <t>Month</t>
  </si>
  <si>
    <t>Total Rev</t>
  </si>
  <si>
    <t>Take-home</t>
  </si>
  <si>
    <t>Total Profit</t>
  </si>
  <si>
    <t>Profit Margin</t>
  </si>
  <si>
    <t>Total Active Subs</t>
  </si>
  <si>
    <t>Retained Subs</t>
  </si>
  <si>
    <t>New Custs</t>
  </si>
  <si>
    <t>New Rev</t>
  </si>
  <si>
    <t>Reinvested</t>
  </si>
  <si>
    <t>New Profit</t>
  </si>
  <si>
    <t>Retained Revenue</t>
  </si>
  <si>
    <t>Retained Profit</t>
  </si>
  <si>
    <t>OUTPUT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</si>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</sst>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B32" sqref="B32"/>
    </sheetView>
  </sheetViews>
  <sheetFormatPr baseColWidth="10" defaultColWidth="8.83203125" defaultRowHeight="14" x14ac:dyDescent="0"/>
  <cols>
    <col min="1" max="1" width="28.6640625" customWidth="1"/>
    <col min="2" max="2" width="10.6640625" customWidth="1"/>
    <col min="5" max="16" width="15.6640625" customWidth="1"/>
  </cols>
  <sheetData>
    <row r="1" spans="1:16">
      <c r="A1" s="1" t="s">
        <v>0</v>
      </c>
      <c r="D1" s="1" t="s">
        <v>40</v>
      </c>
    </row>
    <row r="2" spans="1:16">
      <c r="A2" s="1" t="s">
        <v>1</v>
      </c>
      <c r="B2" s="2">
        <v>9.9499999999999993</v>
      </c>
      <c r="D2" s="1" t="s">
        <v>41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</row>
    <row r="3" spans="1:16">
      <c r="D3" s="1">
        <v>1</v>
      </c>
      <c r="E3" s="2">
        <f>SUM(E9:E20)</f>
        <v>91748.95</v>
      </c>
      <c r="F3" s="2">
        <f>SUM(F9:F20)</f>
        <v>29153.060002499995</v>
      </c>
      <c r="G3" s="2">
        <f>SUM(G9:G20)</f>
        <v>41647.228575000001</v>
      </c>
      <c r="H3" s="3">
        <f>G3/E3</f>
        <v>0.45392594220424326</v>
      </c>
      <c r="I3">
        <f>I20</f>
        <v>1129</v>
      </c>
    </row>
    <row r="4" spans="1:16">
      <c r="A4" t="s">
        <v>2</v>
      </c>
      <c r="B4" s="2">
        <v>1</v>
      </c>
      <c r="D4" s="1">
        <v>2</v>
      </c>
      <c r="E4" s="2">
        <f>SUM(E21:E32)</f>
        <v>233048.89999999997</v>
      </c>
      <c r="F4" s="2">
        <f>SUM(F21:F32)</f>
        <v>79550.723455000014</v>
      </c>
      <c r="G4" s="2">
        <f>SUM(G21:G32)</f>
        <v>113643.89065</v>
      </c>
      <c r="H4" s="3">
        <f>G4/E4</f>
        <v>0.48763967841084005</v>
      </c>
      <c r="I4">
        <f>I32</f>
        <v>2901</v>
      </c>
    </row>
    <row r="5" spans="1:16">
      <c r="A5" t="s">
        <v>3</v>
      </c>
      <c r="B5" s="2">
        <v>0.25</v>
      </c>
      <c r="D5" s="1">
        <v>3</v>
      </c>
      <c r="E5" s="2">
        <f>SUM(E33:E44)</f>
        <v>599557.14999999991</v>
      </c>
      <c r="F5" s="2">
        <f>SUM(F33:F44)</f>
        <v>204652.8037925</v>
      </c>
      <c r="G5" s="2">
        <f>SUM(G33:G44)</f>
        <v>292361.14827499999</v>
      </c>
      <c r="H5" s="3">
        <f>G5/E5</f>
        <v>0.48762849092034016</v>
      </c>
      <c r="I5">
        <f>I44</f>
        <v>7464</v>
      </c>
    </row>
    <row r="6" spans="1:16">
      <c r="A6" t="s">
        <v>4</v>
      </c>
      <c r="B6" s="2">
        <v>0.2</v>
      </c>
      <c r="D6" s="1" t="s">
        <v>42</v>
      </c>
      <c r="E6" s="2">
        <f>SUM(E3:E5)</f>
        <v>924354.99999999988</v>
      </c>
      <c r="F6" s="2">
        <f>SUM(F3:F5)</f>
        <v>313356.58724999998</v>
      </c>
      <c r="G6" s="2">
        <f>SUM(G3:G5)</f>
        <v>447652.26749999996</v>
      </c>
      <c r="H6" s="3">
        <f>G6/E6</f>
        <v>0.48428608867805117</v>
      </c>
      <c r="I6">
        <f>I5</f>
        <v>7464</v>
      </c>
    </row>
    <row r="8" spans="1:16">
      <c r="A8" t="s">
        <v>5</v>
      </c>
      <c r="B8" s="2">
        <v>1</v>
      </c>
      <c r="D8" s="1" t="s">
        <v>27</v>
      </c>
      <c r="E8" s="1" t="s">
        <v>28</v>
      </c>
      <c r="F8" s="1" t="s">
        <v>29</v>
      </c>
      <c r="G8" s="1" t="s">
        <v>30</v>
      </c>
      <c r="H8" s="1" t="s">
        <v>31</v>
      </c>
      <c r="I8" s="1" t="s">
        <v>32</v>
      </c>
      <c r="J8" s="1" t="s">
        <v>33</v>
      </c>
      <c r="K8" s="1" t="s">
        <v>34</v>
      </c>
      <c r="L8" s="1" t="s">
        <v>35</v>
      </c>
      <c r="M8" s="1" t="s">
        <v>36</v>
      </c>
      <c r="N8" s="1" t="s">
        <v>37</v>
      </c>
      <c r="O8" s="1" t="s">
        <v>38</v>
      </c>
      <c r="P8" s="1" t="s">
        <v>39</v>
      </c>
    </row>
    <row r="9" spans="1:16">
      <c r="A9" t="s">
        <v>6</v>
      </c>
      <c r="B9" s="2">
        <v>0.49</v>
      </c>
      <c r="D9" s="1">
        <v>1</v>
      </c>
      <c r="E9" s="2">
        <f t="shared" ref="E9:E44" si="0">L9+O9</f>
        <v>5960.0499999999993</v>
      </c>
      <c r="F9" s="2">
        <f t="shared" ref="F9:F44" si="1">G9-M9</f>
        <v>-755.96645250000006</v>
      </c>
      <c r="G9" s="2">
        <f>N9</f>
        <v>-1079.9520750000001</v>
      </c>
      <c r="H9" s="3">
        <f t="shared" ref="H9:H44" si="2">G9/E9</f>
        <v>-0.18119849246231159</v>
      </c>
      <c r="I9" s="4">
        <f t="shared" ref="I9:I44" si="3">K9+J9</f>
        <v>599</v>
      </c>
      <c r="J9" s="4">
        <v>0</v>
      </c>
      <c r="K9" s="4">
        <f>$B$25</f>
        <v>599</v>
      </c>
      <c r="L9" s="2">
        <f t="shared" ref="L9:L44" si="4">K9*$B$2</f>
        <v>5960.0499999999993</v>
      </c>
      <c r="M9" s="2">
        <f t="shared" ref="M9:M44" si="5">G9*$B$13</f>
        <v>-323.98562250000003</v>
      </c>
      <c r="N9" s="2">
        <f t="shared" ref="N9:N44" si="6">K9*$B$22</f>
        <v>-1079.9520750000001</v>
      </c>
      <c r="O9" s="2">
        <v>0</v>
      </c>
      <c r="P9" s="2">
        <v>0</v>
      </c>
    </row>
    <row r="10" spans="1:16">
      <c r="D10" s="1">
        <v>2</v>
      </c>
      <c r="E10" s="2">
        <f t="shared" si="0"/>
        <v>4965.0499999999993</v>
      </c>
      <c r="F10" s="2">
        <f t="shared" si="1"/>
        <v>2388.6382975000001</v>
      </c>
      <c r="G10" s="2">
        <f t="shared" ref="G10:G44" si="7">N10+P10</f>
        <v>3412.3404250000003</v>
      </c>
      <c r="H10" s="3">
        <f t="shared" si="2"/>
        <v>0.68727211709851876</v>
      </c>
      <c r="I10" s="4">
        <f t="shared" si="3"/>
        <v>499</v>
      </c>
      <c r="J10" s="4">
        <f t="shared" ref="J10:J44" si="8">ROUND(I9*(1-$B$12), 0)</f>
        <v>539</v>
      </c>
      <c r="K10" s="4">
        <f t="shared" ref="K10:K44" si="9">MIN(ROUND(M9/$B$11, 0), ROUND(I9*$B$28, 0))</f>
        <v>-40</v>
      </c>
      <c r="L10" s="2">
        <f t="shared" si="4"/>
        <v>-398</v>
      </c>
      <c r="M10" s="2">
        <f t="shared" si="5"/>
        <v>1023.7021275000001</v>
      </c>
      <c r="N10" s="2">
        <f t="shared" si="6"/>
        <v>72.117000000000004</v>
      </c>
      <c r="O10" s="2">
        <f t="shared" ref="O10:O44" si="10">J10*$B$2</f>
        <v>5363.0499999999993</v>
      </c>
      <c r="P10" s="2">
        <f t="shared" ref="P10:P44" si="11">J10*$B$23</f>
        <v>3340.2234250000001</v>
      </c>
    </row>
    <row r="11" spans="1:16">
      <c r="A11" t="s">
        <v>7</v>
      </c>
      <c r="B11" s="2">
        <v>8</v>
      </c>
      <c r="D11" s="1">
        <v>3</v>
      </c>
      <c r="E11" s="2">
        <f t="shared" si="0"/>
        <v>5562.0499999999993</v>
      </c>
      <c r="F11" s="2">
        <f t="shared" si="1"/>
        <v>1808.9154475</v>
      </c>
      <c r="G11" s="2">
        <f t="shared" si="7"/>
        <v>2584.164925</v>
      </c>
      <c r="H11" s="3">
        <f t="shared" si="2"/>
        <v>0.46460656142968876</v>
      </c>
      <c r="I11" s="4">
        <f t="shared" si="3"/>
        <v>559</v>
      </c>
      <c r="J11" s="4">
        <f t="shared" si="8"/>
        <v>449</v>
      </c>
      <c r="K11" s="4">
        <f t="shared" si="9"/>
        <v>110</v>
      </c>
      <c r="L11" s="2">
        <f t="shared" si="4"/>
        <v>1094.5</v>
      </c>
      <c r="M11" s="2">
        <f t="shared" si="5"/>
        <v>775.24947750000001</v>
      </c>
      <c r="N11" s="2">
        <f t="shared" si="6"/>
        <v>-198.32175000000001</v>
      </c>
      <c r="O11" s="2">
        <f t="shared" si="10"/>
        <v>4467.5499999999993</v>
      </c>
      <c r="P11" s="2">
        <f t="shared" si="11"/>
        <v>2782.4866750000001</v>
      </c>
    </row>
    <row r="12" spans="1:16">
      <c r="A12" t="s">
        <v>8</v>
      </c>
      <c r="B12" s="3">
        <v>0.1</v>
      </c>
      <c r="D12" s="1">
        <v>4</v>
      </c>
      <c r="E12" s="2">
        <f t="shared" si="0"/>
        <v>5969.9999999999991</v>
      </c>
      <c r="F12" s="2">
        <f t="shared" si="1"/>
        <v>2059.5715</v>
      </c>
      <c r="G12" s="2">
        <f t="shared" si="7"/>
        <v>2942.2449999999999</v>
      </c>
      <c r="H12" s="3">
        <f t="shared" si="2"/>
        <v>0.49283835845896151</v>
      </c>
      <c r="I12" s="4">
        <f t="shared" si="3"/>
        <v>600</v>
      </c>
      <c r="J12" s="4">
        <f t="shared" si="8"/>
        <v>503</v>
      </c>
      <c r="K12" s="4">
        <f t="shared" si="9"/>
        <v>97</v>
      </c>
      <c r="L12" s="2">
        <f t="shared" si="4"/>
        <v>965.15</v>
      </c>
      <c r="M12" s="2">
        <f t="shared" si="5"/>
        <v>882.67349999999999</v>
      </c>
      <c r="N12" s="2">
        <f t="shared" si="6"/>
        <v>-174.883725</v>
      </c>
      <c r="O12" s="2">
        <f t="shared" si="10"/>
        <v>5004.8499999999995</v>
      </c>
      <c r="P12" s="2">
        <f t="shared" si="11"/>
        <v>3117.128725</v>
      </c>
    </row>
    <row r="13" spans="1:16">
      <c r="A13" t="s">
        <v>9</v>
      </c>
      <c r="B13" s="3">
        <v>0.3</v>
      </c>
      <c r="D13" s="1">
        <v>5</v>
      </c>
      <c r="E13" s="2">
        <f t="shared" si="0"/>
        <v>6467.5</v>
      </c>
      <c r="F13" s="2">
        <f t="shared" si="1"/>
        <v>2203.6691249999999</v>
      </c>
      <c r="G13" s="2">
        <f t="shared" si="7"/>
        <v>3148.0987499999997</v>
      </c>
      <c r="H13" s="3">
        <f t="shared" si="2"/>
        <v>0.48675666795516037</v>
      </c>
      <c r="I13" s="4">
        <f t="shared" si="3"/>
        <v>650</v>
      </c>
      <c r="J13" s="4">
        <f t="shared" si="8"/>
        <v>540</v>
      </c>
      <c r="K13" s="4">
        <f t="shared" si="9"/>
        <v>110</v>
      </c>
      <c r="L13" s="2">
        <f t="shared" si="4"/>
        <v>1094.5</v>
      </c>
      <c r="M13" s="2">
        <f t="shared" si="5"/>
        <v>944.42962499999987</v>
      </c>
      <c r="N13" s="2">
        <f t="shared" si="6"/>
        <v>-198.32175000000001</v>
      </c>
      <c r="O13" s="2">
        <f t="shared" si="10"/>
        <v>5373</v>
      </c>
      <c r="P13" s="2">
        <f t="shared" si="11"/>
        <v>3346.4204999999997</v>
      </c>
    </row>
    <row r="14" spans="1:16">
      <c r="D14" s="1">
        <v>6</v>
      </c>
      <c r="E14" s="2">
        <f t="shared" si="0"/>
        <v>6994.85</v>
      </c>
      <c r="F14" s="2">
        <f t="shared" si="1"/>
        <v>2388.7806074999999</v>
      </c>
      <c r="G14" s="2">
        <f t="shared" si="7"/>
        <v>3412.5437249999995</v>
      </c>
      <c r="H14" s="3">
        <f t="shared" si="2"/>
        <v>0.48786517580791572</v>
      </c>
      <c r="I14" s="4">
        <f t="shared" si="3"/>
        <v>703</v>
      </c>
      <c r="J14" s="4">
        <f t="shared" si="8"/>
        <v>585</v>
      </c>
      <c r="K14" s="4">
        <f t="shared" si="9"/>
        <v>118</v>
      </c>
      <c r="L14" s="2">
        <f t="shared" si="4"/>
        <v>1174.0999999999999</v>
      </c>
      <c r="M14" s="2">
        <f t="shared" si="5"/>
        <v>1023.7631174999998</v>
      </c>
      <c r="N14" s="2">
        <f t="shared" si="6"/>
        <v>-212.74515000000002</v>
      </c>
      <c r="O14" s="2">
        <f t="shared" si="10"/>
        <v>5820.75</v>
      </c>
      <c r="P14" s="2">
        <f t="shared" si="11"/>
        <v>3625.2888749999997</v>
      </c>
    </row>
    <row r="15" spans="1:16">
      <c r="A15" s="1" t="s">
        <v>10</v>
      </c>
      <c r="D15" s="1">
        <v>7</v>
      </c>
      <c r="E15" s="2">
        <f t="shared" si="0"/>
        <v>7571.9499999999989</v>
      </c>
      <c r="F15" s="2">
        <f t="shared" si="1"/>
        <v>2584.3818525000002</v>
      </c>
      <c r="G15" s="2">
        <f t="shared" si="7"/>
        <v>3691.9740750000001</v>
      </c>
      <c r="H15" s="3">
        <f t="shared" si="2"/>
        <v>0.48758563844188096</v>
      </c>
      <c r="I15" s="4">
        <f t="shared" si="3"/>
        <v>761</v>
      </c>
      <c r="J15" s="4">
        <f t="shared" si="8"/>
        <v>633</v>
      </c>
      <c r="K15" s="4">
        <f t="shared" si="9"/>
        <v>128</v>
      </c>
      <c r="L15" s="2">
        <f t="shared" si="4"/>
        <v>1273.5999999999999</v>
      </c>
      <c r="M15" s="2">
        <f t="shared" si="5"/>
        <v>1107.5922224999999</v>
      </c>
      <c r="N15" s="2">
        <f t="shared" si="6"/>
        <v>-230.77440000000001</v>
      </c>
      <c r="O15" s="2">
        <f t="shared" si="10"/>
        <v>6298.3499999999995</v>
      </c>
      <c r="P15" s="2">
        <f t="shared" si="11"/>
        <v>3922.7484749999999</v>
      </c>
    </row>
    <row r="16" spans="1:16">
      <c r="A16" t="s">
        <v>11</v>
      </c>
      <c r="B16" s="2">
        <f>SUM(B4:B6)</f>
        <v>1.45</v>
      </c>
      <c r="D16" s="1">
        <v>8</v>
      </c>
      <c r="E16" s="2">
        <f t="shared" si="0"/>
        <v>8188.8499999999985</v>
      </c>
      <c r="F16" s="2">
        <f t="shared" si="1"/>
        <v>2797.3349074999996</v>
      </c>
      <c r="G16" s="2">
        <f t="shared" si="7"/>
        <v>3996.1927249999999</v>
      </c>
      <c r="H16" s="3">
        <f t="shared" si="2"/>
        <v>0.48800414282835813</v>
      </c>
      <c r="I16" s="4">
        <f t="shared" si="3"/>
        <v>823</v>
      </c>
      <c r="J16" s="4">
        <f t="shared" si="8"/>
        <v>685</v>
      </c>
      <c r="K16" s="4">
        <f t="shared" si="9"/>
        <v>138</v>
      </c>
      <c r="L16" s="2">
        <f t="shared" si="4"/>
        <v>1373.1</v>
      </c>
      <c r="M16" s="2">
        <f t="shared" si="5"/>
        <v>1198.8578175</v>
      </c>
      <c r="N16" s="2">
        <f t="shared" si="6"/>
        <v>-248.80365</v>
      </c>
      <c r="O16" s="2">
        <f t="shared" si="10"/>
        <v>6815.7499999999991</v>
      </c>
      <c r="P16" s="2">
        <f t="shared" si="11"/>
        <v>4244.9963749999997</v>
      </c>
    </row>
    <row r="17" spans="1:16">
      <c r="A17" t="s">
        <v>12</v>
      </c>
      <c r="B17" s="2">
        <f>SUM(B8:B9)</f>
        <v>1.49</v>
      </c>
      <c r="D17" s="1">
        <v>9</v>
      </c>
      <c r="E17" s="2">
        <f t="shared" si="0"/>
        <v>8865.4500000000007</v>
      </c>
      <c r="F17" s="2">
        <f t="shared" si="1"/>
        <v>3025.1156774999999</v>
      </c>
      <c r="G17" s="2">
        <f t="shared" si="7"/>
        <v>4321.5938249999999</v>
      </c>
      <c r="H17" s="3">
        <f t="shared" si="2"/>
        <v>0.48746468876368371</v>
      </c>
      <c r="I17" s="4">
        <f t="shared" si="3"/>
        <v>891</v>
      </c>
      <c r="J17" s="4">
        <f t="shared" si="8"/>
        <v>741</v>
      </c>
      <c r="K17" s="4">
        <f t="shared" si="9"/>
        <v>150</v>
      </c>
      <c r="L17" s="2">
        <f t="shared" si="4"/>
        <v>1492.5</v>
      </c>
      <c r="M17" s="2">
        <f t="shared" si="5"/>
        <v>1296.4781475</v>
      </c>
      <c r="N17" s="2">
        <f t="shared" si="6"/>
        <v>-270.43875000000003</v>
      </c>
      <c r="O17" s="2">
        <f t="shared" si="10"/>
        <v>7372.95</v>
      </c>
      <c r="P17" s="2">
        <f t="shared" si="11"/>
        <v>4592.0325750000002</v>
      </c>
    </row>
    <row r="18" spans="1:16">
      <c r="A18" t="s">
        <v>13</v>
      </c>
      <c r="B18" s="2">
        <f>B16+B17</f>
        <v>2.94</v>
      </c>
      <c r="D18" s="1">
        <v>10</v>
      </c>
      <c r="E18" s="2">
        <f t="shared" si="0"/>
        <v>9591.7999999999993</v>
      </c>
      <c r="F18" s="2">
        <f t="shared" si="1"/>
        <v>3274.5862100000004</v>
      </c>
      <c r="G18" s="2">
        <f t="shared" si="7"/>
        <v>4677.9803000000002</v>
      </c>
      <c r="H18" s="3">
        <f t="shared" si="2"/>
        <v>0.4877061969599033</v>
      </c>
      <c r="I18" s="4">
        <f t="shared" si="3"/>
        <v>964</v>
      </c>
      <c r="J18" s="4">
        <f t="shared" si="8"/>
        <v>802</v>
      </c>
      <c r="K18" s="4">
        <f t="shared" si="9"/>
        <v>162</v>
      </c>
      <c r="L18" s="2">
        <f t="shared" si="4"/>
        <v>1611.8999999999999</v>
      </c>
      <c r="M18" s="2">
        <f t="shared" si="5"/>
        <v>1403.39409</v>
      </c>
      <c r="N18" s="2">
        <f t="shared" si="6"/>
        <v>-292.07384999999999</v>
      </c>
      <c r="O18" s="2">
        <f t="shared" si="10"/>
        <v>7979.9</v>
      </c>
      <c r="P18" s="2">
        <f t="shared" si="11"/>
        <v>4970.0541499999999</v>
      </c>
    </row>
    <row r="19" spans="1:16">
      <c r="A19" t="s">
        <v>14</v>
      </c>
      <c r="B19" s="2">
        <f>($B$29*$B$2)+$B$30+($B$2*$B$31)+$B$32</f>
        <v>0.8129249999999999</v>
      </c>
      <c r="D19" s="1">
        <v>11</v>
      </c>
      <c r="E19" s="2">
        <f t="shared" si="0"/>
        <v>10377.849999999999</v>
      </c>
      <c r="F19" s="2">
        <f t="shared" si="1"/>
        <v>3544.4844574999997</v>
      </c>
      <c r="G19" s="2">
        <f t="shared" si="7"/>
        <v>5063.5492249999998</v>
      </c>
      <c r="H19" s="3">
        <f t="shared" si="2"/>
        <v>0.48791890661360499</v>
      </c>
      <c r="I19" s="4">
        <f t="shared" si="3"/>
        <v>1043</v>
      </c>
      <c r="J19" s="4">
        <f t="shared" si="8"/>
        <v>868</v>
      </c>
      <c r="K19" s="4">
        <f t="shared" si="9"/>
        <v>175</v>
      </c>
      <c r="L19" s="2">
        <f t="shared" si="4"/>
        <v>1741.2499999999998</v>
      </c>
      <c r="M19" s="2">
        <f t="shared" si="5"/>
        <v>1519.0647674999998</v>
      </c>
      <c r="N19" s="2">
        <f t="shared" si="6"/>
        <v>-315.51187500000003</v>
      </c>
      <c r="O19" s="2">
        <f t="shared" si="10"/>
        <v>8636.5999999999985</v>
      </c>
      <c r="P19" s="2">
        <f t="shared" si="11"/>
        <v>5379.0610999999999</v>
      </c>
    </row>
    <row r="20" spans="1:16">
      <c r="A20" t="s">
        <v>15</v>
      </c>
      <c r="B20" s="2">
        <f>B2-(B18+B19)</f>
        <v>6.1970749999999999</v>
      </c>
      <c r="D20" s="1">
        <v>12</v>
      </c>
      <c r="E20" s="2">
        <f t="shared" si="0"/>
        <v>11233.55</v>
      </c>
      <c r="F20" s="2">
        <f t="shared" si="1"/>
        <v>3833.5483724999995</v>
      </c>
      <c r="G20" s="2">
        <f t="shared" si="7"/>
        <v>5476.4976749999996</v>
      </c>
      <c r="H20" s="3">
        <f t="shared" si="2"/>
        <v>0.48751264515669579</v>
      </c>
      <c r="I20" s="4">
        <f t="shared" si="3"/>
        <v>1129</v>
      </c>
      <c r="J20" s="4">
        <f t="shared" si="8"/>
        <v>939</v>
      </c>
      <c r="K20" s="4">
        <f t="shared" si="9"/>
        <v>190</v>
      </c>
      <c r="L20" s="2">
        <f t="shared" si="4"/>
        <v>1890.4999999999998</v>
      </c>
      <c r="M20" s="2">
        <f t="shared" si="5"/>
        <v>1642.9493024999999</v>
      </c>
      <c r="N20" s="2">
        <f t="shared" si="6"/>
        <v>-342.55575000000005</v>
      </c>
      <c r="O20" s="2">
        <f t="shared" si="10"/>
        <v>9343.0499999999993</v>
      </c>
      <c r="P20" s="2">
        <f t="shared" si="11"/>
        <v>5819.0534250000001</v>
      </c>
    </row>
    <row r="21" spans="1:16">
      <c r="A21" t="s">
        <v>16</v>
      </c>
      <c r="B21" s="4">
        <f>FLOOR(1/B12, 1)</f>
        <v>10</v>
      </c>
      <c r="D21" s="1">
        <v>13</v>
      </c>
      <c r="E21" s="2">
        <f t="shared" si="0"/>
        <v>12148.949999999999</v>
      </c>
      <c r="F21" s="2">
        <f t="shared" si="1"/>
        <v>4148.6400025000003</v>
      </c>
      <c r="G21" s="2">
        <f t="shared" si="7"/>
        <v>5926.6285749999997</v>
      </c>
      <c r="H21" s="3">
        <f t="shared" si="2"/>
        <v>0.48783051827524193</v>
      </c>
      <c r="I21" s="4">
        <f t="shared" si="3"/>
        <v>1221</v>
      </c>
      <c r="J21" s="4">
        <f t="shared" si="8"/>
        <v>1016</v>
      </c>
      <c r="K21" s="4">
        <f t="shared" si="9"/>
        <v>205</v>
      </c>
      <c r="L21" s="2">
        <f t="shared" si="4"/>
        <v>2039.7499999999998</v>
      </c>
      <c r="M21" s="2">
        <f t="shared" si="5"/>
        <v>1777.9885724999999</v>
      </c>
      <c r="N21" s="2">
        <f t="shared" si="6"/>
        <v>-369.599625</v>
      </c>
      <c r="O21" s="2">
        <f t="shared" si="10"/>
        <v>10109.199999999999</v>
      </c>
      <c r="P21" s="2">
        <f t="shared" si="11"/>
        <v>6296.2281999999996</v>
      </c>
    </row>
    <row r="22" spans="1:16">
      <c r="A22" t="s">
        <v>17</v>
      </c>
      <c r="B22" s="2">
        <f>B20-B11</f>
        <v>-1.8029250000000001</v>
      </c>
      <c r="D22" s="1">
        <v>14</v>
      </c>
      <c r="E22" s="2">
        <f t="shared" si="0"/>
        <v>13143.949999999999</v>
      </c>
      <c r="F22" s="2">
        <f t="shared" si="1"/>
        <v>4487.2352525000006</v>
      </c>
      <c r="G22" s="2">
        <f t="shared" si="7"/>
        <v>6410.3360750000002</v>
      </c>
      <c r="H22" s="3">
        <f t="shared" si="2"/>
        <v>0.48770240871275383</v>
      </c>
      <c r="I22" s="4">
        <f t="shared" si="3"/>
        <v>1321</v>
      </c>
      <c r="J22" s="4">
        <f t="shared" si="8"/>
        <v>1099</v>
      </c>
      <c r="K22" s="4">
        <f t="shared" si="9"/>
        <v>222</v>
      </c>
      <c r="L22" s="2">
        <f t="shared" si="4"/>
        <v>2208.8999999999996</v>
      </c>
      <c r="M22" s="2">
        <f t="shared" si="5"/>
        <v>1923.1008225</v>
      </c>
      <c r="N22" s="2">
        <f t="shared" si="6"/>
        <v>-400.24935000000005</v>
      </c>
      <c r="O22" s="2">
        <f t="shared" si="10"/>
        <v>10935.05</v>
      </c>
      <c r="P22" s="2">
        <f t="shared" si="11"/>
        <v>6810.5854250000002</v>
      </c>
    </row>
    <row r="23" spans="1:16">
      <c r="A23" t="s">
        <v>18</v>
      </c>
      <c r="B23" s="2">
        <f>B20</f>
        <v>6.1970749999999999</v>
      </c>
      <c r="D23" s="1">
        <v>15</v>
      </c>
      <c r="E23" s="2">
        <f t="shared" si="0"/>
        <v>14218.55</v>
      </c>
      <c r="F23" s="2">
        <f t="shared" si="1"/>
        <v>4854.9341225000007</v>
      </c>
      <c r="G23" s="2">
        <f t="shared" si="7"/>
        <v>6935.620175</v>
      </c>
      <c r="H23" s="3">
        <f t="shared" si="2"/>
        <v>0.48778674161570629</v>
      </c>
      <c r="I23" s="4">
        <f t="shared" si="3"/>
        <v>1429</v>
      </c>
      <c r="J23" s="4">
        <f t="shared" si="8"/>
        <v>1189</v>
      </c>
      <c r="K23" s="4">
        <f t="shared" si="9"/>
        <v>240</v>
      </c>
      <c r="L23" s="2">
        <f t="shared" si="4"/>
        <v>2388</v>
      </c>
      <c r="M23" s="2">
        <f t="shared" si="5"/>
        <v>2080.6860524999997</v>
      </c>
      <c r="N23" s="2">
        <f t="shared" si="6"/>
        <v>-432.702</v>
      </c>
      <c r="O23" s="2">
        <f t="shared" si="10"/>
        <v>11830.55</v>
      </c>
      <c r="P23" s="2">
        <f t="shared" si="11"/>
        <v>7368.3221750000002</v>
      </c>
    </row>
    <row r="24" spans="1:16">
      <c r="A24" t="s">
        <v>19</v>
      </c>
      <c r="B24" s="2">
        <f>B22+((B21-1)*B23)</f>
        <v>53.970749999999995</v>
      </c>
      <c r="D24" s="1">
        <v>16</v>
      </c>
      <c r="E24" s="2">
        <f t="shared" si="0"/>
        <v>15382.699999999999</v>
      </c>
      <c r="F24" s="2">
        <f t="shared" si="1"/>
        <v>5250.4745649999995</v>
      </c>
      <c r="G24" s="2">
        <f t="shared" si="7"/>
        <v>7500.6779499999993</v>
      </c>
      <c r="H24" s="3">
        <f t="shared" si="2"/>
        <v>0.48760477354430626</v>
      </c>
      <c r="I24" s="4">
        <f t="shared" si="3"/>
        <v>1546</v>
      </c>
      <c r="J24" s="4">
        <f t="shared" si="8"/>
        <v>1286</v>
      </c>
      <c r="K24" s="4">
        <f t="shared" si="9"/>
        <v>260</v>
      </c>
      <c r="L24" s="2">
        <f t="shared" si="4"/>
        <v>2587</v>
      </c>
      <c r="M24" s="2">
        <f t="shared" si="5"/>
        <v>2250.2033849999998</v>
      </c>
      <c r="N24" s="2">
        <f t="shared" si="6"/>
        <v>-468.76050000000004</v>
      </c>
      <c r="O24" s="2">
        <f t="shared" si="10"/>
        <v>12795.699999999999</v>
      </c>
      <c r="P24" s="2">
        <f t="shared" si="11"/>
        <v>7969.4384499999996</v>
      </c>
    </row>
    <row r="25" spans="1:16">
      <c r="A25" t="s">
        <v>20</v>
      </c>
      <c r="B25" s="4">
        <v>599</v>
      </c>
      <c r="D25" s="1">
        <v>17</v>
      </c>
      <c r="E25" s="2">
        <f t="shared" si="0"/>
        <v>16636.399999999998</v>
      </c>
      <c r="F25" s="2">
        <f t="shared" si="1"/>
        <v>5679.45658</v>
      </c>
      <c r="G25" s="2">
        <f t="shared" si="7"/>
        <v>8113.5093999999999</v>
      </c>
      <c r="H25" s="3">
        <f t="shared" si="2"/>
        <v>0.48769622033613047</v>
      </c>
      <c r="I25" s="4">
        <f t="shared" si="3"/>
        <v>1672</v>
      </c>
      <c r="J25" s="4">
        <f t="shared" si="8"/>
        <v>1391</v>
      </c>
      <c r="K25" s="4">
        <f t="shared" si="9"/>
        <v>281</v>
      </c>
      <c r="L25" s="2">
        <f t="shared" si="4"/>
        <v>2795.95</v>
      </c>
      <c r="M25" s="2">
        <f t="shared" si="5"/>
        <v>2434.0528199999999</v>
      </c>
      <c r="N25" s="2">
        <f t="shared" si="6"/>
        <v>-506.62192500000003</v>
      </c>
      <c r="O25" s="2">
        <f t="shared" si="10"/>
        <v>13840.449999999999</v>
      </c>
      <c r="P25" s="2">
        <f t="shared" si="11"/>
        <v>8620.1313250000003</v>
      </c>
    </row>
    <row r="26" spans="1:16">
      <c r="D26" s="1">
        <v>18</v>
      </c>
      <c r="E26" s="2">
        <f t="shared" si="0"/>
        <v>17999.55</v>
      </c>
      <c r="F26" s="2">
        <f t="shared" si="1"/>
        <v>6144.9560724999992</v>
      </c>
      <c r="G26" s="2">
        <f t="shared" si="7"/>
        <v>8778.5086749999991</v>
      </c>
      <c r="H26" s="3">
        <f t="shared" si="2"/>
        <v>0.48770711906686554</v>
      </c>
      <c r="I26" s="4">
        <f t="shared" si="3"/>
        <v>1809</v>
      </c>
      <c r="J26" s="4">
        <f t="shared" si="8"/>
        <v>1505</v>
      </c>
      <c r="K26" s="4">
        <f t="shared" si="9"/>
        <v>304</v>
      </c>
      <c r="L26" s="2">
        <f t="shared" si="4"/>
        <v>3024.7999999999997</v>
      </c>
      <c r="M26" s="2">
        <f t="shared" si="5"/>
        <v>2633.5526024999995</v>
      </c>
      <c r="N26" s="2">
        <f t="shared" si="6"/>
        <v>-548.08920000000001</v>
      </c>
      <c r="O26" s="2">
        <f t="shared" si="10"/>
        <v>14974.749999999998</v>
      </c>
      <c r="P26" s="2">
        <f t="shared" si="11"/>
        <v>9326.5978749999995</v>
      </c>
    </row>
    <row r="27" spans="1:16">
      <c r="A27" s="1" t="s">
        <v>21</v>
      </c>
      <c r="D27" s="1">
        <v>19</v>
      </c>
      <c r="E27" s="2">
        <f t="shared" si="0"/>
        <v>19472.149999999998</v>
      </c>
      <c r="F27" s="2">
        <f t="shared" si="1"/>
        <v>6646.9730424999998</v>
      </c>
      <c r="G27" s="2">
        <f t="shared" si="7"/>
        <v>9495.6757749999997</v>
      </c>
      <c r="H27" s="3">
        <f t="shared" si="2"/>
        <v>0.48765420228377454</v>
      </c>
      <c r="I27" s="4">
        <f t="shared" si="3"/>
        <v>1957</v>
      </c>
      <c r="J27" s="4">
        <f t="shared" si="8"/>
        <v>1628</v>
      </c>
      <c r="K27" s="4">
        <f t="shared" si="9"/>
        <v>329</v>
      </c>
      <c r="L27" s="2">
        <f t="shared" si="4"/>
        <v>3273.5499999999997</v>
      </c>
      <c r="M27" s="2">
        <f t="shared" si="5"/>
        <v>2848.7027324999999</v>
      </c>
      <c r="N27" s="2">
        <f t="shared" si="6"/>
        <v>-593.16232500000001</v>
      </c>
      <c r="O27" s="2">
        <f t="shared" si="10"/>
        <v>16198.599999999999</v>
      </c>
      <c r="P27" s="2">
        <f t="shared" si="11"/>
        <v>10088.838099999999</v>
      </c>
    </row>
    <row r="28" spans="1:16">
      <c r="A28" t="s">
        <v>22</v>
      </c>
      <c r="B28" s="3">
        <v>0.22</v>
      </c>
      <c r="D28" s="1">
        <v>20</v>
      </c>
      <c r="E28" s="2">
        <f t="shared" si="0"/>
        <v>21064.149999999998</v>
      </c>
      <c r="F28" s="2">
        <f t="shared" si="1"/>
        <v>7189.8454425</v>
      </c>
      <c r="G28" s="2">
        <f t="shared" si="7"/>
        <v>10271.207774999999</v>
      </c>
      <c r="H28" s="3">
        <f t="shared" si="2"/>
        <v>0.48761558263684979</v>
      </c>
      <c r="I28" s="4">
        <f t="shared" si="3"/>
        <v>2117</v>
      </c>
      <c r="J28" s="4">
        <f t="shared" si="8"/>
        <v>1761</v>
      </c>
      <c r="K28" s="4">
        <f t="shared" si="9"/>
        <v>356</v>
      </c>
      <c r="L28" s="2">
        <f t="shared" si="4"/>
        <v>3542.2</v>
      </c>
      <c r="M28" s="2">
        <f t="shared" si="5"/>
        <v>3081.3623324999994</v>
      </c>
      <c r="N28" s="2">
        <f t="shared" si="6"/>
        <v>-641.84130000000005</v>
      </c>
      <c r="O28" s="2">
        <f t="shared" si="10"/>
        <v>17521.949999999997</v>
      </c>
      <c r="P28" s="2">
        <f t="shared" si="11"/>
        <v>10913.049074999999</v>
      </c>
    </row>
    <row r="29" spans="1:16">
      <c r="A29" t="s">
        <v>23</v>
      </c>
      <c r="B29" s="3">
        <v>2.9000000000000001E-2</v>
      </c>
      <c r="D29" s="1">
        <v>21</v>
      </c>
      <c r="E29" s="2">
        <f t="shared" si="0"/>
        <v>22785.5</v>
      </c>
      <c r="F29" s="2">
        <f t="shared" si="1"/>
        <v>7777.9112249999998</v>
      </c>
      <c r="G29" s="2">
        <f t="shared" si="7"/>
        <v>11111.301749999999</v>
      </c>
      <c r="H29" s="3">
        <f t="shared" si="2"/>
        <v>0.48764792302121956</v>
      </c>
      <c r="I29" s="4">
        <f t="shared" si="3"/>
        <v>2290</v>
      </c>
      <c r="J29" s="4">
        <f t="shared" si="8"/>
        <v>1905</v>
      </c>
      <c r="K29" s="4">
        <f t="shared" si="9"/>
        <v>385</v>
      </c>
      <c r="L29" s="2">
        <f t="shared" si="4"/>
        <v>3830.7499999999995</v>
      </c>
      <c r="M29" s="2">
        <f t="shared" si="5"/>
        <v>3333.3905249999993</v>
      </c>
      <c r="N29" s="2">
        <f t="shared" si="6"/>
        <v>-694.126125</v>
      </c>
      <c r="O29" s="2">
        <f t="shared" si="10"/>
        <v>18954.75</v>
      </c>
      <c r="P29" s="2">
        <f t="shared" si="11"/>
        <v>11805.427874999999</v>
      </c>
    </row>
    <row r="30" spans="1:16">
      <c r="A30" t="s">
        <v>24</v>
      </c>
      <c r="B30" s="2">
        <v>0.3</v>
      </c>
      <c r="D30" s="1">
        <v>22</v>
      </c>
      <c r="E30" s="2">
        <f t="shared" si="0"/>
        <v>24656.1</v>
      </c>
      <c r="F30" s="2">
        <f t="shared" si="1"/>
        <v>8414.2462950000008</v>
      </c>
      <c r="G30" s="2">
        <f t="shared" si="7"/>
        <v>12020.351850000001</v>
      </c>
      <c r="H30" s="3">
        <f t="shared" si="2"/>
        <v>0.48752040468687269</v>
      </c>
      <c r="I30" s="4">
        <f t="shared" si="3"/>
        <v>2478</v>
      </c>
      <c r="J30" s="4">
        <f t="shared" si="8"/>
        <v>2061</v>
      </c>
      <c r="K30" s="4">
        <f t="shared" si="9"/>
        <v>417</v>
      </c>
      <c r="L30" s="2">
        <f t="shared" si="4"/>
        <v>4149.1499999999996</v>
      </c>
      <c r="M30" s="2">
        <f t="shared" si="5"/>
        <v>3606.1055550000001</v>
      </c>
      <c r="N30" s="2">
        <f t="shared" si="6"/>
        <v>-751.81972500000006</v>
      </c>
      <c r="O30" s="2">
        <f t="shared" si="10"/>
        <v>20506.949999999997</v>
      </c>
      <c r="P30" s="2">
        <f t="shared" si="11"/>
        <v>12772.171575</v>
      </c>
    </row>
    <row r="31" spans="1:16">
      <c r="A31" t="s">
        <v>25</v>
      </c>
      <c r="B31" s="3">
        <v>1.2500000000000001E-2</v>
      </c>
      <c r="D31" s="1">
        <v>23</v>
      </c>
      <c r="E31" s="2">
        <f t="shared" si="0"/>
        <v>26675.95</v>
      </c>
      <c r="F31" s="2">
        <f t="shared" si="1"/>
        <v>9104.4506524999997</v>
      </c>
      <c r="G31" s="2">
        <f t="shared" si="7"/>
        <v>13006.358075</v>
      </c>
      <c r="H31" s="3">
        <f t="shared" si="2"/>
        <v>0.48756869296126287</v>
      </c>
      <c r="I31" s="4">
        <f t="shared" si="3"/>
        <v>2681</v>
      </c>
      <c r="J31" s="4">
        <f t="shared" si="8"/>
        <v>2230</v>
      </c>
      <c r="K31" s="4">
        <f t="shared" si="9"/>
        <v>451</v>
      </c>
      <c r="L31" s="2">
        <f t="shared" si="4"/>
        <v>4487.45</v>
      </c>
      <c r="M31" s="2">
        <f t="shared" si="5"/>
        <v>3901.9074224999999</v>
      </c>
      <c r="N31" s="2">
        <f t="shared" si="6"/>
        <v>-813.11917500000004</v>
      </c>
      <c r="O31" s="2">
        <f t="shared" si="10"/>
        <v>22188.5</v>
      </c>
      <c r="P31" s="2">
        <f t="shared" si="11"/>
        <v>13819.47725</v>
      </c>
    </row>
    <row r="32" spans="1:16">
      <c r="A32" t="s">
        <v>26</v>
      </c>
      <c r="B32" s="2">
        <v>0.1</v>
      </c>
      <c r="D32" s="1">
        <v>24</v>
      </c>
      <c r="E32" s="2">
        <f t="shared" si="0"/>
        <v>28864.949999999997</v>
      </c>
      <c r="F32" s="2">
        <f t="shared" si="1"/>
        <v>9851.6002024999998</v>
      </c>
      <c r="G32" s="2">
        <f t="shared" si="7"/>
        <v>14073.714575</v>
      </c>
      <c r="H32" s="3">
        <f t="shared" si="2"/>
        <v>0.48757107062371496</v>
      </c>
      <c r="I32" s="4">
        <f t="shared" si="3"/>
        <v>2901</v>
      </c>
      <c r="J32" s="4">
        <f t="shared" si="8"/>
        <v>2413</v>
      </c>
      <c r="K32" s="4">
        <f t="shared" si="9"/>
        <v>488</v>
      </c>
      <c r="L32" s="2">
        <f t="shared" si="4"/>
        <v>4855.5999999999995</v>
      </c>
      <c r="M32" s="2">
        <f t="shared" si="5"/>
        <v>4222.1143725000002</v>
      </c>
      <c r="N32" s="2">
        <f t="shared" si="6"/>
        <v>-879.82740000000001</v>
      </c>
      <c r="O32" s="2">
        <f t="shared" si="10"/>
        <v>24009.35</v>
      </c>
      <c r="P32" s="2">
        <f t="shared" si="11"/>
        <v>14953.541975</v>
      </c>
    </row>
    <row r="33" spans="4:16">
      <c r="D33" s="1">
        <v>25</v>
      </c>
      <c r="E33" s="2">
        <f t="shared" si="0"/>
        <v>31233.049999999996</v>
      </c>
      <c r="F33" s="2">
        <f t="shared" si="1"/>
        <v>10660.032897499999</v>
      </c>
      <c r="G33" s="2">
        <f t="shared" si="7"/>
        <v>15228.618424999999</v>
      </c>
      <c r="H33" s="3">
        <f t="shared" si="2"/>
        <v>0.48758025312929737</v>
      </c>
      <c r="I33" s="4">
        <f t="shared" si="3"/>
        <v>3139</v>
      </c>
      <c r="J33" s="4">
        <f t="shared" si="8"/>
        <v>2611</v>
      </c>
      <c r="K33" s="4">
        <f t="shared" si="9"/>
        <v>528</v>
      </c>
      <c r="L33" s="2">
        <f t="shared" si="4"/>
        <v>5253.5999999999995</v>
      </c>
      <c r="M33" s="2">
        <f t="shared" si="5"/>
        <v>4568.5855274999994</v>
      </c>
      <c r="N33" s="2">
        <f t="shared" si="6"/>
        <v>-951.94440000000009</v>
      </c>
      <c r="O33" s="2">
        <f t="shared" si="10"/>
        <v>25979.449999999997</v>
      </c>
      <c r="P33" s="2">
        <f t="shared" si="11"/>
        <v>16180.562824999999</v>
      </c>
    </row>
    <row r="34" spans="4:16">
      <c r="D34" s="1">
        <v>26</v>
      </c>
      <c r="E34" s="2">
        <f t="shared" si="0"/>
        <v>33790.199999999997</v>
      </c>
      <c r="F34" s="2">
        <f t="shared" si="1"/>
        <v>11534.08669</v>
      </c>
      <c r="G34" s="2">
        <f t="shared" si="7"/>
        <v>16477.2667</v>
      </c>
      <c r="H34" s="3">
        <f t="shared" si="2"/>
        <v>0.48763448277903065</v>
      </c>
      <c r="I34" s="4">
        <f t="shared" si="3"/>
        <v>3396</v>
      </c>
      <c r="J34" s="4">
        <f t="shared" si="8"/>
        <v>2825</v>
      </c>
      <c r="K34" s="4">
        <f t="shared" si="9"/>
        <v>571</v>
      </c>
      <c r="L34" s="2">
        <f t="shared" si="4"/>
        <v>5681.45</v>
      </c>
      <c r="M34" s="2">
        <f t="shared" si="5"/>
        <v>4943.18001</v>
      </c>
      <c r="N34" s="2">
        <f t="shared" si="6"/>
        <v>-1029.4701750000002</v>
      </c>
      <c r="O34" s="2">
        <f t="shared" si="10"/>
        <v>28108.749999999996</v>
      </c>
      <c r="P34" s="2">
        <f t="shared" si="11"/>
        <v>17506.736874999999</v>
      </c>
    </row>
    <row r="35" spans="4:16">
      <c r="D35" s="1">
        <v>27</v>
      </c>
      <c r="E35" s="2">
        <f t="shared" si="0"/>
        <v>36556.299999999996</v>
      </c>
      <c r="F35" s="2">
        <f t="shared" si="1"/>
        <v>12476.837485</v>
      </c>
      <c r="G35" s="2">
        <f t="shared" si="7"/>
        <v>17824.053550000001</v>
      </c>
      <c r="H35" s="3">
        <f t="shared" si="2"/>
        <v>0.48757816163014317</v>
      </c>
      <c r="I35" s="4">
        <f t="shared" si="3"/>
        <v>3674</v>
      </c>
      <c r="J35" s="4">
        <f t="shared" si="8"/>
        <v>3056</v>
      </c>
      <c r="K35" s="4">
        <f t="shared" si="9"/>
        <v>618</v>
      </c>
      <c r="L35" s="2">
        <f t="shared" si="4"/>
        <v>6149.0999999999995</v>
      </c>
      <c r="M35" s="2">
        <f t="shared" si="5"/>
        <v>5347.2160649999996</v>
      </c>
      <c r="N35" s="2">
        <f t="shared" si="6"/>
        <v>-1114.2076500000001</v>
      </c>
      <c r="O35" s="2">
        <f t="shared" si="10"/>
        <v>30407.199999999997</v>
      </c>
      <c r="P35" s="2">
        <f t="shared" si="11"/>
        <v>18938.261200000001</v>
      </c>
    </row>
    <row r="36" spans="4:16">
      <c r="D36" s="1">
        <v>28</v>
      </c>
      <c r="E36" s="2">
        <f t="shared" si="0"/>
        <v>39551.249999999993</v>
      </c>
      <c r="F36" s="2">
        <f t="shared" si="1"/>
        <v>13502.5611875</v>
      </c>
      <c r="G36" s="2">
        <f t="shared" si="7"/>
        <v>19289.373124999998</v>
      </c>
      <c r="H36" s="3">
        <f t="shared" si="2"/>
        <v>0.48770577731424425</v>
      </c>
      <c r="I36" s="4">
        <f t="shared" si="3"/>
        <v>3975</v>
      </c>
      <c r="J36" s="4">
        <f t="shared" si="8"/>
        <v>3307</v>
      </c>
      <c r="K36" s="4">
        <f t="shared" si="9"/>
        <v>668</v>
      </c>
      <c r="L36" s="2">
        <f t="shared" si="4"/>
        <v>6646.5999999999995</v>
      </c>
      <c r="M36" s="2">
        <f t="shared" si="5"/>
        <v>5786.8119374999997</v>
      </c>
      <c r="N36" s="2">
        <f t="shared" si="6"/>
        <v>-1204.3539000000001</v>
      </c>
      <c r="O36" s="2">
        <f t="shared" si="10"/>
        <v>32904.649999999994</v>
      </c>
      <c r="P36" s="2">
        <f t="shared" si="11"/>
        <v>20493.727025</v>
      </c>
    </row>
    <row r="37" spans="4:16">
      <c r="D37" s="1">
        <v>29</v>
      </c>
      <c r="E37" s="2">
        <f t="shared" si="0"/>
        <v>42794.95</v>
      </c>
      <c r="F37" s="2">
        <f t="shared" si="1"/>
        <v>14608.733702500002</v>
      </c>
      <c r="G37" s="2">
        <f t="shared" si="7"/>
        <v>20869.619575000001</v>
      </c>
      <c r="H37" s="3">
        <f t="shared" si="2"/>
        <v>0.48766547396363363</v>
      </c>
      <c r="I37" s="4">
        <f t="shared" si="3"/>
        <v>4301</v>
      </c>
      <c r="J37" s="4">
        <f t="shared" si="8"/>
        <v>3578</v>
      </c>
      <c r="K37" s="4">
        <f t="shared" si="9"/>
        <v>723</v>
      </c>
      <c r="L37" s="2">
        <f t="shared" si="4"/>
        <v>7193.8499999999995</v>
      </c>
      <c r="M37" s="2">
        <f t="shared" si="5"/>
        <v>6260.8858725</v>
      </c>
      <c r="N37" s="2">
        <f t="shared" si="6"/>
        <v>-1303.5147750000001</v>
      </c>
      <c r="O37" s="2">
        <f t="shared" si="10"/>
        <v>35601.1</v>
      </c>
      <c r="P37" s="2">
        <f t="shared" si="11"/>
        <v>22173.13435</v>
      </c>
    </row>
    <row r="38" spans="4:16">
      <c r="D38" s="1">
        <v>30</v>
      </c>
      <c r="E38" s="2">
        <f t="shared" si="0"/>
        <v>46307.299999999996</v>
      </c>
      <c r="F38" s="2">
        <f t="shared" si="1"/>
        <v>15804.030935000001</v>
      </c>
      <c r="G38" s="2">
        <f t="shared" si="7"/>
        <v>22577.18705</v>
      </c>
      <c r="H38" s="3">
        <f t="shared" si="2"/>
        <v>0.48755135907297559</v>
      </c>
      <c r="I38" s="4">
        <f t="shared" si="3"/>
        <v>4654</v>
      </c>
      <c r="J38" s="4">
        <f t="shared" si="8"/>
        <v>3871</v>
      </c>
      <c r="K38" s="4">
        <f t="shared" si="9"/>
        <v>783</v>
      </c>
      <c r="L38" s="2">
        <f t="shared" si="4"/>
        <v>7790.8499999999995</v>
      </c>
      <c r="M38" s="2">
        <f t="shared" si="5"/>
        <v>6773.1561149999998</v>
      </c>
      <c r="N38" s="2">
        <f t="shared" si="6"/>
        <v>-1411.6902750000002</v>
      </c>
      <c r="O38" s="2">
        <f t="shared" si="10"/>
        <v>38516.449999999997</v>
      </c>
      <c r="P38" s="2">
        <f t="shared" si="11"/>
        <v>23988.877325000001</v>
      </c>
    </row>
    <row r="39" spans="4:16">
      <c r="D39" s="1">
        <v>31</v>
      </c>
      <c r="E39" s="2">
        <f t="shared" si="0"/>
        <v>50108.2</v>
      </c>
      <c r="F39" s="2">
        <f t="shared" si="1"/>
        <v>17102.728790000001</v>
      </c>
      <c r="G39" s="2">
        <f t="shared" si="7"/>
        <v>24432.469700000001</v>
      </c>
      <c r="H39" s="3">
        <f t="shared" si="2"/>
        <v>0.48759424006450047</v>
      </c>
      <c r="I39" s="4">
        <f t="shared" si="3"/>
        <v>5036</v>
      </c>
      <c r="J39" s="4">
        <f t="shared" si="8"/>
        <v>4189</v>
      </c>
      <c r="K39" s="4">
        <f t="shared" si="9"/>
        <v>847</v>
      </c>
      <c r="L39" s="2">
        <f t="shared" si="4"/>
        <v>8427.65</v>
      </c>
      <c r="M39" s="2">
        <f t="shared" si="5"/>
        <v>7329.7409100000004</v>
      </c>
      <c r="N39" s="2">
        <f t="shared" si="6"/>
        <v>-1527.077475</v>
      </c>
      <c r="O39" s="2">
        <f t="shared" si="10"/>
        <v>41680.549999999996</v>
      </c>
      <c r="P39" s="2">
        <f t="shared" si="11"/>
        <v>25959.547175</v>
      </c>
    </row>
    <row r="40" spans="4:16">
      <c r="D40" s="1">
        <v>32</v>
      </c>
      <c r="E40" s="2">
        <f t="shared" si="0"/>
        <v>54207.599999999991</v>
      </c>
      <c r="F40" s="2">
        <f t="shared" si="1"/>
        <v>18503.56522</v>
      </c>
      <c r="G40" s="2">
        <f t="shared" si="7"/>
        <v>26433.6646</v>
      </c>
      <c r="H40" s="3">
        <f t="shared" si="2"/>
        <v>0.48763761170020448</v>
      </c>
      <c r="I40" s="4">
        <f t="shared" si="3"/>
        <v>5448</v>
      </c>
      <c r="J40" s="4">
        <f t="shared" si="8"/>
        <v>4532</v>
      </c>
      <c r="K40" s="4">
        <f t="shared" si="9"/>
        <v>916</v>
      </c>
      <c r="L40" s="2">
        <f t="shared" si="4"/>
        <v>9114.1999999999989</v>
      </c>
      <c r="M40" s="2">
        <f t="shared" si="5"/>
        <v>7930.0993799999997</v>
      </c>
      <c r="N40" s="2">
        <f t="shared" si="6"/>
        <v>-1651.4793000000002</v>
      </c>
      <c r="O40" s="2">
        <f t="shared" si="10"/>
        <v>45093.399999999994</v>
      </c>
      <c r="P40" s="2">
        <f t="shared" si="11"/>
        <v>28085.143899999999</v>
      </c>
    </row>
    <row r="41" spans="4:16">
      <c r="D41" s="1">
        <v>33</v>
      </c>
      <c r="E41" s="2">
        <f t="shared" si="0"/>
        <v>58645.299999999996</v>
      </c>
      <c r="F41" s="2">
        <f t="shared" si="1"/>
        <v>20018.292034999999</v>
      </c>
      <c r="G41" s="2">
        <f t="shared" si="7"/>
        <v>28597.56005</v>
      </c>
      <c r="H41" s="3">
        <f t="shared" si="2"/>
        <v>0.4876360091942577</v>
      </c>
      <c r="I41" s="4">
        <f t="shared" si="3"/>
        <v>5894</v>
      </c>
      <c r="J41" s="4">
        <f t="shared" si="8"/>
        <v>4903</v>
      </c>
      <c r="K41" s="4">
        <f t="shared" si="9"/>
        <v>991</v>
      </c>
      <c r="L41" s="2">
        <f t="shared" si="4"/>
        <v>9860.4499999999989</v>
      </c>
      <c r="M41" s="2">
        <f t="shared" si="5"/>
        <v>8579.2680149999997</v>
      </c>
      <c r="N41" s="2">
        <f t="shared" si="6"/>
        <v>-1786.6986750000001</v>
      </c>
      <c r="O41" s="2">
        <f t="shared" si="10"/>
        <v>48784.85</v>
      </c>
      <c r="P41" s="2">
        <f t="shared" si="11"/>
        <v>30384.258725</v>
      </c>
    </row>
    <row r="42" spans="4:16">
      <c r="D42" s="1">
        <v>34</v>
      </c>
      <c r="E42" s="2">
        <f t="shared" si="0"/>
        <v>63451.149999999994</v>
      </c>
      <c r="F42" s="2">
        <f t="shared" si="1"/>
        <v>21659.923092500001</v>
      </c>
      <c r="G42" s="2">
        <f t="shared" si="7"/>
        <v>30942.747275000002</v>
      </c>
      <c r="H42" s="3">
        <f t="shared" si="2"/>
        <v>0.48766251320898052</v>
      </c>
      <c r="I42" s="4">
        <f t="shared" si="3"/>
        <v>6377</v>
      </c>
      <c r="J42" s="4">
        <f t="shared" si="8"/>
        <v>5305</v>
      </c>
      <c r="K42" s="4">
        <f t="shared" si="9"/>
        <v>1072</v>
      </c>
      <c r="L42" s="2">
        <f t="shared" si="4"/>
        <v>10666.4</v>
      </c>
      <c r="M42" s="2">
        <f t="shared" si="5"/>
        <v>9282.8241825000005</v>
      </c>
      <c r="N42" s="2">
        <f t="shared" si="6"/>
        <v>-1932.7356000000002</v>
      </c>
      <c r="O42" s="2">
        <f t="shared" si="10"/>
        <v>52784.749999999993</v>
      </c>
      <c r="P42" s="2">
        <f t="shared" si="11"/>
        <v>32875.482875000002</v>
      </c>
    </row>
    <row r="43" spans="4:16">
      <c r="D43" s="1">
        <v>35</v>
      </c>
      <c r="E43" s="2">
        <f t="shared" si="0"/>
        <v>68645.049999999988</v>
      </c>
      <c r="F43" s="2">
        <f t="shared" si="1"/>
        <v>23431.534297500002</v>
      </c>
      <c r="G43" s="2">
        <f t="shared" si="7"/>
        <v>33473.620425000001</v>
      </c>
      <c r="H43" s="3">
        <f t="shared" si="2"/>
        <v>0.48763341894280804</v>
      </c>
      <c r="I43" s="4">
        <f t="shared" si="3"/>
        <v>6899</v>
      </c>
      <c r="J43" s="4">
        <f t="shared" si="8"/>
        <v>5739</v>
      </c>
      <c r="K43" s="4">
        <f t="shared" si="9"/>
        <v>1160</v>
      </c>
      <c r="L43" s="2">
        <f t="shared" si="4"/>
        <v>11542</v>
      </c>
      <c r="M43" s="2">
        <f t="shared" si="5"/>
        <v>10042.086127500001</v>
      </c>
      <c r="N43" s="2">
        <f t="shared" si="6"/>
        <v>-2091.393</v>
      </c>
      <c r="O43" s="2">
        <f t="shared" si="10"/>
        <v>57103.049999999996</v>
      </c>
      <c r="P43" s="2">
        <f t="shared" si="11"/>
        <v>35565.013424999997</v>
      </c>
    </row>
    <row r="44" spans="4:16">
      <c r="D44" s="1">
        <v>36</v>
      </c>
      <c r="E44" s="2">
        <f t="shared" si="0"/>
        <v>74266.799999999988</v>
      </c>
      <c r="F44" s="2">
        <f t="shared" si="1"/>
        <v>25350.477460000002</v>
      </c>
      <c r="G44" s="2">
        <f t="shared" si="7"/>
        <v>36214.967799999999</v>
      </c>
      <c r="H44" s="3">
        <f t="shared" si="2"/>
        <v>0.48763334087371485</v>
      </c>
      <c r="I44" s="4">
        <f t="shared" si="3"/>
        <v>7464</v>
      </c>
      <c r="J44" s="4">
        <f t="shared" si="8"/>
        <v>6209</v>
      </c>
      <c r="K44" s="4">
        <f t="shared" si="9"/>
        <v>1255</v>
      </c>
      <c r="L44" s="2">
        <f t="shared" si="4"/>
        <v>12487.25</v>
      </c>
      <c r="M44" s="2">
        <f t="shared" si="5"/>
        <v>10864.490339999998</v>
      </c>
      <c r="N44" s="2">
        <f t="shared" si="6"/>
        <v>-2262.6708750000003</v>
      </c>
      <c r="O44" s="2">
        <f t="shared" si="10"/>
        <v>61779.549999999996</v>
      </c>
      <c r="P44" s="2">
        <f t="shared" si="11"/>
        <v>38477.638675000002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Ghalib</cp:lastModifiedBy>
  <dcterms:created xsi:type="dcterms:W3CDTF">2015-11-09T07:39:30Z</dcterms:created>
  <dcterms:modified xsi:type="dcterms:W3CDTF">2015-11-13T07:41:26Z</dcterms:modified>
</cp:coreProperties>
</file>