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19"/>
  </bookViews>
  <sheets>
    <sheet name="61M" sheetId="3" r:id="rId1"/>
    <sheet name="61D" sheetId="4" r:id="rId2"/>
  </sheets>
  <calcPr calcId="152511"/>
</workbook>
</file>

<file path=xl/calcChain.xml><?xml version="1.0" encoding="utf-8"?>
<calcChain xmlns="http://schemas.openxmlformats.org/spreadsheetml/2006/main">
  <c r="O5" i="3" l="1"/>
  <c r="N5" i="3"/>
  <c r="N6" i="3"/>
  <c r="O6" i="3" s="1"/>
  <c r="N9" i="3"/>
  <c r="N14" i="3"/>
  <c r="O14" i="3" s="1"/>
  <c r="O13" i="3"/>
  <c r="O12" i="3"/>
  <c r="N8" i="3"/>
  <c r="G24" i="3"/>
  <c r="E23" i="3"/>
  <c r="N7" i="3" l="1"/>
  <c r="O7" i="3" s="1"/>
  <c r="M23" i="3"/>
  <c r="L23" i="3"/>
  <c r="M17" i="3"/>
  <c r="H21" i="3"/>
  <c r="J19" i="3"/>
  <c r="F5" i="4"/>
  <c r="F6" i="4"/>
  <c r="F7" i="4"/>
  <c r="G7" i="4"/>
  <c r="F8" i="4"/>
  <c r="G12" i="4"/>
  <c r="G13" i="4"/>
  <c r="F14" i="4"/>
  <c r="G14" i="4" s="1"/>
  <c r="B14" i="4"/>
  <c r="C14" i="4" s="1"/>
  <c r="C13" i="4"/>
  <c r="C12" i="4"/>
  <c r="B8" i="4"/>
  <c r="B6" i="4"/>
  <c r="B5" i="4"/>
  <c r="B7" i="4" s="1"/>
  <c r="C7" i="4" s="1"/>
  <c r="J14" i="3"/>
  <c r="K14" i="3" s="1"/>
  <c r="K13" i="3"/>
  <c r="K12" i="3"/>
  <c r="J8" i="3"/>
  <c r="J6" i="3"/>
  <c r="J5" i="3"/>
  <c r="F8" i="3"/>
  <c r="F6" i="3"/>
  <c r="F5" i="3"/>
  <c r="B6" i="3"/>
  <c r="B5" i="3"/>
  <c r="B14" i="3"/>
  <c r="C14" i="3" s="1"/>
  <c r="C13" i="3"/>
  <c r="C12" i="3"/>
  <c r="B8" i="3"/>
  <c r="G13" i="3"/>
  <c r="G12" i="3"/>
  <c r="F14" i="3"/>
  <c r="G14" i="3" s="1"/>
  <c r="J7" i="3" l="1"/>
  <c r="K7" i="3" s="1"/>
  <c r="F7" i="3"/>
  <c r="G7" i="3" s="1"/>
  <c r="B7" i="3"/>
  <c r="C7" i="3" s="1"/>
</calcChain>
</file>

<file path=xl/sharedStrings.xml><?xml version="1.0" encoding="utf-8"?>
<sst xmlns="http://schemas.openxmlformats.org/spreadsheetml/2006/main" count="78" uniqueCount="32">
  <si>
    <t>end</t>
    <phoneticPr fontId="1" type="noConversion"/>
  </si>
  <si>
    <t>size</t>
    <phoneticPr fontId="1" type="noConversion"/>
  </si>
  <si>
    <t>start</t>
    <phoneticPr fontId="1" type="noConversion"/>
  </si>
  <si>
    <t>base</t>
    <phoneticPr fontId="1" type="noConversion"/>
  </si>
  <si>
    <t>SECTORS</t>
    <phoneticPr fontId="1" type="noConversion"/>
  </si>
  <si>
    <t>0x003AE000</t>
  </si>
  <si>
    <t>0x00052000</t>
  </si>
  <si>
    <t>sum</t>
    <phoneticPr fontId="1" type="noConversion"/>
  </si>
  <si>
    <t>0x003B8000</t>
  </si>
  <si>
    <t>0x00048000</t>
  </si>
  <si>
    <t>SECTORS=0</t>
    <phoneticPr fontId="1" type="noConversion"/>
  </si>
  <si>
    <t>T107</t>
    <phoneticPr fontId="1" type="noConversion"/>
  </si>
  <si>
    <t>最大72</t>
  </si>
  <si>
    <t>SECTORS</t>
    <phoneticPr fontId="1" type="noConversion"/>
  </si>
  <si>
    <t>auto</t>
    <phoneticPr fontId="1" type="noConversion"/>
  </si>
  <si>
    <t>0x002D0000</t>
    <phoneticPr fontId="1" type="noConversion"/>
  </si>
  <si>
    <t>0x00030000</t>
    <phoneticPr fontId="1" type="noConversion"/>
  </si>
  <si>
    <t>VIVA</t>
    <phoneticPr fontId="1" type="noConversion"/>
  </si>
  <si>
    <t>0x1000</t>
    <phoneticPr fontId="1" type="noConversion"/>
  </si>
  <si>
    <t>4K</t>
    <phoneticPr fontId="1" type="noConversion"/>
  </si>
  <si>
    <t>4M</t>
    <phoneticPr fontId="1" type="noConversion"/>
  </si>
  <si>
    <t>0x400,000</t>
    <phoneticPr fontId="1" type="noConversion"/>
  </si>
  <si>
    <t>tmp</t>
    <phoneticPr fontId="1" type="noConversion"/>
  </si>
  <si>
    <t>61D</t>
    <phoneticPr fontId="1" type="noConversion"/>
  </si>
  <si>
    <t>0x03C3000</t>
    <phoneticPr fontId="1" type="noConversion"/>
  </si>
  <si>
    <t>0x003D000</t>
    <phoneticPr fontId="1" type="noConversion"/>
  </si>
  <si>
    <t>_VIVA_S_</t>
  </si>
  <si>
    <t>0x002d9000</t>
    <phoneticPr fontId="1" type="noConversion"/>
  </si>
  <si>
    <t>0x00027000</t>
    <phoneticPr fontId="1" type="noConversion"/>
  </si>
  <si>
    <t>MEM</t>
    <phoneticPr fontId="1" type="noConversion"/>
  </si>
  <si>
    <t>修改</t>
    <phoneticPr fontId="1" type="noConversion"/>
  </si>
  <si>
    <t>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</si>
</sst>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tabSelected="1" workbookViewId="0">
      <selection activeCell="P10" sqref="P10"/>
    </sheetView>
  </sheetViews>
  <sheetFormatPr defaultRowHeight="13.25" x14ac:dyDescent="0.15"/>
  <sheetData>
    <row r="3" spans="1:15" x14ac:dyDescent="0.15">
      <c r="B3" s="3" t="s">
        <v>10</v>
      </c>
      <c r="F3" s="3" t="s">
        <v>14</v>
      </c>
      <c r="J3" s="3" t="s">
        <v>22</v>
      </c>
      <c r="N3" s="3" t="s">
        <v>30</v>
      </c>
    </row>
    <row r="4" spans="1:15" x14ac:dyDescent="0.15">
      <c r="A4" s="3" t="s">
        <v>29</v>
      </c>
      <c r="E4" s="3" t="s">
        <v>29</v>
      </c>
      <c r="I4" s="3" t="s">
        <v>29</v>
      </c>
      <c r="M4" s="3" t="s">
        <v>29</v>
      </c>
    </row>
    <row r="5" spans="1:15" x14ac:dyDescent="0.15">
      <c r="A5" s="1" t="s">
        <v>3</v>
      </c>
      <c r="B5" s="2">
        <f>HEX2DEC(RIGHT(C5,LEN(C5)-2))</f>
        <v>3899392</v>
      </c>
      <c r="C5" t="s">
        <v>8</v>
      </c>
      <c r="E5" s="1" t="s">
        <v>3</v>
      </c>
      <c r="F5" s="2">
        <f>HEX2DEC(RIGHT(G5,LEN(G5)-2))</f>
        <v>2949120</v>
      </c>
      <c r="G5" t="s">
        <v>15</v>
      </c>
      <c r="I5" s="1" t="s">
        <v>3</v>
      </c>
      <c r="J5" s="2">
        <f>HEX2DEC(RIGHT(K5,LEN(K5)-2))</f>
        <v>2985984</v>
      </c>
      <c r="K5" t="s">
        <v>27</v>
      </c>
      <c r="M5" s="1" t="s">
        <v>3</v>
      </c>
      <c r="N5" s="4">
        <f>J5-$O$9*HEX2DEC("1000")</f>
        <v>2924544</v>
      </c>
      <c r="O5" t="str">
        <f>"0x00"&amp;DEC2HEX(N5)</f>
        <v>0x002CA000</v>
      </c>
    </row>
    <row r="6" spans="1:15" x14ac:dyDescent="0.15">
      <c r="A6" s="1" t="s">
        <v>1</v>
      </c>
      <c r="B6" s="2">
        <f>HEX2DEC(RIGHT(C6,LEN(C6)-2))</f>
        <v>294912</v>
      </c>
      <c r="C6" t="s">
        <v>9</v>
      </c>
      <c r="E6" s="1" t="s">
        <v>1</v>
      </c>
      <c r="F6" s="2">
        <f>HEX2DEC(RIGHT(G6,LEN(G6)-2))</f>
        <v>196608</v>
      </c>
      <c r="G6" t="s">
        <v>16</v>
      </c>
      <c r="I6" s="1" t="s">
        <v>1</v>
      </c>
      <c r="J6" s="2">
        <f>HEX2DEC(RIGHT(K6,LEN(K6)-2))</f>
        <v>159744</v>
      </c>
      <c r="K6" t="s">
        <v>28</v>
      </c>
      <c r="M6" s="1" t="s">
        <v>1</v>
      </c>
      <c r="N6" s="4">
        <f>J6+$O$9*HEX2DEC("1000")</f>
        <v>221184</v>
      </c>
      <c r="O6" t="str">
        <f>"0x000"&amp;DEC2HEX(N6)</f>
        <v>0x00036000</v>
      </c>
    </row>
    <row r="7" spans="1:15" x14ac:dyDescent="0.15">
      <c r="A7" s="1" t="s">
        <v>7</v>
      </c>
      <c r="B7" s="2">
        <f>+B5+B6</f>
        <v>4194304</v>
      </c>
      <c r="C7" s="2" t="str">
        <f>DEC2HEX(B7)</f>
        <v>400000</v>
      </c>
      <c r="E7" s="1" t="s">
        <v>7</v>
      </c>
      <c r="F7" s="2">
        <f>+F5+F6</f>
        <v>3145728</v>
      </c>
      <c r="G7" s="2" t="str">
        <f>DEC2HEX(F7)</f>
        <v>300000</v>
      </c>
      <c r="I7" s="1" t="s">
        <v>7</v>
      </c>
      <c r="J7" s="2">
        <f>+J5+J6</f>
        <v>3145728</v>
      </c>
      <c r="K7" s="2" t="str">
        <f>DEC2HEX(J7)</f>
        <v>300000</v>
      </c>
      <c r="M7" s="1" t="s">
        <v>7</v>
      </c>
      <c r="N7" s="2">
        <f>+N5+N6</f>
        <v>3145728</v>
      </c>
      <c r="O7" s="2" t="str">
        <f>DEC2HEX(N7)</f>
        <v>300000</v>
      </c>
    </row>
    <row r="8" spans="1:15" x14ac:dyDescent="0.15">
      <c r="A8" s="1" t="s">
        <v>13</v>
      </c>
      <c r="B8" s="2">
        <f>+C8*512</f>
        <v>0</v>
      </c>
      <c r="C8">
        <v>0</v>
      </c>
      <c r="E8" s="1" t="s">
        <v>4</v>
      </c>
      <c r="F8" s="2">
        <f>+G8*512</f>
        <v>12288</v>
      </c>
      <c r="G8">
        <v>24</v>
      </c>
      <c r="I8" s="1" t="s">
        <v>13</v>
      </c>
      <c r="J8" s="2">
        <f>+K8*512</f>
        <v>12288</v>
      </c>
      <c r="K8">
        <v>24</v>
      </c>
      <c r="M8" s="1" t="s">
        <v>4</v>
      </c>
      <c r="N8" s="2">
        <f>+O8*512</f>
        <v>53248</v>
      </c>
      <c r="O8">
        <v>104</v>
      </c>
    </row>
    <row r="9" spans="1:15" x14ac:dyDescent="0.15">
      <c r="A9" s="1" t="s">
        <v>31</v>
      </c>
      <c r="C9" s="3" t="s">
        <v>12</v>
      </c>
      <c r="E9" s="1" t="s">
        <v>31</v>
      </c>
      <c r="G9">
        <v>0</v>
      </c>
      <c r="I9" s="1" t="s">
        <v>31</v>
      </c>
      <c r="K9">
        <v>164</v>
      </c>
      <c r="M9" s="1" t="s">
        <v>31</v>
      </c>
      <c r="N9" s="5">
        <f>8*O9</f>
        <v>120</v>
      </c>
      <c r="O9">
        <v>15</v>
      </c>
    </row>
    <row r="11" spans="1:15" x14ac:dyDescent="0.15">
      <c r="A11" s="3" t="s">
        <v>17</v>
      </c>
      <c r="E11" s="3" t="s">
        <v>17</v>
      </c>
      <c r="I11" s="3" t="s">
        <v>17</v>
      </c>
      <c r="M11" s="3" t="s">
        <v>17</v>
      </c>
    </row>
    <row r="12" spans="1:15" x14ac:dyDescent="0.15">
      <c r="A12" s="1" t="s">
        <v>0</v>
      </c>
      <c r="B12">
        <v>2981748</v>
      </c>
      <c r="C12" s="2" t="str">
        <f t="shared" ref="C12:C13" si="0">DEC2HEX(B12)</f>
        <v>2D7F74</v>
      </c>
      <c r="E12" s="1" t="s">
        <v>0</v>
      </c>
      <c r="F12">
        <v>2981748</v>
      </c>
      <c r="G12" s="2" t="str">
        <f t="shared" ref="G12:G13" si="1">DEC2HEX(F12)</f>
        <v>2D7F74</v>
      </c>
      <c r="I12" s="1" t="s">
        <v>0</v>
      </c>
      <c r="J12">
        <v>2981748</v>
      </c>
      <c r="K12" s="2" t="str">
        <f t="shared" ref="K12:K13" si="2">DEC2HEX(J12)</f>
        <v>2D7F74</v>
      </c>
      <c r="M12" s="1" t="s">
        <v>0</v>
      </c>
      <c r="N12">
        <v>2981748</v>
      </c>
      <c r="O12" s="2" t="str">
        <f t="shared" ref="O12:O13" si="3">DEC2HEX(N12)</f>
        <v>2D7F74</v>
      </c>
    </row>
    <row r="13" spans="1:15" x14ac:dyDescent="0.15">
      <c r="A13" s="1" t="s">
        <v>1</v>
      </c>
      <c r="B13">
        <v>2211704</v>
      </c>
      <c r="C13" s="2" t="str">
        <f t="shared" si="0"/>
        <v>21BF78</v>
      </c>
      <c r="E13" s="1" t="s">
        <v>1</v>
      </c>
      <c r="F13">
        <v>2211704</v>
      </c>
      <c r="G13" s="2" t="str">
        <f t="shared" si="1"/>
        <v>21BF78</v>
      </c>
      <c r="I13" s="1" t="s">
        <v>1</v>
      </c>
      <c r="J13">
        <v>2211704</v>
      </c>
      <c r="K13" s="2" t="str">
        <f t="shared" si="2"/>
        <v>21BF78</v>
      </c>
      <c r="M13" s="1" t="s">
        <v>1</v>
      </c>
      <c r="N13">
        <v>2211704</v>
      </c>
      <c r="O13" s="2" t="str">
        <f t="shared" si="3"/>
        <v>21BF78</v>
      </c>
    </row>
    <row r="14" spans="1:15" x14ac:dyDescent="0.15">
      <c r="A14" s="1" t="s">
        <v>2</v>
      </c>
      <c r="B14">
        <f>+B12-B13</f>
        <v>770044</v>
      </c>
      <c r="C14" s="2" t="str">
        <f>DEC2HEX(B14)</f>
        <v>BBFFC</v>
      </c>
      <c r="E14" s="1" t="s">
        <v>2</v>
      </c>
      <c r="F14">
        <f>+F12-F13</f>
        <v>770044</v>
      </c>
      <c r="G14" s="2" t="str">
        <f>DEC2HEX(F14)</f>
        <v>BBFFC</v>
      </c>
      <c r="I14" s="1" t="s">
        <v>2</v>
      </c>
      <c r="J14">
        <f>+J12-J13</f>
        <v>770044</v>
      </c>
      <c r="K14" s="2" t="str">
        <f>DEC2HEX(J14)</f>
        <v>BBFFC</v>
      </c>
      <c r="M14" s="1" t="s">
        <v>2</v>
      </c>
      <c r="N14">
        <f>+N12-N13</f>
        <v>770044</v>
      </c>
      <c r="O14" s="2" t="str">
        <f>DEC2HEX(N14)</f>
        <v>BBFFC</v>
      </c>
    </row>
    <row r="17" spans="2:13" x14ac:dyDescent="0.15">
      <c r="M17">
        <f>32*4</f>
        <v>128</v>
      </c>
    </row>
    <row r="19" spans="2:13" x14ac:dyDescent="0.15">
      <c r="H19">
        <v>2985984</v>
      </c>
      <c r="J19">
        <f>42/4</f>
        <v>10.5</v>
      </c>
    </row>
    <row r="20" spans="2:13" x14ac:dyDescent="0.15">
      <c r="H20">
        <v>2982364</v>
      </c>
    </row>
    <row r="21" spans="2:13" x14ac:dyDescent="0.15">
      <c r="H21">
        <f>+H19-H20</f>
        <v>3620</v>
      </c>
    </row>
    <row r="22" spans="2:13" x14ac:dyDescent="0.15">
      <c r="B22" t="s">
        <v>18</v>
      </c>
      <c r="C22" t="s">
        <v>19</v>
      </c>
    </row>
    <row r="23" spans="2:13" x14ac:dyDescent="0.15">
      <c r="B23" t="s">
        <v>21</v>
      </c>
      <c r="C23" t="s">
        <v>20</v>
      </c>
      <c r="E23">
        <f>262-181</f>
        <v>81</v>
      </c>
      <c r="L23">
        <f>90/4</f>
        <v>22.5</v>
      </c>
      <c r="M23">
        <f>16+7</f>
        <v>23</v>
      </c>
    </row>
    <row r="24" spans="2:13" x14ac:dyDescent="0.15">
      <c r="G24">
        <f>24+80</f>
        <v>104</v>
      </c>
    </row>
    <row r="27" spans="2:13" x14ac:dyDescent="0.15">
      <c r="B27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0" sqref="D20"/>
    </sheetView>
  </sheetViews>
  <sheetFormatPr defaultRowHeight="13.25" x14ac:dyDescent="0.15"/>
  <sheetData>
    <row r="3" spans="1:7" x14ac:dyDescent="0.15">
      <c r="B3" s="3" t="s">
        <v>23</v>
      </c>
      <c r="F3" s="3" t="s">
        <v>11</v>
      </c>
    </row>
    <row r="5" spans="1:7" x14ac:dyDescent="0.15">
      <c r="A5" s="1" t="s">
        <v>3</v>
      </c>
      <c r="B5" s="2">
        <f>HEX2DEC(RIGHT(C5,LEN(C5)-2))</f>
        <v>3944448</v>
      </c>
      <c r="C5" t="s">
        <v>24</v>
      </c>
      <c r="E5" s="1" t="s">
        <v>3</v>
      </c>
      <c r="F5" s="2">
        <f>HEX2DEC(RIGHT(G5,LEN(G5)-2))</f>
        <v>3858432</v>
      </c>
      <c r="G5" t="s">
        <v>5</v>
      </c>
    </row>
    <row r="6" spans="1:7" x14ac:dyDescent="0.15">
      <c r="A6" s="1" t="s">
        <v>1</v>
      </c>
      <c r="B6" s="2">
        <f>HEX2DEC(RIGHT(C6,LEN(C6)-2))</f>
        <v>249856</v>
      </c>
      <c r="C6" t="s">
        <v>25</v>
      </c>
      <c r="E6" s="1" t="s">
        <v>1</v>
      </c>
      <c r="F6" s="2">
        <f>HEX2DEC(RIGHT(G6,LEN(G6)-2))</f>
        <v>335872</v>
      </c>
      <c r="G6" t="s">
        <v>6</v>
      </c>
    </row>
    <row r="7" spans="1:7" x14ac:dyDescent="0.15">
      <c r="A7" s="1" t="s">
        <v>7</v>
      </c>
      <c r="B7" s="2">
        <f>+B5+B6</f>
        <v>4194304</v>
      </c>
      <c r="C7" s="2" t="str">
        <f>DEC2HEX(B7)</f>
        <v>400000</v>
      </c>
      <c r="E7" s="1" t="s">
        <v>7</v>
      </c>
      <c r="F7" s="2">
        <f>+F5+F6</f>
        <v>4194304</v>
      </c>
      <c r="G7" s="2" t="str">
        <f>DEC2HEX(F7)</f>
        <v>400000</v>
      </c>
    </row>
    <row r="8" spans="1:7" x14ac:dyDescent="0.15">
      <c r="A8" s="1" t="s">
        <v>4</v>
      </c>
      <c r="B8" s="2">
        <f>+C8*512</f>
        <v>12288</v>
      </c>
      <c r="C8">
        <v>24</v>
      </c>
      <c r="E8" s="1" t="s">
        <v>4</v>
      </c>
      <c r="F8" s="2">
        <f>+G8*512</f>
        <v>12288</v>
      </c>
      <c r="G8">
        <v>24</v>
      </c>
    </row>
    <row r="11" spans="1:7" x14ac:dyDescent="0.15">
      <c r="A11" s="3" t="s">
        <v>17</v>
      </c>
      <c r="E11" s="3" t="s">
        <v>17</v>
      </c>
    </row>
    <row r="12" spans="1:7" x14ac:dyDescent="0.15">
      <c r="A12" s="1" t="s">
        <v>0</v>
      </c>
      <c r="B12">
        <v>2981748</v>
      </c>
      <c r="C12" s="2" t="str">
        <f>DEC2HEX(B12)</f>
        <v>2D7F74</v>
      </c>
      <c r="E12" s="1" t="s">
        <v>0</v>
      </c>
      <c r="F12">
        <v>2981748</v>
      </c>
      <c r="G12" s="2" t="str">
        <f>DEC2HEX(F12)</f>
        <v>2D7F74</v>
      </c>
    </row>
    <row r="13" spans="1:7" x14ac:dyDescent="0.15">
      <c r="A13" s="1" t="s">
        <v>1</v>
      </c>
      <c r="B13">
        <v>2211704</v>
      </c>
      <c r="C13" s="2" t="str">
        <f>DEC2HEX(B13)</f>
        <v>21BF78</v>
      </c>
      <c r="E13" s="1" t="s">
        <v>1</v>
      </c>
      <c r="F13">
        <v>2211704</v>
      </c>
      <c r="G13" s="2" t="str">
        <f>DEC2HEX(F13)</f>
        <v>21BF78</v>
      </c>
    </row>
    <row r="14" spans="1:7" x14ac:dyDescent="0.15">
      <c r="A14" s="1" t="s">
        <v>2</v>
      </c>
      <c r="B14">
        <f>+B12-B13</f>
        <v>770044</v>
      </c>
      <c r="C14" s="2" t="str">
        <f>DEC2HEX(B14)</f>
        <v>BBFFC</v>
      </c>
      <c r="E14" s="1" t="s">
        <v>2</v>
      </c>
      <c r="F14">
        <f>+F12-F13</f>
        <v>770044</v>
      </c>
      <c r="G14" s="2" t="str">
        <f>DEC2HEX(F14)</f>
        <v>BBFFC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61M</vt:lpstr>
      <vt:lpstr>61D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2022-03-24T03:28:23Z</dcterms:modified>
</cp:coreProperties>
</file>