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L25" i="2" l="1"/>
  <c r="L23" i="2"/>
  <c r="L24" i="2" s="1"/>
  <c r="N23" i="2"/>
  <c r="K25" i="2" l="1"/>
  <c r="K23" i="2"/>
  <c r="K24" i="2" s="1"/>
  <c r="E11" i="2" l="1"/>
  <c r="F35" i="2"/>
  <c r="J32" i="2"/>
  <c r="J31" i="2"/>
  <c r="I33" i="2"/>
  <c r="I32" i="2"/>
  <c r="I31" i="2"/>
  <c r="C35" i="2"/>
  <c r="F17" i="2" l="1"/>
  <c r="J23" i="2" l="1"/>
  <c r="J24" i="2" s="1"/>
  <c r="H24" i="2" l="1"/>
  <c r="H23" i="2"/>
  <c r="G24" i="2"/>
  <c r="G23" i="2"/>
  <c r="C22" i="2"/>
  <c r="D18" i="2" l="1"/>
  <c r="L15" i="2"/>
  <c r="I13" i="2"/>
  <c r="I12" i="2"/>
  <c r="I6" i="2"/>
  <c r="I5" i="2"/>
  <c r="I7" i="2" s="1"/>
  <c r="I9" i="2" s="1"/>
  <c r="M15" i="2"/>
  <c r="K15" i="2"/>
  <c r="C15" i="2"/>
  <c r="G13" i="2"/>
  <c r="G12" i="2"/>
  <c r="J25" i="2" s="1"/>
  <c r="F13" i="2"/>
  <c r="F12" i="2"/>
  <c r="E13" i="2"/>
  <c r="E12" i="2"/>
  <c r="D13" i="2"/>
  <c r="D12" i="2"/>
  <c r="C13" i="2"/>
  <c r="C12" i="2"/>
  <c r="M13" i="2"/>
  <c r="L13" i="2"/>
  <c r="K13" i="2"/>
  <c r="B13" i="2"/>
  <c r="M12" i="2"/>
  <c r="M3" i="2"/>
  <c r="M6" i="2" s="1"/>
  <c r="M2" i="2"/>
  <c r="M5" i="2" s="1"/>
  <c r="L12" i="2"/>
  <c r="L5" i="2"/>
  <c r="L3" i="2"/>
  <c r="L6" i="2" s="1"/>
  <c r="L2" i="2"/>
  <c r="K12" i="2"/>
  <c r="K3" i="2"/>
  <c r="K6" i="2" s="1"/>
  <c r="K2" i="2"/>
  <c r="K5" i="2" s="1"/>
  <c r="A2" i="2"/>
  <c r="A5" i="2" s="1"/>
  <c r="B2" i="2"/>
  <c r="B5" i="2" s="1"/>
  <c r="A3" i="2"/>
  <c r="A6" i="2" s="1"/>
  <c r="B3" i="2"/>
  <c r="B6" i="2" s="1"/>
  <c r="B12" i="2"/>
  <c r="G25" i="2" l="1"/>
  <c r="K17" i="2"/>
  <c r="L17" i="2"/>
  <c r="M17" i="2"/>
  <c r="C5" i="2"/>
  <c r="C2" i="2" s="1"/>
  <c r="D5" i="2"/>
  <c r="C6" i="2"/>
  <c r="C3" i="2" s="1"/>
  <c r="A7" i="2"/>
  <c r="A9" i="2" s="1"/>
  <c r="K7" i="2"/>
  <c r="K9" i="2" s="1"/>
  <c r="M7" i="2"/>
  <c r="M9" i="2" s="1"/>
  <c r="L7" i="2"/>
  <c r="L9" i="2" s="1"/>
  <c r="B15" i="2"/>
  <c r="B7" i="2"/>
  <c r="B9" i="2" s="1"/>
  <c r="E5" i="2" l="1"/>
  <c r="D2" i="2"/>
  <c r="D6" i="2"/>
  <c r="D15" i="2" s="1"/>
  <c r="C7" i="2"/>
  <c r="C9" i="2" s="1"/>
  <c r="E2" i="2" l="1"/>
  <c r="F5" i="2"/>
  <c r="D7" i="2"/>
  <c r="D9" i="2" s="1"/>
  <c r="D3" i="2"/>
  <c r="E6" i="2"/>
  <c r="E15" i="2" s="1"/>
  <c r="E3" i="2" l="1"/>
  <c r="F6" i="2"/>
  <c r="F15" i="2" s="1"/>
  <c r="F2" i="2"/>
  <c r="G5" i="2"/>
  <c r="G2" i="2" s="1"/>
  <c r="E7" i="2"/>
  <c r="E9" i="2" s="1"/>
  <c r="F3" i="2" l="1"/>
  <c r="G6" i="2"/>
  <c r="F7" i="2"/>
  <c r="F9" i="2" s="1"/>
  <c r="G3" i="2" l="1"/>
  <c r="G15" i="2"/>
  <c r="G7" i="2"/>
  <c r="G9" i="2" s="1"/>
</calcChain>
</file>

<file path=xl/sharedStrings.xml><?xml version="1.0" encoding="utf-8"?>
<sst xmlns="http://schemas.openxmlformats.org/spreadsheetml/2006/main" count="31" uniqueCount="25">
  <si>
    <t>107(1)</t>
    <phoneticPr fontId="1" type="noConversion"/>
  </si>
  <si>
    <t>107(2)</t>
    <phoneticPr fontId="1" type="noConversion"/>
  </si>
  <si>
    <t>KM(1)</t>
    <phoneticPr fontId="1" type="noConversion"/>
  </si>
  <si>
    <t>KM(3)</t>
    <phoneticPr fontId="1" type="noConversion"/>
  </si>
  <si>
    <t>CL(1)</t>
    <phoneticPr fontId="1" type="noConversion"/>
  </si>
  <si>
    <t>107测试</t>
    <phoneticPr fontId="1" type="noConversion"/>
  </si>
  <si>
    <t>2^10</t>
    <phoneticPr fontId="1" type="noConversion"/>
  </si>
  <si>
    <t>2^20</t>
    <phoneticPr fontId="1" type="noConversion"/>
  </si>
  <si>
    <t>1024K</t>
    <phoneticPr fontId="1" type="noConversion"/>
  </si>
  <si>
    <t>2^30</t>
    <phoneticPr fontId="1" type="noConversion"/>
  </si>
  <si>
    <t>1024M</t>
    <phoneticPr fontId="1" type="noConversion"/>
  </si>
  <si>
    <t>2^32</t>
    <phoneticPr fontId="1" type="noConversion"/>
  </si>
  <si>
    <t>4G</t>
    <phoneticPr fontId="1" type="noConversion"/>
  </si>
  <si>
    <t>3AE000</t>
    <phoneticPr fontId="1" type="noConversion"/>
  </si>
  <si>
    <t>地址增加单位：</t>
    <phoneticPr fontId="1" type="noConversion"/>
  </si>
  <si>
    <t>VIVA End:</t>
    <phoneticPr fontId="1" type="noConversion"/>
  </si>
  <si>
    <t>FileSystemConfig:</t>
    <phoneticPr fontId="1" type="noConversion"/>
  </si>
  <si>
    <t>+8*N</t>
    <phoneticPr fontId="1" type="noConversion"/>
  </si>
  <si>
    <t>最大=68+[4,6]=72</t>
    <phoneticPr fontId="1" type="noConversion"/>
  </si>
  <si>
    <t>(200-200-200)</t>
    <phoneticPr fontId="1" type="noConversion"/>
  </si>
  <si>
    <t>(150-150-150)</t>
    <phoneticPr fontId="1" type="noConversion"/>
  </si>
  <si>
    <t>短信50：</t>
    <phoneticPr fontId="1" type="noConversion"/>
  </si>
  <si>
    <t>短信150：</t>
    <phoneticPr fontId="1" type="noConversion"/>
  </si>
  <si>
    <t>短信100：</t>
    <phoneticPr fontId="1" type="noConversion"/>
  </si>
  <si>
    <t>短信200：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</si>
</sst>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/>
    <xf numFmtId="0" fontId="2" fillId="2" borderId="0" xfId="0" quotePrefix="1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L27" sqref="L27"/>
    </sheetView>
  </sheetViews>
  <sheetFormatPr defaultRowHeight="14.4" x14ac:dyDescent="0.25"/>
  <cols>
    <col min="1" max="2" width="8.88671875" style="2"/>
    <col min="3" max="3" width="12.5546875" style="2" customWidth="1"/>
    <col min="4" max="4" width="15.109375" customWidth="1"/>
    <col min="5" max="5" width="14.5546875" customWidth="1"/>
    <col min="6" max="6" width="15.33203125" customWidth="1"/>
    <col min="7" max="7" width="15" customWidth="1"/>
    <col min="9" max="9" width="8.88671875" style="2"/>
    <col min="11" max="13" width="8.88671875" style="2"/>
    <col min="15" max="16384" width="8.88671875" style="2"/>
  </cols>
  <sheetData>
    <row r="1" spans="1:16" ht="15" thickBot="1" x14ac:dyDescent="0.3">
      <c r="A1" s="1" t="s">
        <v>0</v>
      </c>
      <c r="B1" s="1" t="s">
        <v>1</v>
      </c>
      <c r="C1" s="8" t="s">
        <v>5</v>
      </c>
      <c r="D1" s="8" t="s">
        <v>5</v>
      </c>
      <c r="E1" s="8" t="s">
        <v>5</v>
      </c>
      <c r="F1" s="8" t="s">
        <v>5</v>
      </c>
      <c r="G1" s="8" t="s">
        <v>5</v>
      </c>
      <c r="K1" s="2" t="s">
        <v>2</v>
      </c>
      <c r="L1" s="2" t="s">
        <v>3</v>
      </c>
      <c r="M1" s="2" t="s">
        <v>4</v>
      </c>
    </row>
    <row r="2" spans="1:16" s="5" customFormat="1" ht="15" thickBot="1" x14ac:dyDescent="0.3">
      <c r="A2" s="4" t="str">
        <f>"0C30000"</f>
        <v>0C30000</v>
      </c>
      <c r="B2" s="4" t="str">
        <f>"03B1000"</f>
        <v>03B1000</v>
      </c>
      <c r="C2" s="9" t="str">
        <f>+"0x00"&amp;DEC2HEX(C5)</f>
        <v>0x003B1000</v>
      </c>
      <c r="D2" s="9" t="str">
        <f>+"0x00"&amp;DEC2HEX(D5)</f>
        <v>0x003B0000</v>
      </c>
      <c r="E2" s="9" t="str">
        <f>+"0x00"&amp;DEC2HEX(E5)</f>
        <v>0x003AE000</v>
      </c>
      <c r="F2" s="25" t="str">
        <f>+"0x00"&amp;DEC2HEX(F5)</f>
        <v>0x003B2000</v>
      </c>
      <c r="G2" s="9" t="str">
        <f>+"0x00"&amp;DEC2HEX(G5)</f>
        <v>0x003B8000</v>
      </c>
      <c r="I2" s="9" t="s">
        <v>13</v>
      </c>
      <c r="K2" s="4" t="str">
        <f>"3B8000"</f>
        <v>3B8000</v>
      </c>
      <c r="L2" s="4" t="str">
        <f>"3B4000"</f>
        <v>3B4000</v>
      </c>
      <c r="M2" s="4" t="str">
        <f>"394000"</f>
        <v>394000</v>
      </c>
    </row>
    <row r="3" spans="1:16" s="5" customFormat="1" x14ac:dyDescent="0.25">
      <c r="A3" s="4" t="str">
        <f>"0040000"</f>
        <v>0040000</v>
      </c>
      <c r="B3" s="4" t="str">
        <f>"04F000"</f>
        <v>04F000</v>
      </c>
      <c r="C3" s="9" t="str">
        <f>+"0x000"&amp;DEC2HEX(C6)</f>
        <v>0x0004F000</v>
      </c>
      <c r="D3" s="9" t="str">
        <f>+"0x000"&amp;DEC2HEX(D6)</f>
        <v>0x00050000</v>
      </c>
      <c r="E3" s="9" t="str">
        <f>+"0x000"&amp;DEC2HEX(E6)</f>
        <v>0x00052000</v>
      </c>
      <c r="F3" s="25" t="str">
        <f>+"0x000"&amp;DEC2HEX(F6)</f>
        <v>0x0004E000</v>
      </c>
      <c r="G3" s="9" t="str">
        <f>+"0x000"&amp;DEC2HEX(G6)</f>
        <v>0x00048000</v>
      </c>
      <c r="I3" s="2">
        <v>52000</v>
      </c>
      <c r="K3" s="4" t="str">
        <f>"048000"</f>
        <v>048000</v>
      </c>
      <c r="L3" s="4" t="str">
        <f>"04C000"</f>
        <v>04C000</v>
      </c>
      <c r="M3" s="4" t="str">
        <f>"06C000"</f>
        <v>06C000</v>
      </c>
    </row>
    <row r="4" spans="1:16" x14ac:dyDescent="0.25">
      <c r="A4" s="1"/>
      <c r="B4" s="1"/>
      <c r="C4" s="11"/>
      <c r="D4" s="11"/>
      <c r="E4" s="14"/>
      <c r="F4" s="14"/>
      <c r="G4" s="14"/>
    </row>
    <row r="5" spans="1:16" x14ac:dyDescent="0.25">
      <c r="A5" s="1">
        <f>HEX2DEC(A2)</f>
        <v>12779520</v>
      </c>
      <c r="B5" s="1">
        <f>HEX2DEC(B2)</f>
        <v>3870720</v>
      </c>
      <c r="C5" s="11">
        <f>+B5-(C12-B12)</f>
        <v>3870720</v>
      </c>
      <c r="D5" s="11">
        <f>+C5-(D12-C12)</f>
        <v>3866624</v>
      </c>
      <c r="E5" s="14">
        <f>+D5-(E12-D12)</f>
        <v>3858432</v>
      </c>
      <c r="F5" s="14">
        <f>+E5-(F12-E12)</f>
        <v>3874816</v>
      </c>
      <c r="G5" s="14">
        <f>+F5-(G12-F12)</f>
        <v>3899392</v>
      </c>
      <c r="I5" s="1">
        <f>HEX2DEC(I2)</f>
        <v>3858432</v>
      </c>
      <c r="K5" s="1">
        <f t="shared" ref="K5:M6" si="0">HEX2DEC(K2)</f>
        <v>3899392</v>
      </c>
      <c r="L5" s="1">
        <f t="shared" si="0"/>
        <v>3883008</v>
      </c>
      <c r="M5" s="1">
        <f t="shared" si="0"/>
        <v>3751936</v>
      </c>
      <c r="O5" s="2" t="s">
        <v>6</v>
      </c>
      <c r="P5" s="2">
        <v>1024</v>
      </c>
    </row>
    <row r="6" spans="1:16" x14ac:dyDescent="0.25">
      <c r="A6" s="1">
        <f>HEX2DEC(A3)</f>
        <v>262144</v>
      </c>
      <c r="B6" s="1">
        <f>HEX2DEC(B3)</f>
        <v>323584</v>
      </c>
      <c r="C6" s="11">
        <f>+B6+(C12-B12)</f>
        <v>323584</v>
      </c>
      <c r="D6" s="11">
        <f>+C6+(D12-C12)</f>
        <v>327680</v>
      </c>
      <c r="E6" s="14">
        <f>+D6+(E12-D12)</f>
        <v>335872</v>
      </c>
      <c r="F6" s="14">
        <f>+E6+(F12-E12)</f>
        <v>319488</v>
      </c>
      <c r="G6" s="14">
        <f>+F6+(G12-F12)</f>
        <v>294912</v>
      </c>
      <c r="I6" s="1">
        <f>HEX2DEC(I3)</f>
        <v>335872</v>
      </c>
      <c r="K6" s="1">
        <f t="shared" si="0"/>
        <v>294912</v>
      </c>
      <c r="L6" s="1">
        <f t="shared" si="0"/>
        <v>311296</v>
      </c>
      <c r="M6" s="1">
        <f t="shared" si="0"/>
        <v>442368</v>
      </c>
      <c r="O6" s="2" t="s">
        <v>7</v>
      </c>
      <c r="P6" s="2" t="s">
        <v>8</v>
      </c>
    </row>
    <row r="7" spans="1:16" s="7" customFormat="1" x14ac:dyDescent="0.25">
      <c r="A7" s="6">
        <f t="shared" ref="A7:G7" si="1">A5+A6</f>
        <v>13041664</v>
      </c>
      <c r="B7" s="6">
        <f t="shared" si="1"/>
        <v>4194304</v>
      </c>
      <c r="C7" s="15">
        <f t="shared" si="1"/>
        <v>4194304</v>
      </c>
      <c r="D7" s="16">
        <f t="shared" si="1"/>
        <v>4194304</v>
      </c>
      <c r="E7" s="17">
        <f t="shared" si="1"/>
        <v>4194304</v>
      </c>
      <c r="F7" s="17">
        <f t="shared" si="1"/>
        <v>4194304</v>
      </c>
      <c r="G7" s="17">
        <f t="shared" si="1"/>
        <v>4194304</v>
      </c>
      <c r="I7" s="6">
        <f>I5+I6</f>
        <v>4194304</v>
      </c>
      <c r="K7" s="6">
        <f>K5+K6</f>
        <v>4194304</v>
      </c>
      <c r="L7" s="6">
        <f>L5+L6</f>
        <v>4194304</v>
      </c>
      <c r="M7" s="6">
        <f>M5+M6</f>
        <v>4194304</v>
      </c>
      <c r="O7" s="2" t="s">
        <v>9</v>
      </c>
      <c r="P7" s="2" t="s">
        <v>10</v>
      </c>
    </row>
    <row r="8" spans="1:16" x14ac:dyDescent="0.25">
      <c r="A8" s="1"/>
      <c r="B8" s="1"/>
      <c r="C8" s="11"/>
      <c r="D8" s="11"/>
      <c r="E8" s="14"/>
      <c r="F8" s="14"/>
      <c r="G8" s="14"/>
      <c r="I8" s="1"/>
      <c r="K8" s="1"/>
      <c r="O8" s="2" t="s">
        <v>11</v>
      </c>
      <c r="P8" s="2" t="s">
        <v>12</v>
      </c>
    </row>
    <row r="9" spans="1:16" x14ac:dyDescent="0.25">
      <c r="A9" s="1" t="str">
        <f t="shared" ref="A9:G9" si="2">DEC2HEX(A7)</f>
        <v>C70000</v>
      </c>
      <c r="B9" s="1" t="str">
        <f t="shared" si="2"/>
        <v>400000</v>
      </c>
      <c r="C9" s="12" t="str">
        <f t="shared" si="2"/>
        <v>400000</v>
      </c>
      <c r="D9" s="18" t="str">
        <f t="shared" si="2"/>
        <v>400000</v>
      </c>
      <c r="E9" s="19" t="str">
        <f t="shared" si="2"/>
        <v>400000</v>
      </c>
      <c r="F9" s="19" t="str">
        <f t="shared" si="2"/>
        <v>400000</v>
      </c>
      <c r="G9" s="19" t="str">
        <f t="shared" si="2"/>
        <v>400000</v>
      </c>
      <c r="I9" s="1" t="str">
        <f>DEC2HEX(I7)</f>
        <v>400000</v>
      </c>
      <c r="K9" s="1" t="str">
        <f>DEC2HEX(K7)</f>
        <v>400000</v>
      </c>
      <c r="L9" s="1" t="str">
        <f>DEC2HEX(L7)</f>
        <v>400000</v>
      </c>
      <c r="M9" s="1" t="str">
        <f>DEC2HEX(M7)</f>
        <v>400000</v>
      </c>
    </row>
    <row r="10" spans="1:16" x14ac:dyDescent="0.25">
      <c r="A10" s="1"/>
      <c r="B10" s="1"/>
      <c r="C10" s="11"/>
      <c r="D10" s="11"/>
      <c r="E10" s="14"/>
      <c r="F10" s="14"/>
      <c r="G10" s="14"/>
      <c r="I10" s="1"/>
      <c r="K10" s="1"/>
      <c r="M10" s="3"/>
    </row>
    <row r="11" spans="1:16" s="5" customFormat="1" x14ac:dyDescent="0.25">
      <c r="A11" s="24" t="s">
        <v>17</v>
      </c>
      <c r="B11" s="4">
        <v>60</v>
      </c>
      <c r="C11" s="10">
        <v>60</v>
      </c>
      <c r="D11" s="10">
        <v>68</v>
      </c>
      <c r="E11" s="10">
        <f>52+32</f>
        <v>84</v>
      </c>
      <c r="F11" s="20">
        <v>52</v>
      </c>
      <c r="G11" s="20">
        <v>4</v>
      </c>
      <c r="I11" s="4">
        <v>60</v>
      </c>
      <c r="K11" s="4">
        <v>32</v>
      </c>
      <c r="L11" s="5">
        <v>60</v>
      </c>
      <c r="M11" s="5">
        <v>120</v>
      </c>
    </row>
    <row r="12" spans="1:16" x14ac:dyDescent="0.25">
      <c r="A12" s="1"/>
      <c r="B12" s="1">
        <f t="shared" ref="B12:G12" si="3">+B11*512</f>
        <v>30720</v>
      </c>
      <c r="C12" s="12">
        <f t="shared" si="3"/>
        <v>30720</v>
      </c>
      <c r="D12" s="12">
        <f t="shared" si="3"/>
        <v>34816</v>
      </c>
      <c r="E12" s="21">
        <f t="shared" si="3"/>
        <v>43008</v>
      </c>
      <c r="F12" s="21">
        <f t="shared" si="3"/>
        <v>26624</v>
      </c>
      <c r="G12" s="21">
        <f t="shared" si="3"/>
        <v>2048</v>
      </c>
      <c r="I12" s="1">
        <f>+I11*512</f>
        <v>30720</v>
      </c>
      <c r="K12" s="1">
        <f>+K11*512</f>
        <v>16384</v>
      </c>
      <c r="L12" s="1">
        <f>+L11*512</f>
        <v>30720</v>
      </c>
      <c r="M12" s="1">
        <f>+M11*512</f>
        <v>61440</v>
      </c>
    </row>
    <row r="13" spans="1:16" ht="15" thickBot="1" x14ac:dyDescent="0.3">
      <c r="A13" s="1"/>
      <c r="B13" s="1">
        <f t="shared" ref="B13:G13" si="4">+B11*0.5</f>
        <v>30</v>
      </c>
      <c r="C13" s="13">
        <f t="shared" si="4"/>
        <v>30</v>
      </c>
      <c r="D13" s="13">
        <f t="shared" si="4"/>
        <v>34</v>
      </c>
      <c r="E13" s="22">
        <f t="shared" si="4"/>
        <v>42</v>
      </c>
      <c r="F13" s="22">
        <f t="shared" si="4"/>
        <v>26</v>
      </c>
      <c r="G13" s="22">
        <f t="shared" si="4"/>
        <v>2</v>
      </c>
      <c r="I13" s="1">
        <f>+I11*0.5</f>
        <v>30</v>
      </c>
      <c r="K13" s="1">
        <f>+K11*0.5</f>
        <v>16</v>
      </c>
      <c r="L13" s="1">
        <f>+L11*0.5</f>
        <v>30</v>
      </c>
      <c r="M13" s="1">
        <f>+M11*0.5</f>
        <v>60</v>
      </c>
    </row>
    <row r="15" spans="1:16" x14ac:dyDescent="0.25">
      <c r="A15" s="1"/>
      <c r="B15" s="1">
        <f>+B6/B12</f>
        <v>10.533333333333333</v>
      </c>
      <c r="C15" s="1">
        <f>+ABS(C6-$B$6)/512</f>
        <v>0</v>
      </c>
      <c r="D15" s="1">
        <f>+ABS(D6-$B$6)/512</f>
        <v>8</v>
      </c>
      <c r="E15" s="1">
        <f>+ABS(E6-$B$6)/512</f>
        <v>24</v>
      </c>
      <c r="F15" s="1">
        <f>+ABS(F6-$B$6)/512</f>
        <v>8</v>
      </c>
      <c r="G15" s="1">
        <f>+ABS(G6-$B$6)/512</f>
        <v>56</v>
      </c>
      <c r="K15" s="1">
        <f>+ABS(K6-$B$6)/512</f>
        <v>56</v>
      </c>
      <c r="L15" s="1">
        <f>+ABS(L6-$B$6)/512</f>
        <v>24</v>
      </c>
      <c r="M15" s="1">
        <f>+ABS(M6-$B$6)/512</f>
        <v>232</v>
      </c>
    </row>
    <row r="17" spans="2:14" x14ac:dyDescent="0.25">
      <c r="F17">
        <f>60+24</f>
        <v>84</v>
      </c>
      <c r="K17" s="2">
        <f>+ABS(K6-$B$6)</f>
        <v>28672</v>
      </c>
      <c r="L17" s="2">
        <f>+ABS(L6-$B$6)</f>
        <v>12288</v>
      </c>
      <c r="M17" s="2">
        <f>+ABS(M6-$B$6)</f>
        <v>118784</v>
      </c>
    </row>
    <row r="18" spans="2:14" x14ac:dyDescent="0.25">
      <c r="B18" s="2" t="s">
        <v>18</v>
      </c>
      <c r="D18" s="23">
        <f>40-6.5</f>
        <v>33.5</v>
      </c>
    </row>
    <row r="20" spans="2:14" x14ac:dyDescent="0.25">
      <c r="C20" s="2" t="s">
        <v>14</v>
      </c>
      <c r="E20" t="s">
        <v>16</v>
      </c>
      <c r="G20" t="s">
        <v>15</v>
      </c>
    </row>
    <row r="21" spans="2:14" x14ac:dyDescent="0.25">
      <c r="C21">
        <v>1000</v>
      </c>
      <c r="E21">
        <v>512</v>
      </c>
      <c r="G21">
        <v>3850240</v>
      </c>
      <c r="H21">
        <v>3862528</v>
      </c>
      <c r="J21">
        <v>3866624</v>
      </c>
      <c r="K21">
        <v>3858432</v>
      </c>
      <c r="L21">
        <v>3883008</v>
      </c>
    </row>
    <row r="22" spans="2:14" x14ac:dyDescent="0.25">
      <c r="C22">
        <f>HEX2DEC(C21)</f>
        <v>4096</v>
      </c>
      <c r="E22">
        <v>424</v>
      </c>
      <c r="G22">
        <v>3862500</v>
      </c>
      <c r="H22">
        <v>3862708</v>
      </c>
      <c r="J22">
        <v>3898548</v>
      </c>
      <c r="K22">
        <v>3859344</v>
      </c>
      <c r="L22">
        <v>3741620</v>
      </c>
    </row>
    <row r="23" spans="2:14" x14ac:dyDescent="0.25">
      <c r="E23">
        <v>428</v>
      </c>
      <c r="G23">
        <f>+G22-G21</f>
        <v>12260</v>
      </c>
      <c r="H23">
        <f>+H22-H21</f>
        <v>180</v>
      </c>
      <c r="J23">
        <f>+J22-J21</f>
        <v>31924</v>
      </c>
      <c r="K23">
        <f>+K22-K21</f>
        <v>912</v>
      </c>
      <c r="L23">
        <f>+L22-L21</f>
        <v>-141388</v>
      </c>
      <c r="N23">
        <f>8*512</f>
        <v>4096</v>
      </c>
    </row>
    <row r="24" spans="2:14" x14ac:dyDescent="0.25">
      <c r="G24">
        <f>+G23/512</f>
        <v>23.9453125</v>
      </c>
      <c r="H24">
        <f>+H23/512</f>
        <v>0.3515625</v>
      </c>
      <c r="J24">
        <f>+J23/512</f>
        <v>62.3515625</v>
      </c>
      <c r="K24">
        <f>+K23/512</f>
        <v>1.78125</v>
      </c>
      <c r="L24">
        <f>+L23/512</f>
        <v>-276.1484375</v>
      </c>
    </row>
    <row r="25" spans="2:14" x14ac:dyDescent="0.25">
      <c r="G25">
        <f>+E12-D12</f>
        <v>8192</v>
      </c>
      <c r="J25">
        <f>+H12-G12</f>
        <v>-2048</v>
      </c>
      <c r="K25">
        <f>+I12-H12</f>
        <v>30720</v>
      </c>
      <c r="L25">
        <f>+J12-I12</f>
        <v>-30720</v>
      </c>
    </row>
    <row r="26" spans="2:14" x14ac:dyDescent="0.25">
      <c r="E26" t="s">
        <v>16</v>
      </c>
    </row>
    <row r="27" spans="2:14" x14ac:dyDescent="0.25">
      <c r="E27">
        <v>512</v>
      </c>
    </row>
    <row r="28" spans="2:14" x14ac:dyDescent="0.25">
      <c r="E28">
        <v>406</v>
      </c>
    </row>
    <row r="29" spans="2:14" x14ac:dyDescent="0.25">
      <c r="E29">
        <v>460</v>
      </c>
    </row>
    <row r="30" spans="2:14" x14ac:dyDescent="0.25">
      <c r="E30" t="s">
        <v>19</v>
      </c>
    </row>
    <row r="31" spans="2:14" x14ac:dyDescent="0.25">
      <c r="B31" s="2" t="s">
        <v>21</v>
      </c>
      <c r="H31" t="s">
        <v>24</v>
      </c>
      <c r="I31" s="2">
        <f>54*0.5</f>
        <v>27</v>
      </c>
      <c r="J31">
        <f>39-27</f>
        <v>12</v>
      </c>
    </row>
    <row r="32" spans="2:14" x14ac:dyDescent="0.25">
      <c r="E32" t="s">
        <v>16</v>
      </c>
      <c r="H32" t="s">
        <v>22</v>
      </c>
      <c r="I32" s="2">
        <f>36*0.5</f>
        <v>18</v>
      </c>
      <c r="J32">
        <f>36-27+12</f>
        <v>21</v>
      </c>
    </row>
    <row r="33" spans="3:9" x14ac:dyDescent="0.25">
      <c r="E33">
        <v>512</v>
      </c>
      <c r="H33" t="s">
        <v>23</v>
      </c>
      <c r="I33" s="2">
        <f>18*0.5</f>
        <v>9</v>
      </c>
    </row>
    <row r="34" spans="3:9" x14ac:dyDescent="0.25">
      <c r="E34">
        <v>406</v>
      </c>
    </row>
    <row r="35" spans="3:9" x14ac:dyDescent="0.25">
      <c r="C35">
        <f>460-442</f>
        <v>18</v>
      </c>
      <c r="E35">
        <v>442</v>
      </c>
      <c r="F35">
        <f>442-18*2</f>
        <v>406</v>
      </c>
    </row>
    <row r="36" spans="3:9" x14ac:dyDescent="0.25">
      <c r="E36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2018-12-15T02:17:18Z</dcterms:modified>
</cp:coreProperties>
</file>