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J18" i="2" l="1"/>
  <c r="J4" i="2"/>
  <c r="K2" i="2"/>
  <c r="K12" i="2"/>
  <c r="K10" i="2"/>
  <c r="K8" i="2"/>
  <c r="K6" i="2"/>
  <c r="E9" i="1" l="1"/>
  <c r="E10" i="1"/>
  <c r="E11" i="1"/>
  <c r="E12" i="1"/>
  <c r="E13" i="1"/>
  <c r="E14" i="1"/>
  <c r="E15" i="1"/>
  <c r="E16" i="1"/>
  <c r="E17" i="1"/>
  <c r="E18" i="1"/>
  <c r="E22" i="1"/>
  <c r="E23" i="1"/>
  <c r="E24" i="1"/>
  <c r="E25" i="1"/>
  <c r="E26" i="1"/>
  <c r="E27" i="1"/>
  <c r="E28" i="1"/>
  <c r="E29" i="1"/>
  <c r="E30" i="1"/>
  <c r="E31" i="1"/>
  <c r="A26" i="1"/>
  <c r="T60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3" i="1"/>
  <c r="B18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T3" i="1"/>
  <c r="A4" i="1"/>
  <c r="A3" i="1"/>
  <c r="A21" i="1"/>
  <c r="A24" i="1" s="1"/>
  <c r="A23" i="1"/>
  <c r="A22" i="1"/>
  <c r="R2" i="1"/>
  <c r="V8" i="1"/>
  <c r="V9" i="1"/>
  <c r="V10" i="1"/>
  <c r="V11" i="1"/>
  <c r="V12" i="1"/>
  <c r="V13" i="1"/>
  <c r="V14" i="1"/>
  <c r="V15" i="1"/>
  <c r="V16" i="1"/>
  <c r="V7" i="1"/>
  <c r="N28" i="1" l="1"/>
  <c r="N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F24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J37" i="1" l="1"/>
  <c r="J38" i="1"/>
  <c r="G24" i="1" l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A12" i="1"/>
  <c r="A10" i="1"/>
  <c r="A11" i="1"/>
  <c r="C5" i="1"/>
  <c r="C11" i="1"/>
  <c r="D10" i="1"/>
  <c r="D46" i="1"/>
  <c r="D47" i="1" s="1"/>
  <c r="D48" i="1" s="1"/>
  <c r="D49" i="1" s="1"/>
  <c r="C45" i="1"/>
  <c r="D38" i="1"/>
  <c r="C38" i="1" s="1"/>
  <c r="C37" i="1"/>
  <c r="D30" i="1"/>
  <c r="C30" i="1" s="1"/>
  <c r="C29" i="1"/>
  <c r="C14" i="1"/>
  <c r="D25" i="1"/>
  <c r="C18" i="1"/>
  <c r="C17" i="1"/>
  <c r="C16" i="1"/>
  <c r="C15" i="1"/>
  <c r="C13" i="1"/>
  <c r="C12" i="1"/>
  <c r="C19" i="1"/>
  <c r="C20" i="1"/>
  <c r="C21" i="1"/>
  <c r="C22" i="1"/>
  <c r="C23" i="1"/>
  <c r="C24" i="1"/>
  <c r="C4" i="1"/>
  <c r="N2" i="1"/>
  <c r="N3" i="1"/>
  <c r="N4" i="1"/>
  <c r="N5" i="1"/>
  <c r="N6" i="1"/>
  <c r="N7" i="1"/>
  <c r="N8" i="1"/>
  <c r="N9" i="1"/>
  <c r="N1" i="1"/>
  <c r="M2" i="1"/>
  <c r="M3" i="1"/>
  <c r="M4" i="1"/>
  <c r="M5" i="1"/>
  <c r="M6" i="1"/>
  <c r="M7" i="1"/>
  <c r="M8" i="1"/>
  <c r="M9" i="1"/>
  <c r="M1" i="1"/>
  <c r="L1" i="1"/>
  <c r="L2" i="1"/>
  <c r="L3" i="1"/>
  <c r="L4" i="1"/>
  <c r="L5" i="1"/>
  <c r="L6" i="1"/>
  <c r="L7" i="1"/>
  <c r="L8" i="1"/>
  <c r="L9" i="1"/>
  <c r="K2" i="1"/>
  <c r="K3" i="1"/>
  <c r="K4" i="1"/>
  <c r="K5" i="1"/>
  <c r="K6" i="1"/>
  <c r="K7" i="1"/>
  <c r="K1" i="1"/>
  <c r="I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J4" i="1"/>
  <c r="J3" i="1"/>
  <c r="J5" i="1"/>
  <c r="J2" i="1"/>
  <c r="D2" i="1"/>
  <c r="C10" i="1" l="1"/>
  <c r="F10" i="1"/>
  <c r="D26" i="1"/>
  <c r="D27" i="1" s="1"/>
  <c r="F25" i="1"/>
  <c r="G10" i="1"/>
  <c r="D9" i="1"/>
  <c r="F9" i="1" s="1"/>
  <c r="G25" i="1"/>
  <c r="D31" i="1"/>
  <c r="C46" i="1"/>
  <c r="C49" i="1"/>
  <c r="D50" i="1"/>
  <c r="D51" i="1" s="1"/>
  <c r="C48" i="1"/>
  <c r="C47" i="1"/>
  <c r="D39" i="1"/>
  <c r="C25" i="1"/>
  <c r="C26" i="1"/>
  <c r="D8" i="1" l="1"/>
  <c r="F8" i="1" s="1"/>
  <c r="G9" i="1"/>
  <c r="C9" i="1"/>
  <c r="D32" i="1"/>
  <c r="C31" i="1"/>
  <c r="C50" i="1"/>
  <c r="C51" i="1"/>
  <c r="C39" i="1"/>
  <c r="D40" i="1"/>
  <c r="D28" i="1"/>
  <c r="C28" i="1" s="1"/>
  <c r="C27" i="1"/>
  <c r="C8" i="1" l="1"/>
  <c r="G8" i="1"/>
  <c r="D7" i="1"/>
  <c r="F7" i="1" s="1"/>
  <c r="D33" i="1"/>
  <c r="C32" i="1"/>
  <c r="C40" i="1"/>
  <c r="D41" i="1"/>
  <c r="D53" i="1"/>
  <c r="C52" i="1"/>
  <c r="G7" i="1" l="1"/>
  <c r="D6" i="1"/>
  <c r="C6" i="1" s="1"/>
  <c r="C7" i="1"/>
  <c r="D42" i="1"/>
  <c r="C41" i="1"/>
  <c r="D34" i="1"/>
  <c r="C33" i="1"/>
  <c r="D54" i="1"/>
  <c r="C53" i="1"/>
  <c r="Q36" i="1" l="1"/>
  <c r="Q11" i="1"/>
  <c r="Q61" i="1"/>
  <c r="Q65" i="1"/>
  <c r="Q40" i="1"/>
  <c r="Q44" i="1"/>
  <c r="Q23" i="1"/>
  <c r="Q52" i="1"/>
  <c r="Q69" i="1"/>
  <c r="Q56" i="1"/>
  <c r="Q15" i="1"/>
  <c r="Q73" i="1"/>
  <c r="Q19" i="1"/>
  <c r="Q7" i="1"/>
  <c r="Q48" i="1"/>
  <c r="Q27" i="1"/>
  <c r="Q77" i="1"/>
  <c r="Q32" i="1"/>
  <c r="Q3" i="1"/>
  <c r="D35" i="1"/>
  <c r="C34" i="1"/>
  <c r="D43" i="1"/>
  <c r="C42" i="1"/>
  <c r="Q72" i="1" l="1"/>
  <c r="D44" i="1"/>
  <c r="C44" i="1" s="1"/>
  <c r="C43" i="1"/>
  <c r="D36" i="1"/>
  <c r="C36" i="1" s="1"/>
  <c r="C35" i="1"/>
  <c r="Q66" i="1" l="1"/>
  <c r="Q62" i="1"/>
  <c r="Q70" i="1"/>
  <c r="Q29" i="1"/>
  <c r="Q18" i="1"/>
  <c r="Q22" i="1"/>
  <c r="Q8" i="1"/>
  <c r="Q51" i="1"/>
  <c r="Q9" i="1"/>
  <c r="Q24" i="1"/>
  <c r="Q33" i="1"/>
  <c r="Q37" i="1"/>
  <c r="Q17" i="1"/>
  <c r="Q12" i="1"/>
  <c r="Q80" i="1"/>
  <c r="Q75" i="1"/>
  <c r="Q6" i="1"/>
  <c r="Q20" i="1"/>
  <c r="Q50" i="1"/>
  <c r="Q49" i="1"/>
  <c r="Q2" i="1"/>
  <c r="Q26" i="1"/>
  <c r="Q30" i="1"/>
  <c r="Q16" i="1"/>
  <c r="Q35" i="1"/>
  <c r="Q47" i="1"/>
  <c r="Q14" i="1"/>
  <c r="Q46" i="1"/>
  <c r="Q39" i="1"/>
  <c r="Q5" i="1"/>
  <c r="Q78" i="1"/>
  <c r="Q55" i="1"/>
  <c r="Q28" i="1"/>
  <c r="Q4" i="1"/>
  <c r="Q41" i="1"/>
  <c r="Q63" i="1"/>
  <c r="Q54" i="1"/>
  <c r="Q34" i="1"/>
  <c r="Q74" i="1"/>
  <c r="Q64" i="1"/>
  <c r="Q31" i="1"/>
  <c r="Q25" i="1"/>
  <c r="Q53" i="1"/>
  <c r="Q67" i="1"/>
  <c r="Q42" i="1"/>
  <c r="Q45" i="1"/>
  <c r="Q43" i="1"/>
  <c r="Q68" i="1"/>
  <c r="Q59" i="1"/>
  <c r="Q71" i="1"/>
  <c r="Q79" i="1"/>
  <c r="Q57" i="1"/>
  <c r="Q58" i="1"/>
  <c r="Q38" i="1"/>
  <c r="Q76" i="1"/>
  <c r="Q13" i="1"/>
  <c r="Q21" i="1"/>
  <c r="Q10" i="1"/>
  <c r="Q60" i="1"/>
</calcChain>
</file>

<file path=xl/sharedStrings.xml><?xml version="1.0" encoding="utf-8"?>
<sst xmlns="http://schemas.openxmlformats.org/spreadsheetml/2006/main" count="11" uniqueCount="9">
  <si>
    <t>测试闰年</t>
    <phoneticPr fontId="1" type="noConversion"/>
  </si>
  <si>
    <t>闰年周期</t>
    <phoneticPr fontId="1" type="noConversion"/>
  </si>
  <si>
    <t>闰年临时周期</t>
    <phoneticPr fontId="1" type="noConversion"/>
  </si>
  <si>
    <t>是否闰年</t>
    <phoneticPr fontId="1" type="noConversion"/>
  </si>
  <si>
    <t>所有闰年：</t>
    <phoneticPr fontId="1" type="noConversion"/>
  </si>
  <si>
    <t>是否闰年</t>
    <phoneticPr fontId="1" type="noConversion"/>
  </si>
  <si>
    <t>测试</t>
    <phoneticPr fontId="1" type="noConversion"/>
  </si>
  <si>
    <t>闰年临时周期</t>
    <phoneticPr fontId="1" type="noConversion"/>
  </si>
  <si>
    <t>是闰年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</si>
</sst>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9"/>
      <color rgb="FF000000"/>
      <name val="微软雅黑"/>
      <family val="2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2" fillId="2" borderId="0" xfId="0" applyFont="1" applyFill="1"/>
    <xf numFmtId="0" fontId="6" fillId="0" borderId="0" xfId="0" applyFont="1" applyFill="1"/>
    <xf numFmtId="0" fontId="3" fillId="2" borderId="0" xfId="0" applyFont="1" applyFill="1"/>
    <xf numFmtId="0" fontId="3" fillId="3" borderId="0" xfId="0" applyFont="1" applyFill="1"/>
    <xf numFmtId="0" fontId="7" fillId="3" borderId="0" xfId="0" applyFont="1" applyFill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3" fillId="0" borderId="0" xfId="0" applyFont="1" applyFill="1"/>
    <xf numFmtId="0" fontId="0" fillId="0" borderId="0" xfId="0" applyFill="1"/>
    <xf numFmtId="0" fontId="4" fillId="0" borderId="0" xfId="0" applyFont="1" applyFill="1"/>
    <xf numFmtId="0" fontId="7" fillId="0" borderId="0" xfId="0" applyFont="1" applyFill="1"/>
    <xf numFmtId="0" fontId="0" fillId="5" borderId="0" xfId="0" applyFill="1"/>
    <xf numFmtId="0" fontId="3" fillId="2" borderId="1" xfId="0" applyFont="1" applyFill="1" applyBorder="1"/>
    <xf numFmtId="0" fontId="0" fillId="0" borderId="2" xfId="0" applyBorder="1"/>
    <xf numFmtId="0" fontId="3" fillId="2" borderId="3" xfId="0" applyFont="1" applyFill="1" applyBorder="1"/>
    <xf numFmtId="0" fontId="0" fillId="0" borderId="4" xfId="0" applyBorder="1"/>
    <xf numFmtId="0" fontId="0" fillId="2" borderId="4" xfId="0" applyFill="1" applyBorder="1"/>
    <xf numFmtId="0" fontId="3" fillId="5" borderId="3" xfId="0" applyFont="1" applyFill="1" applyBorder="1"/>
    <xf numFmtId="0" fontId="0" fillId="5" borderId="4" xfId="0" applyFill="1" applyBorder="1"/>
    <xf numFmtId="0" fontId="6" fillId="5" borderId="4" xfId="0" applyFont="1" applyFill="1" applyBorder="1"/>
    <xf numFmtId="0" fontId="3" fillId="2" borderId="5" xfId="0" applyFont="1" applyFill="1" applyBorder="1"/>
    <xf numFmtId="0" fontId="6" fillId="2" borderId="6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2</xdr:row>
      <xdr:rowOff>7620</xdr:rowOff>
    </xdr:from>
    <xdr:to>
      <xdr:col>7</xdr:col>
      <xdr:colOff>390014</xdr:colOff>
      <xdr:row>19</xdr:row>
      <xdr:rowOff>165327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373380"/>
          <a:ext cx="4085714" cy="3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opLeftCell="A2" workbookViewId="0">
      <selection activeCell="H25" sqref="H25"/>
    </sheetView>
  </sheetViews>
  <sheetFormatPr defaultRowHeight="14.4" x14ac:dyDescent="0.25"/>
  <cols>
    <col min="1" max="1" width="13.5546875" customWidth="1"/>
    <col min="2" max="2" width="15.88671875" customWidth="1"/>
  </cols>
  <sheetData>
    <row r="1" spans="1:22" x14ac:dyDescent="0.25">
      <c r="C1" s="7" t="s">
        <v>0</v>
      </c>
      <c r="D1" s="7" t="s">
        <v>0</v>
      </c>
      <c r="H1" s="19" t="s">
        <v>4</v>
      </c>
      <c r="I1">
        <f>1096+(29+33+33+33)*(ROW()-1)</f>
        <v>1096</v>
      </c>
      <c r="J1" s="10">
        <v>1992</v>
      </c>
      <c r="K1" s="4">
        <f>1992+4*(ROW()-1)</f>
        <v>1992</v>
      </c>
      <c r="L1" s="13">
        <f>2021+4*(ROW()-1)</f>
        <v>2021</v>
      </c>
      <c r="M1" s="4">
        <f>2054+4*(ROW()-1)</f>
        <v>2054</v>
      </c>
      <c r="N1" s="4">
        <f>2087+4*(ROW()-1)</f>
        <v>2087</v>
      </c>
      <c r="P1" t="s">
        <v>6</v>
      </c>
      <c r="Q1" t="s">
        <v>8</v>
      </c>
    </row>
    <row r="2" spans="1:22" ht="15" x14ac:dyDescent="0.3">
      <c r="A2" s="18" t="s">
        <v>1</v>
      </c>
      <c r="C2" s="3">
        <v>475</v>
      </c>
      <c r="D2">
        <f>D3-C3+C2</f>
        <v>1096</v>
      </c>
      <c r="I2">
        <f t="shared" ref="I2:I14" si="0">1096+(29+33+33+33)*(ROW()-1)</f>
        <v>1224</v>
      </c>
      <c r="J2" s="10">
        <f>1992+(29)</f>
        <v>2021</v>
      </c>
      <c r="K2" s="5">
        <f t="shared" ref="K2:K7" si="1">1992+4*(ROW()-1)</f>
        <v>1996</v>
      </c>
      <c r="L2" s="12">
        <f t="shared" ref="L2:L9" si="2">2021+4*(ROW()-1)</f>
        <v>2025</v>
      </c>
      <c r="M2">
        <f t="shared" ref="M2:M9" si="3">2054+4*(ROW()-1)</f>
        <v>2058</v>
      </c>
      <c r="N2" s="5">
        <f t="shared" ref="N2:N9" si="4">2087+4*(ROW()-1)</f>
        <v>2091</v>
      </c>
      <c r="P2">
        <v>1345</v>
      </c>
      <c r="Q2" t="str">
        <f>IF(ISNUMBER(MATCH(P2,C$5:C40,)),1,"")</f>
        <v/>
      </c>
      <c r="R2" t="str">
        <f t="shared" ref="R2" si="5">IF(OR(MOD(MOD(P2-1342,33),4),MOD(P2-1342,33)=32),"",1)</f>
        <v/>
      </c>
    </row>
    <row r="3" spans="1:22" x14ac:dyDescent="0.25">
      <c r="A3" s="17">
        <f>(21*(29+33+33+33)+(29+33+33+37))</f>
        <v>2820</v>
      </c>
      <c r="C3" s="4">
        <v>1397</v>
      </c>
      <c r="D3" s="4">
        <v>2018</v>
      </c>
      <c r="I3">
        <f t="shared" si="0"/>
        <v>1352</v>
      </c>
      <c r="J3" s="11">
        <f>1992+(29+33)</f>
        <v>2054</v>
      </c>
      <c r="K3" s="5">
        <f t="shared" si="1"/>
        <v>2000</v>
      </c>
      <c r="L3" s="5">
        <f t="shared" si="2"/>
        <v>2029</v>
      </c>
      <c r="M3">
        <f t="shared" si="3"/>
        <v>2062</v>
      </c>
      <c r="N3" s="5">
        <f t="shared" si="4"/>
        <v>2095</v>
      </c>
      <c r="P3">
        <v>1346</v>
      </c>
      <c r="Q3">
        <f>IF(ISNUMBER(MATCH(P3,C$5:C41,)),1,"")</f>
        <v>1</v>
      </c>
      <c r="R3">
        <f>IF(OR(MOD(MOD(MOD($P3-1404,128),33),4),MOD(MOD($P3-1404,128),33)=32),"",1)</f>
        <v>1</v>
      </c>
      <c r="S3">
        <f>+MOD(MOD($P3-1404,128),33)</f>
        <v>4</v>
      </c>
      <c r="T3">
        <f>+MOD(C22-1404,128)</f>
        <v>4</v>
      </c>
    </row>
    <row r="4" spans="1:22" ht="15" x14ac:dyDescent="0.3">
      <c r="A4">
        <f>+(29+33+33+33)</f>
        <v>128</v>
      </c>
      <c r="C4" s="3">
        <f>+C$3-D$3+D4</f>
        <v>475</v>
      </c>
      <c r="D4">
        <v>1096</v>
      </c>
      <c r="I4">
        <f t="shared" si="0"/>
        <v>1480</v>
      </c>
      <c r="J4" s="11">
        <f>1992+(29+33+33)</f>
        <v>2087</v>
      </c>
      <c r="K4" s="5">
        <f t="shared" si="1"/>
        <v>2004</v>
      </c>
      <c r="L4" s="5">
        <f t="shared" si="2"/>
        <v>2033</v>
      </c>
      <c r="M4">
        <f t="shared" si="3"/>
        <v>2066</v>
      </c>
      <c r="N4" s="5">
        <f t="shared" si="4"/>
        <v>2099</v>
      </c>
      <c r="P4">
        <v>1347</v>
      </c>
      <c r="Q4" t="str">
        <f>IF(ISNUMBER(MATCH(P4,C$5:C42,)),1,"")</f>
        <v/>
      </c>
      <c r="R4" t="str">
        <f t="shared" ref="R4:R67" si="6">IF(OR(MOD(MOD(MOD($P4-1404,128),33),4),MOD(MOD($P4-1404,128),33)=32),"",1)</f>
        <v/>
      </c>
      <c r="S4">
        <f t="shared" ref="S4:S67" si="7">+MOD(MOD($P4-1404,128),33)</f>
        <v>5</v>
      </c>
    </row>
    <row r="5" spans="1:22" ht="15" x14ac:dyDescent="0.3">
      <c r="C5" s="15">
        <f t="shared" ref="C5:C11" si="8">+C$3-D$3+D5</f>
        <v>1337</v>
      </c>
      <c r="D5" s="9">
        <v>1958</v>
      </c>
      <c r="I5">
        <f t="shared" si="0"/>
        <v>1608</v>
      </c>
      <c r="J5" s="4">
        <f t="shared" ref="J5" si="9">1992+(29+33+33+33)</f>
        <v>2120</v>
      </c>
      <c r="K5" s="5">
        <f t="shared" si="1"/>
        <v>2008</v>
      </c>
      <c r="L5" s="5">
        <f t="shared" si="2"/>
        <v>2037</v>
      </c>
      <c r="M5">
        <f t="shared" si="3"/>
        <v>2070</v>
      </c>
      <c r="N5" s="5">
        <f t="shared" si="4"/>
        <v>2103</v>
      </c>
      <c r="P5">
        <v>1348</v>
      </c>
      <c r="Q5" t="str">
        <f>IF(ISNUMBER(MATCH(P5,C$5:C43,)),1,"")</f>
        <v/>
      </c>
      <c r="R5" t="str">
        <f t="shared" si="6"/>
        <v/>
      </c>
      <c r="S5">
        <f t="shared" si="7"/>
        <v>6</v>
      </c>
    </row>
    <row r="6" spans="1:22" ht="15.6" thickBot="1" x14ac:dyDescent="0.35">
      <c r="A6" s="2"/>
      <c r="B6" s="1"/>
      <c r="C6" s="14">
        <f t="shared" si="8"/>
        <v>1342</v>
      </c>
      <c r="D6">
        <f t="shared" ref="D6:D9" si="10">+D7-4</f>
        <v>1963</v>
      </c>
      <c r="E6" s="19" t="s">
        <v>3</v>
      </c>
      <c r="F6" s="19" t="s">
        <v>3</v>
      </c>
      <c r="G6" s="19" t="s">
        <v>5</v>
      </c>
      <c r="I6">
        <f t="shared" si="0"/>
        <v>1736</v>
      </c>
      <c r="K6" s="5">
        <f t="shared" si="1"/>
        <v>2012</v>
      </c>
      <c r="L6" s="5">
        <f t="shared" si="2"/>
        <v>2041</v>
      </c>
      <c r="M6">
        <f t="shared" si="3"/>
        <v>2074</v>
      </c>
      <c r="N6" s="5">
        <f t="shared" si="4"/>
        <v>2107</v>
      </c>
      <c r="P6">
        <v>1349</v>
      </c>
      <c r="Q6" t="str">
        <f>IF(ISNUMBER(MATCH(P6,C$5:C44,)),1,"")</f>
        <v/>
      </c>
      <c r="R6" t="str">
        <f t="shared" si="6"/>
        <v/>
      </c>
      <c r="S6">
        <f t="shared" si="7"/>
        <v>7</v>
      </c>
    </row>
    <row r="7" spans="1:22" ht="15" x14ac:dyDescent="0.3">
      <c r="C7" s="25">
        <f t="shared" si="8"/>
        <v>1346</v>
      </c>
      <c r="D7" s="26">
        <f t="shared" si="10"/>
        <v>1967</v>
      </c>
      <c r="F7">
        <f>MOD(MOD(D7-24,29),4)</f>
        <v>0</v>
      </c>
      <c r="G7">
        <f t="shared" ref="G7:G25" si="11">+MOD((D7-1967),29)</f>
        <v>0</v>
      </c>
      <c r="I7">
        <f t="shared" si="0"/>
        <v>1864</v>
      </c>
      <c r="K7" s="5">
        <f t="shared" si="1"/>
        <v>2016</v>
      </c>
      <c r="L7" s="5">
        <f t="shared" si="2"/>
        <v>2045</v>
      </c>
      <c r="M7">
        <f t="shared" si="3"/>
        <v>2078</v>
      </c>
      <c r="N7" s="5">
        <f t="shared" si="4"/>
        <v>2111</v>
      </c>
      <c r="P7">
        <v>1350</v>
      </c>
      <c r="Q7">
        <f>IF(ISNUMBER(MATCH(P7,C$5:C45,)),1,"")</f>
        <v>1</v>
      </c>
      <c r="R7">
        <f t="shared" si="6"/>
        <v>1</v>
      </c>
      <c r="S7">
        <f t="shared" si="7"/>
        <v>8</v>
      </c>
      <c r="U7" s="14">
        <v>1370</v>
      </c>
      <c r="V7">
        <f t="shared" ref="V7:V16" si="12">MOD(MOD(U7-1342,29),4)</f>
        <v>0</v>
      </c>
    </row>
    <row r="8" spans="1:22" ht="15" x14ac:dyDescent="0.3">
      <c r="A8" s="18" t="s">
        <v>7</v>
      </c>
      <c r="B8" s="18" t="s">
        <v>2</v>
      </c>
      <c r="C8" s="27">
        <f>+C$3-D$3+D8</f>
        <v>1350</v>
      </c>
      <c r="D8" s="28">
        <f t="shared" si="10"/>
        <v>1971</v>
      </c>
      <c r="F8">
        <f>MOD(MOD(D8-24,29),4)</f>
        <v>0</v>
      </c>
      <c r="G8">
        <f t="shared" si="11"/>
        <v>4</v>
      </c>
      <c r="I8" s="4">
        <f t="shared" si="0"/>
        <v>1992</v>
      </c>
      <c r="K8" s="7">
        <v>2019</v>
      </c>
      <c r="L8" s="5">
        <f t="shared" si="2"/>
        <v>2049</v>
      </c>
      <c r="M8">
        <f t="shared" si="3"/>
        <v>2082</v>
      </c>
      <c r="N8" s="5">
        <f t="shared" si="4"/>
        <v>2115</v>
      </c>
      <c r="P8">
        <v>1351</v>
      </c>
      <c r="Q8" t="str">
        <f>IF(ISNUMBER(MATCH(P8,C$5:C46,)),1,"")</f>
        <v/>
      </c>
      <c r="R8" t="str">
        <f t="shared" si="6"/>
        <v/>
      </c>
      <c r="S8">
        <f t="shared" si="7"/>
        <v>9</v>
      </c>
      <c r="U8" s="14">
        <v>1371</v>
      </c>
      <c r="V8">
        <f t="shared" si="12"/>
        <v>0</v>
      </c>
    </row>
    <row r="9" spans="1:22" ht="15" x14ac:dyDescent="0.3">
      <c r="C9" s="27">
        <f t="shared" si="8"/>
        <v>1354</v>
      </c>
      <c r="D9" s="28">
        <f t="shared" si="10"/>
        <v>1975</v>
      </c>
      <c r="E9">
        <f>MOD(MOD(C9-1342,29),4)</f>
        <v>0</v>
      </c>
      <c r="F9">
        <f>MOD(MOD(D9-24,29),4)</f>
        <v>0</v>
      </c>
      <c r="G9">
        <f t="shared" si="11"/>
        <v>8</v>
      </c>
      <c r="I9">
        <f t="shared" si="0"/>
        <v>2120</v>
      </c>
      <c r="K9" s="5"/>
      <c r="L9" s="7">
        <f t="shared" si="2"/>
        <v>2053</v>
      </c>
      <c r="M9" s="7">
        <f t="shared" si="3"/>
        <v>2086</v>
      </c>
      <c r="N9" s="7">
        <f t="shared" si="4"/>
        <v>2119</v>
      </c>
      <c r="P9">
        <v>1352</v>
      </c>
      <c r="Q9" t="str">
        <f>IF(ISNUMBER(MATCH(P9,C$5:C47,)),1,"")</f>
        <v/>
      </c>
      <c r="R9" t="str">
        <f t="shared" si="6"/>
        <v/>
      </c>
      <c r="S9">
        <f t="shared" si="7"/>
        <v>10</v>
      </c>
      <c r="U9" s="14">
        <v>1372</v>
      </c>
      <c r="V9">
        <f t="shared" si="12"/>
        <v>1</v>
      </c>
    </row>
    <row r="10" spans="1:22" ht="15" x14ac:dyDescent="0.3">
      <c r="A10">
        <f>1996-29</f>
        <v>1967</v>
      </c>
      <c r="B10">
        <v>1346</v>
      </c>
      <c r="C10" s="27">
        <f t="shared" si="8"/>
        <v>1358</v>
      </c>
      <c r="D10" s="28">
        <f>+D11-4</f>
        <v>1979</v>
      </c>
      <c r="E10">
        <f t="shared" ref="E10:E31" si="13">MOD(MOD(C10-1342,29),4)</f>
        <v>0</v>
      </c>
      <c r="F10">
        <f t="shared" ref="F10:F25" si="14">MOD(MOD(D10-24,29),4)</f>
        <v>0</v>
      </c>
      <c r="G10">
        <f t="shared" si="11"/>
        <v>12</v>
      </c>
      <c r="I10">
        <f t="shared" si="0"/>
        <v>2248</v>
      </c>
      <c r="K10" s="5"/>
      <c r="L10" s="6"/>
      <c r="P10">
        <v>1353</v>
      </c>
      <c r="Q10" t="str">
        <f>IF(ISNUMBER(MATCH(P10,C$5:C48,)),1,"")</f>
        <v/>
      </c>
      <c r="R10" t="str">
        <f t="shared" si="6"/>
        <v/>
      </c>
      <c r="S10">
        <f t="shared" si="7"/>
        <v>11</v>
      </c>
      <c r="U10" s="14">
        <v>1373</v>
      </c>
      <c r="V10">
        <f t="shared" si="12"/>
        <v>2</v>
      </c>
    </row>
    <row r="11" spans="1:22" ht="15" x14ac:dyDescent="0.3">
      <c r="A11">
        <f>1996+29</f>
        <v>2025</v>
      </c>
      <c r="B11">
        <v>1409</v>
      </c>
      <c r="C11" s="27">
        <f t="shared" si="8"/>
        <v>1362</v>
      </c>
      <c r="D11" s="29">
        <v>1983</v>
      </c>
      <c r="E11">
        <f t="shared" si="13"/>
        <v>0</v>
      </c>
      <c r="F11">
        <f t="shared" si="14"/>
        <v>0</v>
      </c>
      <c r="G11">
        <f t="shared" si="11"/>
        <v>16</v>
      </c>
      <c r="I11">
        <f t="shared" si="0"/>
        <v>2376</v>
      </c>
      <c r="K11" s="5"/>
      <c r="P11">
        <v>1354</v>
      </c>
      <c r="Q11">
        <f>IF(ISNUMBER(MATCH(P11,C$5:C49,)),1,"")</f>
        <v>1</v>
      </c>
      <c r="R11">
        <f t="shared" si="6"/>
        <v>1</v>
      </c>
      <c r="S11">
        <f t="shared" si="7"/>
        <v>12</v>
      </c>
      <c r="U11" s="14">
        <v>1374</v>
      </c>
      <c r="V11">
        <f t="shared" si="12"/>
        <v>3</v>
      </c>
    </row>
    <row r="12" spans="1:22" ht="15" x14ac:dyDescent="0.3">
      <c r="A12">
        <f>1996+29*2</f>
        <v>2054</v>
      </c>
      <c r="C12" s="27">
        <f t="shared" ref="C12:C32" si="15">+C$3-D$3+D12</f>
        <v>1366</v>
      </c>
      <c r="D12" s="29">
        <v>1987</v>
      </c>
      <c r="E12">
        <f t="shared" si="13"/>
        <v>0</v>
      </c>
      <c r="F12">
        <f t="shared" si="14"/>
        <v>0</v>
      </c>
      <c r="G12">
        <f t="shared" si="11"/>
        <v>20</v>
      </c>
      <c r="I12">
        <f t="shared" si="0"/>
        <v>2504</v>
      </c>
      <c r="P12">
        <v>1355</v>
      </c>
      <c r="Q12" t="str">
        <f>IF(ISNUMBER(MATCH(P12,C$5:C50,)),1,"")</f>
        <v/>
      </c>
      <c r="R12" t="str">
        <f t="shared" si="6"/>
        <v/>
      </c>
      <c r="S12">
        <f t="shared" si="7"/>
        <v>13</v>
      </c>
      <c r="U12" s="14">
        <v>1375</v>
      </c>
      <c r="V12">
        <f t="shared" si="12"/>
        <v>0</v>
      </c>
    </row>
    <row r="13" spans="1:22" ht="15" x14ac:dyDescent="0.3">
      <c r="C13" s="27">
        <f t="shared" si="15"/>
        <v>1370</v>
      </c>
      <c r="D13" s="29">
        <v>1991</v>
      </c>
      <c r="E13">
        <f t="shared" si="13"/>
        <v>0</v>
      </c>
      <c r="F13">
        <f t="shared" si="14"/>
        <v>0</v>
      </c>
      <c r="G13">
        <f t="shared" si="11"/>
        <v>24</v>
      </c>
      <c r="I13">
        <f t="shared" si="0"/>
        <v>2632</v>
      </c>
      <c r="P13">
        <v>1356</v>
      </c>
      <c r="Q13" t="str">
        <f>IF(ISNUMBER(MATCH(P13,C$5:C51,)),1,"")</f>
        <v/>
      </c>
      <c r="R13" t="str">
        <f t="shared" si="6"/>
        <v/>
      </c>
      <c r="S13">
        <f t="shared" si="7"/>
        <v>14</v>
      </c>
      <c r="U13" s="14">
        <v>1376</v>
      </c>
      <c r="V13">
        <f t="shared" si="12"/>
        <v>1</v>
      </c>
    </row>
    <row r="14" spans="1:22" ht="15" x14ac:dyDescent="0.3">
      <c r="C14" s="30">
        <f t="shared" si="15"/>
        <v>1375</v>
      </c>
      <c r="D14" s="31">
        <v>1996</v>
      </c>
      <c r="E14">
        <f t="shared" si="13"/>
        <v>0</v>
      </c>
      <c r="F14">
        <f t="shared" si="14"/>
        <v>0</v>
      </c>
      <c r="G14">
        <f t="shared" si="11"/>
        <v>0</v>
      </c>
      <c r="I14">
        <f t="shared" si="0"/>
        <v>2760</v>
      </c>
      <c r="P14">
        <v>1357</v>
      </c>
      <c r="Q14" t="str">
        <f>IF(ISNUMBER(MATCH(P14,C$5:C52,)),1,"")</f>
        <v/>
      </c>
      <c r="R14" t="str">
        <f t="shared" si="6"/>
        <v/>
      </c>
      <c r="S14">
        <f t="shared" si="7"/>
        <v>15</v>
      </c>
      <c r="U14" s="14">
        <v>1377</v>
      </c>
      <c r="V14">
        <f t="shared" si="12"/>
        <v>2</v>
      </c>
    </row>
    <row r="15" spans="1:22" ht="15" x14ac:dyDescent="0.3">
      <c r="C15" s="30">
        <f t="shared" si="15"/>
        <v>1379</v>
      </c>
      <c r="D15" s="31">
        <v>2000</v>
      </c>
      <c r="E15">
        <f t="shared" si="13"/>
        <v>0</v>
      </c>
      <c r="F15">
        <f t="shared" si="14"/>
        <v>0</v>
      </c>
      <c r="G15">
        <f t="shared" si="11"/>
        <v>4</v>
      </c>
      <c r="P15">
        <v>1358</v>
      </c>
      <c r="Q15">
        <f>IF(ISNUMBER(MATCH(P15,C$5:C53,)),1,"")</f>
        <v>1</v>
      </c>
      <c r="R15">
        <f t="shared" si="6"/>
        <v>1</v>
      </c>
      <c r="S15">
        <f t="shared" si="7"/>
        <v>16</v>
      </c>
      <c r="U15" s="14">
        <v>1378</v>
      </c>
      <c r="V15">
        <f t="shared" si="12"/>
        <v>3</v>
      </c>
    </row>
    <row r="16" spans="1:22" ht="15" x14ac:dyDescent="0.3">
      <c r="C16" s="30">
        <f t="shared" si="15"/>
        <v>1383</v>
      </c>
      <c r="D16" s="31">
        <v>2004</v>
      </c>
      <c r="E16">
        <f t="shared" si="13"/>
        <v>0</v>
      </c>
      <c r="F16">
        <f t="shared" si="14"/>
        <v>0</v>
      </c>
      <c r="G16">
        <f t="shared" si="11"/>
        <v>8</v>
      </c>
      <c r="K16" s="23">
        <v>1370</v>
      </c>
      <c r="L16" s="22">
        <v>1991</v>
      </c>
      <c r="M16" s="21">
        <f t="shared" ref="M16:M26" si="16">MOD(MOD(K16-25,29),4)</f>
        <v>3</v>
      </c>
      <c r="N16" s="21">
        <f t="shared" ref="N16:N28" si="17">MOD(MOD(L16-24,29),4)</f>
        <v>0</v>
      </c>
      <c r="P16" s="5">
        <v>1359</v>
      </c>
      <c r="Q16" t="str">
        <f>IF(ISNUMBER(MATCH(P16,C$5:C54,)),1,"")</f>
        <v/>
      </c>
      <c r="R16" t="str">
        <f t="shared" si="6"/>
        <v/>
      </c>
      <c r="S16">
        <f t="shared" si="7"/>
        <v>17</v>
      </c>
      <c r="U16" s="14">
        <v>1379</v>
      </c>
      <c r="V16">
        <f t="shared" si="12"/>
        <v>0</v>
      </c>
    </row>
    <row r="17" spans="1:19" ht="15" x14ac:dyDescent="0.3">
      <c r="C17" s="30">
        <f t="shared" si="15"/>
        <v>1387</v>
      </c>
      <c r="D17" s="31">
        <v>2008</v>
      </c>
      <c r="E17">
        <f t="shared" si="13"/>
        <v>0</v>
      </c>
      <c r="F17">
        <f t="shared" si="14"/>
        <v>0</v>
      </c>
      <c r="G17">
        <f t="shared" si="11"/>
        <v>12</v>
      </c>
      <c r="K17" s="20">
        <v>1371</v>
      </c>
      <c r="L17" s="21">
        <v>1992</v>
      </c>
      <c r="M17" s="21">
        <f t="shared" si="16"/>
        <v>0</v>
      </c>
      <c r="N17" s="21">
        <f t="shared" si="17"/>
        <v>1</v>
      </c>
      <c r="P17">
        <v>1360</v>
      </c>
      <c r="Q17" t="str">
        <f>IF(ISNUMBER(MATCH(P17,C$5:C55,)),1,"")</f>
        <v/>
      </c>
      <c r="R17" t="str">
        <f t="shared" si="6"/>
        <v/>
      </c>
      <c r="S17">
        <f t="shared" si="7"/>
        <v>18</v>
      </c>
    </row>
    <row r="18" spans="1:19" ht="15" x14ac:dyDescent="0.3">
      <c r="B18">
        <f>MOD(3-8,8)</f>
        <v>3</v>
      </c>
      <c r="C18" s="30">
        <f t="shared" si="15"/>
        <v>1391</v>
      </c>
      <c r="D18" s="31">
        <v>2012</v>
      </c>
      <c r="E18">
        <f t="shared" si="13"/>
        <v>0</v>
      </c>
      <c r="F18">
        <f t="shared" si="14"/>
        <v>0</v>
      </c>
      <c r="G18">
        <f t="shared" si="11"/>
        <v>16</v>
      </c>
      <c r="K18" s="20">
        <v>1372</v>
      </c>
      <c r="L18" s="21">
        <v>1993</v>
      </c>
      <c r="M18" s="21">
        <f t="shared" si="16"/>
        <v>1</v>
      </c>
      <c r="N18" s="21">
        <f t="shared" si="17"/>
        <v>2</v>
      </c>
      <c r="P18">
        <v>1361</v>
      </c>
      <c r="Q18" t="str">
        <f>IF(ISNUMBER(MATCH(P18,C$5:C56,)),1,"")</f>
        <v/>
      </c>
      <c r="R18" t="str">
        <f t="shared" si="6"/>
        <v/>
      </c>
      <c r="S18">
        <f t="shared" si="7"/>
        <v>19</v>
      </c>
    </row>
    <row r="19" spans="1:19" ht="15" x14ac:dyDescent="0.3">
      <c r="C19" s="30">
        <f t="shared" si="15"/>
        <v>1395</v>
      </c>
      <c r="D19" s="31">
        <v>2016</v>
      </c>
      <c r="F19">
        <f t="shared" si="14"/>
        <v>0</v>
      </c>
      <c r="G19">
        <f t="shared" si="11"/>
        <v>20</v>
      </c>
      <c r="K19" s="20">
        <v>1373</v>
      </c>
      <c r="L19" s="21">
        <v>1994</v>
      </c>
      <c r="M19" s="21">
        <f t="shared" si="16"/>
        <v>2</v>
      </c>
      <c r="N19" s="21">
        <f t="shared" si="17"/>
        <v>3</v>
      </c>
      <c r="P19">
        <v>1362</v>
      </c>
      <c r="Q19">
        <f>IF(ISNUMBER(MATCH(P19,C$5:C57,)),1,"")</f>
        <v>1</v>
      </c>
      <c r="R19">
        <f t="shared" si="6"/>
        <v>1</v>
      </c>
      <c r="S19">
        <f t="shared" si="7"/>
        <v>20</v>
      </c>
    </row>
    <row r="20" spans="1:19" ht="15" x14ac:dyDescent="0.3">
      <c r="C20" s="30">
        <f t="shared" si="15"/>
        <v>1399</v>
      </c>
      <c r="D20" s="32">
        <v>2020</v>
      </c>
      <c r="F20">
        <f t="shared" si="14"/>
        <v>0</v>
      </c>
      <c r="G20">
        <f t="shared" si="11"/>
        <v>24</v>
      </c>
      <c r="K20" s="20">
        <v>1374</v>
      </c>
      <c r="L20" s="21">
        <v>1995</v>
      </c>
      <c r="M20" s="21">
        <f t="shared" si="16"/>
        <v>3</v>
      </c>
      <c r="N20" s="21">
        <f t="shared" si="17"/>
        <v>0</v>
      </c>
      <c r="P20">
        <v>1363</v>
      </c>
      <c r="Q20" t="str">
        <f>IF(ISNUMBER(MATCH(P20,C$5:C58,)),1,"")</f>
        <v/>
      </c>
      <c r="R20" t="str">
        <f t="shared" si="6"/>
        <v/>
      </c>
      <c r="S20">
        <f t="shared" si="7"/>
        <v>21</v>
      </c>
    </row>
    <row r="21" spans="1:19" ht="15.6" thickBot="1" x14ac:dyDescent="0.35">
      <c r="A21">
        <f>1342-99</f>
        <v>1243</v>
      </c>
      <c r="C21" s="33">
        <f t="shared" si="15"/>
        <v>1404</v>
      </c>
      <c r="D21" s="34">
        <v>2025</v>
      </c>
      <c r="F21">
        <f t="shared" si="14"/>
        <v>0</v>
      </c>
      <c r="G21">
        <f t="shared" si="11"/>
        <v>0</v>
      </c>
      <c r="K21" s="23">
        <v>1375</v>
      </c>
      <c r="L21" s="22">
        <v>1996</v>
      </c>
      <c r="M21" s="21">
        <f t="shared" si="16"/>
        <v>0</v>
      </c>
      <c r="N21" s="21">
        <f t="shared" si="17"/>
        <v>0</v>
      </c>
      <c r="P21">
        <v>1364</v>
      </c>
      <c r="Q21" t="str">
        <f>IF(ISNUMBER(MATCH(P21,C$5:C59,)),1,"")</f>
        <v/>
      </c>
      <c r="R21" t="str">
        <f t="shared" si="6"/>
        <v/>
      </c>
      <c r="S21">
        <f t="shared" si="7"/>
        <v>22</v>
      </c>
    </row>
    <row r="22" spans="1:19" ht="15" x14ac:dyDescent="0.3">
      <c r="A22">
        <f>29+33+33+33</f>
        <v>128</v>
      </c>
      <c r="C22" s="14">
        <f t="shared" si="15"/>
        <v>1408</v>
      </c>
      <c r="D22" s="8">
        <v>2029</v>
      </c>
      <c r="E22">
        <f>MOD(MOD(MOD(C22-1404,128),33),4)</f>
        <v>0</v>
      </c>
      <c r="F22">
        <f t="shared" si="14"/>
        <v>0</v>
      </c>
      <c r="G22">
        <f t="shared" si="11"/>
        <v>4</v>
      </c>
      <c r="K22" s="20">
        <v>1376</v>
      </c>
      <c r="L22" s="21">
        <v>1997</v>
      </c>
      <c r="M22" s="21">
        <f t="shared" si="16"/>
        <v>1</v>
      </c>
      <c r="N22" s="21">
        <f t="shared" si="17"/>
        <v>1</v>
      </c>
      <c r="P22">
        <v>1365</v>
      </c>
      <c r="Q22" t="str">
        <f>IF(ISNUMBER(MATCH(P22,C$5:C60,)),1,"")</f>
        <v/>
      </c>
      <c r="R22" t="str">
        <f t="shared" si="6"/>
        <v/>
      </c>
      <c r="S22">
        <f t="shared" si="7"/>
        <v>23</v>
      </c>
    </row>
    <row r="23" spans="1:19" ht="15" x14ac:dyDescent="0.3">
      <c r="A23">
        <f>+MOD((1342-128-475),(29+33+33+33))</f>
        <v>99</v>
      </c>
      <c r="C23" s="14">
        <f t="shared" si="15"/>
        <v>1412</v>
      </c>
      <c r="D23" s="8">
        <v>2033</v>
      </c>
      <c r="E23">
        <f t="shared" si="13"/>
        <v>0</v>
      </c>
      <c r="F23">
        <f t="shared" si="14"/>
        <v>0</v>
      </c>
      <c r="G23">
        <f t="shared" si="11"/>
        <v>8</v>
      </c>
      <c r="K23" s="20">
        <v>1377</v>
      </c>
      <c r="L23" s="21">
        <v>1998</v>
      </c>
      <c r="M23" s="21">
        <f t="shared" si="16"/>
        <v>2</v>
      </c>
      <c r="N23" s="21">
        <f t="shared" si="17"/>
        <v>2</v>
      </c>
      <c r="P23">
        <v>1366</v>
      </c>
      <c r="Q23">
        <f>IF(ISNUMBER(MATCH(P23,C$5:C61,)),1,"")</f>
        <v>1</v>
      </c>
      <c r="R23">
        <f t="shared" si="6"/>
        <v>1</v>
      </c>
      <c r="S23">
        <f t="shared" si="7"/>
        <v>24</v>
      </c>
    </row>
    <row r="24" spans="1:19" ht="15" x14ac:dyDescent="0.3">
      <c r="A24">
        <f>+A21+A22</f>
        <v>1371</v>
      </c>
      <c r="C24" s="14">
        <f t="shared" si="15"/>
        <v>1416</v>
      </c>
      <c r="D24" s="8">
        <v>2037</v>
      </c>
      <c r="E24">
        <f t="shared" si="13"/>
        <v>0</v>
      </c>
      <c r="F24">
        <f t="shared" si="14"/>
        <v>0</v>
      </c>
      <c r="G24">
        <f t="shared" si="11"/>
        <v>12</v>
      </c>
      <c r="K24" s="20">
        <v>1378</v>
      </c>
      <c r="L24" s="21">
        <v>1999</v>
      </c>
      <c r="M24" s="21">
        <f t="shared" si="16"/>
        <v>3</v>
      </c>
      <c r="N24" s="21">
        <f t="shared" si="17"/>
        <v>3</v>
      </c>
      <c r="P24">
        <v>1367</v>
      </c>
      <c r="Q24" t="str">
        <f>IF(ISNUMBER(MATCH(P24,C$5:C62,)),1,"")</f>
        <v/>
      </c>
      <c r="R24" t="str">
        <f t="shared" si="6"/>
        <v/>
      </c>
      <c r="S24">
        <f t="shared" si="7"/>
        <v>25</v>
      </c>
    </row>
    <row r="25" spans="1:19" ht="15" x14ac:dyDescent="0.3">
      <c r="C25" s="14">
        <f t="shared" si="15"/>
        <v>1420</v>
      </c>
      <c r="D25">
        <f>+D24+4</f>
        <v>2041</v>
      </c>
      <c r="E25">
        <f t="shared" si="13"/>
        <v>0</v>
      </c>
      <c r="F25">
        <f t="shared" si="14"/>
        <v>0</v>
      </c>
      <c r="G25">
        <f t="shared" si="11"/>
        <v>16</v>
      </c>
      <c r="K25" s="23">
        <v>1379</v>
      </c>
      <c r="L25" s="22">
        <v>2000</v>
      </c>
      <c r="M25" s="21">
        <f t="shared" si="16"/>
        <v>0</v>
      </c>
      <c r="N25" s="21">
        <f t="shared" si="17"/>
        <v>0</v>
      </c>
      <c r="P25">
        <v>1368</v>
      </c>
      <c r="Q25" t="str">
        <f>IF(ISNUMBER(MATCH(P25,C$5:C63,)),1,"")</f>
        <v/>
      </c>
      <c r="R25" t="str">
        <f t="shared" si="6"/>
        <v/>
      </c>
      <c r="S25">
        <f t="shared" si="7"/>
        <v>26</v>
      </c>
    </row>
    <row r="26" spans="1:19" ht="15" x14ac:dyDescent="0.3">
      <c r="A26">
        <f>1347-1404+128</f>
        <v>71</v>
      </c>
      <c r="C26" s="14">
        <f t="shared" si="15"/>
        <v>1424</v>
      </c>
      <c r="D26">
        <f t="shared" ref="D26:D44" si="18">+D25+4</f>
        <v>2045</v>
      </c>
      <c r="E26">
        <f t="shared" si="13"/>
        <v>0</v>
      </c>
      <c r="K26" s="20">
        <v>1380</v>
      </c>
      <c r="L26" s="21">
        <v>2001</v>
      </c>
      <c r="M26" s="21">
        <f t="shared" si="16"/>
        <v>1</v>
      </c>
      <c r="N26" s="21">
        <f t="shared" si="17"/>
        <v>1</v>
      </c>
      <c r="P26">
        <v>1369</v>
      </c>
      <c r="Q26" t="str">
        <f>IF(ISNUMBER(MATCH(P26,C$5:C64,)),1,"")</f>
        <v/>
      </c>
      <c r="R26" t="str">
        <f t="shared" si="6"/>
        <v/>
      </c>
      <c r="S26">
        <f t="shared" si="7"/>
        <v>27</v>
      </c>
    </row>
    <row r="27" spans="1:19" ht="15" x14ac:dyDescent="0.3">
      <c r="C27" s="14">
        <f t="shared" si="15"/>
        <v>1428</v>
      </c>
      <c r="D27">
        <f t="shared" si="18"/>
        <v>2049</v>
      </c>
      <c r="E27">
        <f t="shared" si="13"/>
        <v>0</v>
      </c>
      <c r="K27" s="20">
        <v>1381</v>
      </c>
      <c r="L27" s="21">
        <v>2002</v>
      </c>
      <c r="M27" s="21"/>
      <c r="N27" s="21">
        <f t="shared" si="17"/>
        <v>2</v>
      </c>
      <c r="P27" s="4">
        <v>1370</v>
      </c>
      <c r="Q27">
        <f>IF(ISNUMBER(MATCH(P27,C$5:C65,)),1,"")</f>
        <v>1</v>
      </c>
      <c r="R27">
        <f t="shared" si="6"/>
        <v>1</v>
      </c>
      <c r="S27">
        <f t="shared" si="7"/>
        <v>28</v>
      </c>
    </row>
    <row r="28" spans="1:19" ht="15" x14ac:dyDescent="0.3">
      <c r="C28" s="14">
        <f t="shared" si="15"/>
        <v>1432</v>
      </c>
      <c r="D28">
        <f t="shared" si="18"/>
        <v>2053</v>
      </c>
      <c r="E28">
        <f t="shared" si="13"/>
        <v>3</v>
      </c>
      <c r="K28" s="20">
        <v>1382</v>
      </c>
      <c r="L28" s="21">
        <v>2003</v>
      </c>
      <c r="M28" s="21"/>
      <c r="N28" s="21">
        <f t="shared" si="17"/>
        <v>3</v>
      </c>
      <c r="P28" s="4">
        <v>1371</v>
      </c>
      <c r="Q28" t="str">
        <f>IF(ISNUMBER(MATCH(P28,C$5:C66,)),1,"")</f>
        <v/>
      </c>
      <c r="R28" t="str">
        <f t="shared" si="6"/>
        <v/>
      </c>
      <c r="S28">
        <f t="shared" si="7"/>
        <v>29</v>
      </c>
    </row>
    <row r="29" spans="1:19" ht="15" x14ac:dyDescent="0.3">
      <c r="C29" s="15">
        <f t="shared" si="15"/>
        <v>1437</v>
      </c>
      <c r="D29" s="9">
        <v>2058</v>
      </c>
      <c r="E29">
        <f t="shared" si="13"/>
        <v>0</v>
      </c>
      <c r="P29">
        <v>1372</v>
      </c>
      <c r="Q29" t="str">
        <f>IF(ISNUMBER(MATCH(P29,C$5:C67,)),1,"")</f>
        <v/>
      </c>
      <c r="R29" t="str">
        <f t="shared" si="6"/>
        <v/>
      </c>
      <c r="S29">
        <f t="shared" si="7"/>
        <v>30</v>
      </c>
    </row>
    <row r="30" spans="1:19" ht="15" x14ac:dyDescent="0.3">
      <c r="C30" s="15">
        <f t="shared" si="15"/>
        <v>1441</v>
      </c>
      <c r="D30">
        <f>+D29+4</f>
        <v>2062</v>
      </c>
      <c r="E30">
        <f t="shared" si="13"/>
        <v>0</v>
      </c>
      <c r="P30">
        <v>1373</v>
      </c>
      <c r="Q30" t="str">
        <f>IF(ISNUMBER(MATCH(P30,C$5:C68,)),1,"")</f>
        <v/>
      </c>
      <c r="R30" t="str">
        <f t="shared" si="6"/>
        <v/>
      </c>
      <c r="S30">
        <f t="shared" si="7"/>
        <v>31</v>
      </c>
    </row>
    <row r="31" spans="1:19" ht="15" x14ac:dyDescent="0.3">
      <c r="C31" s="15">
        <f t="shared" si="15"/>
        <v>1445</v>
      </c>
      <c r="D31">
        <f t="shared" si="18"/>
        <v>2066</v>
      </c>
      <c r="E31">
        <f t="shared" si="13"/>
        <v>0</v>
      </c>
      <c r="P31">
        <v>1374</v>
      </c>
      <c r="Q31" t="str">
        <f>IF(ISNUMBER(MATCH(P31,C$5:C69,)),1,"")</f>
        <v/>
      </c>
      <c r="R31" t="str">
        <f t="shared" si="6"/>
        <v/>
      </c>
      <c r="S31">
        <f t="shared" si="7"/>
        <v>32</v>
      </c>
    </row>
    <row r="32" spans="1:19" ht="15" x14ac:dyDescent="0.3">
      <c r="C32" s="15">
        <f t="shared" si="15"/>
        <v>1449</v>
      </c>
      <c r="D32">
        <f t="shared" si="18"/>
        <v>2070</v>
      </c>
      <c r="P32">
        <v>1375</v>
      </c>
      <c r="Q32">
        <f>IF(ISNUMBER(MATCH(P32,C$5:C70,)),1,"")</f>
        <v>1</v>
      </c>
      <c r="R32">
        <f t="shared" si="6"/>
        <v>1</v>
      </c>
      <c r="S32">
        <f t="shared" si="7"/>
        <v>0</v>
      </c>
    </row>
    <row r="33" spans="3:19" ht="15" x14ac:dyDescent="0.3">
      <c r="C33" s="15">
        <f t="shared" ref="C33:C40" si="19">+C$3-D$3+D33</f>
        <v>1453</v>
      </c>
      <c r="D33">
        <f t="shared" si="18"/>
        <v>2074</v>
      </c>
      <c r="P33">
        <v>1376</v>
      </c>
      <c r="Q33" t="str">
        <f>IF(ISNUMBER(MATCH(P33,C$5:C71,)),1,"")</f>
        <v/>
      </c>
      <c r="R33" t="str">
        <f t="shared" si="6"/>
        <v/>
      </c>
      <c r="S33">
        <f t="shared" si="7"/>
        <v>1</v>
      </c>
    </row>
    <row r="34" spans="3:19" ht="15" x14ac:dyDescent="0.3">
      <c r="C34" s="15">
        <f t="shared" si="19"/>
        <v>1457</v>
      </c>
      <c r="D34">
        <f t="shared" si="18"/>
        <v>2078</v>
      </c>
      <c r="P34">
        <v>1377</v>
      </c>
      <c r="Q34" t="str">
        <f>IF(ISNUMBER(MATCH(P34,C$5:C72,)),1,"")</f>
        <v/>
      </c>
      <c r="R34" t="str">
        <f t="shared" si="6"/>
        <v/>
      </c>
      <c r="S34">
        <f t="shared" si="7"/>
        <v>2</v>
      </c>
    </row>
    <row r="35" spans="3:19" ht="15" x14ac:dyDescent="0.3">
      <c r="C35" s="15">
        <f t="shared" si="19"/>
        <v>1461</v>
      </c>
      <c r="D35">
        <f t="shared" si="18"/>
        <v>2082</v>
      </c>
      <c r="P35">
        <v>1378</v>
      </c>
      <c r="Q35" t="str">
        <f>IF(ISNUMBER(MATCH(P35,C$5:C73,)),1,"")</f>
        <v/>
      </c>
      <c r="R35" t="str">
        <f t="shared" si="6"/>
        <v/>
      </c>
      <c r="S35">
        <f t="shared" si="7"/>
        <v>3</v>
      </c>
    </row>
    <row r="36" spans="3:19" ht="15" x14ac:dyDescent="0.3">
      <c r="C36" s="15">
        <f t="shared" si="19"/>
        <v>1465</v>
      </c>
      <c r="D36">
        <f t="shared" si="18"/>
        <v>2086</v>
      </c>
      <c r="P36">
        <v>1379</v>
      </c>
      <c r="Q36">
        <f>IF(ISNUMBER(MATCH(P36,C$5:C74,)),1,"")</f>
        <v>1</v>
      </c>
      <c r="R36">
        <f t="shared" si="6"/>
        <v>1</v>
      </c>
      <c r="S36">
        <f t="shared" si="7"/>
        <v>4</v>
      </c>
    </row>
    <row r="37" spans="3:19" ht="15" x14ac:dyDescent="0.3">
      <c r="C37" s="14">
        <f t="shared" si="19"/>
        <v>1470</v>
      </c>
      <c r="D37">
        <v>2091</v>
      </c>
      <c r="J37">
        <f>LEN("F:\2")</f>
        <v>4</v>
      </c>
      <c r="P37">
        <v>1380</v>
      </c>
      <c r="Q37" t="str">
        <f>IF(ISNUMBER(MATCH(P37,C$5:C75,)),1,"")</f>
        <v/>
      </c>
      <c r="R37" t="str">
        <f t="shared" si="6"/>
        <v/>
      </c>
      <c r="S37">
        <f t="shared" si="7"/>
        <v>5</v>
      </c>
    </row>
    <row r="38" spans="3:19" ht="15" x14ac:dyDescent="0.3">
      <c r="C38" s="14">
        <f t="shared" si="19"/>
        <v>1474</v>
      </c>
      <c r="D38">
        <f t="shared" si="18"/>
        <v>2095</v>
      </c>
      <c r="J38">
        <f>LEN("F:\11CW1352MP_BLEPHONE61D_11C_V33\MoDIS_VC9\WIN32FS\DRIVE_C")</f>
        <v>59</v>
      </c>
      <c r="P38">
        <v>1381</v>
      </c>
      <c r="Q38" t="str">
        <f>IF(ISNUMBER(MATCH(P38,C$5:C76,)),1,"")</f>
        <v/>
      </c>
      <c r="R38" t="str">
        <f t="shared" si="6"/>
        <v/>
      </c>
      <c r="S38">
        <f t="shared" si="7"/>
        <v>6</v>
      </c>
    </row>
    <row r="39" spans="3:19" ht="15" x14ac:dyDescent="0.3">
      <c r="C39" s="14">
        <f t="shared" si="19"/>
        <v>1478</v>
      </c>
      <c r="D39">
        <f t="shared" si="18"/>
        <v>2099</v>
      </c>
      <c r="P39">
        <v>1382</v>
      </c>
      <c r="Q39" t="str">
        <f>IF(ISNUMBER(MATCH(P39,C$5:C77,)),1,"")</f>
        <v/>
      </c>
      <c r="R39" t="str">
        <f t="shared" si="6"/>
        <v/>
      </c>
      <c r="S39">
        <f t="shared" si="7"/>
        <v>7</v>
      </c>
    </row>
    <row r="40" spans="3:19" ht="15" x14ac:dyDescent="0.3">
      <c r="C40" s="14">
        <f t="shared" si="19"/>
        <v>1482</v>
      </c>
      <c r="D40">
        <f t="shared" si="18"/>
        <v>2103</v>
      </c>
      <c r="P40">
        <v>1383</v>
      </c>
      <c r="Q40">
        <f>IF(ISNUMBER(MATCH(P40,C$5:C78,)),1,"")</f>
        <v>1</v>
      </c>
      <c r="R40">
        <f t="shared" si="6"/>
        <v>1</v>
      </c>
      <c r="S40">
        <f t="shared" si="7"/>
        <v>8</v>
      </c>
    </row>
    <row r="41" spans="3:19" ht="15" x14ac:dyDescent="0.3">
      <c r="C41" s="14">
        <f>+C$3-D$3+D41</f>
        <v>1486</v>
      </c>
      <c r="D41">
        <f t="shared" si="18"/>
        <v>2107</v>
      </c>
      <c r="P41">
        <v>1384</v>
      </c>
      <c r="Q41" t="str">
        <f>IF(ISNUMBER(MATCH(P41,C$5:C79,)),1,"")</f>
        <v/>
      </c>
      <c r="R41" t="str">
        <f t="shared" si="6"/>
        <v/>
      </c>
      <c r="S41">
        <f t="shared" si="7"/>
        <v>9</v>
      </c>
    </row>
    <row r="42" spans="3:19" ht="15" x14ac:dyDescent="0.3">
      <c r="C42" s="14">
        <f t="shared" ref="C42:C53" si="20">+C$3-D$3+D42</f>
        <v>1490</v>
      </c>
      <c r="D42">
        <f t="shared" si="18"/>
        <v>2111</v>
      </c>
      <c r="P42">
        <v>1385</v>
      </c>
      <c r="Q42" t="str">
        <f>IF(ISNUMBER(MATCH(P42,C$5:C80,)),1,"")</f>
        <v/>
      </c>
      <c r="R42" t="str">
        <f t="shared" si="6"/>
        <v/>
      </c>
      <c r="S42">
        <f t="shared" si="7"/>
        <v>10</v>
      </c>
    </row>
    <row r="43" spans="3:19" ht="15" x14ac:dyDescent="0.3">
      <c r="C43" s="14">
        <f t="shared" si="20"/>
        <v>1494</v>
      </c>
      <c r="D43">
        <f t="shared" si="18"/>
        <v>2115</v>
      </c>
      <c r="P43">
        <v>1386</v>
      </c>
      <c r="Q43" t="str">
        <f>IF(ISNUMBER(MATCH(P43,C$5:C81,)),1,"")</f>
        <v/>
      </c>
      <c r="R43" t="str">
        <f t="shared" si="6"/>
        <v/>
      </c>
      <c r="S43">
        <f t="shared" si="7"/>
        <v>11</v>
      </c>
    </row>
    <row r="44" spans="3:19" ht="15" x14ac:dyDescent="0.3">
      <c r="C44" s="14">
        <f t="shared" si="20"/>
        <v>1498</v>
      </c>
      <c r="D44">
        <f t="shared" si="18"/>
        <v>2119</v>
      </c>
      <c r="P44">
        <v>1387</v>
      </c>
      <c r="Q44">
        <f>IF(ISNUMBER(MATCH(P44,C$5:C82,)),1,"")</f>
        <v>1</v>
      </c>
      <c r="R44">
        <f t="shared" si="6"/>
        <v>1</v>
      </c>
      <c r="S44">
        <f t="shared" si="7"/>
        <v>12</v>
      </c>
    </row>
    <row r="45" spans="3:19" ht="15" x14ac:dyDescent="0.3">
      <c r="C45" s="15">
        <f t="shared" si="20"/>
        <v>1503</v>
      </c>
      <c r="D45" s="9">
        <v>2124</v>
      </c>
      <c r="P45">
        <v>1388</v>
      </c>
      <c r="Q45" t="str">
        <f>IF(ISNUMBER(MATCH(P45,C$5:C83,)),1,"")</f>
        <v/>
      </c>
      <c r="R45" t="str">
        <f t="shared" si="6"/>
        <v/>
      </c>
      <c r="S45">
        <f t="shared" si="7"/>
        <v>13</v>
      </c>
    </row>
    <row r="46" spans="3:19" ht="15" x14ac:dyDescent="0.3">
      <c r="C46" s="15">
        <f t="shared" si="20"/>
        <v>1507</v>
      </c>
      <c r="D46">
        <f>+D45+4</f>
        <v>2128</v>
      </c>
      <c r="P46">
        <v>1389</v>
      </c>
      <c r="Q46" t="str">
        <f>IF(ISNUMBER(MATCH(P46,C$5:C84,)),1,"")</f>
        <v/>
      </c>
      <c r="R46" t="str">
        <f t="shared" si="6"/>
        <v/>
      </c>
      <c r="S46">
        <f t="shared" si="7"/>
        <v>14</v>
      </c>
    </row>
    <row r="47" spans="3:19" ht="15" x14ac:dyDescent="0.3">
      <c r="C47" s="15">
        <f t="shared" si="20"/>
        <v>1511</v>
      </c>
      <c r="D47">
        <f t="shared" ref="D47:D54" si="21">+D46+4</f>
        <v>2132</v>
      </c>
      <c r="P47">
        <v>1390</v>
      </c>
      <c r="Q47" t="str">
        <f>IF(ISNUMBER(MATCH(P47,C$5:C85,)),1,"")</f>
        <v/>
      </c>
      <c r="R47" t="str">
        <f t="shared" si="6"/>
        <v/>
      </c>
      <c r="S47">
        <f t="shared" si="7"/>
        <v>15</v>
      </c>
    </row>
    <row r="48" spans="3:19" ht="15" x14ac:dyDescent="0.3">
      <c r="C48" s="15">
        <f t="shared" si="20"/>
        <v>1515</v>
      </c>
      <c r="D48">
        <f t="shared" si="21"/>
        <v>2136</v>
      </c>
      <c r="P48">
        <v>1391</v>
      </c>
      <c r="Q48">
        <f>IF(ISNUMBER(MATCH(P48,C$5:C86,)),1,"")</f>
        <v>1</v>
      </c>
      <c r="R48">
        <f t="shared" si="6"/>
        <v>1</v>
      </c>
      <c r="S48">
        <f t="shared" si="7"/>
        <v>16</v>
      </c>
    </row>
    <row r="49" spans="3:20" ht="15" x14ac:dyDescent="0.3">
      <c r="C49" s="15">
        <f t="shared" si="20"/>
        <v>1519</v>
      </c>
      <c r="D49">
        <f t="shared" si="21"/>
        <v>2140</v>
      </c>
      <c r="P49">
        <v>1392</v>
      </c>
      <c r="Q49" t="str">
        <f>IF(ISNUMBER(MATCH(P49,C$5:C87,)),1,"")</f>
        <v/>
      </c>
      <c r="R49" t="str">
        <f t="shared" si="6"/>
        <v/>
      </c>
      <c r="S49">
        <f t="shared" si="7"/>
        <v>17</v>
      </c>
    </row>
    <row r="50" spans="3:20" ht="15" x14ac:dyDescent="0.3">
      <c r="C50" s="15">
        <f t="shared" si="20"/>
        <v>1523</v>
      </c>
      <c r="D50">
        <f t="shared" si="21"/>
        <v>2144</v>
      </c>
      <c r="P50">
        <v>1393</v>
      </c>
      <c r="Q50" t="str">
        <f>IF(ISNUMBER(MATCH(P50,C$5:C88,)),1,"")</f>
        <v/>
      </c>
      <c r="R50" t="str">
        <f t="shared" si="6"/>
        <v/>
      </c>
      <c r="S50">
        <f t="shared" si="7"/>
        <v>18</v>
      </c>
    </row>
    <row r="51" spans="3:20" x14ac:dyDescent="0.25">
      <c r="C51" s="16">
        <f t="shared" si="20"/>
        <v>1527</v>
      </c>
      <c r="D51">
        <f t="shared" si="21"/>
        <v>2148</v>
      </c>
      <c r="P51">
        <v>1394</v>
      </c>
      <c r="Q51" t="str">
        <f>IF(ISNUMBER(MATCH(P51,C$5:C89,)),1,"")</f>
        <v/>
      </c>
      <c r="R51" t="str">
        <f t="shared" si="6"/>
        <v/>
      </c>
      <c r="S51">
        <f t="shared" si="7"/>
        <v>19</v>
      </c>
    </row>
    <row r="52" spans="3:20" ht="15" x14ac:dyDescent="0.3">
      <c r="C52" s="14">
        <f t="shared" si="20"/>
        <v>1532</v>
      </c>
      <c r="D52" s="8">
        <v>2153</v>
      </c>
      <c r="P52">
        <v>1395</v>
      </c>
      <c r="Q52">
        <f>IF(ISNUMBER(MATCH(P52,C$5:C90,)),1,"")</f>
        <v>1</v>
      </c>
      <c r="R52">
        <f t="shared" si="6"/>
        <v>1</v>
      </c>
      <c r="S52">
        <f t="shared" si="7"/>
        <v>20</v>
      </c>
    </row>
    <row r="53" spans="3:20" ht="15" x14ac:dyDescent="0.3">
      <c r="C53" s="3">
        <f t="shared" si="20"/>
        <v>1536</v>
      </c>
      <c r="D53">
        <f t="shared" si="21"/>
        <v>2157</v>
      </c>
      <c r="P53">
        <v>1396</v>
      </c>
      <c r="Q53" t="str">
        <f>IF(ISNUMBER(MATCH(P53,C$5:C91,)),1,"")</f>
        <v/>
      </c>
      <c r="R53" t="str">
        <f t="shared" si="6"/>
        <v/>
      </c>
      <c r="S53">
        <f t="shared" si="7"/>
        <v>21</v>
      </c>
    </row>
    <row r="54" spans="3:20" x14ac:dyDescent="0.25">
      <c r="D54">
        <f t="shared" si="21"/>
        <v>2161</v>
      </c>
      <c r="P54">
        <v>1397</v>
      </c>
      <c r="Q54" t="str">
        <f>IF(ISNUMBER(MATCH(P54,C$5:C92,)),1,"")</f>
        <v/>
      </c>
      <c r="R54" t="str">
        <f t="shared" si="6"/>
        <v/>
      </c>
      <c r="S54">
        <f t="shared" si="7"/>
        <v>22</v>
      </c>
    </row>
    <row r="55" spans="3:20" x14ac:dyDescent="0.25">
      <c r="P55">
        <v>1398</v>
      </c>
      <c r="Q55" t="str">
        <f>IF(ISNUMBER(MATCH(P55,C$5:C93,)),1,"")</f>
        <v/>
      </c>
      <c r="R55" t="str">
        <f t="shared" si="6"/>
        <v/>
      </c>
      <c r="S55">
        <f t="shared" si="7"/>
        <v>23</v>
      </c>
    </row>
    <row r="56" spans="3:20" x14ac:dyDescent="0.25">
      <c r="P56">
        <v>1399</v>
      </c>
      <c r="Q56">
        <f>IF(ISNUMBER(MATCH(P56,C$5:C94,)),1,"")</f>
        <v>1</v>
      </c>
      <c r="R56">
        <f t="shared" si="6"/>
        <v>1</v>
      </c>
      <c r="S56">
        <f t="shared" si="7"/>
        <v>24</v>
      </c>
    </row>
    <row r="57" spans="3:20" x14ac:dyDescent="0.25">
      <c r="P57">
        <v>1400</v>
      </c>
      <c r="Q57" t="str">
        <f>IF(ISNUMBER(MATCH(P57,C$5:C95,)),1,"")</f>
        <v/>
      </c>
      <c r="R57" t="str">
        <f t="shared" si="6"/>
        <v/>
      </c>
      <c r="S57">
        <f t="shared" si="7"/>
        <v>25</v>
      </c>
    </row>
    <row r="58" spans="3:20" x14ac:dyDescent="0.25">
      <c r="P58">
        <v>1401</v>
      </c>
      <c r="Q58" t="str">
        <f>IF(ISNUMBER(MATCH(P58,C$5:C96,)),1,"")</f>
        <v/>
      </c>
      <c r="R58" t="str">
        <f t="shared" si="6"/>
        <v/>
      </c>
      <c r="S58">
        <f t="shared" si="7"/>
        <v>26</v>
      </c>
    </row>
    <row r="59" spans="3:20" x14ac:dyDescent="0.25">
      <c r="P59">
        <v>1402</v>
      </c>
      <c r="Q59" t="str">
        <f>IF(ISNUMBER(MATCH(P59,C$5:C97,)),1,"")</f>
        <v/>
      </c>
      <c r="R59" t="str">
        <f t="shared" si="6"/>
        <v/>
      </c>
      <c r="S59">
        <f t="shared" si="7"/>
        <v>27</v>
      </c>
    </row>
    <row r="60" spans="3:20" x14ac:dyDescent="0.25">
      <c r="P60" s="24">
        <v>1403</v>
      </c>
      <c r="Q60" s="24" t="str">
        <f>IF(ISNUMBER(MATCH(P60,C$5:C98,)),1,"")</f>
        <v/>
      </c>
      <c r="R60" s="7">
        <f t="shared" si="6"/>
        <v>1</v>
      </c>
      <c r="S60">
        <f t="shared" si="7"/>
        <v>28</v>
      </c>
      <c r="T60">
        <f>MOD((P60-1404),128)</f>
        <v>127</v>
      </c>
    </row>
    <row r="61" spans="3:20" x14ac:dyDescent="0.25">
      <c r="P61" s="24">
        <v>1404</v>
      </c>
      <c r="Q61" s="24">
        <f>IF(ISNUMBER(MATCH(P61,C$5:C99,)),1,"")</f>
        <v>1</v>
      </c>
      <c r="R61">
        <f t="shared" si="6"/>
        <v>1</v>
      </c>
      <c r="S61">
        <f t="shared" si="7"/>
        <v>0</v>
      </c>
    </row>
    <row r="62" spans="3:20" x14ac:dyDescent="0.25">
      <c r="P62">
        <v>1405</v>
      </c>
      <c r="Q62" t="str">
        <f>IF(ISNUMBER(MATCH(P62,C$5:C100,)),1,"")</f>
        <v/>
      </c>
      <c r="R62" t="str">
        <f t="shared" si="6"/>
        <v/>
      </c>
      <c r="S62">
        <f t="shared" si="7"/>
        <v>1</v>
      </c>
    </row>
    <row r="63" spans="3:20" x14ac:dyDescent="0.25">
      <c r="P63">
        <v>1406</v>
      </c>
      <c r="Q63" t="str">
        <f>IF(ISNUMBER(MATCH(P63,C$5:C101,)),1,"")</f>
        <v/>
      </c>
      <c r="R63" t="str">
        <f t="shared" si="6"/>
        <v/>
      </c>
      <c r="S63">
        <f t="shared" si="7"/>
        <v>2</v>
      </c>
    </row>
    <row r="64" spans="3:20" x14ac:dyDescent="0.25">
      <c r="P64">
        <v>1407</v>
      </c>
      <c r="Q64" t="str">
        <f>IF(ISNUMBER(MATCH(P64,C$5:C102,)),1,"")</f>
        <v/>
      </c>
      <c r="R64" t="str">
        <f t="shared" si="6"/>
        <v/>
      </c>
      <c r="S64">
        <f t="shared" si="7"/>
        <v>3</v>
      </c>
    </row>
    <row r="65" spans="16:19" x14ac:dyDescent="0.25">
      <c r="P65">
        <v>1408</v>
      </c>
      <c r="Q65">
        <f>IF(ISNUMBER(MATCH(P65,C$5:C103,)),1,"")</f>
        <v>1</v>
      </c>
      <c r="R65">
        <f t="shared" si="6"/>
        <v>1</v>
      </c>
      <c r="S65">
        <f t="shared" si="7"/>
        <v>4</v>
      </c>
    </row>
    <row r="66" spans="16:19" x14ac:dyDescent="0.25">
      <c r="P66">
        <v>1409</v>
      </c>
      <c r="Q66" t="str">
        <f>IF(ISNUMBER(MATCH(P66,C$5:C104,)),1,"")</f>
        <v/>
      </c>
      <c r="R66" t="str">
        <f t="shared" si="6"/>
        <v/>
      </c>
      <c r="S66">
        <f t="shared" si="7"/>
        <v>5</v>
      </c>
    </row>
    <row r="67" spans="16:19" x14ac:dyDescent="0.25">
      <c r="P67">
        <v>1410</v>
      </c>
      <c r="Q67" t="str">
        <f>IF(ISNUMBER(MATCH(P67,C$5:C105,)),1,"")</f>
        <v/>
      </c>
      <c r="R67" t="str">
        <f t="shared" si="6"/>
        <v/>
      </c>
      <c r="S67">
        <f t="shared" si="7"/>
        <v>6</v>
      </c>
    </row>
    <row r="68" spans="16:19" x14ac:dyDescent="0.25">
      <c r="P68">
        <v>1411</v>
      </c>
      <c r="Q68" t="str">
        <f>IF(ISNUMBER(MATCH(P68,C$5:C106,)),1,"")</f>
        <v/>
      </c>
      <c r="R68" t="str">
        <f t="shared" ref="R68:R80" si="22">IF(OR(MOD(MOD(MOD($P68-1404,128),33),4),MOD(MOD($P68-1404,128),33)=32),"",1)</f>
        <v/>
      </c>
      <c r="S68">
        <f t="shared" ref="S68:S80" si="23">+MOD(MOD($P68-1404,128),33)</f>
        <v>7</v>
      </c>
    </row>
    <row r="69" spans="16:19" x14ac:dyDescent="0.25">
      <c r="P69">
        <v>1412</v>
      </c>
      <c r="Q69">
        <f>IF(ISNUMBER(MATCH(P69,C$5:C107,)),1,"")</f>
        <v>1</v>
      </c>
      <c r="R69">
        <f t="shared" si="22"/>
        <v>1</v>
      </c>
      <c r="S69">
        <f t="shared" si="23"/>
        <v>8</v>
      </c>
    </row>
    <row r="70" spans="16:19" x14ac:dyDescent="0.25">
      <c r="P70">
        <v>1413</v>
      </c>
      <c r="Q70" t="str">
        <f>IF(ISNUMBER(MATCH(P70,C$5:C108,)),1,"")</f>
        <v/>
      </c>
      <c r="R70" t="str">
        <f t="shared" si="22"/>
        <v/>
      </c>
      <c r="S70">
        <f t="shared" si="23"/>
        <v>9</v>
      </c>
    </row>
    <row r="71" spans="16:19" x14ac:dyDescent="0.25">
      <c r="P71">
        <v>1414</v>
      </c>
      <c r="Q71" t="str">
        <f>IF(ISNUMBER(MATCH(P71,C$5:C109,)),1,"")</f>
        <v/>
      </c>
      <c r="R71" t="str">
        <f t="shared" si="22"/>
        <v/>
      </c>
      <c r="S71">
        <f t="shared" si="23"/>
        <v>10</v>
      </c>
    </row>
    <row r="72" spans="16:19" x14ac:dyDescent="0.25">
      <c r="P72">
        <v>1415</v>
      </c>
      <c r="Q72" t="str">
        <f>IF(ISNUMBER(MATCH(P72,C$5:C110,)),1,"")</f>
        <v/>
      </c>
      <c r="R72" t="str">
        <f t="shared" si="22"/>
        <v/>
      </c>
      <c r="S72">
        <f t="shared" si="23"/>
        <v>11</v>
      </c>
    </row>
    <row r="73" spans="16:19" x14ac:dyDescent="0.25">
      <c r="P73">
        <v>1416</v>
      </c>
      <c r="Q73">
        <f>IF(ISNUMBER(MATCH(P73,C$5:C111,)),1,"")</f>
        <v>1</v>
      </c>
      <c r="R73">
        <f t="shared" si="22"/>
        <v>1</v>
      </c>
      <c r="S73">
        <f t="shared" si="23"/>
        <v>12</v>
      </c>
    </row>
    <row r="74" spans="16:19" x14ac:dyDescent="0.25">
      <c r="P74">
        <v>1417</v>
      </c>
      <c r="Q74" t="str">
        <f>IF(ISNUMBER(MATCH(P74,C$5:C112,)),1,"")</f>
        <v/>
      </c>
      <c r="R74" t="str">
        <f t="shared" si="22"/>
        <v/>
      </c>
      <c r="S74">
        <f t="shared" si="23"/>
        <v>13</v>
      </c>
    </row>
    <row r="75" spans="16:19" x14ac:dyDescent="0.25">
      <c r="P75">
        <v>1418</v>
      </c>
      <c r="Q75" t="str">
        <f>IF(ISNUMBER(MATCH(P75,C$5:C113,)),1,"")</f>
        <v/>
      </c>
      <c r="R75" t="str">
        <f t="shared" si="22"/>
        <v/>
      </c>
      <c r="S75">
        <f t="shared" si="23"/>
        <v>14</v>
      </c>
    </row>
    <row r="76" spans="16:19" x14ac:dyDescent="0.25">
      <c r="P76">
        <v>1419</v>
      </c>
      <c r="Q76" t="str">
        <f>IF(ISNUMBER(MATCH(P76,C$5:C114,)),1,"")</f>
        <v/>
      </c>
      <c r="R76" t="str">
        <f t="shared" si="22"/>
        <v/>
      </c>
      <c r="S76">
        <f t="shared" si="23"/>
        <v>15</v>
      </c>
    </row>
    <row r="77" spans="16:19" x14ac:dyDescent="0.25">
      <c r="P77">
        <v>1420</v>
      </c>
      <c r="Q77">
        <f>IF(ISNUMBER(MATCH(P77,C$5:C115,)),1,"")</f>
        <v>1</v>
      </c>
      <c r="R77">
        <f t="shared" si="22"/>
        <v>1</v>
      </c>
      <c r="S77">
        <f t="shared" si="23"/>
        <v>16</v>
      </c>
    </row>
    <row r="78" spans="16:19" x14ac:dyDescent="0.25">
      <c r="P78">
        <v>1421</v>
      </c>
      <c r="Q78" t="str">
        <f>IF(ISNUMBER(MATCH(P78,C$5:C116,)),1,"")</f>
        <v/>
      </c>
      <c r="R78" t="str">
        <f t="shared" si="22"/>
        <v/>
      </c>
      <c r="S78">
        <f t="shared" si="23"/>
        <v>17</v>
      </c>
    </row>
    <row r="79" spans="16:19" x14ac:dyDescent="0.25">
      <c r="P79">
        <v>1422</v>
      </c>
      <c r="Q79" t="str">
        <f>IF(ISNUMBER(MATCH(P79,C$5:C117,)),1,"")</f>
        <v/>
      </c>
      <c r="R79" t="str">
        <f t="shared" si="22"/>
        <v/>
      </c>
      <c r="S79">
        <f t="shared" si="23"/>
        <v>18</v>
      </c>
    </row>
    <row r="80" spans="16:19" x14ac:dyDescent="0.25">
      <c r="P80">
        <v>1423</v>
      </c>
      <c r="Q80" t="str">
        <f>IF(ISNUMBER(MATCH(P80,C$5:C118,)),1,"")</f>
        <v/>
      </c>
      <c r="R80" t="str">
        <f t="shared" si="22"/>
        <v/>
      </c>
      <c r="S80">
        <f t="shared" si="23"/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K18"/>
  <sheetViews>
    <sheetView tabSelected="1" workbookViewId="0">
      <selection activeCell="J18" sqref="J18"/>
    </sheetView>
  </sheetViews>
  <sheetFormatPr defaultRowHeight="14.4" x14ac:dyDescent="0.25"/>
  <sheetData>
    <row r="2" spans="10:11" x14ac:dyDescent="0.25">
      <c r="K2">
        <f>HEX2DEC(10)</f>
        <v>16</v>
      </c>
    </row>
    <row r="4" spans="10:11" x14ac:dyDescent="0.25">
      <c r="J4">
        <f>HEX2DEC(660)</f>
        <v>1632</v>
      </c>
    </row>
    <row r="5" spans="10:11" x14ac:dyDescent="0.25">
      <c r="J5">
        <v>97</v>
      </c>
    </row>
    <row r="6" spans="10:11" x14ac:dyDescent="0.25">
      <c r="J6">
        <v>6</v>
      </c>
      <c r="K6" s="4">
        <f>J6*256+J5-$J$4</f>
        <v>1</v>
      </c>
    </row>
    <row r="7" spans="10:11" x14ac:dyDescent="0.25">
      <c r="J7">
        <v>99</v>
      </c>
      <c r="K7" s="4"/>
    </row>
    <row r="8" spans="10:11" x14ac:dyDescent="0.25">
      <c r="J8">
        <v>6</v>
      </c>
      <c r="K8" s="4">
        <f>J8*256+J7-$J$4</f>
        <v>3</v>
      </c>
    </row>
    <row r="9" spans="10:11" x14ac:dyDescent="0.25">
      <c r="J9">
        <v>105</v>
      </c>
      <c r="K9" s="4"/>
    </row>
    <row r="10" spans="10:11" x14ac:dyDescent="0.25">
      <c r="J10">
        <v>6</v>
      </c>
      <c r="K10" s="4">
        <f>J10*256+J9-$J$4</f>
        <v>9</v>
      </c>
    </row>
    <row r="11" spans="10:11" x14ac:dyDescent="0.25">
      <c r="J11">
        <v>103</v>
      </c>
      <c r="K11" s="4"/>
    </row>
    <row r="12" spans="10:11" x14ac:dyDescent="0.25">
      <c r="J12">
        <v>6</v>
      </c>
      <c r="K12" s="4">
        <f>J12*256+J11-$J$4</f>
        <v>7</v>
      </c>
    </row>
    <row r="18" spans="10:10" x14ac:dyDescent="0.25">
      <c r="J18">
        <f>HEX2DEC("6F0")</f>
        <v>1776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2018-11-13T09:09:15Z</dcterms:modified>
</cp:coreProperties>
</file>