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阴阳+现实" sheetId="1" r:id="rId1"/>
    <sheet name="匹配公式" sheetId="2" r:id="rId2"/>
    <sheet name="用户名" sheetId="3" r:id="rId3"/>
  </sheets>
  <calcPr calcId="152511"/>
</workbook>
</file>

<file path=xl/calcChain.xml><?xml version="1.0" encoding="utf-8"?>
<calcChain xmlns="http://schemas.openxmlformats.org/spreadsheetml/2006/main">
  <c r="H17" i="2" l="1"/>
  <c r="G21" i="2"/>
  <c r="M21" i="2"/>
  <c r="M20" i="2"/>
  <c r="O16" i="2"/>
  <c r="L16" i="2"/>
  <c r="M17" i="2" s="1"/>
  <c r="O17" i="2" s="1"/>
  <c r="O18" i="2"/>
  <c r="O15" i="2"/>
  <c r="L17" i="2"/>
  <c r="M16" i="2"/>
  <c r="N16" i="2"/>
  <c r="N17" i="2"/>
  <c r="N18" i="2"/>
  <c r="M18" i="2"/>
  <c r="L18" i="2"/>
  <c r="K18" i="2"/>
  <c r="K16" i="2"/>
  <c r="K17" i="2"/>
  <c r="G19" i="2"/>
  <c r="G18" i="2"/>
  <c r="K15" i="2"/>
  <c r="L15" i="2"/>
  <c r="M15" i="2"/>
  <c r="H3" i="2"/>
  <c r="G22" i="2"/>
  <c r="G23" i="2" s="1"/>
  <c r="G14" i="2"/>
  <c r="I14" i="2" l="1"/>
  <c r="G20" i="2"/>
  <c r="H23" i="2"/>
  <c r="E1" i="3"/>
  <c r="E2" i="3"/>
  <c r="E3" i="3"/>
  <c r="E218" i="3" s="1"/>
  <c r="E4" i="3"/>
  <c r="E219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G28" i="1"/>
  <c r="B19" i="1"/>
  <c r="L19" i="1"/>
  <c r="J12" i="1"/>
  <c r="J11" i="1"/>
  <c r="F21" i="1"/>
  <c r="I13" i="1"/>
  <c r="H19" i="1"/>
  <c r="H20" i="1"/>
  <c r="H23" i="1"/>
  <c r="J19" i="1"/>
  <c r="L22" i="1"/>
  <c r="D21" i="1"/>
  <c r="G16" i="2" l="1"/>
  <c r="D19" i="1"/>
  <c r="E21" i="1"/>
  <c r="G21" i="1" s="1"/>
  <c r="H21" i="1"/>
  <c r="J16" i="1"/>
  <c r="C2" i="1"/>
  <c r="D2" i="1" s="1"/>
  <c r="B3" i="1"/>
  <c r="D3" i="1"/>
  <c r="E3" i="1" s="1"/>
  <c r="B4" i="1"/>
  <c r="C4" i="1"/>
  <c r="E4" i="1"/>
  <c r="F4" i="1"/>
  <c r="C5" i="1"/>
  <c r="C13" i="1" s="1"/>
  <c r="D5" i="1"/>
  <c r="F5" i="1"/>
  <c r="E6" i="1"/>
  <c r="E7" i="1" s="1"/>
  <c r="G6" i="1"/>
  <c r="H6" i="1" s="1"/>
  <c r="H14" i="1" s="1"/>
  <c r="F7" i="1"/>
  <c r="H7" i="1"/>
  <c r="G8" i="1"/>
  <c r="F8" i="1" s="1"/>
  <c r="F16" i="1" s="1"/>
  <c r="B10" i="1"/>
  <c r="C10" i="1"/>
  <c r="B11" i="1"/>
  <c r="C11" i="1"/>
  <c r="B12" i="1"/>
  <c r="C12" i="1"/>
  <c r="D12" i="1"/>
  <c r="E12" i="1"/>
  <c r="D13" i="1"/>
  <c r="E13" i="1"/>
  <c r="F13" i="1"/>
  <c r="F14" i="1"/>
  <c r="G14" i="1"/>
  <c r="F15" i="1"/>
  <c r="G15" i="1"/>
  <c r="H15" i="1"/>
  <c r="G16" i="1"/>
  <c r="H16" i="1"/>
  <c r="F19" i="1"/>
  <c r="B22" i="1" s="1"/>
  <c r="B28" i="1" s="1"/>
  <c r="B34" i="1" s="1"/>
  <c r="D23" i="1"/>
  <c r="D29" i="1" s="1"/>
  <c r="D35" i="1" s="1"/>
  <c r="J21" i="1"/>
  <c r="C19" i="1" s="1"/>
  <c r="C25" i="1" s="1"/>
  <c r="C31" i="1" s="1"/>
  <c r="B23" i="1"/>
  <c r="B29" i="1" s="1"/>
  <c r="B35" i="1" s="1"/>
  <c r="C23" i="1"/>
  <c r="C29" i="1" s="1"/>
  <c r="C35" i="1" s="1"/>
  <c r="F23" i="1"/>
  <c r="F29" i="1" s="1"/>
  <c r="F35" i="1" s="1"/>
  <c r="J23" i="1"/>
  <c r="J25" i="1"/>
  <c r="D27" i="1"/>
  <c r="D33" i="1" s="1"/>
  <c r="G15" i="2" l="1"/>
  <c r="G30" i="2"/>
  <c r="I22" i="2"/>
  <c r="G17" i="2"/>
  <c r="G32" i="2"/>
  <c r="L24" i="1"/>
  <c r="E15" i="1"/>
  <c r="E8" i="1"/>
  <c r="E16" i="1" s="1"/>
  <c r="E11" i="1"/>
  <c r="F3" i="1"/>
  <c r="D10" i="1"/>
  <c r="E2" i="1"/>
  <c r="D11" i="1"/>
  <c r="B21" i="1"/>
  <c r="B27" i="1" s="1"/>
  <c r="B33" i="1" s="1"/>
  <c r="E19" i="1"/>
  <c r="E25" i="1" s="1"/>
  <c r="E31" i="1" s="1"/>
  <c r="D6" i="1"/>
  <c r="G5" i="1"/>
  <c r="B5" i="1"/>
  <c r="I28" i="1"/>
  <c r="F25" i="1"/>
  <c r="F31" i="1" s="1"/>
  <c r="B25" i="1"/>
  <c r="B31" i="1" s="1"/>
  <c r="E23" i="1"/>
  <c r="E29" i="1" s="1"/>
  <c r="E35" i="1" s="1"/>
  <c r="F20" i="1"/>
  <c r="B20" i="1"/>
  <c r="D25" i="1"/>
  <c r="D31" i="1" s="1"/>
  <c r="E14" i="1"/>
  <c r="C6" i="1"/>
  <c r="I39" i="1"/>
  <c r="F27" i="1"/>
  <c r="F33" i="1" s="1"/>
  <c r="F22" i="1"/>
  <c r="F28" i="1" s="1"/>
  <c r="F34" i="1" s="1"/>
  <c r="F12" i="1"/>
  <c r="G29" i="2" l="1"/>
  <c r="I21" i="2"/>
  <c r="I23" i="2"/>
  <c r="C2" i="2"/>
  <c r="D21" i="2"/>
  <c r="G31" i="2"/>
  <c r="B21" i="2"/>
  <c r="D12" i="2"/>
  <c r="I41" i="1"/>
  <c r="I43" i="1"/>
  <c r="L42" i="1"/>
  <c r="I37" i="1"/>
  <c r="J39" i="1"/>
  <c r="J41" i="1"/>
  <c r="J43" i="1"/>
  <c r="I40" i="1"/>
  <c r="I42" i="1"/>
  <c r="I38" i="1"/>
  <c r="L40" i="1"/>
  <c r="J37" i="1"/>
  <c r="B26" i="1"/>
  <c r="B32" i="1" s="1"/>
  <c r="E22" i="1"/>
  <c r="E28" i="1" s="1"/>
  <c r="E34" i="1" s="1"/>
  <c r="C20" i="1"/>
  <c r="C26" i="1" s="1"/>
  <c r="C32" i="1" s="1"/>
  <c r="G13" i="1"/>
  <c r="H5" i="1"/>
  <c r="H13" i="1" s="1"/>
  <c r="C14" i="1"/>
  <c r="E20" i="1"/>
  <c r="E26" i="1" s="1"/>
  <c r="E32" i="1" s="1"/>
  <c r="F26" i="1"/>
  <c r="F32" i="1" s="1"/>
  <c r="C22" i="1"/>
  <c r="C28" i="1" s="1"/>
  <c r="C34" i="1" s="1"/>
  <c r="D7" i="1"/>
  <c r="D14" i="1"/>
  <c r="E10" i="1"/>
  <c r="F2" i="1"/>
  <c r="G4" i="1"/>
  <c r="E27" i="1"/>
  <c r="E33" i="1" s="1"/>
  <c r="D22" i="1"/>
  <c r="D28" i="1" s="1"/>
  <c r="D34" i="1" s="1"/>
  <c r="D20" i="1"/>
  <c r="D26" i="1" s="1"/>
  <c r="D32" i="1" s="1"/>
  <c r="C21" i="1"/>
  <c r="C27" i="1" s="1"/>
  <c r="C33" i="1" s="1"/>
  <c r="I32" i="1"/>
  <c r="L33" i="1"/>
  <c r="J28" i="1"/>
  <c r="J30" i="1"/>
  <c r="I29" i="1"/>
  <c r="I31" i="1"/>
  <c r="J32" i="1"/>
  <c r="I30" i="1"/>
  <c r="L31" i="1"/>
  <c r="I34" i="1"/>
  <c r="I33" i="1"/>
  <c r="J34" i="1"/>
  <c r="B6" i="1"/>
  <c r="B13" i="1"/>
  <c r="F11" i="1"/>
  <c r="G3" i="1"/>
  <c r="B2" i="2" l="1"/>
  <c r="B20" i="2"/>
  <c r="B12" i="2"/>
  <c r="C12" i="2"/>
  <c r="C3" i="2"/>
  <c r="C20" i="2"/>
  <c r="C22" i="2"/>
  <c r="D4" i="2"/>
  <c r="G25" i="2"/>
  <c r="B29" i="2"/>
  <c r="G24" i="2"/>
  <c r="G27" i="2"/>
  <c r="D31" i="2"/>
  <c r="G33" i="2"/>
  <c r="G28" i="2"/>
  <c r="D2" i="2"/>
  <c r="B22" i="2"/>
  <c r="D22" i="2"/>
  <c r="C11" i="2"/>
  <c r="D11" i="2"/>
  <c r="B11" i="2"/>
  <c r="D3" i="2"/>
  <c r="C21" i="2"/>
  <c r="B14" i="1"/>
  <c r="H3" i="1"/>
  <c r="H11" i="1" s="1"/>
  <c r="G11" i="1"/>
  <c r="H4" i="1"/>
  <c r="H12" i="1" s="1"/>
  <c r="G12" i="1"/>
  <c r="D8" i="1"/>
  <c r="D16" i="1" s="1"/>
  <c r="D15" i="1"/>
  <c r="G2" i="1"/>
  <c r="F10" i="1"/>
  <c r="C7" i="1"/>
  <c r="D20" i="2" l="1"/>
  <c r="D24" i="2" s="1"/>
  <c r="D26" i="2" s="1"/>
  <c r="G9" i="2" s="1"/>
  <c r="D25" i="2" s="1"/>
  <c r="D30" i="2"/>
  <c r="B30" i="2"/>
  <c r="C30" i="2"/>
  <c r="C13" i="2"/>
  <c r="D13" i="2"/>
  <c r="C29" i="2"/>
  <c r="C31" i="2"/>
  <c r="C4" i="2"/>
  <c r="B13" i="2"/>
  <c r="B3" i="2"/>
  <c r="B31" i="2"/>
  <c r="D29" i="2"/>
  <c r="B4" i="2"/>
  <c r="C8" i="1"/>
  <c r="C16" i="1" s="1"/>
  <c r="C15" i="1"/>
  <c r="H2" i="1"/>
  <c r="H10" i="1" s="1"/>
  <c r="G10" i="1"/>
  <c r="B7" i="1"/>
  <c r="D36" i="2" l="1"/>
  <c r="D6" i="2"/>
  <c r="D8" i="2" s="1"/>
  <c r="D33" i="2"/>
  <c r="D15" i="2"/>
  <c r="D34" i="2"/>
  <c r="B8" i="1"/>
  <c r="B16" i="1" s="1"/>
  <c r="B15" i="1"/>
  <c r="G10" i="2" l="1"/>
  <c r="G13" i="2" s="1"/>
  <c r="D17" i="2" l="1"/>
  <c r="G11" i="2" s="1"/>
  <c r="G12" i="2" s="1"/>
  <c r="D39" i="2" s="1"/>
  <c r="D7" i="2"/>
  <c r="D37" i="2"/>
  <c r="D16" i="2"/>
</calcChain>
</file>

<file path=xl/sharedStrings.xml><?xml version="1.0" encoding="utf-8"?>
<sst xmlns="http://schemas.openxmlformats.org/spreadsheetml/2006/main" count="748" uniqueCount="289">
  <si>
    <t>2-1</t>
    <phoneticPr fontId="3" type="noConversion"/>
  </si>
  <si>
    <t>2-3</t>
    <phoneticPr fontId="3" type="noConversion"/>
  </si>
  <si>
    <r>
      <rPr>
        <sz val="12"/>
        <rFont val="宋体"/>
        <family val="3"/>
        <charset val="134"/>
      </rPr>
      <t>2-2</t>
    </r>
    <phoneticPr fontId="3" type="noConversion"/>
  </si>
  <si>
    <t>比较2</t>
    <phoneticPr fontId="3" type="noConversion"/>
  </si>
  <si>
    <t>比较1</t>
    <phoneticPr fontId="3" type="noConversion"/>
  </si>
  <si>
    <t>2-1</t>
    <phoneticPr fontId="3" type="noConversion"/>
  </si>
  <si>
    <t>0.190983006</t>
  </si>
  <si>
    <t>2-3</t>
    <phoneticPr fontId="3" type="noConversion"/>
  </si>
  <si>
    <t>0.618033989</t>
  </si>
  <si>
    <t>2-1</t>
    <phoneticPr fontId="3" type="noConversion"/>
  </si>
  <si>
    <r>
      <rPr>
        <sz val="12"/>
        <rFont val="宋体"/>
        <family val="3"/>
        <charset val="134"/>
      </rPr>
      <t>2-2</t>
    </r>
    <phoneticPr fontId="3" type="noConversion"/>
  </si>
  <si>
    <t>1-3</t>
    <phoneticPr fontId="3" type="noConversion"/>
  </si>
  <si>
    <t>XL</t>
  </si>
  <si>
    <t>女</t>
  </si>
  <si>
    <t>黄笑</t>
  </si>
  <si>
    <t>L</t>
  </si>
  <si>
    <t>肖铎铎</t>
    <phoneticPr fontId="3" type="noConversion"/>
  </si>
  <si>
    <t>M</t>
  </si>
  <si>
    <t xml:space="preserve"> 郑颖</t>
  </si>
  <si>
    <t>S</t>
  </si>
  <si>
    <t xml:space="preserve"> 钟梅</t>
  </si>
  <si>
    <t>徐晓荣</t>
  </si>
  <si>
    <t>吴燕玉</t>
  </si>
  <si>
    <t xml:space="preserve"> 陈妮</t>
  </si>
  <si>
    <t>彭丽月</t>
  </si>
  <si>
    <t>钟雪</t>
  </si>
  <si>
    <t>于秋芳</t>
  </si>
  <si>
    <t>锦芬</t>
  </si>
  <si>
    <t>刘思文</t>
  </si>
  <si>
    <t>黄妙玲</t>
  </si>
  <si>
    <t>郑炎娥</t>
  </si>
  <si>
    <t>陈华清</t>
  </si>
  <si>
    <t>连小玲</t>
  </si>
  <si>
    <t>曾秋萍</t>
  </si>
  <si>
    <t>朱冰华</t>
  </si>
  <si>
    <t>柯海娟</t>
  </si>
  <si>
    <t>陈芬</t>
  </si>
  <si>
    <t>蔡苏敏</t>
  </si>
  <si>
    <t>李金花</t>
  </si>
  <si>
    <t>刘茂婷</t>
  </si>
  <si>
    <t>龚素治</t>
  </si>
  <si>
    <t>黄莹莹</t>
  </si>
  <si>
    <t>蒲巧林</t>
  </si>
  <si>
    <t>冯艳茹</t>
  </si>
  <si>
    <t>吴美娟</t>
  </si>
  <si>
    <t>吴彦琦</t>
  </si>
  <si>
    <t>吕志红</t>
  </si>
  <si>
    <t>陈明秀</t>
  </si>
  <si>
    <t>男</t>
  </si>
  <si>
    <t>李振耀</t>
  </si>
  <si>
    <t>李长宽</t>
  </si>
  <si>
    <t>柳建清</t>
  </si>
  <si>
    <t>陈保永</t>
  </si>
  <si>
    <t>2XL</t>
  </si>
  <si>
    <t>杨泽健</t>
  </si>
  <si>
    <t>胡奔</t>
  </si>
  <si>
    <t>罗娜</t>
  </si>
  <si>
    <t>施天赞</t>
  </si>
  <si>
    <t>陈培育</t>
  </si>
  <si>
    <t>兰文文</t>
  </si>
  <si>
    <t>黄世炜</t>
  </si>
  <si>
    <t>何文钦</t>
  </si>
  <si>
    <t>王健</t>
  </si>
  <si>
    <t>林宜腾</t>
  </si>
  <si>
    <t>杨培灵</t>
  </si>
  <si>
    <t>张金凤</t>
  </si>
  <si>
    <t>呂永安</t>
  </si>
  <si>
    <t>许祥德</t>
  </si>
  <si>
    <t>王钦浩</t>
  </si>
  <si>
    <t>陈垅</t>
  </si>
  <si>
    <t>陈雄</t>
  </si>
  <si>
    <t>苏国薪</t>
  </si>
  <si>
    <t>康志鸿</t>
  </si>
  <si>
    <t>陈水林</t>
  </si>
  <si>
    <t>朱会典</t>
  </si>
  <si>
    <t>刘爽</t>
  </si>
  <si>
    <t>陈林</t>
  </si>
  <si>
    <t>司川楠</t>
  </si>
  <si>
    <t>周文龙</t>
  </si>
  <si>
    <t>黄宗强</t>
  </si>
  <si>
    <t>张广东</t>
  </si>
  <si>
    <t>陈家望</t>
  </si>
  <si>
    <t>陈江流</t>
  </si>
  <si>
    <t>杨阳越</t>
  </si>
  <si>
    <t>陈光磊</t>
  </si>
  <si>
    <t>黄敦茂</t>
  </si>
  <si>
    <t>3XL</t>
  </si>
  <si>
    <t>黄宽贺</t>
  </si>
  <si>
    <t>魏春贵</t>
  </si>
  <si>
    <t>林招阳</t>
  </si>
  <si>
    <t>许伦权</t>
  </si>
  <si>
    <t>XXXL</t>
  </si>
  <si>
    <t>魏初鑫</t>
  </si>
  <si>
    <t>蔡基胜</t>
  </si>
  <si>
    <t>刘志聪</t>
  </si>
  <si>
    <t>许伦添</t>
  </si>
  <si>
    <t>吴柱梁</t>
  </si>
  <si>
    <t>魏晓亮</t>
  </si>
  <si>
    <t>陈崇奇</t>
  </si>
  <si>
    <t>林义新</t>
  </si>
  <si>
    <t>刘文胜</t>
  </si>
  <si>
    <t>林志杰</t>
  </si>
  <si>
    <t>蔡作香</t>
  </si>
  <si>
    <t>林志东</t>
  </si>
  <si>
    <t>XXL</t>
  </si>
  <si>
    <t>刘志耀</t>
  </si>
  <si>
    <t>刘志明</t>
  </si>
  <si>
    <t>吴坚强</t>
  </si>
  <si>
    <t>陈平磊</t>
  </si>
  <si>
    <t>吴永忠</t>
  </si>
  <si>
    <t>林联星</t>
  </si>
  <si>
    <t>刘晓强</t>
  </si>
  <si>
    <t>白学中</t>
  </si>
  <si>
    <t>钟泽浉</t>
  </si>
  <si>
    <t>林传财</t>
  </si>
  <si>
    <t>吴惠强</t>
  </si>
  <si>
    <t>杨仲云</t>
  </si>
  <si>
    <t>曾华彬</t>
  </si>
  <si>
    <t>蔡焕林</t>
  </si>
  <si>
    <t>蔡聪海</t>
  </si>
  <si>
    <t>王丹槽</t>
  </si>
  <si>
    <t>江帮群</t>
  </si>
  <si>
    <t>2xl</t>
  </si>
  <si>
    <t>何庆武</t>
  </si>
  <si>
    <t>郑善周</t>
  </si>
  <si>
    <t>刘峤颢</t>
  </si>
  <si>
    <t>郑晓伟</t>
  </si>
  <si>
    <t>官云海</t>
  </si>
  <si>
    <t>郭大伟</t>
  </si>
  <si>
    <t>黄开奋</t>
  </si>
  <si>
    <t>xl</t>
  </si>
  <si>
    <t>刘万惠</t>
  </si>
  <si>
    <t>林重光</t>
  </si>
  <si>
    <t>谢铎明</t>
  </si>
  <si>
    <t>林小坪</t>
  </si>
  <si>
    <t>周其炎</t>
  </si>
  <si>
    <t>吴文彬</t>
  </si>
  <si>
    <t>王天供</t>
  </si>
  <si>
    <t>阮乐强</t>
  </si>
  <si>
    <t>王回飘</t>
  </si>
  <si>
    <t>陈少滨</t>
  </si>
  <si>
    <t>张志领</t>
  </si>
  <si>
    <t>蔡艺鹏</t>
  </si>
  <si>
    <t>许鸿程</t>
  </si>
  <si>
    <t>蔡阳军</t>
  </si>
  <si>
    <t>蔡慰军</t>
  </si>
  <si>
    <t>王石清</t>
  </si>
  <si>
    <t>陈龙</t>
  </si>
  <si>
    <t>林富民</t>
  </si>
  <si>
    <t>杜俊贤</t>
  </si>
  <si>
    <t>邱建明</t>
  </si>
  <si>
    <t>李成</t>
  </si>
  <si>
    <t>雷德贤</t>
  </si>
  <si>
    <t>庄怀雄</t>
  </si>
  <si>
    <t>林歆凯</t>
  </si>
  <si>
    <t>宋显辉</t>
  </si>
  <si>
    <t>张耀胜</t>
  </si>
  <si>
    <t>叶风棋</t>
  </si>
  <si>
    <t>王孝合</t>
  </si>
  <si>
    <t>罗联斌</t>
  </si>
  <si>
    <t>周爱民</t>
  </si>
  <si>
    <t>张 亮</t>
  </si>
  <si>
    <t>邱华旭</t>
  </si>
  <si>
    <t>叶增焕</t>
  </si>
  <si>
    <t>林清潭</t>
  </si>
  <si>
    <t>颜文宝</t>
  </si>
  <si>
    <t>魏远清</t>
  </si>
  <si>
    <t>朱进忠</t>
  </si>
  <si>
    <t>谢洁明</t>
  </si>
  <si>
    <t>孔祥标</t>
  </si>
  <si>
    <t>柯爱平</t>
  </si>
  <si>
    <t>骆晓青</t>
  </si>
  <si>
    <t>陈铁升</t>
  </si>
  <si>
    <t>肖建华</t>
  </si>
  <si>
    <t>朱德庭</t>
  </si>
  <si>
    <t>林宗仁</t>
  </si>
  <si>
    <t>黄剑明</t>
  </si>
  <si>
    <t>庄培灿</t>
  </si>
  <si>
    <t>蔡江河</t>
  </si>
  <si>
    <t>陈云腾</t>
  </si>
  <si>
    <t>李向光</t>
  </si>
  <si>
    <t>许顶良</t>
  </si>
  <si>
    <t>郭光巍</t>
  </si>
  <si>
    <t>周伟彬</t>
  </si>
  <si>
    <t>蔡小阳</t>
  </si>
  <si>
    <t>柳国清</t>
  </si>
  <si>
    <t>郑少彬</t>
  </si>
  <si>
    <t>潘志平</t>
  </si>
  <si>
    <t>黄伟达</t>
  </si>
  <si>
    <t>黄品相</t>
  </si>
  <si>
    <t>付少坤</t>
  </si>
  <si>
    <t>黄家渠</t>
  </si>
  <si>
    <t>郭宝国</t>
  </si>
  <si>
    <t>吴进聪</t>
  </si>
  <si>
    <t>张欣欣</t>
  </si>
  <si>
    <t>郭文义</t>
  </si>
  <si>
    <t>陈泽圳</t>
  </si>
  <si>
    <t>郑培涛</t>
  </si>
  <si>
    <t>唐清源</t>
  </si>
  <si>
    <t>廖明伟</t>
  </si>
  <si>
    <t>林鹏</t>
  </si>
  <si>
    <t>孙建</t>
  </si>
  <si>
    <t>张久秋</t>
  </si>
  <si>
    <t>吴玉昌</t>
  </si>
  <si>
    <t>张海强</t>
  </si>
  <si>
    <t>邱城松</t>
  </si>
  <si>
    <t>沈文正</t>
  </si>
  <si>
    <t>邓永成</t>
  </si>
  <si>
    <t>林剑锋</t>
  </si>
  <si>
    <t>林敬才</t>
  </si>
  <si>
    <t>林鹏钰</t>
  </si>
  <si>
    <t>林锋霖</t>
  </si>
  <si>
    <t>陈琦</t>
  </si>
  <si>
    <t>蔡永泉</t>
  </si>
  <si>
    <t>林伟明</t>
  </si>
  <si>
    <t>林凯旋</t>
  </si>
  <si>
    <t>赵桂勇</t>
  </si>
  <si>
    <t>叶贻生</t>
  </si>
  <si>
    <t>叶建平</t>
  </si>
  <si>
    <t>叶建军</t>
  </si>
  <si>
    <t>吴文生</t>
  </si>
  <si>
    <t>黄种奋</t>
  </si>
  <si>
    <t>洪建中</t>
  </si>
  <si>
    <t>杜开元</t>
  </si>
  <si>
    <t>刘长明</t>
  </si>
  <si>
    <t>邱文涛</t>
  </si>
  <si>
    <t>柯扶起</t>
  </si>
  <si>
    <t>吴德勤</t>
  </si>
  <si>
    <t>张国邦</t>
  </si>
  <si>
    <t>陈加成</t>
  </si>
  <si>
    <t>孙明均</t>
  </si>
  <si>
    <t>陈明杰</t>
  </si>
  <si>
    <t>叶志旭</t>
  </si>
  <si>
    <t>蔡志昕</t>
  </si>
  <si>
    <t>王沛</t>
  </si>
  <si>
    <t>刘少良</t>
  </si>
  <si>
    <t>范琦</t>
  </si>
  <si>
    <t>龚玉林</t>
  </si>
  <si>
    <t>邹永志</t>
  </si>
  <si>
    <t>P(202,021)=</t>
    <phoneticPr fontId="3" type="noConversion"/>
  </si>
  <si>
    <t>P(113,033)=P(1,0)*P(1,3)*P(3,3)=</t>
    <phoneticPr fontId="3" type="noConversion"/>
  </si>
  <si>
    <t>3项平均和=</t>
    <phoneticPr fontId="3" type="noConversion"/>
  </si>
  <si>
    <t>P(013,033)=P(0,0)*P(1,3)*P(3,3)=</t>
    <phoneticPr fontId="3" type="noConversion"/>
  </si>
  <si>
    <t>对角P(13,22)</t>
    <phoneticPr fontId="3" type="noConversion"/>
  </si>
  <si>
    <t>9项平均和=</t>
    <phoneticPr fontId="3" type="noConversion"/>
  </si>
  <si>
    <t>伞角P(23,12)</t>
    <phoneticPr fontId="3" type="noConversion"/>
  </si>
  <si>
    <t>交角P(12,23)</t>
    <phoneticPr fontId="3" type="noConversion"/>
  </si>
  <si>
    <t>s313</t>
    <phoneticPr fontId="3" type="noConversion"/>
  </si>
  <si>
    <t>中边P(23,23)</t>
    <phoneticPr fontId="3" type="noConversion"/>
  </si>
  <si>
    <t>s213</t>
    <phoneticPr fontId="3" type="noConversion"/>
  </si>
  <si>
    <t>边中P(12,12)</t>
    <phoneticPr fontId="3" type="noConversion"/>
  </si>
  <si>
    <t>s113</t>
    <phoneticPr fontId="3" type="noConversion"/>
  </si>
  <si>
    <t>角六P(13,23)</t>
    <phoneticPr fontId="3" type="noConversion"/>
  </si>
  <si>
    <t>s333</t>
    <phoneticPr fontId="3" type="noConversion"/>
  </si>
  <si>
    <t>s233</t>
    <phoneticPr fontId="3" type="noConversion"/>
  </si>
  <si>
    <t>s133</t>
    <phoneticPr fontId="3" type="noConversion"/>
  </si>
  <si>
    <t>P(013,033)</t>
    <phoneticPr fontId="3" type="noConversion"/>
  </si>
  <si>
    <t>对边P(13,13)</t>
    <phoneticPr fontId="3" type="noConversion"/>
  </si>
  <si>
    <t>=&gt;P(0,0)=</t>
    <phoneticPr fontId="3" type="noConversion"/>
  </si>
  <si>
    <t>边六P(13,12)</t>
    <phoneticPr fontId="3" type="noConversion"/>
  </si>
  <si>
    <t>P(023,033)=P(0,0)*P(2,3)*P(3,3)=</t>
    <phoneticPr fontId="3" type="noConversion"/>
  </si>
  <si>
    <t>两边P(1,3)</t>
    <phoneticPr fontId="3" type="noConversion"/>
  </si>
  <si>
    <t>边角P(1,2)</t>
    <phoneticPr fontId="3" type="noConversion"/>
  </si>
  <si>
    <t>s323</t>
    <phoneticPr fontId="3" type="noConversion"/>
  </si>
  <si>
    <t>边P(1,1)</t>
    <phoneticPr fontId="3" type="noConversion"/>
  </si>
  <si>
    <t>s223</t>
    <phoneticPr fontId="3" type="noConversion"/>
  </si>
  <si>
    <t>中P(22,22)</t>
    <phoneticPr fontId="3" type="noConversion"/>
  </si>
  <si>
    <t>s123</t>
    <phoneticPr fontId="3" type="noConversion"/>
  </si>
  <si>
    <t>角P(2,2)</t>
    <phoneticPr fontId="3" type="noConversion"/>
  </si>
  <si>
    <t>P(023,033)</t>
    <phoneticPr fontId="3" type="noConversion"/>
  </si>
  <si>
    <t>角边P(2,3)</t>
    <phoneticPr fontId="3" type="noConversion"/>
  </si>
  <si>
    <t>=&gt;P(0,2)=P(2,0)=</t>
    <phoneticPr fontId="3" type="noConversion"/>
  </si>
  <si>
    <t>角中P(22,23)</t>
    <phoneticPr fontId="3" type="noConversion"/>
  </si>
  <si>
    <t>P(023,303)=P(0,3)*P(0,2)*P(3,3)=</t>
    <phoneticPr fontId="3" type="noConversion"/>
  </si>
  <si>
    <t>中角P(23,22)</t>
    <phoneticPr fontId="3" type="noConversion"/>
  </si>
  <si>
    <t>P(1,0)</t>
    <phoneticPr fontId="3" type="noConversion"/>
  </si>
  <si>
    <t>P(2,0)</t>
    <phoneticPr fontId="3" type="noConversion"/>
  </si>
  <si>
    <t>P(0,2)</t>
    <phoneticPr fontId="3" type="noConversion"/>
  </si>
  <si>
    <t>P(0,1)</t>
    <phoneticPr fontId="3" type="noConversion"/>
  </si>
  <si>
    <t>P(023,303)</t>
    <phoneticPr fontId="3" type="noConversion"/>
  </si>
  <si>
    <t>=&gt;P(0,1)=P(1,0)=</t>
    <phoneticPr fontId="3" type="noConversion"/>
  </si>
  <si>
    <t>P(033,303)=P(0,1)^2*P(1,1)=</t>
    <phoneticPr fontId="3" type="noConversion"/>
  </si>
  <si>
    <t>P(033,303)</t>
    <phoneticPr fontId="3" type="noConversion"/>
  </si>
  <si>
    <t>P(0,0)</t>
    <phoneticPr fontId="3" type="noConversion"/>
  </si>
  <si>
    <t>22=12*21/13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</si>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</sst>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52"/>
      <name val="宋体"/>
      <family val="3"/>
      <charset val="134"/>
    </font>
    <font>
      <b/>
      <sz val="12"/>
      <color indexed="52"/>
      <name val="宋体"/>
      <family val="3"/>
      <charset val="134"/>
    </font>
    <font>
      <b/>
      <sz val="12"/>
      <color indexed="12"/>
      <name val="宋体"/>
      <family val="3"/>
      <charset val="134"/>
    </font>
    <font>
      <b/>
      <sz val="12"/>
      <color indexed="22"/>
      <name val="宋体"/>
      <family val="3"/>
      <charset val="134"/>
    </font>
    <font>
      <i/>
      <sz val="12"/>
      <color indexed="46"/>
      <name val="宋体"/>
      <family val="3"/>
      <charset val="134"/>
    </font>
    <font>
      <b/>
      <i/>
      <sz val="12"/>
      <color indexed="52"/>
      <name val="宋体"/>
      <family val="3"/>
      <charset val="134"/>
    </font>
    <font>
      <b/>
      <i/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27"/>
      </left>
      <right/>
      <top style="medium">
        <color indexed="27"/>
      </top>
      <bottom/>
      <diagonal/>
    </border>
    <border>
      <left style="medium">
        <color indexed="27"/>
      </left>
      <right style="medium">
        <color indexed="27"/>
      </right>
      <top style="medium">
        <color indexed="27"/>
      </top>
      <bottom/>
      <diagonal/>
    </border>
    <border>
      <left/>
      <right style="medium">
        <color indexed="27"/>
      </right>
      <top style="medium">
        <color indexed="27"/>
      </top>
      <bottom/>
      <diagonal/>
    </border>
    <border>
      <left style="medium">
        <color indexed="27"/>
      </left>
      <right/>
      <top style="medium">
        <color indexed="27"/>
      </top>
      <bottom style="medium">
        <color indexed="27"/>
      </bottom>
      <diagonal/>
    </border>
    <border>
      <left style="medium">
        <color indexed="27"/>
      </left>
      <right style="medium">
        <color indexed="27"/>
      </right>
      <top style="medium">
        <color indexed="27"/>
      </top>
      <bottom style="medium">
        <color indexed="27"/>
      </bottom>
      <diagonal/>
    </border>
    <border>
      <left/>
      <right style="medium">
        <color indexed="27"/>
      </right>
      <top style="medium">
        <color indexed="27"/>
      </top>
      <bottom style="medium">
        <color indexed="27"/>
      </bottom>
      <diagonal/>
    </border>
    <border>
      <left style="medium">
        <color indexed="27"/>
      </left>
      <right/>
      <top/>
      <bottom style="medium">
        <color indexed="27"/>
      </bottom>
      <diagonal/>
    </border>
    <border>
      <left style="medium">
        <color indexed="27"/>
      </left>
      <right style="medium">
        <color indexed="27"/>
      </right>
      <top/>
      <bottom style="medium">
        <color indexed="27"/>
      </bottom>
      <diagonal/>
    </border>
    <border>
      <left/>
      <right style="medium">
        <color indexed="27"/>
      </right>
      <top/>
      <bottom style="medium">
        <color indexed="27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58" fontId="2" fillId="2" borderId="0" xfId="0" quotePrefix="1" applyNumberFormat="1" applyFont="1" applyFill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0" borderId="1" xfId="0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5" fillId="0" borderId="5" xfId="0" applyFont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0" fontId="5" fillId="0" borderId="8" xfId="0" applyFont="1" applyBorder="1" applyAlignment="1">
      <alignment horizontal="right" wrapText="1"/>
    </xf>
    <xf numFmtId="0" fontId="5" fillId="0" borderId="9" xfId="0" applyFont="1" applyBorder="1" applyAlignment="1">
      <alignment horizontal="right" wrapText="1"/>
    </xf>
    <xf numFmtId="0" fontId="0" fillId="0" borderId="0" xfId="0" applyAlignment="1">
      <alignment horizontal="left"/>
    </xf>
    <xf numFmtId="0" fontId="4" fillId="7" borderId="0" xfId="0" applyFont="1" applyFill="1"/>
    <xf numFmtId="0" fontId="4" fillId="7" borderId="0" xfId="0" applyFont="1" applyFill="1" applyBorder="1"/>
    <xf numFmtId="0" fontId="6" fillId="0" borderId="0" xfId="0" applyFont="1"/>
    <xf numFmtId="0" fontId="6" fillId="7" borderId="0" xfId="0" applyFont="1" applyFill="1"/>
    <xf numFmtId="0" fontId="7" fillId="7" borderId="0" xfId="0" applyFont="1" applyFill="1"/>
    <xf numFmtId="0" fontId="8" fillId="7" borderId="0" xfId="0" applyFont="1" applyFill="1"/>
    <xf numFmtId="0" fontId="0" fillId="7" borderId="0" xfId="0" applyFill="1"/>
    <xf numFmtId="0" fontId="0" fillId="8" borderId="0" xfId="0" applyFill="1"/>
    <xf numFmtId="0" fontId="2" fillId="7" borderId="0" xfId="0" applyFont="1" applyFill="1"/>
    <xf numFmtId="0" fontId="0" fillId="8" borderId="0" xfId="0" applyFill="1" applyAlignment="1">
      <alignment horizontal="right"/>
    </xf>
    <xf numFmtId="0" fontId="8" fillId="9" borderId="0" xfId="0" applyFont="1" applyFill="1"/>
    <xf numFmtId="0" fontId="4" fillId="0" borderId="0" xfId="0" applyFont="1" applyFill="1" applyBorder="1"/>
    <xf numFmtId="0" fontId="9" fillId="0" borderId="0" xfId="0" applyFont="1"/>
    <xf numFmtId="0" fontId="10" fillId="0" borderId="0" xfId="0" applyFont="1"/>
    <xf numFmtId="0" fontId="11" fillId="9" borderId="0" xfId="0" applyFont="1" applyFill="1"/>
    <xf numFmtId="0" fontId="12" fillId="0" borderId="0" xfId="0" applyFont="1"/>
    <xf numFmtId="0" fontId="4" fillId="0" borderId="0" xfId="0" applyFont="1" applyFill="1" applyBorder="1" applyAlignment="1">
      <alignment horizontal="right"/>
    </xf>
    <xf numFmtId="0" fontId="0" fillId="0" borderId="0" xfId="0" applyAlignment="1"/>
    <xf numFmtId="0" fontId="8" fillId="9" borderId="0" xfId="0" quotePrefix="1" applyFon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M7" sqref="M7"/>
    </sheetView>
  </sheetViews>
  <sheetFormatPr defaultRowHeight="14.4" x14ac:dyDescent="0.25"/>
  <cols>
    <col min="2" max="7" width="16.33203125" customWidth="1"/>
    <col min="8" max="9" width="16.33203125" style="1" customWidth="1"/>
    <col min="10" max="10" width="9.77734375" customWidth="1"/>
  </cols>
  <sheetData>
    <row r="1" spans="1:11" x14ac:dyDescent="0.25"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 s="1">
        <v>9</v>
      </c>
      <c r="I1" s="1">
        <v>0.62</v>
      </c>
    </row>
    <row r="2" spans="1:11" x14ac:dyDescent="0.25">
      <c r="A2">
        <v>3</v>
      </c>
      <c r="B2" s="12">
        <v>94.4</v>
      </c>
      <c r="C2" s="13">
        <f t="shared" ref="C2:H2" si="0">INT(10*$I$1*(B2+C3)/2)/10</f>
        <v>58.9</v>
      </c>
      <c r="D2" s="13">
        <f t="shared" si="0"/>
        <v>36.200000000000003</v>
      </c>
      <c r="E2" s="13">
        <f t="shared" si="0"/>
        <v>22</v>
      </c>
      <c r="F2" s="13">
        <f t="shared" si="0"/>
        <v>13.4</v>
      </c>
      <c r="G2" s="13">
        <f t="shared" si="0"/>
        <v>8.1999999999999993</v>
      </c>
      <c r="H2" s="13">
        <f t="shared" si="0"/>
        <v>5</v>
      </c>
      <c r="I2" s="1">
        <v>4</v>
      </c>
    </row>
    <row r="3" spans="1:11" x14ac:dyDescent="0.25">
      <c r="A3">
        <v>4</v>
      </c>
      <c r="B3" s="13">
        <f t="shared" ref="B3:B8" si="1">INT(10*$I$1*(B2+C3)/2)/10</f>
        <v>58.9</v>
      </c>
      <c r="C3" s="12">
        <v>95.8</v>
      </c>
      <c r="D3" s="13">
        <f>INT(10*$I$1*(C3+D4)/2)/10</f>
        <v>58</v>
      </c>
      <c r="E3" s="13">
        <f>INT(10*$I$1*(D3+E4)/2)/10</f>
        <v>35</v>
      </c>
      <c r="F3" s="13">
        <f>INT(10*$I$1*(E3+F4)/2)/10</f>
        <v>21.4</v>
      </c>
      <c r="G3" s="13">
        <f>INT(10*$I$1*(F3+G4)/2)/10</f>
        <v>13.2</v>
      </c>
      <c r="H3" s="13">
        <f>INT(10*$I$1*(G3+H4)/2)/10</f>
        <v>8.1999999999999993</v>
      </c>
      <c r="I3" s="1">
        <v>3</v>
      </c>
    </row>
    <row r="4" spans="1:11" x14ac:dyDescent="0.25">
      <c r="A4">
        <v>5</v>
      </c>
      <c r="B4" s="13">
        <f t="shared" si="1"/>
        <v>36.200000000000003</v>
      </c>
      <c r="C4" s="13">
        <f>INT(10*$I$1*(C3+D4)/2)/10</f>
        <v>58</v>
      </c>
      <c r="D4" s="12">
        <v>91.6</v>
      </c>
      <c r="E4" s="13">
        <f>INT(10*$I$1*(D4+E5)/2)/10</f>
        <v>55</v>
      </c>
      <c r="F4" s="13">
        <f>INT(10*$I$1*(E4+F5)/2)/10</f>
        <v>34.1</v>
      </c>
      <c r="G4" s="13">
        <f>INT(10*$I$1*(F4+G5)/2)/10</f>
        <v>21.4</v>
      </c>
      <c r="H4" s="13">
        <f>INT(10*$I$1*(G4+H5)/2)/10</f>
        <v>13.4</v>
      </c>
      <c r="I4" s="1">
        <v>6</v>
      </c>
    </row>
    <row r="5" spans="1:11" x14ac:dyDescent="0.25">
      <c r="A5">
        <v>6</v>
      </c>
      <c r="B5" s="13">
        <f t="shared" si="1"/>
        <v>22</v>
      </c>
      <c r="C5" s="13">
        <f>INT(10*$I$1*(C4+D5)/2)/10</f>
        <v>35</v>
      </c>
      <c r="D5" s="13">
        <f>INT(10*$I$1*(D4+E5)/2)/10</f>
        <v>55</v>
      </c>
      <c r="E5" s="12">
        <v>86.1</v>
      </c>
      <c r="F5" s="13">
        <f>INT(10*$I$1*(E5+F6)/2)/10</f>
        <v>55</v>
      </c>
      <c r="G5" s="13">
        <f>INT(10*$I$1*(F5+G6)/2)/10</f>
        <v>35</v>
      </c>
      <c r="H5" s="13">
        <f>INT(10*$I$1*(G5+H6)/2)/10</f>
        <v>22</v>
      </c>
      <c r="I5" s="1">
        <v>10</v>
      </c>
    </row>
    <row r="6" spans="1:11" x14ac:dyDescent="0.25">
      <c r="A6">
        <v>7</v>
      </c>
      <c r="B6" s="13">
        <f t="shared" si="1"/>
        <v>13.4</v>
      </c>
      <c r="C6" s="13">
        <f>INT(10*$I$1*(C5+D6)/2)/10</f>
        <v>21.4</v>
      </c>
      <c r="D6" s="13">
        <f>INT(10*$I$1*(D5+E6)/2)/10</f>
        <v>34.1</v>
      </c>
      <c r="E6" s="13">
        <f>INT(10*$I$1*(E5+F6)/2)/10</f>
        <v>55</v>
      </c>
      <c r="F6" s="12">
        <v>91.6</v>
      </c>
      <c r="G6" s="13">
        <f>INT(10*$I$1*(F6+G7)/2)/10</f>
        <v>58</v>
      </c>
      <c r="H6" s="13">
        <f>INT(10*$I$1*(G6+H7)/2)/10</f>
        <v>36.200000000000003</v>
      </c>
      <c r="I6" s="1">
        <v>6</v>
      </c>
    </row>
    <row r="7" spans="1:11" x14ac:dyDescent="0.25">
      <c r="A7">
        <v>8</v>
      </c>
      <c r="B7" s="13">
        <f t="shared" si="1"/>
        <v>8.1999999999999993</v>
      </c>
      <c r="C7" s="13">
        <f>INT(10*$I$1*(C6+D7)/2)/10</f>
        <v>13.2</v>
      </c>
      <c r="D7" s="13">
        <f>INT(10*$I$1*(D6+E7)/2)/10</f>
        <v>21.4</v>
      </c>
      <c r="E7" s="13">
        <f>INT(10*$I$1*(E6+F7)/2)/10</f>
        <v>35</v>
      </c>
      <c r="F7" s="13">
        <f>INT(10*$I$1*(F6+G7)/2)/10</f>
        <v>58</v>
      </c>
      <c r="G7" s="12">
        <v>95.8</v>
      </c>
      <c r="H7" s="13">
        <f>INT(10*$I$1*(G7+H8)/2)/10</f>
        <v>58.9</v>
      </c>
      <c r="I7" s="1">
        <v>3</v>
      </c>
    </row>
    <row r="8" spans="1:11" x14ac:dyDescent="0.25">
      <c r="A8">
        <v>9</v>
      </c>
      <c r="B8" s="13">
        <f t="shared" si="1"/>
        <v>5</v>
      </c>
      <c r="C8" s="13">
        <f>INT(10*$I$1*(C7+D8)/2)/10</f>
        <v>8.1999999999999993</v>
      </c>
      <c r="D8" s="13">
        <f>INT(10*$I$1*(D7+E8)/2)/10</f>
        <v>13.4</v>
      </c>
      <c r="E8" s="13">
        <f>INT(10*$I$1*(E7+F8)/2)/10</f>
        <v>22</v>
      </c>
      <c r="F8" s="13">
        <f>INT(10*$I$1*(F7+G8)/2)/10</f>
        <v>36.200000000000003</v>
      </c>
      <c r="G8" s="13">
        <f>INT(10*$I$1*(G7+H8)/2)/10</f>
        <v>58.9</v>
      </c>
      <c r="H8" s="12">
        <v>94.4</v>
      </c>
      <c r="I8" s="1">
        <v>4</v>
      </c>
    </row>
    <row r="9" spans="1:11" ht="15" customHeight="1" x14ac:dyDescent="0.25"/>
    <row r="10" spans="1:11" ht="15" customHeight="1" x14ac:dyDescent="0.25">
      <c r="B10" s="11" t="str">
        <f t="shared" ref="B10:H16" si="2">"UPDATE `sys_pipei_word` SET `YinYang`= "&amp;B2&amp;" WHERE 
(select b.`YinYang` from `sys_ph_mem_geren`  as b  WHERE `left` = b.`TYPE_ID`) = "&amp;INDEX($A$2:$A$8,ROW($A1))&amp;" and
(select c.`YinYang` from `sys_ph_mem_geren`  as c  WHERE `right` = c.`TYPE_ID`) = "&amp;INDEX($A$2:$A$8,COLUMN(A$1))&amp;";"</f>
        <v>UPDATE `sys_pipei_word` SET `YinYang`= 94.4 WHERE 
(select b.`YinYang` from `sys_ph_mem_geren`  as b  WHERE `left` = b.`TYPE_ID`) = 3 and
(select c.`YinYang` from `sys_ph_mem_geren`  as c  WHERE `right` = c.`TYPE_ID`) = 3;</v>
      </c>
      <c r="C10" s="11" t="str">
        <f t="shared" si="2"/>
        <v>UPDATE `sys_pipei_word` SET `YinYang`= 58.9 WHERE 
(select b.`YinYang` from `sys_ph_mem_geren`  as b  WHERE `left` = b.`TYPE_ID`) = 3 and
(select c.`YinYang` from `sys_ph_mem_geren`  as c  WHERE `right` = c.`TYPE_ID`) = 4;</v>
      </c>
      <c r="D10" s="11" t="str">
        <f t="shared" si="2"/>
        <v>UPDATE `sys_pipei_word` SET `YinYang`= 36.2 WHERE 
(select b.`YinYang` from `sys_ph_mem_geren`  as b  WHERE `left` = b.`TYPE_ID`) = 3 and
(select c.`YinYang` from `sys_ph_mem_geren`  as c  WHERE `right` = c.`TYPE_ID`) = 5;</v>
      </c>
      <c r="E10" s="11" t="str">
        <f t="shared" si="2"/>
        <v>UPDATE `sys_pipei_word` SET `YinYang`= 22 WHERE 
(select b.`YinYang` from `sys_ph_mem_geren`  as b  WHERE `left` = b.`TYPE_ID`) = 3 and
(select c.`YinYang` from `sys_ph_mem_geren`  as c  WHERE `right` = c.`TYPE_ID`) = 6;</v>
      </c>
      <c r="F10" s="11" t="str">
        <f t="shared" si="2"/>
        <v>UPDATE `sys_pipei_word` SET `YinYang`= 13.4 WHERE 
(select b.`YinYang` from `sys_ph_mem_geren`  as b  WHERE `left` = b.`TYPE_ID`) = 3 and
(select c.`YinYang` from `sys_ph_mem_geren`  as c  WHERE `right` = c.`TYPE_ID`) = 7;</v>
      </c>
      <c r="G10" s="11" t="str">
        <f t="shared" si="2"/>
        <v>UPDATE `sys_pipei_word` SET `YinYang`= 8.2 WHERE 
(select b.`YinYang` from `sys_ph_mem_geren`  as b  WHERE `left` = b.`TYPE_ID`) = 3 and
(select c.`YinYang` from `sys_ph_mem_geren`  as c  WHERE `right` = c.`TYPE_ID`) = 8;</v>
      </c>
      <c r="H10" s="11" t="str">
        <f t="shared" si="2"/>
        <v>UPDATE `sys_pipei_word` SET `YinYang`= 5 WHERE 
(select b.`YinYang` from `sys_ph_mem_geren`  as b  WHERE `left` = b.`TYPE_ID`) = 3 and
(select c.`YinYang` from `sys_ph_mem_geren`  as c  WHERE `right` = c.`TYPE_ID`) = 9;</v>
      </c>
    </row>
    <row r="11" spans="1:11" ht="15" customHeight="1" x14ac:dyDescent="0.25">
      <c r="B11" s="11" t="str">
        <f t="shared" si="2"/>
        <v>UPDATE `sys_pipei_word` SET `YinYang`= 58.9 WHERE 
(select b.`YinYang` from `sys_ph_mem_geren`  as b  WHERE `left` = b.`TYPE_ID`) = 4 and
(select c.`YinYang` from `sys_ph_mem_geren`  as c  WHERE `right` = c.`TYPE_ID`) = 3;</v>
      </c>
      <c r="C11" s="11" t="str">
        <f t="shared" si="2"/>
        <v>UPDATE `sys_pipei_word` SET `YinYang`= 95.8 WHERE 
(select b.`YinYang` from `sys_ph_mem_geren`  as b  WHERE `left` = b.`TYPE_ID`) = 4 and
(select c.`YinYang` from `sys_ph_mem_geren`  as c  WHERE `right` = c.`TYPE_ID`) = 4;</v>
      </c>
      <c r="D11" s="11" t="str">
        <f t="shared" si="2"/>
        <v>UPDATE `sys_pipei_word` SET `YinYang`= 58 WHERE 
(select b.`YinYang` from `sys_ph_mem_geren`  as b  WHERE `left` = b.`TYPE_ID`) = 4 and
(select c.`YinYang` from `sys_ph_mem_geren`  as c  WHERE `right` = c.`TYPE_ID`) = 5;</v>
      </c>
      <c r="E11" s="11" t="str">
        <f t="shared" si="2"/>
        <v>UPDATE `sys_pipei_word` SET `YinYang`= 35 WHERE 
(select b.`YinYang` from `sys_ph_mem_geren`  as b  WHERE `left` = b.`TYPE_ID`) = 4 and
(select c.`YinYang` from `sys_ph_mem_geren`  as c  WHERE `right` = c.`TYPE_ID`) = 6;</v>
      </c>
      <c r="F11" s="11" t="str">
        <f t="shared" si="2"/>
        <v>UPDATE `sys_pipei_word` SET `YinYang`= 21.4 WHERE 
(select b.`YinYang` from `sys_ph_mem_geren`  as b  WHERE `left` = b.`TYPE_ID`) = 4 and
(select c.`YinYang` from `sys_ph_mem_geren`  as c  WHERE `right` = c.`TYPE_ID`) = 7;</v>
      </c>
      <c r="G11" s="11" t="str">
        <f t="shared" si="2"/>
        <v>UPDATE `sys_pipei_word` SET `YinYang`= 13.2 WHERE 
(select b.`YinYang` from `sys_ph_mem_geren`  as b  WHERE `left` = b.`TYPE_ID`) = 4 and
(select c.`YinYang` from `sys_ph_mem_geren`  as c  WHERE `right` = c.`TYPE_ID`) = 8;</v>
      </c>
      <c r="H11" s="11" t="str">
        <f t="shared" si="2"/>
        <v>UPDATE `sys_pipei_word` SET `YinYang`= 8.2 WHERE 
(select b.`YinYang` from `sys_ph_mem_geren`  as b  WHERE `left` = b.`TYPE_ID`) = 4 and
(select c.`YinYang` from `sys_ph_mem_geren`  as c  WHERE `right` = c.`TYPE_ID`) = 9;</v>
      </c>
      <c r="I11" s="1">
        <v>0.78615137791649259</v>
      </c>
      <c r="J11" s="11">
        <f>+I11/I12</f>
        <v>4.1163420472944727</v>
      </c>
      <c r="K11" s="10">
        <v>0.76109315200000005</v>
      </c>
    </row>
    <row r="12" spans="1:11" ht="15" customHeight="1" x14ac:dyDescent="0.25">
      <c r="B12" s="11" t="str">
        <f t="shared" si="2"/>
        <v>UPDATE `sys_pipei_word` SET `YinYang`= 36.2 WHERE 
(select b.`YinYang` from `sys_ph_mem_geren`  as b  WHERE `left` = b.`TYPE_ID`) = 5 and
(select c.`YinYang` from `sys_ph_mem_geren`  as c  WHERE `right` = c.`TYPE_ID`) = 3;</v>
      </c>
      <c r="C12" s="11" t="str">
        <f t="shared" si="2"/>
        <v>UPDATE `sys_pipei_word` SET `YinYang`= 58 WHERE 
(select b.`YinYang` from `sys_ph_mem_geren`  as b  WHERE `left` = b.`TYPE_ID`) = 5 and
(select c.`YinYang` from `sys_ph_mem_geren`  as c  WHERE `right` = c.`TYPE_ID`) = 4;</v>
      </c>
      <c r="D12" s="11" t="str">
        <f t="shared" si="2"/>
        <v>UPDATE `sys_pipei_word` SET `YinYang`= 91.6 WHERE 
(select b.`YinYang` from `sys_ph_mem_geren`  as b  WHERE `left` = b.`TYPE_ID`) = 5 and
(select c.`YinYang` from `sys_ph_mem_geren`  as c  WHERE `right` = c.`TYPE_ID`) = 5;</v>
      </c>
      <c r="E12" s="11" t="str">
        <f t="shared" si="2"/>
        <v>UPDATE `sys_pipei_word` SET `YinYang`= 55 WHERE 
(select b.`YinYang` from `sys_ph_mem_geren`  as b  WHERE `left` = b.`TYPE_ID`) = 5 and
(select c.`YinYang` from `sys_ph_mem_geren`  as c  WHERE `right` = c.`TYPE_ID`) = 6;</v>
      </c>
      <c r="F12" s="11" t="str">
        <f t="shared" si="2"/>
        <v>UPDATE `sys_pipei_word` SET `YinYang`= 34.1 WHERE 
(select b.`YinYang` from `sys_ph_mem_geren`  as b  WHERE `left` = b.`TYPE_ID`) = 5 and
(select c.`YinYang` from `sys_ph_mem_geren`  as c  WHERE `right` = c.`TYPE_ID`) = 7;</v>
      </c>
      <c r="G12" s="11" t="str">
        <f t="shared" si="2"/>
        <v>UPDATE `sys_pipei_word` SET `YinYang`= 21.4 WHERE 
(select b.`YinYang` from `sys_ph_mem_geren`  as b  WHERE `left` = b.`TYPE_ID`) = 5 and
(select c.`YinYang` from `sys_ph_mem_geren`  as c  WHERE `right` = c.`TYPE_ID`) = 8;</v>
      </c>
      <c r="H12" s="11" t="str">
        <f t="shared" si="2"/>
        <v>UPDATE `sys_pipei_word` SET `YinYang`= 13.4 WHERE 
(select b.`YinYang` from `sys_ph_mem_geren`  as b  WHERE `left` = b.`TYPE_ID`) = 5 and
(select c.`YinYang` from `sys_ph_mem_geren`  as c  WHERE `right` = c.`TYPE_ID`) = 9;</v>
      </c>
      <c r="I12" s="10">
        <v>0.19098300600000001</v>
      </c>
      <c r="J12" s="11">
        <f>+I12/I13</f>
        <v>8.3524102435076291</v>
      </c>
      <c r="K12" s="10">
        <v>0.19098300600000001</v>
      </c>
    </row>
    <row r="13" spans="1:11" ht="15" customHeight="1" x14ac:dyDescent="0.25">
      <c r="B13" s="11" t="str">
        <f t="shared" si="2"/>
        <v>UPDATE `sys_pipei_word` SET `YinYang`= 22 WHERE 
(select b.`YinYang` from `sys_ph_mem_geren`  as b  WHERE `left` = b.`TYPE_ID`) = 6 and
(select c.`YinYang` from `sys_ph_mem_geren`  as c  WHERE `right` = c.`TYPE_ID`) = 3;</v>
      </c>
      <c r="C13" s="11" t="str">
        <f t="shared" si="2"/>
        <v>UPDATE `sys_pipei_word` SET `YinYang`= 35 WHERE 
(select b.`YinYang` from `sys_ph_mem_geren`  as b  WHERE `left` = b.`TYPE_ID`) = 6 and
(select c.`YinYang` from `sys_ph_mem_geren`  as c  WHERE `right` = c.`TYPE_ID`) = 4;</v>
      </c>
      <c r="D13" s="11" t="str">
        <f t="shared" si="2"/>
        <v>UPDATE `sys_pipei_word` SET `YinYang`= 55 WHERE 
(select b.`YinYang` from `sys_ph_mem_geren`  as b  WHERE `left` = b.`TYPE_ID`) = 6 and
(select c.`YinYang` from `sys_ph_mem_geren`  as c  WHERE `right` = c.`TYPE_ID`) = 5;</v>
      </c>
      <c r="E13" s="11" t="str">
        <f t="shared" si="2"/>
        <v>UPDATE `sys_pipei_word` SET `YinYang`= 86.1 WHERE 
(select b.`YinYang` from `sys_ph_mem_geren`  as b  WHERE `left` = b.`TYPE_ID`) = 6 and
(select c.`YinYang` from `sys_ph_mem_geren`  as c  WHERE `right` = c.`TYPE_ID`) = 6;</v>
      </c>
      <c r="F13" s="11" t="str">
        <f t="shared" si="2"/>
        <v>UPDATE `sys_pipei_word` SET `YinYang`= 55 WHERE 
(select b.`YinYang` from `sys_ph_mem_geren`  as b  WHERE `left` = b.`TYPE_ID`) = 6 and
(select c.`YinYang` from `sys_ph_mem_geren`  as c  WHERE `right` = c.`TYPE_ID`) = 7;</v>
      </c>
      <c r="G13" s="11" t="str">
        <f t="shared" si="2"/>
        <v>UPDATE `sys_pipei_word` SET `YinYang`= 35 WHERE 
(select b.`YinYang` from `sys_ph_mem_geren`  as b  WHERE `left` = b.`TYPE_ID`) = 6 and
(select c.`YinYang` from `sys_ph_mem_geren`  as c  WHERE `right` = c.`TYPE_ID`) = 8;</v>
      </c>
      <c r="H13" s="11" t="str">
        <f t="shared" si="2"/>
        <v>UPDATE `sys_pipei_word` SET `YinYang`= 22 WHERE 
(select b.`YinYang` from `sys_ph_mem_geren`  as b  WHERE `left` = b.`TYPE_ID`) = 6 and
(select c.`YinYang` from `sys_ph_mem_geren`  as c  WHERE `right` = c.`TYPE_ID`) = 9;</v>
      </c>
      <c r="I13" s="1">
        <f>1-I11-I12</f>
        <v>2.2865616083507401E-2</v>
      </c>
      <c r="K13" s="10">
        <v>4.7923843000000001E-2</v>
      </c>
    </row>
    <row r="14" spans="1:11" ht="15" customHeight="1" x14ac:dyDescent="0.25">
      <c r="B14" s="11" t="str">
        <f t="shared" si="2"/>
        <v>UPDATE `sys_pipei_word` SET `YinYang`= 13.4 WHERE 
(select b.`YinYang` from `sys_ph_mem_geren`  as b  WHERE `left` = b.`TYPE_ID`) = 7 and
(select c.`YinYang` from `sys_ph_mem_geren`  as c  WHERE `right` = c.`TYPE_ID`) = 3;</v>
      </c>
      <c r="C14" s="11" t="str">
        <f t="shared" si="2"/>
        <v>UPDATE `sys_pipei_word` SET `YinYang`= 21.4 WHERE 
(select b.`YinYang` from `sys_ph_mem_geren`  as b  WHERE `left` = b.`TYPE_ID`) = 7 and
(select c.`YinYang` from `sys_ph_mem_geren`  as c  WHERE `right` = c.`TYPE_ID`) = 4;</v>
      </c>
      <c r="D14" s="11" t="str">
        <f t="shared" si="2"/>
        <v>UPDATE `sys_pipei_word` SET `YinYang`= 34.1 WHERE 
(select b.`YinYang` from `sys_ph_mem_geren`  as b  WHERE `left` = b.`TYPE_ID`) = 7 and
(select c.`YinYang` from `sys_ph_mem_geren`  as c  WHERE `right` = c.`TYPE_ID`) = 5;</v>
      </c>
      <c r="E14" s="11" t="str">
        <f t="shared" si="2"/>
        <v>UPDATE `sys_pipei_word` SET `YinYang`= 55 WHERE 
(select b.`YinYang` from `sys_ph_mem_geren`  as b  WHERE `left` = b.`TYPE_ID`) = 7 and
(select c.`YinYang` from `sys_ph_mem_geren`  as c  WHERE `right` = c.`TYPE_ID`) = 6;</v>
      </c>
      <c r="F14" s="11" t="str">
        <f t="shared" si="2"/>
        <v>UPDATE `sys_pipei_word` SET `YinYang`= 91.6 WHERE 
(select b.`YinYang` from `sys_ph_mem_geren`  as b  WHERE `left` = b.`TYPE_ID`) = 7 and
(select c.`YinYang` from `sys_ph_mem_geren`  as c  WHERE `right` = c.`TYPE_ID`) = 7;</v>
      </c>
      <c r="G14" s="11" t="str">
        <f t="shared" si="2"/>
        <v>UPDATE `sys_pipei_word` SET `YinYang`= 58 WHERE 
(select b.`YinYang` from `sys_ph_mem_geren`  as b  WHERE `left` = b.`TYPE_ID`) = 7 and
(select c.`YinYang` from `sys_ph_mem_geren`  as c  WHERE `right` = c.`TYPE_ID`) = 8;</v>
      </c>
      <c r="H14" s="11" t="str">
        <f t="shared" si="2"/>
        <v>UPDATE `sys_pipei_word` SET `YinYang`= 36.2 WHERE 
(select b.`YinYang` from `sys_ph_mem_geren`  as b  WHERE `left` = b.`TYPE_ID`) = 7 and
(select c.`YinYang` from `sys_ph_mem_geren`  as c  WHERE `right` = c.`TYPE_ID`) = 9;</v>
      </c>
    </row>
    <row r="15" spans="1:11" ht="15" customHeight="1" x14ac:dyDescent="0.25">
      <c r="B15" s="11" t="str">
        <f t="shared" si="2"/>
        <v>UPDATE `sys_pipei_word` SET `YinYang`= 8.2 WHERE 
(select b.`YinYang` from `sys_ph_mem_geren`  as b  WHERE `left` = b.`TYPE_ID`) = 8 and
(select c.`YinYang` from `sys_ph_mem_geren`  as c  WHERE `right` = c.`TYPE_ID`) = 3;</v>
      </c>
      <c r="C15" s="11" t="str">
        <f t="shared" si="2"/>
        <v>UPDATE `sys_pipei_word` SET `YinYang`= 13.2 WHERE 
(select b.`YinYang` from `sys_ph_mem_geren`  as b  WHERE `left` = b.`TYPE_ID`) = 8 and
(select c.`YinYang` from `sys_ph_mem_geren`  as c  WHERE `right` = c.`TYPE_ID`) = 4;</v>
      </c>
      <c r="D15" s="11" t="str">
        <f t="shared" si="2"/>
        <v>UPDATE `sys_pipei_word` SET `YinYang`= 21.4 WHERE 
(select b.`YinYang` from `sys_ph_mem_geren`  as b  WHERE `left` = b.`TYPE_ID`) = 8 and
(select c.`YinYang` from `sys_ph_mem_geren`  as c  WHERE `right` = c.`TYPE_ID`) = 5;</v>
      </c>
      <c r="E15" s="11" t="str">
        <f t="shared" si="2"/>
        <v>UPDATE `sys_pipei_word` SET `YinYang`= 35 WHERE 
(select b.`YinYang` from `sys_ph_mem_geren`  as b  WHERE `left` = b.`TYPE_ID`) = 8 and
(select c.`YinYang` from `sys_ph_mem_geren`  as c  WHERE `right` = c.`TYPE_ID`) = 6;</v>
      </c>
      <c r="F15" s="11" t="str">
        <f t="shared" si="2"/>
        <v>UPDATE `sys_pipei_word` SET `YinYang`= 58 WHERE 
(select b.`YinYang` from `sys_ph_mem_geren`  as b  WHERE `left` = b.`TYPE_ID`) = 8 and
(select c.`YinYang` from `sys_ph_mem_geren`  as c  WHERE `right` = c.`TYPE_ID`) = 7;</v>
      </c>
      <c r="G15" s="11" t="str">
        <f t="shared" si="2"/>
        <v>UPDATE `sys_pipei_word` SET `YinYang`= 95.8 WHERE 
(select b.`YinYang` from `sys_ph_mem_geren`  as b  WHERE `left` = b.`TYPE_ID`) = 8 and
(select c.`YinYang` from `sys_ph_mem_geren`  as c  WHERE `right` = c.`TYPE_ID`) = 8;</v>
      </c>
      <c r="H15" s="11" t="str">
        <f t="shared" si="2"/>
        <v>UPDATE `sys_pipei_word` SET `YinYang`= 58.9 WHERE 
(select b.`YinYang` from `sys_ph_mem_geren`  as b  WHERE `left` = b.`TYPE_ID`) = 8 and
(select c.`YinYang` from `sys_ph_mem_geren`  as c  WHERE `right` = c.`TYPE_ID`) = 9;</v>
      </c>
    </row>
    <row r="16" spans="1:11" ht="15" customHeight="1" x14ac:dyDescent="0.25">
      <c r="B16" s="11" t="str">
        <f t="shared" si="2"/>
        <v>UPDATE `sys_pipei_word` SET `YinYang`= 5 WHERE 
(select b.`YinYang` from `sys_ph_mem_geren`  as b  WHERE `left` = b.`TYPE_ID`) = 9 and
(select c.`YinYang` from `sys_ph_mem_geren`  as c  WHERE `right` = c.`TYPE_ID`) = 3;</v>
      </c>
      <c r="C16" s="11" t="str">
        <f t="shared" si="2"/>
        <v>UPDATE `sys_pipei_word` SET `YinYang`= 8.2 WHERE 
(select b.`YinYang` from `sys_ph_mem_geren`  as b  WHERE `left` = b.`TYPE_ID`) = 9 and
(select c.`YinYang` from `sys_ph_mem_geren`  as c  WHERE `right` = c.`TYPE_ID`) = 4;</v>
      </c>
      <c r="D16" s="11" t="str">
        <f t="shared" si="2"/>
        <v>UPDATE `sys_pipei_word` SET `YinYang`= 13.4 WHERE 
(select b.`YinYang` from `sys_ph_mem_geren`  as b  WHERE `left` = b.`TYPE_ID`) = 9 and
(select c.`YinYang` from `sys_ph_mem_geren`  as c  WHERE `right` = c.`TYPE_ID`) = 5;</v>
      </c>
      <c r="E16" s="11" t="str">
        <f t="shared" si="2"/>
        <v>UPDATE `sys_pipei_word` SET `YinYang`= 22 WHERE 
(select b.`YinYang` from `sys_ph_mem_geren`  as b  WHERE `left` = b.`TYPE_ID`) = 9 and
(select c.`YinYang` from `sys_ph_mem_geren`  as c  WHERE `right` = c.`TYPE_ID`) = 6;</v>
      </c>
      <c r="F16" s="11" t="str">
        <f t="shared" si="2"/>
        <v>UPDATE `sys_pipei_word` SET `YinYang`= 36.2 WHERE 
(select b.`YinYang` from `sys_ph_mem_geren`  as b  WHERE `left` = b.`TYPE_ID`) = 9 and
(select c.`YinYang` from `sys_ph_mem_geren`  as c  WHERE `right` = c.`TYPE_ID`) = 7;</v>
      </c>
      <c r="G16" s="11" t="str">
        <f t="shared" si="2"/>
        <v>UPDATE `sys_pipei_word` SET `YinYang`= 58.9 WHERE 
(select b.`YinYang` from `sys_ph_mem_geren`  as b  WHERE `left` = b.`TYPE_ID`) = 9 and
(select c.`YinYang` from `sys_ph_mem_geren`  as c  WHERE `right` = c.`TYPE_ID`) = 8;</v>
      </c>
      <c r="H16" s="11" t="str">
        <f t="shared" si="2"/>
        <v>UPDATE `sys_pipei_word` SET `YinYang`= 94.4 WHERE 
(select b.`YinYang` from `sys_ph_mem_geren`  as b  WHERE `left` = b.`TYPE_ID`) = 9 and
(select c.`YinYang` from `sys_ph_mem_geren`  as c  WHERE `right` = c.`TYPE_ID`) = 9;</v>
      </c>
      <c r="J16" s="11">
        <f>+I21/J19</f>
        <v>0.10067228886536196</v>
      </c>
    </row>
    <row r="17" spans="1:13" ht="15" customHeight="1" x14ac:dyDescent="0.25"/>
    <row r="18" spans="1:13" ht="15" customHeight="1" x14ac:dyDescent="0.25">
      <c r="B18">
        <v>4</v>
      </c>
      <c r="C18">
        <v>8</v>
      </c>
      <c r="D18">
        <v>12</v>
      </c>
      <c r="E18">
        <v>8</v>
      </c>
      <c r="F18">
        <v>4</v>
      </c>
      <c r="I18" s="1">
        <v>0.33333333300000001</v>
      </c>
    </row>
    <row r="19" spans="1:13" ht="15" customHeight="1" x14ac:dyDescent="0.25">
      <c r="A19">
        <v>4</v>
      </c>
      <c r="B19" s="9">
        <f>100*$I$19*$I$19/$I$22</f>
        <v>173.7788359801674</v>
      </c>
      <c r="C19" s="9">
        <f>$B$19*$J$21/$I$19</f>
        <v>27.274555038244269</v>
      </c>
      <c r="D19" s="9">
        <f>$F$21</f>
        <v>2.7457918813094095</v>
      </c>
      <c r="E19" s="9">
        <f>$F$19*$J$19/$I$21</f>
        <v>6.8440722548493511</v>
      </c>
      <c r="F19" s="9">
        <f>100*$I$21*$I$21/$I$22</f>
        <v>0.68900841905560306</v>
      </c>
      <c r="H19" s="1">
        <f>SQRT(I24)</f>
        <v>0.78615137791649259</v>
      </c>
      <c r="I19" s="10">
        <v>0.76109315200000005</v>
      </c>
      <c r="J19">
        <f>+(I19+I20)/2</f>
        <v>0.47603807900000006</v>
      </c>
      <c r="K19" s="3" t="s">
        <v>9</v>
      </c>
      <c r="L19">
        <f>+(J19*2+I21)/3</f>
        <v>0.33333333366666668</v>
      </c>
      <c r="M19" s="3" t="s">
        <v>11</v>
      </c>
    </row>
    <row r="20" spans="1:13" ht="15" customHeight="1" x14ac:dyDescent="0.25">
      <c r="A20">
        <v>8</v>
      </c>
      <c r="B20" s="9">
        <f>$B$19*$J$21/$I$19</f>
        <v>27.274555038244269</v>
      </c>
      <c r="C20" s="9">
        <f>$B$20*$L$22/$J$21</f>
        <v>100.52669550920584</v>
      </c>
      <c r="D20" s="9">
        <f>$E$21</f>
        <v>27.274555016640203</v>
      </c>
      <c r="E20" s="9">
        <f>$F$20*$L$22/$J$19</f>
        <v>6.3298763892858982</v>
      </c>
      <c r="F20" s="9">
        <f>$F$19*$J$19/$I$21</f>
        <v>6.8440722548493511</v>
      </c>
      <c r="H20" s="1">
        <f>+I19/I20</f>
        <v>3.985135473257762</v>
      </c>
      <c r="I20" s="10">
        <v>0.19098300600000001</v>
      </c>
    </row>
    <row r="21" spans="1:13" ht="15" customHeight="1" x14ac:dyDescent="0.25">
      <c r="A21">
        <v>12</v>
      </c>
      <c r="B21" s="9">
        <f>$F$21</f>
        <v>2.7457918813094095</v>
      </c>
      <c r="C21" s="9">
        <f>$E$21</f>
        <v>27.274555016640203</v>
      </c>
      <c r="D21" s="9">
        <f>100*I24</f>
        <v>61.803398899999998</v>
      </c>
      <c r="E21" s="9">
        <f>F21*J19/I21</f>
        <v>27.274555016640203</v>
      </c>
      <c r="F21" s="9">
        <f>100*I20*I21/I22</f>
        <v>2.7457918813094095</v>
      </c>
      <c r="G21">
        <f>+(E21*2+F21)/3</f>
        <v>19.098300638196605</v>
      </c>
      <c r="H21" s="1">
        <f>+I20/I21</f>
        <v>3.9851354575216349</v>
      </c>
      <c r="I21" s="10">
        <v>4.7923843000000001E-2</v>
      </c>
      <c r="J21" s="2">
        <f>+(I20+I21)/2</f>
        <v>0.1194534245</v>
      </c>
      <c r="K21" s="3" t="s">
        <v>9</v>
      </c>
    </row>
    <row r="22" spans="1:13" ht="15" customHeight="1" x14ac:dyDescent="0.25">
      <c r="A22">
        <v>8</v>
      </c>
      <c r="B22" s="9">
        <f>$F$19*$J$19/$I$21</f>
        <v>6.8440722548493511</v>
      </c>
      <c r="C22" s="9">
        <f>$F$20*$L$22/$J$19</f>
        <v>6.3298763892858982</v>
      </c>
      <c r="D22" s="9">
        <f>$E$21</f>
        <v>27.274555016640203</v>
      </c>
      <c r="E22" s="9">
        <f>$B$20*$L$22/$J$21</f>
        <v>100.52669550920584</v>
      </c>
      <c r="F22" s="9">
        <f>$B$19*$J$21/$I$19</f>
        <v>27.274555038244269</v>
      </c>
      <c r="I22" s="1">
        <v>0.33333333300000001</v>
      </c>
      <c r="L22">
        <f>+(J19+J23)/2</f>
        <v>0.44027328825000001</v>
      </c>
      <c r="M22" s="3" t="s">
        <v>10</v>
      </c>
    </row>
    <row r="23" spans="1:13" ht="15" customHeight="1" x14ac:dyDescent="0.25">
      <c r="A23">
        <v>4</v>
      </c>
      <c r="B23" s="9">
        <f>100*$I$21*$I$21/$I$22</f>
        <v>0.68900841905560306</v>
      </c>
      <c r="C23" s="9">
        <f>$F$19*$J$19/$I$21</f>
        <v>6.8440722548493511</v>
      </c>
      <c r="D23" s="9">
        <f>$F$21</f>
        <v>2.7457918813094095</v>
      </c>
      <c r="E23" s="9">
        <f>$B$19*$J$21/$I$19</f>
        <v>27.274555038244269</v>
      </c>
      <c r="F23" s="9">
        <f>100*$I$19*$I$19/$I$22</f>
        <v>173.7788359801674</v>
      </c>
      <c r="H23" s="1">
        <f>+I24/I23</f>
        <v>3.2360679724561456</v>
      </c>
      <c r="I23" s="10" t="s">
        <v>6</v>
      </c>
      <c r="J23">
        <f>+(I24+I23)/2</f>
        <v>0.40450849749999995</v>
      </c>
      <c r="K23" s="3" t="s">
        <v>9</v>
      </c>
    </row>
    <row r="24" spans="1:13" ht="15" customHeight="1" x14ac:dyDescent="0.25">
      <c r="I24" s="10" t="s">
        <v>8</v>
      </c>
      <c r="L24">
        <f>+(L22*2+J21)/3</f>
        <v>0.33333333366666668</v>
      </c>
      <c r="M24" s="3" t="s">
        <v>7</v>
      </c>
    </row>
    <row r="25" spans="1:13" ht="15" customHeight="1" x14ac:dyDescent="0.25">
      <c r="A25">
        <v>0</v>
      </c>
      <c r="B25" s="9">
        <f t="shared" ref="B25:F29" si="3">INT(B19*10)/10</f>
        <v>173.7</v>
      </c>
      <c r="C25" s="9">
        <f t="shared" si="3"/>
        <v>27.2</v>
      </c>
      <c r="D25" s="9">
        <f t="shared" si="3"/>
        <v>2.7</v>
      </c>
      <c r="E25" s="9">
        <f t="shared" si="3"/>
        <v>6.8</v>
      </c>
      <c r="F25" s="9">
        <f t="shared" si="3"/>
        <v>0.6</v>
      </c>
      <c r="I25" s="10" t="s">
        <v>6</v>
      </c>
      <c r="J25">
        <f>+(I24+I25)/2</f>
        <v>0.40450849749999995</v>
      </c>
      <c r="K25" s="3" t="s">
        <v>5</v>
      </c>
    </row>
    <row r="26" spans="1:13" ht="15" customHeight="1" x14ac:dyDescent="0.25">
      <c r="A26">
        <v>1</v>
      </c>
      <c r="B26" s="9">
        <f t="shared" si="3"/>
        <v>27.2</v>
      </c>
      <c r="C26" s="9">
        <f t="shared" si="3"/>
        <v>100.5</v>
      </c>
      <c r="D26" s="9">
        <f t="shared" si="3"/>
        <v>27.2</v>
      </c>
      <c r="E26" s="9">
        <f t="shared" si="3"/>
        <v>6.3</v>
      </c>
      <c r="F26" s="9">
        <f t="shared" si="3"/>
        <v>6.8</v>
      </c>
      <c r="I26"/>
    </row>
    <row r="27" spans="1:13" ht="15" customHeight="1" x14ac:dyDescent="0.25">
      <c r="A27">
        <v>2</v>
      </c>
      <c r="B27" s="9">
        <f t="shared" si="3"/>
        <v>2.7</v>
      </c>
      <c r="C27" s="9">
        <f t="shared" si="3"/>
        <v>27.2</v>
      </c>
      <c r="D27" s="9">
        <f t="shared" si="3"/>
        <v>61.8</v>
      </c>
      <c r="E27" s="9">
        <f t="shared" si="3"/>
        <v>27.2</v>
      </c>
      <c r="F27" s="9">
        <f t="shared" si="3"/>
        <v>2.7</v>
      </c>
      <c r="I27" s="7" t="s">
        <v>4</v>
      </c>
    </row>
    <row r="28" spans="1:13" ht="15" customHeight="1" x14ac:dyDescent="0.25">
      <c r="A28">
        <v>3</v>
      </c>
      <c r="B28" s="9">
        <f t="shared" si="3"/>
        <v>6.8</v>
      </c>
      <c r="C28" s="9">
        <f t="shared" si="3"/>
        <v>6.3</v>
      </c>
      <c r="D28" s="9">
        <f t="shared" si="3"/>
        <v>27.2</v>
      </c>
      <c r="E28" s="9">
        <f t="shared" si="3"/>
        <v>100.5</v>
      </c>
      <c r="F28" s="9">
        <f t="shared" si="3"/>
        <v>27.2</v>
      </c>
      <c r="G28" s="9">
        <f>100*$I$19*$I$19</f>
        <v>57.926278602129521</v>
      </c>
      <c r="I28" s="6">
        <f>+B19</f>
        <v>173.7788359801674</v>
      </c>
      <c r="J28" s="2">
        <f>+$I$28*J19/$I$19</f>
        <v>108.69279671413332</v>
      </c>
      <c r="K28" s="3" t="s">
        <v>0</v>
      </c>
    </row>
    <row r="29" spans="1:13" ht="15" customHeight="1" x14ac:dyDescent="0.25">
      <c r="A29">
        <v>4</v>
      </c>
      <c r="B29" s="9">
        <f t="shared" si="3"/>
        <v>0.6</v>
      </c>
      <c r="C29" s="9">
        <f t="shared" si="3"/>
        <v>6.8</v>
      </c>
      <c r="D29" s="9">
        <f t="shared" si="3"/>
        <v>2.7</v>
      </c>
      <c r="E29" s="9">
        <f t="shared" si="3"/>
        <v>27.2</v>
      </c>
      <c r="F29" s="9">
        <f t="shared" si="3"/>
        <v>173.7</v>
      </c>
      <c r="I29" s="4">
        <f t="shared" ref="I29:I34" si="4">+$I$28*I20/$I$19</f>
        <v>43.606757448099238</v>
      </c>
      <c r="J29" s="2"/>
    </row>
    <row r="30" spans="1:13" ht="15" customHeight="1" x14ac:dyDescent="0.25">
      <c r="I30" s="4">
        <f t="shared" si="4"/>
        <v>10.942352628389294</v>
      </c>
      <c r="J30" s="5">
        <f>+$I$28*J21/$I$19</f>
        <v>27.274555038244269</v>
      </c>
      <c r="K30" s="3" t="s">
        <v>0</v>
      </c>
    </row>
    <row r="31" spans="1:13" ht="15" customHeight="1" x14ac:dyDescent="0.25">
      <c r="B31" s="8" t="str">
        <f t="shared" ref="B31:F35" si="5">"UPDATE `sys_pipei_word` SET `XIANSHI`= "&amp;B25&amp;" WHERE 
(select b.`XIANSHI` from `sys_ph_mem_geren`  as b  WHERE `left` = b.`TYPE_ID`) = "&amp;INDEX($A$25:$A$29,ROW($A1))&amp;" and
(select c.`XIANSHI` from `sys_ph_mem_geren`  as c  WHERE `right` = c.`TYPE_ID`) = "&amp;INDEX($A$25:$A$29,COLUMN(A$1))&amp;";"</f>
        <v>UPDATE `sys_pipei_word` SET `XIANSHI`= 173.7 WHERE 
(select b.`XIANSHI` from `sys_ph_mem_geren`  as b  WHERE `left` = b.`TYPE_ID`) = 0 and
(select c.`XIANSHI` from `sys_ph_mem_geren`  as c  WHERE `right` = c.`TYPE_ID`) = 0;</v>
      </c>
      <c r="C31" s="8" t="str">
        <f t="shared" si="5"/>
        <v>UPDATE `sys_pipei_word` SET `XIANSHI`= 27.2 WHERE 
(select b.`XIANSHI` from `sys_ph_mem_geren`  as b  WHERE `left` = b.`TYPE_ID`) = 0 and
(select c.`XIANSHI` from `sys_ph_mem_geren`  as c  WHERE `right` = c.`TYPE_ID`) = 1;</v>
      </c>
      <c r="D31" s="8" t="str">
        <f t="shared" si="5"/>
        <v>UPDATE `sys_pipei_word` SET `XIANSHI`= 2.7 WHERE 
(select b.`XIANSHI` from `sys_ph_mem_geren`  as b  WHERE `left` = b.`TYPE_ID`) = 0 and
(select c.`XIANSHI` from `sys_ph_mem_geren`  as c  WHERE `right` = c.`TYPE_ID`) = 2;</v>
      </c>
      <c r="E31" s="8" t="str">
        <f t="shared" si="5"/>
        <v>UPDATE `sys_pipei_word` SET `XIANSHI`= 6.8 WHERE 
(select b.`XIANSHI` from `sys_ph_mem_geren`  as b  WHERE `left` = b.`TYPE_ID`) = 0 and
(select c.`XIANSHI` from `sys_ph_mem_geren`  as c  WHERE `right` = c.`TYPE_ID`) = 3;</v>
      </c>
      <c r="F31" s="8" t="str">
        <f t="shared" si="5"/>
        <v>UPDATE `sys_pipei_word` SET `XIANSHI`= 0.6 WHERE 
(select b.`XIANSHI` from `sys_ph_mem_geren`  as b  WHERE `left` = b.`TYPE_ID`) = 0 and
(select c.`XIANSHI` from `sys_ph_mem_geren`  as c  WHERE `right` = c.`TYPE_ID`) = 4;</v>
      </c>
      <c r="I31">
        <f t="shared" si="4"/>
        <v>76.109315200000012</v>
      </c>
      <c r="J31" s="2"/>
      <c r="L31" s="5">
        <f>+$I$28*L22/$I$19</f>
        <v>100.52669550920584</v>
      </c>
      <c r="M31" s="3" t="s">
        <v>2</v>
      </c>
    </row>
    <row r="32" spans="1:13" ht="15" customHeight="1" x14ac:dyDescent="0.25">
      <c r="B32" s="8" t="str">
        <f t="shared" si="5"/>
        <v>UPDATE `sys_pipei_word` SET `XIANSHI`= 27.2 WHERE 
(select b.`XIANSHI` from `sys_ph_mem_geren`  as b  WHERE `left` = b.`TYPE_ID`) = 1 and
(select c.`XIANSHI` from `sys_ph_mem_geren`  as c  WHERE `right` = c.`TYPE_ID`) = 0;</v>
      </c>
      <c r="C32" s="8" t="str">
        <f t="shared" si="5"/>
        <v>UPDATE `sys_pipei_word` SET `XIANSHI`= 100.5 WHERE 
(select b.`XIANSHI` from `sys_ph_mem_geren`  as b  WHERE `left` = b.`TYPE_ID`) = 1 and
(select c.`XIANSHI` from `sys_ph_mem_geren`  as c  WHERE `right` = c.`TYPE_ID`) = 1;</v>
      </c>
      <c r="D32" s="8" t="str">
        <f t="shared" si="5"/>
        <v>UPDATE `sys_pipei_word` SET `XIANSHI`= 27.2 WHERE 
(select b.`XIANSHI` from `sys_ph_mem_geren`  as b  WHERE `left` = b.`TYPE_ID`) = 1 and
(select c.`XIANSHI` from `sys_ph_mem_geren`  as c  WHERE `right` = c.`TYPE_ID`) = 2;</v>
      </c>
      <c r="E32" s="8" t="str">
        <f t="shared" si="5"/>
        <v>UPDATE `sys_pipei_word` SET `XIANSHI`= 6.3 WHERE 
(select b.`XIANSHI` from `sys_ph_mem_geren`  as b  WHERE `left` = b.`TYPE_ID`) = 1 and
(select c.`XIANSHI` from `sys_ph_mem_geren`  as c  WHERE `right` = c.`TYPE_ID`) = 3;</v>
      </c>
      <c r="F32" s="8" t="str">
        <f t="shared" si="5"/>
        <v>UPDATE `sys_pipei_word` SET `XIANSHI`= 6.8 WHERE 
(select b.`XIANSHI` from `sys_ph_mem_geren`  as b  WHERE `left` = b.`TYPE_ID`) = 1 and
(select c.`XIANSHI` from `sys_ph_mem_geren`  as c  WHERE `right` = c.`TYPE_ID`) = 4;</v>
      </c>
      <c r="I32" s="4">
        <f t="shared" si="4"/>
        <v>43.606757448099238</v>
      </c>
      <c r="J32" s="2">
        <f>+$I$28*J23/$I$19</f>
        <v>92.360594304278337</v>
      </c>
      <c r="K32" s="3" t="s">
        <v>0</v>
      </c>
    </row>
    <row r="33" spans="2:13" ht="15" customHeight="1" x14ac:dyDescent="0.25">
      <c r="B33" s="8" t="str">
        <f t="shared" si="5"/>
        <v>UPDATE `sys_pipei_word` SET `XIANSHI`= 2.7 WHERE 
(select b.`XIANSHI` from `sys_ph_mem_geren`  as b  WHERE `left` = b.`TYPE_ID`) = 2 and
(select c.`XIANSHI` from `sys_ph_mem_geren`  as c  WHERE `right` = c.`TYPE_ID`) = 0;</v>
      </c>
      <c r="C33" s="8" t="str">
        <f t="shared" si="5"/>
        <v>UPDATE `sys_pipei_word` SET `XIANSHI`= 27.2 WHERE 
(select b.`XIANSHI` from `sys_ph_mem_geren`  as b  WHERE `left` = b.`TYPE_ID`) = 2 and
(select c.`XIANSHI` from `sys_ph_mem_geren`  as c  WHERE `right` = c.`TYPE_ID`) = 1;</v>
      </c>
      <c r="D33" s="8" t="str">
        <f t="shared" si="5"/>
        <v>UPDATE `sys_pipei_word` SET `XIANSHI`= 61.8 WHERE 
(select b.`XIANSHI` from `sys_ph_mem_geren`  as b  WHERE `left` = b.`TYPE_ID`) = 2 and
(select c.`XIANSHI` from `sys_ph_mem_geren`  as c  WHERE `right` = c.`TYPE_ID`) = 2;</v>
      </c>
      <c r="E33" s="8" t="str">
        <f t="shared" si="5"/>
        <v>UPDATE `sys_pipei_word` SET `XIANSHI`= 27.2 WHERE 
(select b.`XIANSHI` from `sys_ph_mem_geren`  as b  WHERE `left` = b.`TYPE_ID`) = 2 and
(select c.`XIANSHI` from `sys_ph_mem_geren`  as c  WHERE `right` = c.`TYPE_ID`) = 3;</v>
      </c>
      <c r="F33" s="8" t="str">
        <f t="shared" si="5"/>
        <v>UPDATE `sys_pipei_word` SET `XIANSHI`= 2.7 WHERE 
(select b.`XIANSHI` from `sys_ph_mem_geren`  as b  WHERE `left` = b.`TYPE_ID`) = 2 and
(select c.`XIANSHI` from `sys_ph_mem_geren`  as c  WHERE `right` = c.`TYPE_ID`) = 4;</v>
      </c>
      <c r="H33"/>
      <c r="I33" s="4">
        <f t="shared" si="4"/>
        <v>141.11443116045743</v>
      </c>
      <c r="J33" s="2"/>
      <c r="L33" s="5">
        <f>+$I$28*L24/$I$19</f>
        <v>76.109315352218644</v>
      </c>
      <c r="M33" s="3" t="s">
        <v>1</v>
      </c>
    </row>
    <row r="34" spans="2:13" ht="15" customHeight="1" x14ac:dyDescent="0.25">
      <c r="B34" s="8" t="str">
        <f t="shared" si="5"/>
        <v>UPDATE `sys_pipei_word` SET `XIANSHI`= 6.8 WHERE 
(select b.`XIANSHI` from `sys_ph_mem_geren`  as b  WHERE `left` = b.`TYPE_ID`) = 3 and
(select c.`XIANSHI` from `sys_ph_mem_geren`  as c  WHERE `right` = c.`TYPE_ID`) = 0;</v>
      </c>
      <c r="C34" s="8" t="str">
        <f t="shared" si="5"/>
        <v>UPDATE `sys_pipei_word` SET `XIANSHI`= 6.3 WHERE 
(select b.`XIANSHI` from `sys_ph_mem_geren`  as b  WHERE `left` = b.`TYPE_ID`) = 3 and
(select c.`XIANSHI` from `sys_ph_mem_geren`  as c  WHERE `right` = c.`TYPE_ID`) = 1;</v>
      </c>
      <c r="D34" s="8" t="str">
        <f t="shared" si="5"/>
        <v>UPDATE `sys_pipei_word` SET `XIANSHI`= 27.2 WHERE 
(select b.`XIANSHI` from `sys_ph_mem_geren`  as b  WHERE `left` = b.`TYPE_ID`) = 3 and
(select c.`XIANSHI` from `sys_ph_mem_geren`  as c  WHERE `right` = c.`TYPE_ID`) = 2;</v>
      </c>
      <c r="E34" s="8" t="str">
        <f t="shared" si="5"/>
        <v>UPDATE `sys_pipei_word` SET `XIANSHI`= 100.5 WHERE 
(select b.`XIANSHI` from `sys_ph_mem_geren`  as b  WHERE `left` = b.`TYPE_ID`) = 3 and
(select c.`XIANSHI` from `sys_ph_mem_geren`  as c  WHERE `right` = c.`TYPE_ID`) = 3;</v>
      </c>
      <c r="F34" s="8" t="str">
        <f t="shared" si="5"/>
        <v>UPDATE `sys_pipei_word` SET `XIANSHI`= 27.2 WHERE 
(select b.`XIANSHI` from `sys_ph_mem_geren`  as b  WHERE `left` = b.`TYPE_ID`) = 3 and
(select c.`XIANSHI` from `sys_ph_mem_geren`  as c  WHERE `right` = c.`TYPE_ID`) = 4;</v>
      </c>
      <c r="H34"/>
      <c r="I34" s="4">
        <f t="shared" si="4"/>
        <v>43.606757448099238</v>
      </c>
      <c r="J34" s="2">
        <f>+$I$28*J25/$I$19</f>
        <v>92.360594304278337</v>
      </c>
      <c r="K34" s="3" t="s">
        <v>0</v>
      </c>
    </row>
    <row r="35" spans="2:13" ht="15" customHeight="1" x14ac:dyDescent="0.25">
      <c r="B35" s="8" t="str">
        <f t="shared" si="5"/>
        <v>UPDATE `sys_pipei_word` SET `XIANSHI`= 0.6 WHERE 
(select b.`XIANSHI` from `sys_ph_mem_geren`  as b  WHERE `left` = b.`TYPE_ID`) = 4 and
(select c.`XIANSHI` from `sys_ph_mem_geren`  as c  WHERE `right` = c.`TYPE_ID`) = 0;</v>
      </c>
      <c r="C35" s="8" t="str">
        <f t="shared" si="5"/>
        <v>UPDATE `sys_pipei_word` SET `XIANSHI`= 6.8 WHERE 
(select b.`XIANSHI` from `sys_ph_mem_geren`  as b  WHERE `left` = b.`TYPE_ID`) = 4 and
(select c.`XIANSHI` from `sys_ph_mem_geren`  as c  WHERE `right` = c.`TYPE_ID`) = 1;</v>
      </c>
      <c r="D35" s="8" t="str">
        <f t="shared" si="5"/>
        <v>UPDATE `sys_pipei_word` SET `XIANSHI`= 2.7 WHERE 
(select b.`XIANSHI` from `sys_ph_mem_geren`  as b  WHERE `left` = b.`TYPE_ID`) = 4 and
(select c.`XIANSHI` from `sys_ph_mem_geren`  as c  WHERE `right` = c.`TYPE_ID`) = 2;</v>
      </c>
      <c r="E35" s="8" t="str">
        <f t="shared" si="5"/>
        <v>UPDATE `sys_pipei_word` SET `XIANSHI`= 27.2 WHERE 
(select b.`XIANSHI` from `sys_ph_mem_geren`  as b  WHERE `left` = b.`TYPE_ID`) = 4 and
(select c.`XIANSHI` from `sys_ph_mem_geren`  as c  WHERE `right` = c.`TYPE_ID`) = 3;</v>
      </c>
      <c r="F35" s="8" t="str">
        <f t="shared" si="5"/>
        <v>UPDATE `sys_pipei_word` SET `XIANSHI`= 173.7 WHERE 
(select b.`XIANSHI` from `sys_ph_mem_geren`  as b  WHERE `left` = b.`TYPE_ID`) = 4 and
(select c.`XIANSHI` from `sys_ph_mem_geren`  as c  WHERE `right` = c.`TYPE_ID`) = 4;</v>
      </c>
      <c r="H35"/>
      <c r="I35"/>
    </row>
    <row r="36" spans="2:13" ht="15.6" customHeight="1" x14ac:dyDescent="0.25">
      <c r="H36"/>
      <c r="I36" s="7" t="s">
        <v>3</v>
      </c>
    </row>
    <row r="37" spans="2:13" ht="15.6" customHeight="1" x14ac:dyDescent="0.25">
      <c r="H37"/>
      <c r="I37" s="4">
        <f>+$I$39*I19/$I$21</f>
        <v>10.942352628389292</v>
      </c>
      <c r="J37" s="5">
        <f>+$I$39*J19/$I$21</f>
        <v>6.8440722548493511</v>
      </c>
      <c r="K37" s="3" t="s">
        <v>0</v>
      </c>
    </row>
    <row r="38" spans="2:13" ht="15.6" customHeight="1" x14ac:dyDescent="0.25">
      <c r="H38"/>
      <c r="I38" s="4">
        <f>+$I$39*I20/$I$21</f>
        <v>2.7457918813094095</v>
      </c>
      <c r="J38" s="2"/>
    </row>
    <row r="39" spans="2:13" ht="15.6" customHeight="1" x14ac:dyDescent="0.25">
      <c r="H39"/>
      <c r="I39" s="6">
        <f>F19</f>
        <v>0.68900841905560306</v>
      </c>
      <c r="J39" s="2">
        <f>+$I$39*J21/$I$21</f>
        <v>1.717400150182506</v>
      </c>
      <c r="K39" s="3" t="s">
        <v>0</v>
      </c>
    </row>
    <row r="40" spans="2:13" ht="15.6" customHeight="1" x14ac:dyDescent="0.25">
      <c r="H40"/>
      <c r="I40" s="2">
        <f>+$I$39*I22/$I$21</f>
        <v>4.7923842999999993</v>
      </c>
      <c r="J40" s="2"/>
      <c r="L40" s="5">
        <f>+$I$39*L22/$I$21</f>
        <v>6.3298763892859</v>
      </c>
      <c r="M40" s="3" t="s">
        <v>2</v>
      </c>
    </row>
    <row r="41" spans="2:13" ht="15.6" customHeight="1" x14ac:dyDescent="0.25">
      <c r="I41" s="4">
        <f>+$I$39*I23/$I$21</f>
        <v>2.7457918813094095</v>
      </c>
      <c r="J41" s="2">
        <f>+$I$39*J23/$I$21</f>
        <v>5.8156805237224471</v>
      </c>
      <c r="K41" s="3" t="s">
        <v>0</v>
      </c>
      <c r="L41" s="2"/>
    </row>
    <row r="42" spans="2:13" ht="15.6" customHeight="1" x14ac:dyDescent="0.25">
      <c r="I42" s="4">
        <f>+$I$39*I24/$I$21</f>
        <v>8.8855691661354861</v>
      </c>
      <c r="J42" s="2"/>
      <c r="L42" s="5">
        <f>+$I$39*L24/$I$21</f>
        <v>4.7923843095847678</v>
      </c>
      <c r="M42" s="3" t="s">
        <v>1</v>
      </c>
    </row>
    <row r="43" spans="2:13" ht="15.6" customHeight="1" x14ac:dyDescent="0.25">
      <c r="I43" s="4">
        <f>+$I$39*I25/$I$21</f>
        <v>2.7457918813094095</v>
      </c>
      <c r="J43" s="2">
        <f>+$I$39*J25/$I$21</f>
        <v>5.8156805237224471</v>
      </c>
      <c r="K43" s="3" t="s">
        <v>0</v>
      </c>
      <c r="L43" s="2"/>
    </row>
    <row r="44" spans="2:13" ht="15.6" customHeight="1" x14ac:dyDescent="0.25">
      <c r="J44" s="2"/>
    </row>
    <row r="45" spans="2:13" ht="15.6" customHeight="1" x14ac:dyDescent="0.25"/>
    <row r="46" spans="2:13" ht="15.6" customHeight="1" x14ac:dyDescent="0.25"/>
    <row r="47" spans="2:13" ht="15.6" customHeight="1" x14ac:dyDescent="0.25"/>
    <row r="48" spans="2:13" ht="15.6" customHeight="1" x14ac:dyDescent="0.25"/>
    <row r="49" ht="15.6" customHeight="1" x14ac:dyDescent="0.25"/>
    <row r="50" ht="15.6" customHeight="1" x14ac:dyDescent="0.25"/>
    <row r="51" ht="15.6" customHeight="1" x14ac:dyDescent="0.2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B1" workbookViewId="0">
      <selection activeCell="E23" sqref="E23"/>
    </sheetView>
  </sheetViews>
  <sheetFormatPr defaultRowHeight="14.1" customHeight="1" x14ac:dyDescent="0.25"/>
  <cols>
    <col min="1" max="1" width="18.5546875" customWidth="1"/>
    <col min="2" max="2" width="11.6640625" customWidth="1"/>
    <col min="3" max="3" width="12.33203125" customWidth="1"/>
    <col min="4" max="4" width="17" customWidth="1"/>
    <col min="5" max="5" width="17.33203125" style="23" customWidth="1"/>
    <col min="6" max="6" width="18.77734375" customWidth="1"/>
    <col min="7" max="7" width="24.44140625" customWidth="1"/>
    <col min="8" max="8" width="16.77734375" customWidth="1"/>
    <col min="9" max="9" width="17.77734375" customWidth="1"/>
  </cols>
  <sheetData>
    <row r="1" spans="1:15" ht="15.6" x14ac:dyDescent="0.25">
      <c r="A1" s="34" t="s">
        <v>282</v>
      </c>
      <c r="B1" s="33" t="s">
        <v>247</v>
      </c>
      <c r="C1" s="33" t="s">
        <v>263</v>
      </c>
      <c r="D1" s="33" t="s">
        <v>253</v>
      </c>
    </row>
    <row r="2" spans="1:15" ht="14.1" customHeight="1" x14ac:dyDescent="0.25">
      <c r="A2" s="31" t="s">
        <v>253</v>
      </c>
      <c r="B2" s="30">
        <f>$G$23*G21*G21</f>
        <v>2.7760498584767864E-2</v>
      </c>
      <c r="C2" s="30">
        <f>$G$22*G21*G21</f>
        <v>0.11062934784425822</v>
      </c>
      <c r="D2" s="30">
        <f>$G$21*G21*G21</f>
        <v>0.44087293918997983</v>
      </c>
    </row>
    <row r="3" spans="1:15" ht="15.6" x14ac:dyDescent="0.25">
      <c r="A3" s="31" t="s">
        <v>254</v>
      </c>
      <c r="B3" s="30">
        <f>$G$25*G21</f>
        <v>6.9660112501051478E-3</v>
      </c>
      <c r="C3" s="32">
        <f>$G$31*G21</f>
        <v>2.7760498584767864E-2</v>
      </c>
      <c r="D3" s="30">
        <f>$G$18*G21*G21</f>
        <v>0.11062934784425822</v>
      </c>
      <c r="G3" t="s">
        <v>284</v>
      </c>
      <c r="H3">
        <f>+G18*G18/G23</f>
        <v>0.76109315173571623</v>
      </c>
    </row>
    <row r="4" spans="1:15" ht="14.1" customHeight="1" x14ac:dyDescent="0.25">
      <c r="A4" s="31" t="s">
        <v>255</v>
      </c>
      <c r="B4" s="30">
        <f>$G$27*G21</f>
        <v>1.7479986027058333E-3</v>
      </c>
      <c r="C4" s="30">
        <f>$G$25*G21</f>
        <v>6.9660112501051478E-3</v>
      </c>
      <c r="D4" s="30">
        <f>$G$23*G21*G21</f>
        <v>2.7760498584767864E-2</v>
      </c>
    </row>
    <row r="6" spans="1:15" ht="15.6" x14ac:dyDescent="0.25">
      <c r="A6" s="40" t="s">
        <v>244</v>
      </c>
      <c r="B6" s="40"/>
      <c r="C6" s="41"/>
      <c r="D6" s="25">
        <f>SUM(B2:D4)/9</f>
        <v>8.456590574841287E-2</v>
      </c>
    </row>
    <row r="7" spans="1:15" ht="15.6" x14ac:dyDescent="0.25">
      <c r="A7" s="40" t="s">
        <v>281</v>
      </c>
      <c r="B7" s="40"/>
      <c r="C7" s="41"/>
      <c r="D7" s="24">
        <f>G10*G13*G21</f>
        <v>8.4565905748412884E-2</v>
      </c>
    </row>
    <row r="8" spans="1:15" ht="15.6" x14ac:dyDescent="0.25">
      <c r="A8" s="42" t="s">
        <v>280</v>
      </c>
      <c r="B8" s="43"/>
      <c r="C8" s="43"/>
      <c r="D8" s="23">
        <f>SQRT(D6/G21)</f>
        <v>0.33333333333333326</v>
      </c>
    </row>
    <row r="9" spans="1:15" ht="15.6" x14ac:dyDescent="0.25">
      <c r="F9" s="34" t="s">
        <v>283</v>
      </c>
      <c r="G9" s="4">
        <f>D26</f>
        <v>0.33333333333333331</v>
      </c>
    </row>
    <row r="10" spans="1:15" ht="15.6" x14ac:dyDescent="0.25">
      <c r="A10" s="34" t="s">
        <v>279</v>
      </c>
      <c r="B10" s="33" t="s">
        <v>247</v>
      </c>
      <c r="C10" s="33" t="s">
        <v>263</v>
      </c>
      <c r="D10" s="33" t="s">
        <v>253</v>
      </c>
      <c r="F10" s="34" t="s">
        <v>278</v>
      </c>
      <c r="G10" s="4">
        <f>D8</f>
        <v>0.33333333333333326</v>
      </c>
    </row>
    <row r="11" spans="1:15" ht="15.6" x14ac:dyDescent="0.25">
      <c r="A11" s="31" t="s">
        <v>263</v>
      </c>
      <c r="B11" s="30">
        <f>$G$18*G21*G21</f>
        <v>0.11062934784425822</v>
      </c>
      <c r="C11" s="30">
        <f>$G$19*G21*G21</f>
        <v>0.35800408993048954</v>
      </c>
      <c r="D11" s="30">
        <f>$G$18*G21*G21</f>
        <v>0.11062934784425822</v>
      </c>
      <c r="F11" s="34" t="s">
        <v>277</v>
      </c>
      <c r="G11" s="39">
        <f>D17</f>
        <v>0.33333333333333326</v>
      </c>
    </row>
    <row r="12" spans="1:15" ht="15.6" x14ac:dyDescent="0.25">
      <c r="A12" s="31" t="s">
        <v>265</v>
      </c>
      <c r="B12" s="32">
        <f>$G$30*G21</f>
        <v>2.7760498584767864E-2</v>
      </c>
      <c r="C12" s="32">
        <f>$G$15*G21</f>
        <v>8.9834860509595535E-2</v>
      </c>
      <c r="D12" s="32">
        <f>$G$30*G21</f>
        <v>2.7760498584767864E-2</v>
      </c>
      <c r="F12" s="38" t="s">
        <v>276</v>
      </c>
      <c r="G12" s="37">
        <f>+G11</f>
        <v>0.33333333333333326</v>
      </c>
    </row>
    <row r="13" spans="1:15" ht="15.6" x14ac:dyDescent="0.25">
      <c r="A13" s="31" t="s">
        <v>267</v>
      </c>
      <c r="B13" s="32">
        <f>$G$25*G21</f>
        <v>6.9660112501051478E-3</v>
      </c>
      <c r="C13" s="32">
        <f>$G$24*G21</f>
        <v>2.2542485937368555E-2</v>
      </c>
      <c r="D13" s="32">
        <f>$G$25*G21</f>
        <v>6.9660112501051478E-3</v>
      </c>
      <c r="F13" s="38" t="s">
        <v>275</v>
      </c>
      <c r="G13" s="37">
        <f>+G10</f>
        <v>0.33333333333333326</v>
      </c>
    </row>
    <row r="14" spans="1:15" ht="15.6" x14ac:dyDescent="0.25">
      <c r="G14" s="36">
        <f>(SQRT(5)-1)/2</f>
        <v>0.6180339887498949</v>
      </c>
      <c r="H14">
        <v>0.61599999999999999</v>
      </c>
      <c r="I14" s="36">
        <f>(SQRT(5)-1)/2</f>
        <v>0.6180339887498949</v>
      </c>
      <c r="J14" s="1"/>
      <c r="K14" s="1" t="s">
        <v>285</v>
      </c>
      <c r="L14" s="1" t="s">
        <v>286</v>
      </c>
      <c r="M14" s="1" t="s">
        <v>287</v>
      </c>
      <c r="N14" s="1" t="s">
        <v>288</v>
      </c>
    </row>
    <row r="15" spans="1:15" ht="15.6" x14ac:dyDescent="0.25">
      <c r="A15" s="40" t="s">
        <v>244</v>
      </c>
      <c r="B15" s="40"/>
      <c r="C15" s="41"/>
      <c r="D15" s="25">
        <f>SUM(B11:D13)/9</f>
        <v>8.4565905748412884E-2</v>
      </c>
      <c r="F15" s="29" t="s">
        <v>274</v>
      </c>
      <c r="G15" s="26">
        <f>+G18*G19</f>
        <v>0.11803398874989485</v>
      </c>
      <c r="J15" s="1" t="s">
        <v>285</v>
      </c>
      <c r="K15" s="13">
        <f>+L15/$G$17</f>
        <v>63.289151188684208</v>
      </c>
      <c r="L15" s="13">
        <f>+M15/$G$17</f>
        <v>15.881304791546</v>
      </c>
      <c r="M15" s="13">
        <f>+N15/$G$17</f>
        <v>3.9851354796977732</v>
      </c>
      <c r="N15" s="13">
        <v>1</v>
      </c>
      <c r="O15">
        <f>SUM(K15:N15)</f>
        <v>84.155591459927976</v>
      </c>
    </row>
    <row r="16" spans="1:15" ht="15.6" x14ac:dyDescent="0.25">
      <c r="A16" s="40" t="s">
        <v>273</v>
      </c>
      <c r="B16" s="40"/>
      <c r="C16" s="41"/>
      <c r="D16" s="24">
        <f>G10*G12*G21</f>
        <v>8.4565905748412884E-2</v>
      </c>
      <c r="F16" s="28" t="s">
        <v>272</v>
      </c>
      <c r="G16" s="26">
        <f>+G19*G18</f>
        <v>0.11803398874989485</v>
      </c>
      <c r="J16" s="1" t="s">
        <v>286</v>
      </c>
      <c r="K16" s="13">
        <f>+$L$15</f>
        <v>15.881304791546</v>
      </c>
      <c r="L16" s="13">
        <f>+O15-O16</f>
        <v>48.407846397138201</v>
      </c>
      <c r="M16" s="13">
        <f>+$L$15</f>
        <v>15.881304791546</v>
      </c>
      <c r="N16" s="13">
        <f>+$M$15</f>
        <v>3.9851354796977732</v>
      </c>
      <c r="O16">
        <f>+SUM(M16:N16,K16)</f>
        <v>35.747745062789775</v>
      </c>
    </row>
    <row r="17" spans="1:15" ht="15.6" x14ac:dyDescent="0.25">
      <c r="A17" s="42" t="s">
        <v>271</v>
      </c>
      <c r="B17" s="43"/>
      <c r="C17" s="43"/>
      <c r="D17" s="23">
        <f>D15/G10/G21</f>
        <v>0.33333333333333326</v>
      </c>
      <c r="F17" s="28"/>
      <c r="G17" s="36">
        <f>+(1/G18-1)/2-SQRT(((1/G18-1)/2)^2-1)</f>
        <v>0.25093249780201665</v>
      </c>
      <c r="H17">
        <f>+G18/G19</f>
        <v>0.30901699437494734</v>
      </c>
      <c r="J17" s="1" t="s">
        <v>287</v>
      </c>
      <c r="K17" s="13">
        <f>+$M$15</f>
        <v>3.9851354796977732</v>
      </c>
      <c r="L17" s="13">
        <f>+$L$15</f>
        <v>15.881304791546</v>
      </c>
      <c r="M17" s="13">
        <f>+$L$16</f>
        <v>48.407846397138201</v>
      </c>
      <c r="N17" s="13">
        <f>+$L$15</f>
        <v>15.881304791546</v>
      </c>
      <c r="O17">
        <f>SUM(K17:N17)</f>
        <v>84.155591459927976</v>
      </c>
    </row>
    <row r="18" spans="1:15" ht="15.6" x14ac:dyDescent="0.25">
      <c r="F18" s="29" t="s">
        <v>270</v>
      </c>
      <c r="G18" s="2">
        <f>(1-G19)/2</f>
        <v>0.19098300562505255</v>
      </c>
      <c r="J18" s="1" t="s">
        <v>288</v>
      </c>
      <c r="K18" s="13">
        <f>+$N$15</f>
        <v>1</v>
      </c>
      <c r="L18" s="13">
        <f>+$M$15</f>
        <v>3.9851354796977732</v>
      </c>
      <c r="M18" s="13">
        <f>+$L$15</f>
        <v>15.881304791546</v>
      </c>
      <c r="N18" s="13">
        <f>+$K$15</f>
        <v>63.289151188684208</v>
      </c>
      <c r="O18">
        <f>SUM(K18:N18)</f>
        <v>84.15559145992799</v>
      </c>
    </row>
    <row r="19" spans="1:15" ht="15.6" x14ac:dyDescent="0.25">
      <c r="A19" s="34" t="s">
        <v>269</v>
      </c>
      <c r="B19" s="33" t="s">
        <v>255</v>
      </c>
      <c r="C19" s="33" t="s">
        <v>254</v>
      </c>
      <c r="D19" s="33" t="s">
        <v>253</v>
      </c>
      <c r="F19" s="29" t="s">
        <v>268</v>
      </c>
      <c r="G19" s="2">
        <f>G14</f>
        <v>0.6180339887498949</v>
      </c>
    </row>
    <row r="20" spans="1:15" ht="15.6" x14ac:dyDescent="0.25">
      <c r="A20" s="31" t="s">
        <v>267</v>
      </c>
      <c r="B20" s="30">
        <f>$G$18*G21*G21</f>
        <v>0.11062934784425822</v>
      </c>
      <c r="C20" s="32">
        <f>$G$31*G21</f>
        <v>2.7760498584767864E-2</v>
      </c>
      <c r="D20" s="32">
        <f>$G$28*G21</f>
        <v>6.9660112501051478E-3</v>
      </c>
      <c r="F20" s="29" t="s">
        <v>266</v>
      </c>
      <c r="G20" s="26">
        <f>+G19*G19</f>
        <v>0.38196601125010521</v>
      </c>
      <c r="M20">
        <f>+L16/M16</f>
        <v>3.0481025981509315</v>
      </c>
    </row>
    <row r="21" spans="1:15" ht="15.6" x14ac:dyDescent="0.25">
      <c r="A21" s="31" t="s">
        <v>265</v>
      </c>
      <c r="B21" s="30">
        <f>G22*G22*G21</f>
        <v>2.7760498584767864E-2</v>
      </c>
      <c r="C21" s="32">
        <f>$G$15*G21</f>
        <v>8.9834860509595535E-2</v>
      </c>
      <c r="D21" s="32">
        <f>G22*G22*G21</f>
        <v>2.7760498584767864E-2</v>
      </c>
      <c r="F21" s="29" t="s">
        <v>264</v>
      </c>
      <c r="G21" s="2">
        <f>+$G$22/$G$17</f>
        <v>0.76109315173571623</v>
      </c>
      <c r="H21" s="1">
        <v>0.78615137791649259</v>
      </c>
      <c r="I21" s="2">
        <f>+$G$22/$G$17</f>
        <v>0.76109315173571623</v>
      </c>
      <c r="M21">
        <f>+G19/G18</f>
        <v>3.2360679774997902</v>
      </c>
    </row>
    <row r="22" spans="1:15" ht="15.6" x14ac:dyDescent="0.25">
      <c r="A22" s="31" t="s">
        <v>263</v>
      </c>
      <c r="B22" s="32">
        <f>G21*G22*G23</f>
        <v>6.9660112501051478E-3</v>
      </c>
      <c r="C22" s="32">
        <f>G18*G22*G21</f>
        <v>2.7760498584767864E-2</v>
      </c>
      <c r="D22" s="30">
        <f>G21*G18*G21</f>
        <v>0.11062934784425822</v>
      </c>
      <c r="F22" s="29" t="s">
        <v>262</v>
      </c>
      <c r="G22" s="2">
        <f>+$G$18</f>
        <v>0.19098300562505255</v>
      </c>
      <c r="H22" s="10">
        <v>0.19098300600000001</v>
      </c>
      <c r="I22" s="2">
        <f>+$G$18</f>
        <v>0.19098300562505255</v>
      </c>
    </row>
    <row r="23" spans="1:15" ht="15.6" x14ac:dyDescent="0.25">
      <c r="F23" s="29" t="s">
        <v>261</v>
      </c>
      <c r="G23" s="2">
        <f>+$G$22*$G$17</f>
        <v>4.792384263923103E-2</v>
      </c>
      <c r="H23" s="1">
        <f>1-H21-H22</f>
        <v>2.2865616083507401E-2</v>
      </c>
      <c r="I23" s="2">
        <f>+$G$22*$G$17</f>
        <v>4.792384263923103E-2</v>
      </c>
    </row>
    <row r="24" spans="1:15" ht="15.6" x14ac:dyDescent="0.25">
      <c r="A24" s="40" t="s">
        <v>244</v>
      </c>
      <c r="B24" s="40"/>
      <c r="C24" s="41"/>
      <c r="D24" s="35">
        <f>SUM(B20:D22)/9</f>
        <v>4.8451952559710416E-2</v>
      </c>
      <c r="F24" s="29" t="s">
        <v>243</v>
      </c>
      <c r="G24" s="26">
        <f>+G23*G19</f>
        <v>2.9618563622546244E-2</v>
      </c>
      <c r="H24" s="2"/>
    </row>
    <row r="25" spans="1:15" ht="15.6" x14ac:dyDescent="0.25">
      <c r="A25" s="40" t="s">
        <v>260</v>
      </c>
      <c r="B25" s="40"/>
      <c r="C25" s="41"/>
      <c r="D25" s="4">
        <f>G9*G18*G21</f>
        <v>4.8451952559710416E-2</v>
      </c>
      <c r="F25" s="29" t="s">
        <v>259</v>
      </c>
      <c r="G25" s="26">
        <f>G23*G22</f>
        <v>9.1526395083423931E-3</v>
      </c>
      <c r="H25" s="2"/>
    </row>
    <row r="26" spans="1:15" ht="15.6" x14ac:dyDescent="0.25">
      <c r="A26" s="42" t="s">
        <v>258</v>
      </c>
      <c r="B26" s="43"/>
      <c r="C26" s="43"/>
      <c r="D26" s="23">
        <f>D24/G21/G18</f>
        <v>0.33333333333333331</v>
      </c>
      <c r="F26" s="29"/>
      <c r="G26" s="26"/>
    </row>
    <row r="27" spans="1:15" ht="15.6" x14ac:dyDescent="0.25">
      <c r="F27" s="29" t="s">
        <v>257</v>
      </c>
      <c r="G27" s="26">
        <f>G23*G23</f>
        <v>2.2966946933097782E-3</v>
      </c>
    </row>
    <row r="28" spans="1:15" ht="15.6" x14ac:dyDescent="0.25">
      <c r="A28" s="34" t="s">
        <v>256</v>
      </c>
      <c r="B28" s="33" t="s">
        <v>255</v>
      </c>
      <c r="C28" s="33" t="s">
        <v>254</v>
      </c>
      <c r="D28" s="33" t="s">
        <v>253</v>
      </c>
      <c r="F28" s="29" t="s">
        <v>252</v>
      </c>
      <c r="G28" s="26">
        <f>G23*G18</f>
        <v>9.1526395083423931E-3</v>
      </c>
    </row>
    <row r="29" spans="1:15" ht="15.6" x14ac:dyDescent="0.25">
      <c r="A29" s="31" t="s">
        <v>251</v>
      </c>
      <c r="B29" s="30">
        <f>$G$23*G21*G21</f>
        <v>2.7760498584767864E-2</v>
      </c>
      <c r="C29" s="30">
        <f>$G$25*G21</f>
        <v>6.9660112501051478E-3</v>
      </c>
      <c r="D29" s="30">
        <f>$G$27*G21</f>
        <v>1.7479986027058333E-3</v>
      </c>
      <c r="F29" s="29" t="s">
        <v>250</v>
      </c>
      <c r="G29" s="26">
        <f>+G22*G22</f>
        <v>3.6474508437578851E-2</v>
      </c>
    </row>
    <row r="30" spans="1:15" ht="15.6" x14ac:dyDescent="0.25">
      <c r="A30" s="31" t="s">
        <v>249</v>
      </c>
      <c r="B30" s="32">
        <f>$G$28*G21</f>
        <v>6.9660112501051478E-3</v>
      </c>
      <c r="C30" s="32">
        <f>$G$24*G21</f>
        <v>2.2542485937368555E-2</v>
      </c>
      <c r="D30" s="32">
        <f>$G$28*G21</f>
        <v>6.9660112501051478E-3</v>
      </c>
      <c r="F30" s="29" t="s">
        <v>248</v>
      </c>
      <c r="G30" s="26">
        <f>G18*G18</f>
        <v>3.6474508437578851E-2</v>
      </c>
    </row>
    <row r="31" spans="1:15" ht="15.6" x14ac:dyDescent="0.25">
      <c r="A31" s="31" t="s">
        <v>247</v>
      </c>
      <c r="B31" s="30">
        <f>$G$27*G21</f>
        <v>1.7479986027058333E-3</v>
      </c>
      <c r="C31" s="30">
        <f>$G$25*G21</f>
        <v>6.9660112501051478E-3</v>
      </c>
      <c r="D31" s="30">
        <f>$G$23*G21*G21</f>
        <v>2.7760498584767864E-2</v>
      </c>
      <c r="F31" s="29" t="s">
        <v>246</v>
      </c>
      <c r="G31" s="26">
        <f>+G22*G18</f>
        <v>3.6474508437578851E-2</v>
      </c>
    </row>
    <row r="32" spans="1:15" ht="15.6" x14ac:dyDescent="0.25">
      <c r="F32" s="28" t="s">
        <v>245</v>
      </c>
      <c r="G32" s="26">
        <f>G18*G22</f>
        <v>3.6474508437578851E-2</v>
      </c>
    </row>
    <row r="33" spans="1:8" ht="15.6" x14ac:dyDescent="0.25">
      <c r="A33" s="40" t="s">
        <v>244</v>
      </c>
      <c r="B33" s="40"/>
      <c r="C33" s="41"/>
      <c r="D33" s="25">
        <f>SUM(B29:D31)/9</f>
        <v>1.2158169479192951E-2</v>
      </c>
      <c r="F33" s="27" t="s">
        <v>243</v>
      </c>
      <c r="G33" s="26">
        <f>+G23*G19</f>
        <v>2.9618563622546244E-2</v>
      </c>
    </row>
    <row r="34" spans="1:8" ht="15.6" x14ac:dyDescent="0.25">
      <c r="A34" s="40" t="s">
        <v>242</v>
      </c>
      <c r="B34" s="40"/>
      <c r="C34" s="41"/>
      <c r="D34" s="24">
        <f>G9*G21*G23</f>
        <v>1.2158169479192949E-2</v>
      </c>
    </row>
    <row r="35" spans="1:8" ht="15.6" x14ac:dyDescent="0.25">
      <c r="H35" s="4"/>
    </row>
    <row r="36" spans="1:8" ht="15.6" x14ac:dyDescent="0.25">
      <c r="A36" s="40" t="s">
        <v>241</v>
      </c>
      <c r="B36" s="40"/>
      <c r="C36" s="41"/>
      <c r="D36" s="25">
        <f>SUM(B29:D29)/3</f>
        <v>1.2158169479192947E-2</v>
      </c>
      <c r="H36" s="4"/>
    </row>
    <row r="37" spans="1:8" ht="15.6" x14ac:dyDescent="0.25">
      <c r="A37" s="40" t="s">
        <v>240</v>
      </c>
      <c r="B37" s="40"/>
      <c r="C37" s="41"/>
      <c r="D37" s="24">
        <f>G10*G21*G23</f>
        <v>1.2158169479192949E-2</v>
      </c>
      <c r="H37" s="4"/>
    </row>
    <row r="38" spans="1:8" ht="15.6" x14ac:dyDescent="0.25">
      <c r="A38" s="23"/>
      <c r="B38" s="23"/>
      <c r="C38" s="23"/>
      <c r="D38" s="23"/>
      <c r="H38" s="4"/>
    </row>
    <row r="39" spans="1:8" ht="15.6" x14ac:dyDescent="0.25">
      <c r="A39" s="40" t="s">
        <v>239</v>
      </c>
      <c r="B39" s="40"/>
      <c r="C39" s="41"/>
      <c r="D39" s="24">
        <f>G12*G12*G18</f>
        <v>2.1220333958339162E-2</v>
      </c>
    </row>
    <row r="40" spans="1:8" ht="14.1" customHeight="1" x14ac:dyDescent="0.25">
      <c r="A40" s="23"/>
      <c r="B40" s="23"/>
      <c r="C40" s="23"/>
      <c r="D40" s="23"/>
    </row>
    <row r="41" spans="1:8" ht="14.1" customHeight="1" x14ac:dyDescent="0.25">
      <c r="A41" s="23"/>
      <c r="B41" s="23"/>
      <c r="C41" s="23"/>
      <c r="D41" s="23"/>
    </row>
    <row r="42" spans="1:8" ht="14.1" customHeight="1" x14ac:dyDescent="0.25">
      <c r="A42" s="23"/>
      <c r="B42" s="23"/>
      <c r="C42" s="23"/>
      <c r="D42" s="23"/>
    </row>
    <row r="43" spans="1:8" ht="14.1" customHeight="1" x14ac:dyDescent="0.25">
      <c r="A43" s="23"/>
      <c r="B43" s="23"/>
      <c r="C43" s="23"/>
      <c r="D43" s="23"/>
    </row>
    <row r="44" spans="1:8" ht="14.1" customHeight="1" x14ac:dyDescent="0.25">
      <c r="A44" s="23"/>
      <c r="B44" s="23"/>
      <c r="C44" s="23"/>
      <c r="D44" s="23"/>
    </row>
  </sheetData>
  <mergeCells count="14">
    <mergeCell ref="A17:C17"/>
    <mergeCell ref="A26:C26"/>
    <mergeCell ref="A25:C25"/>
    <mergeCell ref="A6:C6"/>
    <mergeCell ref="A7:C7"/>
    <mergeCell ref="A15:C15"/>
    <mergeCell ref="A16:C16"/>
    <mergeCell ref="A8:C8"/>
    <mergeCell ref="A24:C24"/>
    <mergeCell ref="A37:C37"/>
    <mergeCell ref="A36:C36"/>
    <mergeCell ref="A39:C39"/>
    <mergeCell ref="A33:C33"/>
    <mergeCell ref="A34:C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workbookViewId="0">
      <selection activeCell="G25" sqref="G25"/>
    </sheetView>
  </sheetViews>
  <sheetFormatPr defaultRowHeight="14.4" x14ac:dyDescent="0.25"/>
  <cols>
    <col min="2" max="2" width="12.77734375" customWidth="1"/>
  </cols>
  <sheetData>
    <row r="1" spans="1:5" ht="16.2" thickBot="1" x14ac:dyDescent="0.3">
      <c r="A1" s="22">
        <v>1</v>
      </c>
      <c r="B1" s="21" t="s">
        <v>238</v>
      </c>
      <c r="C1" s="21" t="s">
        <v>48</v>
      </c>
      <c r="D1" s="20" t="s">
        <v>15</v>
      </c>
      <c r="E1">
        <f t="shared" ref="E1:E64" si="0">LEN(B1)</f>
        <v>3</v>
      </c>
    </row>
    <row r="2" spans="1:5" ht="16.2" thickBot="1" x14ac:dyDescent="0.3">
      <c r="A2" s="19">
        <v>2</v>
      </c>
      <c r="B2" s="18" t="s">
        <v>237</v>
      </c>
      <c r="C2" s="18" t="s">
        <v>48</v>
      </c>
      <c r="D2" s="17" t="s">
        <v>12</v>
      </c>
      <c r="E2">
        <f t="shared" si="0"/>
        <v>3</v>
      </c>
    </row>
    <row r="3" spans="1:5" ht="16.2" thickBot="1" x14ac:dyDescent="0.3">
      <c r="A3" s="19">
        <v>3</v>
      </c>
      <c r="B3" s="18" t="s">
        <v>236</v>
      </c>
      <c r="C3" s="18" t="s">
        <v>48</v>
      </c>
      <c r="D3" s="17" t="s">
        <v>12</v>
      </c>
      <c r="E3">
        <f t="shared" si="0"/>
        <v>2</v>
      </c>
    </row>
    <row r="4" spans="1:5" ht="16.2" thickBot="1" x14ac:dyDescent="0.3">
      <c r="A4" s="19">
        <v>4</v>
      </c>
      <c r="B4" s="18" t="s">
        <v>235</v>
      </c>
      <c r="C4" s="18" t="s">
        <v>48</v>
      </c>
      <c r="D4" s="17" t="s">
        <v>15</v>
      </c>
      <c r="E4">
        <f t="shared" si="0"/>
        <v>3</v>
      </c>
    </row>
    <row r="5" spans="1:5" ht="16.2" thickBot="1" x14ac:dyDescent="0.3">
      <c r="A5" s="19">
        <v>5</v>
      </c>
      <c r="B5" s="18" t="s">
        <v>234</v>
      </c>
      <c r="C5" s="18" t="s">
        <v>48</v>
      </c>
      <c r="D5" s="17" t="s">
        <v>53</v>
      </c>
      <c r="E5">
        <f t="shared" si="0"/>
        <v>2</v>
      </c>
    </row>
    <row r="6" spans="1:5" ht="16.2" thickBot="1" x14ac:dyDescent="0.3">
      <c r="A6" s="19">
        <v>6</v>
      </c>
      <c r="B6" s="18" t="s">
        <v>233</v>
      </c>
      <c r="C6" s="18" t="s">
        <v>48</v>
      </c>
      <c r="D6" s="17" t="s">
        <v>53</v>
      </c>
      <c r="E6">
        <f t="shared" si="0"/>
        <v>3</v>
      </c>
    </row>
    <row r="7" spans="1:5" ht="16.2" thickBot="1" x14ac:dyDescent="0.3">
      <c r="A7" s="19">
        <v>7</v>
      </c>
      <c r="B7" s="18" t="s">
        <v>232</v>
      </c>
      <c r="C7" s="18" t="s">
        <v>48</v>
      </c>
      <c r="D7" s="17" t="s">
        <v>12</v>
      </c>
      <c r="E7">
        <f t="shared" si="0"/>
        <v>3</v>
      </c>
    </row>
    <row r="8" spans="1:5" ht="16.2" thickBot="1" x14ac:dyDescent="0.3">
      <c r="A8" s="19">
        <v>8</v>
      </c>
      <c r="B8" s="18" t="s">
        <v>231</v>
      </c>
      <c r="C8" s="18" t="s">
        <v>48</v>
      </c>
      <c r="D8" s="17" t="s">
        <v>86</v>
      </c>
      <c r="E8">
        <f t="shared" si="0"/>
        <v>3</v>
      </c>
    </row>
    <row r="9" spans="1:5" ht="16.2" thickBot="1" x14ac:dyDescent="0.3">
      <c r="A9" s="19">
        <v>9</v>
      </c>
      <c r="B9" s="18" t="s">
        <v>230</v>
      </c>
      <c r="C9" s="18" t="s">
        <v>48</v>
      </c>
      <c r="D9" s="17" t="s">
        <v>17</v>
      </c>
      <c r="E9">
        <f t="shared" si="0"/>
        <v>3</v>
      </c>
    </row>
    <row r="10" spans="1:5" ht="16.2" thickBot="1" x14ac:dyDescent="0.3">
      <c r="A10" s="19">
        <v>10</v>
      </c>
      <c r="B10" s="18" t="s">
        <v>229</v>
      </c>
      <c r="C10" s="18" t="s">
        <v>48</v>
      </c>
      <c r="D10" s="17" t="s">
        <v>15</v>
      </c>
      <c r="E10">
        <f t="shared" si="0"/>
        <v>3</v>
      </c>
    </row>
    <row r="11" spans="1:5" ht="16.2" thickBot="1" x14ac:dyDescent="0.3">
      <c r="A11" s="19">
        <v>11</v>
      </c>
      <c r="B11" s="18" t="s">
        <v>228</v>
      </c>
      <c r="C11" s="18" t="s">
        <v>48</v>
      </c>
      <c r="D11" s="17" t="s">
        <v>15</v>
      </c>
      <c r="E11">
        <f t="shared" si="0"/>
        <v>3</v>
      </c>
    </row>
    <row r="12" spans="1:5" ht="16.2" thickBot="1" x14ac:dyDescent="0.3">
      <c r="A12" s="19">
        <v>12</v>
      </c>
      <c r="B12" s="18" t="s">
        <v>227</v>
      </c>
      <c r="C12" s="18" t="s">
        <v>48</v>
      </c>
      <c r="D12" s="17" t="s">
        <v>15</v>
      </c>
      <c r="E12">
        <f t="shared" si="0"/>
        <v>3</v>
      </c>
    </row>
    <row r="13" spans="1:5" ht="16.2" thickBot="1" x14ac:dyDescent="0.3">
      <c r="A13" s="19">
        <v>13</v>
      </c>
      <c r="B13" s="18" t="s">
        <v>226</v>
      </c>
      <c r="C13" s="18" t="s">
        <v>48</v>
      </c>
      <c r="D13" s="17" t="s">
        <v>53</v>
      </c>
      <c r="E13">
        <f t="shared" si="0"/>
        <v>3</v>
      </c>
    </row>
    <row r="14" spans="1:5" ht="16.2" thickBot="1" x14ac:dyDescent="0.3">
      <c r="A14" s="19">
        <v>14</v>
      </c>
      <c r="B14" s="18" t="s">
        <v>225</v>
      </c>
      <c r="C14" s="18" t="s">
        <v>48</v>
      </c>
      <c r="D14" s="17" t="s">
        <v>15</v>
      </c>
      <c r="E14">
        <f t="shared" si="0"/>
        <v>3</v>
      </c>
    </row>
    <row r="15" spans="1:5" ht="16.2" thickBot="1" x14ac:dyDescent="0.3">
      <c r="A15" s="19">
        <v>15</v>
      </c>
      <c r="B15" s="18" t="s">
        <v>224</v>
      </c>
      <c r="C15" s="18" t="s">
        <v>48</v>
      </c>
      <c r="D15" s="17" t="s">
        <v>12</v>
      </c>
      <c r="E15">
        <f t="shared" si="0"/>
        <v>3</v>
      </c>
    </row>
    <row r="16" spans="1:5" ht="16.2" thickBot="1" x14ac:dyDescent="0.3">
      <c r="A16" s="19">
        <v>16</v>
      </c>
      <c r="B16" s="18" t="s">
        <v>216</v>
      </c>
      <c r="C16" s="18" t="s">
        <v>48</v>
      </c>
      <c r="D16" s="17" t="s">
        <v>12</v>
      </c>
      <c r="E16">
        <f t="shared" si="0"/>
        <v>3</v>
      </c>
    </row>
    <row r="17" spans="1:5" ht="16.2" thickBot="1" x14ac:dyDescent="0.3">
      <c r="A17" s="19">
        <v>17</v>
      </c>
      <c r="B17" s="18" t="s">
        <v>223</v>
      </c>
      <c r="C17" s="18" t="s">
        <v>48</v>
      </c>
      <c r="D17" s="17" t="s">
        <v>17</v>
      </c>
      <c r="E17">
        <f t="shared" si="0"/>
        <v>3</v>
      </c>
    </row>
    <row r="18" spans="1:5" ht="16.2" thickBot="1" x14ac:dyDescent="0.3">
      <c r="A18" s="19">
        <v>18</v>
      </c>
      <c r="B18" s="18" t="s">
        <v>222</v>
      </c>
      <c r="C18" s="18" t="s">
        <v>48</v>
      </c>
      <c r="D18" s="17" t="s">
        <v>15</v>
      </c>
      <c r="E18">
        <f t="shared" si="0"/>
        <v>3</v>
      </c>
    </row>
    <row r="19" spans="1:5" ht="16.2" thickBot="1" x14ac:dyDescent="0.3">
      <c r="A19" s="19">
        <v>19</v>
      </c>
      <c r="B19" s="18" t="s">
        <v>221</v>
      </c>
      <c r="C19" s="18" t="s">
        <v>48</v>
      </c>
      <c r="D19" s="17" t="s">
        <v>17</v>
      </c>
      <c r="E19">
        <f t="shared" si="0"/>
        <v>3</v>
      </c>
    </row>
    <row r="20" spans="1:5" ht="16.2" thickBot="1" x14ac:dyDescent="0.3">
      <c r="A20" s="19">
        <v>20</v>
      </c>
      <c r="B20" s="18" t="s">
        <v>220</v>
      </c>
      <c r="C20" s="18" t="s">
        <v>48</v>
      </c>
      <c r="D20" s="17" t="s">
        <v>15</v>
      </c>
      <c r="E20">
        <f t="shared" si="0"/>
        <v>3</v>
      </c>
    </row>
    <row r="21" spans="1:5" ht="16.2" thickBot="1" x14ac:dyDescent="0.3">
      <c r="A21" s="19">
        <v>21</v>
      </c>
      <c r="B21" s="18" t="s">
        <v>219</v>
      </c>
      <c r="C21" s="18" t="s">
        <v>48</v>
      </c>
      <c r="D21" s="17" t="s">
        <v>12</v>
      </c>
      <c r="E21">
        <f t="shared" si="0"/>
        <v>3</v>
      </c>
    </row>
    <row r="22" spans="1:5" ht="16.2" thickBot="1" x14ac:dyDescent="0.3">
      <c r="A22" s="19">
        <v>22</v>
      </c>
      <c r="B22" s="18" t="s">
        <v>218</v>
      </c>
      <c r="C22" s="18" t="s">
        <v>48</v>
      </c>
      <c r="D22" s="17" t="s">
        <v>12</v>
      </c>
      <c r="E22">
        <f t="shared" si="0"/>
        <v>3</v>
      </c>
    </row>
    <row r="23" spans="1:5" ht="16.2" thickBot="1" x14ac:dyDescent="0.3">
      <c r="A23" s="19">
        <v>23</v>
      </c>
      <c r="B23" s="18" t="s">
        <v>217</v>
      </c>
      <c r="C23" s="18" t="s">
        <v>48</v>
      </c>
      <c r="D23" s="17" t="s">
        <v>12</v>
      </c>
      <c r="E23">
        <f t="shared" si="0"/>
        <v>3</v>
      </c>
    </row>
    <row r="24" spans="1:5" ht="16.2" thickBot="1" x14ac:dyDescent="0.3">
      <c r="A24" s="19">
        <v>24</v>
      </c>
      <c r="B24" s="18" t="s">
        <v>216</v>
      </c>
      <c r="C24" s="18" t="s">
        <v>48</v>
      </c>
      <c r="D24" s="17" t="s">
        <v>15</v>
      </c>
      <c r="E24">
        <f t="shared" si="0"/>
        <v>3</v>
      </c>
    </row>
    <row r="25" spans="1:5" ht="16.2" thickBot="1" x14ac:dyDescent="0.3">
      <c r="A25" s="19">
        <v>25</v>
      </c>
      <c r="B25" s="18" t="s">
        <v>215</v>
      </c>
      <c r="C25" s="18" t="s">
        <v>48</v>
      </c>
      <c r="D25" s="17" t="s">
        <v>15</v>
      </c>
      <c r="E25">
        <f t="shared" si="0"/>
        <v>3</v>
      </c>
    </row>
    <row r="26" spans="1:5" ht="16.2" thickBot="1" x14ac:dyDescent="0.3">
      <c r="A26" s="19">
        <v>26</v>
      </c>
      <c r="B26" s="18" t="s">
        <v>214</v>
      </c>
      <c r="C26" s="18" t="s">
        <v>48</v>
      </c>
      <c r="D26" s="17" t="s">
        <v>15</v>
      </c>
      <c r="E26">
        <f t="shared" si="0"/>
        <v>3</v>
      </c>
    </row>
    <row r="27" spans="1:5" ht="16.2" thickBot="1" x14ac:dyDescent="0.3">
      <c r="A27" s="19">
        <v>27</v>
      </c>
      <c r="B27" s="18" t="s">
        <v>213</v>
      </c>
      <c r="C27" s="18" t="s">
        <v>48</v>
      </c>
      <c r="D27" s="17" t="s">
        <v>15</v>
      </c>
      <c r="E27">
        <f t="shared" si="0"/>
        <v>3</v>
      </c>
    </row>
    <row r="28" spans="1:5" ht="16.2" thickBot="1" x14ac:dyDescent="0.3">
      <c r="A28" s="19">
        <v>28</v>
      </c>
      <c r="B28" s="18" t="s">
        <v>212</v>
      </c>
      <c r="C28" s="18" t="s">
        <v>48</v>
      </c>
      <c r="D28" s="17" t="s">
        <v>19</v>
      </c>
      <c r="E28">
        <f t="shared" si="0"/>
        <v>2</v>
      </c>
    </row>
    <row r="29" spans="1:5" ht="16.2" thickBot="1" x14ac:dyDescent="0.3">
      <c r="A29" s="19">
        <v>29</v>
      </c>
      <c r="B29" s="18" t="s">
        <v>211</v>
      </c>
      <c r="C29" s="18" t="s">
        <v>48</v>
      </c>
      <c r="D29" s="17" t="s">
        <v>53</v>
      </c>
      <c r="E29">
        <f t="shared" si="0"/>
        <v>3</v>
      </c>
    </row>
    <row r="30" spans="1:5" ht="16.2" thickBot="1" x14ac:dyDescent="0.3">
      <c r="A30" s="19">
        <v>30</v>
      </c>
      <c r="B30" s="18" t="s">
        <v>210</v>
      </c>
      <c r="C30" s="18" t="s">
        <v>48</v>
      </c>
      <c r="D30" s="17" t="s">
        <v>15</v>
      </c>
      <c r="E30">
        <f t="shared" si="0"/>
        <v>3</v>
      </c>
    </row>
    <row r="31" spans="1:5" ht="16.2" thickBot="1" x14ac:dyDescent="0.3">
      <c r="A31" s="19">
        <v>31</v>
      </c>
      <c r="B31" s="18" t="s">
        <v>209</v>
      </c>
      <c r="C31" s="18" t="s">
        <v>48</v>
      </c>
      <c r="D31" s="17" t="s">
        <v>12</v>
      </c>
      <c r="E31">
        <f t="shared" si="0"/>
        <v>3</v>
      </c>
    </row>
    <row r="32" spans="1:5" ht="16.2" thickBot="1" x14ac:dyDescent="0.3">
      <c r="A32" s="19">
        <v>32</v>
      </c>
      <c r="B32" s="18" t="s">
        <v>208</v>
      </c>
      <c r="C32" s="18" t="s">
        <v>48</v>
      </c>
      <c r="D32" s="17" t="s">
        <v>15</v>
      </c>
      <c r="E32">
        <f t="shared" si="0"/>
        <v>3</v>
      </c>
    </row>
    <row r="33" spans="1:5" ht="16.2" thickBot="1" x14ac:dyDescent="0.3">
      <c r="A33" s="19">
        <v>33</v>
      </c>
      <c r="B33" s="18" t="s">
        <v>207</v>
      </c>
      <c r="C33" s="18" t="s">
        <v>48</v>
      </c>
      <c r="D33" s="17" t="s">
        <v>15</v>
      </c>
      <c r="E33">
        <f t="shared" si="0"/>
        <v>3</v>
      </c>
    </row>
    <row r="34" spans="1:5" ht="16.2" thickBot="1" x14ac:dyDescent="0.3">
      <c r="A34" s="19">
        <v>34</v>
      </c>
      <c r="B34" s="18" t="s">
        <v>206</v>
      </c>
      <c r="C34" s="18" t="s">
        <v>48</v>
      </c>
      <c r="D34" s="17" t="s">
        <v>15</v>
      </c>
      <c r="E34">
        <f t="shared" si="0"/>
        <v>3</v>
      </c>
    </row>
    <row r="35" spans="1:5" ht="16.2" thickBot="1" x14ac:dyDescent="0.3">
      <c r="A35" s="19">
        <v>35</v>
      </c>
      <c r="B35" s="18" t="s">
        <v>205</v>
      </c>
      <c r="C35" s="18" t="s">
        <v>48</v>
      </c>
      <c r="D35" s="17" t="s">
        <v>15</v>
      </c>
      <c r="E35">
        <f t="shared" si="0"/>
        <v>3</v>
      </c>
    </row>
    <row r="36" spans="1:5" ht="16.2" thickBot="1" x14ac:dyDescent="0.3">
      <c r="A36" s="19">
        <v>36</v>
      </c>
      <c r="B36" s="18" t="s">
        <v>204</v>
      </c>
      <c r="C36" s="18" t="s">
        <v>48</v>
      </c>
      <c r="D36" s="17" t="s">
        <v>15</v>
      </c>
      <c r="E36">
        <f t="shared" si="0"/>
        <v>3</v>
      </c>
    </row>
    <row r="37" spans="1:5" ht="16.2" thickBot="1" x14ac:dyDescent="0.3">
      <c r="A37" s="19">
        <v>37</v>
      </c>
      <c r="B37" s="18" t="s">
        <v>203</v>
      </c>
      <c r="C37" s="18" t="s">
        <v>48</v>
      </c>
      <c r="D37" s="17" t="s">
        <v>15</v>
      </c>
      <c r="E37">
        <f t="shared" si="0"/>
        <v>3</v>
      </c>
    </row>
    <row r="38" spans="1:5" ht="16.2" thickBot="1" x14ac:dyDescent="0.3">
      <c r="A38" s="19">
        <v>38</v>
      </c>
      <c r="B38" s="18" t="s">
        <v>202</v>
      </c>
      <c r="C38" s="18" t="s">
        <v>48</v>
      </c>
      <c r="D38" s="17" t="s">
        <v>12</v>
      </c>
      <c r="E38">
        <f t="shared" si="0"/>
        <v>3</v>
      </c>
    </row>
    <row r="39" spans="1:5" ht="16.2" thickBot="1" x14ac:dyDescent="0.3">
      <c r="A39" s="19">
        <v>39</v>
      </c>
      <c r="B39" s="18" t="s">
        <v>201</v>
      </c>
      <c r="C39" s="18" t="s">
        <v>48</v>
      </c>
      <c r="D39" s="17" t="s">
        <v>17</v>
      </c>
      <c r="E39">
        <f t="shared" si="0"/>
        <v>2</v>
      </c>
    </row>
    <row r="40" spans="1:5" ht="16.2" thickBot="1" x14ac:dyDescent="0.3">
      <c r="A40" s="19">
        <v>40</v>
      </c>
      <c r="B40" s="18" t="s">
        <v>200</v>
      </c>
      <c r="C40" s="18" t="s">
        <v>48</v>
      </c>
      <c r="D40" s="17" t="s">
        <v>12</v>
      </c>
      <c r="E40">
        <f t="shared" si="0"/>
        <v>2</v>
      </c>
    </row>
    <row r="41" spans="1:5" ht="16.2" thickBot="1" x14ac:dyDescent="0.3">
      <c r="A41" s="19">
        <v>41</v>
      </c>
      <c r="B41" s="18" t="s">
        <v>199</v>
      </c>
      <c r="C41" s="18" t="s">
        <v>48</v>
      </c>
      <c r="D41" s="17" t="s">
        <v>15</v>
      </c>
      <c r="E41">
        <f t="shared" si="0"/>
        <v>3</v>
      </c>
    </row>
    <row r="42" spans="1:5" ht="16.2" thickBot="1" x14ac:dyDescent="0.3">
      <c r="A42" s="19">
        <v>42</v>
      </c>
      <c r="B42" s="18" t="s">
        <v>198</v>
      </c>
      <c r="C42" s="18" t="s">
        <v>48</v>
      </c>
      <c r="D42" s="17" t="s">
        <v>53</v>
      </c>
      <c r="E42">
        <f t="shared" si="0"/>
        <v>3</v>
      </c>
    </row>
    <row r="43" spans="1:5" ht="16.2" thickBot="1" x14ac:dyDescent="0.3">
      <c r="A43" s="19">
        <v>43</v>
      </c>
      <c r="B43" s="18" t="s">
        <v>197</v>
      </c>
      <c r="C43" s="18" t="s">
        <v>48</v>
      </c>
      <c r="D43" s="17" t="s">
        <v>15</v>
      </c>
      <c r="E43">
        <f t="shared" si="0"/>
        <v>3</v>
      </c>
    </row>
    <row r="44" spans="1:5" ht="16.2" thickBot="1" x14ac:dyDescent="0.3">
      <c r="A44" s="19">
        <v>44</v>
      </c>
      <c r="B44" s="18" t="s">
        <v>196</v>
      </c>
      <c r="C44" s="18" t="s">
        <v>48</v>
      </c>
      <c r="D44" s="17" t="s">
        <v>12</v>
      </c>
      <c r="E44">
        <f t="shared" si="0"/>
        <v>3</v>
      </c>
    </row>
    <row r="45" spans="1:5" ht="16.2" thickBot="1" x14ac:dyDescent="0.3">
      <c r="A45" s="19">
        <v>45</v>
      </c>
      <c r="B45" s="18" t="s">
        <v>195</v>
      </c>
      <c r="C45" s="18" t="s">
        <v>48</v>
      </c>
      <c r="D45" s="17" t="s">
        <v>15</v>
      </c>
      <c r="E45">
        <f t="shared" si="0"/>
        <v>3</v>
      </c>
    </row>
    <row r="46" spans="1:5" ht="16.2" thickBot="1" x14ac:dyDescent="0.3">
      <c r="A46" s="19">
        <v>46</v>
      </c>
      <c r="B46" s="18" t="s">
        <v>194</v>
      </c>
      <c r="C46" s="18" t="s">
        <v>48</v>
      </c>
      <c r="D46" s="17" t="s">
        <v>17</v>
      </c>
      <c r="E46">
        <f t="shared" si="0"/>
        <v>3</v>
      </c>
    </row>
    <row r="47" spans="1:5" ht="16.2" thickBot="1" x14ac:dyDescent="0.3">
      <c r="A47" s="19">
        <v>47</v>
      </c>
      <c r="B47" s="18" t="s">
        <v>193</v>
      </c>
      <c r="C47" s="18" t="s">
        <v>48</v>
      </c>
      <c r="D47" s="17" t="s">
        <v>53</v>
      </c>
      <c r="E47">
        <f t="shared" si="0"/>
        <v>3</v>
      </c>
    </row>
    <row r="48" spans="1:5" ht="16.2" thickBot="1" x14ac:dyDescent="0.3">
      <c r="A48" s="19">
        <v>48</v>
      </c>
      <c r="B48" s="18" t="s">
        <v>192</v>
      </c>
      <c r="C48" s="18" t="s">
        <v>48</v>
      </c>
      <c r="D48" s="17" t="s">
        <v>12</v>
      </c>
      <c r="E48">
        <f t="shared" si="0"/>
        <v>3</v>
      </c>
    </row>
    <row r="49" spans="1:5" ht="16.2" thickBot="1" x14ac:dyDescent="0.3">
      <c r="A49" s="19">
        <v>49</v>
      </c>
      <c r="B49" s="18" t="s">
        <v>191</v>
      </c>
      <c r="C49" s="18" t="s">
        <v>48</v>
      </c>
      <c r="D49" s="17" t="s">
        <v>15</v>
      </c>
      <c r="E49">
        <f t="shared" si="0"/>
        <v>3</v>
      </c>
    </row>
    <row r="50" spans="1:5" ht="16.2" thickBot="1" x14ac:dyDescent="0.3">
      <c r="A50" s="19">
        <v>50</v>
      </c>
      <c r="B50" s="18" t="s">
        <v>190</v>
      </c>
      <c r="C50" s="18" t="s">
        <v>48</v>
      </c>
      <c r="D50" s="17" t="s">
        <v>15</v>
      </c>
      <c r="E50">
        <f t="shared" si="0"/>
        <v>3</v>
      </c>
    </row>
    <row r="51" spans="1:5" ht="16.2" thickBot="1" x14ac:dyDescent="0.3">
      <c r="A51" s="19">
        <v>51</v>
      </c>
      <c r="B51" s="18" t="s">
        <v>189</v>
      </c>
      <c r="C51" s="18" t="s">
        <v>48</v>
      </c>
      <c r="D51" s="17" t="s">
        <v>12</v>
      </c>
      <c r="E51">
        <f t="shared" si="0"/>
        <v>3</v>
      </c>
    </row>
    <row r="52" spans="1:5" ht="16.2" thickBot="1" x14ac:dyDescent="0.3">
      <c r="A52" s="19">
        <v>52</v>
      </c>
      <c r="B52" s="18" t="s">
        <v>188</v>
      </c>
      <c r="C52" s="18" t="s">
        <v>48</v>
      </c>
      <c r="D52" s="17" t="s">
        <v>17</v>
      </c>
      <c r="E52">
        <f t="shared" si="0"/>
        <v>3</v>
      </c>
    </row>
    <row r="53" spans="1:5" ht="16.2" thickBot="1" x14ac:dyDescent="0.3">
      <c r="A53" s="19">
        <v>53</v>
      </c>
      <c r="B53" s="18" t="s">
        <v>187</v>
      </c>
      <c r="C53" s="18" t="s">
        <v>48</v>
      </c>
      <c r="D53" s="17" t="s">
        <v>15</v>
      </c>
      <c r="E53">
        <f t="shared" si="0"/>
        <v>3</v>
      </c>
    </row>
    <row r="54" spans="1:5" ht="16.2" thickBot="1" x14ac:dyDescent="0.3">
      <c r="A54" s="19">
        <v>54</v>
      </c>
      <c r="B54" s="18" t="s">
        <v>186</v>
      </c>
      <c r="C54" s="18" t="s">
        <v>48</v>
      </c>
      <c r="D54" s="17" t="s">
        <v>15</v>
      </c>
      <c r="E54">
        <f t="shared" si="0"/>
        <v>3</v>
      </c>
    </row>
    <row r="55" spans="1:5" ht="16.2" thickBot="1" x14ac:dyDescent="0.3">
      <c r="A55" s="19">
        <v>55</v>
      </c>
      <c r="B55" s="18" t="s">
        <v>185</v>
      </c>
      <c r="C55" s="18" t="s">
        <v>48</v>
      </c>
      <c r="D55" s="17" t="s">
        <v>12</v>
      </c>
      <c r="E55">
        <f t="shared" si="0"/>
        <v>3</v>
      </c>
    </row>
    <row r="56" spans="1:5" ht="16.2" thickBot="1" x14ac:dyDescent="0.3">
      <c r="A56" s="19">
        <v>56</v>
      </c>
      <c r="B56" s="18" t="s">
        <v>184</v>
      </c>
      <c r="C56" s="18" t="s">
        <v>48</v>
      </c>
      <c r="D56" s="17" t="s">
        <v>12</v>
      </c>
      <c r="E56">
        <f t="shared" si="0"/>
        <v>3</v>
      </c>
    </row>
    <row r="57" spans="1:5" ht="16.2" thickBot="1" x14ac:dyDescent="0.3">
      <c r="A57" s="19">
        <v>57</v>
      </c>
      <c r="B57" s="18" t="s">
        <v>183</v>
      </c>
      <c r="C57" s="18" t="s">
        <v>48</v>
      </c>
      <c r="D57" s="17" t="s">
        <v>12</v>
      </c>
      <c r="E57">
        <f t="shared" si="0"/>
        <v>3</v>
      </c>
    </row>
    <row r="58" spans="1:5" ht="16.2" thickBot="1" x14ac:dyDescent="0.3">
      <c r="A58" s="19">
        <v>58</v>
      </c>
      <c r="B58" s="18" t="s">
        <v>182</v>
      </c>
      <c r="C58" s="18" t="s">
        <v>48</v>
      </c>
      <c r="D58" s="17" t="s">
        <v>12</v>
      </c>
      <c r="E58">
        <f t="shared" si="0"/>
        <v>3</v>
      </c>
    </row>
    <row r="59" spans="1:5" ht="16.2" thickBot="1" x14ac:dyDescent="0.3">
      <c r="A59" s="19">
        <v>59</v>
      </c>
      <c r="B59" s="18" t="s">
        <v>181</v>
      </c>
      <c r="C59" s="18" t="s">
        <v>48</v>
      </c>
      <c r="D59" s="17" t="s">
        <v>12</v>
      </c>
      <c r="E59">
        <f t="shared" si="0"/>
        <v>3</v>
      </c>
    </row>
    <row r="60" spans="1:5" ht="16.2" thickBot="1" x14ac:dyDescent="0.3">
      <c r="A60" s="19">
        <v>60</v>
      </c>
      <c r="B60" s="18" t="s">
        <v>180</v>
      </c>
      <c r="C60" s="18" t="s">
        <v>48</v>
      </c>
      <c r="D60" s="17" t="s">
        <v>12</v>
      </c>
      <c r="E60">
        <f t="shared" si="0"/>
        <v>3</v>
      </c>
    </row>
    <row r="61" spans="1:5" ht="16.2" thickBot="1" x14ac:dyDescent="0.3">
      <c r="A61" s="19">
        <v>61</v>
      </c>
      <c r="B61" s="18" t="s">
        <v>179</v>
      </c>
      <c r="C61" s="18" t="s">
        <v>48</v>
      </c>
      <c r="D61" s="17" t="s">
        <v>15</v>
      </c>
      <c r="E61">
        <f t="shared" si="0"/>
        <v>3</v>
      </c>
    </row>
    <row r="62" spans="1:5" ht="16.2" thickBot="1" x14ac:dyDescent="0.3">
      <c r="A62" s="19">
        <v>62</v>
      </c>
      <c r="B62" s="18" t="s">
        <v>178</v>
      </c>
      <c r="C62" s="18" t="s">
        <v>48</v>
      </c>
      <c r="D62" s="17" t="s">
        <v>15</v>
      </c>
      <c r="E62">
        <f t="shared" si="0"/>
        <v>3</v>
      </c>
    </row>
    <row r="63" spans="1:5" ht="16.2" thickBot="1" x14ac:dyDescent="0.3">
      <c r="A63" s="19">
        <v>63</v>
      </c>
      <c r="B63" s="18" t="s">
        <v>177</v>
      </c>
      <c r="C63" s="18" t="s">
        <v>48</v>
      </c>
      <c r="D63" s="17" t="s">
        <v>15</v>
      </c>
      <c r="E63">
        <f t="shared" si="0"/>
        <v>3</v>
      </c>
    </row>
    <row r="64" spans="1:5" ht="16.2" thickBot="1" x14ac:dyDescent="0.3">
      <c r="A64" s="19">
        <v>64</v>
      </c>
      <c r="B64" s="18" t="s">
        <v>176</v>
      </c>
      <c r="C64" s="18" t="s">
        <v>48</v>
      </c>
      <c r="D64" s="17" t="s">
        <v>12</v>
      </c>
      <c r="E64">
        <f t="shared" si="0"/>
        <v>3</v>
      </c>
    </row>
    <row r="65" spans="1:5" ht="16.2" thickBot="1" x14ac:dyDescent="0.3">
      <c r="A65" s="19">
        <v>65</v>
      </c>
      <c r="B65" s="18" t="s">
        <v>175</v>
      </c>
      <c r="C65" s="18" t="s">
        <v>48</v>
      </c>
      <c r="D65" s="17" t="s">
        <v>15</v>
      </c>
      <c r="E65">
        <f t="shared" ref="E65:E128" si="1">LEN(B65)</f>
        <v>3</v>
      </c>
    </row>
    <row r="66" spans="1:5" ht="16.2" thickBot="1" x14ac:dyDescent="0.3">
      <c r="A66" s="19">
        <v>66</v>
      </c>
      <c r="B66" s="18" t="s">
        <v>174</v>
      </c>
      <c r="C66" s="18" t="s">
        <v>48</v>
      </c>
      <c r="D66" s="17" t="s">
        <v>15</v>
      </c>
      <c r="E66">
        <f t="shared" si="1"/>
        <v>3</v>
      </c>
    </row>
    <row r="67" spans="1:5" ht="16.2" thickBot="1" x14ac:dyDescent="0.3">
      <c r="A67" s="19">
        <v>67</v>
      </c>
      <c r="B67" s="18" t="s">
        <v>173</v>
      </c>
      <c r="C67" s="18" t="s">
        <v>48</v>
      </c>
      <c r="D67" s="17" t="s">
        <v>15</v>
      </c>
      <c r="E67">
        <f t="shared" si="1"/>
        <v>3</v>
      </c>
    </row>
    <row r="68" spans="1:5" ht="16.2" thickBot="1" x14ac:dyDescent="0.3">
      <c r="A68" s="19">
        <v>68</v>
      </c>
      <c r="B68" s="18" t="s">
        <v>172</v>
      </c>
      <c r="C68" s="18" t="s">
        <v>48</v>
      </c>
      <c r="D68" s="17" t="s">
        <v>12</v>
      </c>
      <c r="E68">
        <f t="shared" si="1"/>
        <v>3</v>
      </c>
    </row>
    <row r="69" spans="1:5" ht="16.2" thickBot="1" x14ac:dyDescent="0.3">
      <c r="A69" s="19">
        <v>69</v>
      </c>
      <c r="B69" s="18" t="s">
        <v>171</v>
      </c>
      <c r="C69" s="18" t="s">
        <v>48</v>
      </c>
      <c r="D69" s="17" t="s">
        <v>12</v>
      </c>
      <c r="E69">
        <f t="shared" si="1"/>
        <v>3</v>
      </c>
    </row>
    <row r="70" spans="1:5" ht="16.2" thickBot="1" x14ac:dyDescent="0.3">
      <c r="A70" s="19">
        <v>70</v>
      </c>
      <c r="B70" s="18" t="s">
        <v>170</v>
      </c>
      <c r="C70" s="18" t="s">
        <v>48</v>
      </c>
      <c r="D70" s="17" t="s">
        <v>12</v>
      </c>
      <c r="E70">
        <f t="shared" si="1"/>
        <v>3</v>
      </c>
    </row>
    <row r="71" spans="1:5" ht="16.2" thickBot="1" x14ac:dyDescent="0.3">
      <c r="A71" s="19">
        <v>71</v>
      </c>
      <c r="B71" s="18" t="s">
        <v>169</v>
      </c>
      <c r="C71" s="18" t="s">
        <v>48</v>
      </c>
      <c r="D71" s="17" t="s">
        <v>15</v>
      </c>
      <c r="E71">
        <f t="shared" si="1"/>
        <v>3</v>
      </c>
    </row>
    <row r="72" spans="1:5" ht="16.2" thickBot="1" x14ac:dyDescent="0.3">
      <c r="A72" s="19">
        <v>72</v>
      </c>
      <c r="B72" s="18" t="s">
        <v>168</v>
      </c>
      <c r="C72" s="18" t="s">
        <v>48</v>
      </c>
      <c r="D72" s="17" t="s">
        <v>17</v>
      </c>
      <c r="E72">
        <f t="shared" si="1"/>
        <v>3</v>
      </c>
    </row>
    <row r="73" spans="1:5" ht="16.2" thickBot="1" x14ac:dyDescent="0.3">
      <c r="A73" s="19">
        <v>73</v>
      </c>
      <c r="B73" s="18" t="s">
        <v>167</v>
      </c>
      <c r="C73" s="18" t="s">
        <v>48</v>
      </c>
      <c r="D73" s="17" t="s">
        <v>12</v>
      </c>
      <c r="E73">
        <f t="shared" si="1"/>
        <v>3</v>
      </c>
    </row>
    <row r="74" spans="1:5" ht="16.2" thickBot="1" x14ac:dyDescent="0.3">
      <c r="A74" s="19">
        <v>74</v>
      </c>
      <c r="B74" s="18" t="s">
        <v>166</v>
      </c>
      <c r="C74" s="18" t="s">
        <v>48</v>
      </c>
      <c r="D74" s="17" t="s">
        <v>12</v>
      </c>
      <c r="E74">
        <f t="shared" si="1"/>
        <v>3</v>
      </c>
    </row>
    <row r="75" spans="1:5" ht="16.2" thickBot="1" x14ac:dyDescent="0.3">
      <c r="A75" s="19">
        <v>75</v>
      </c>
      <c r="B75" s="18" t="s">
        <v>165</v>
      </c>
      <c r="C75" s="18" t="s">
        <v>48</v>
      </c>
      <c r="D75" s="17" t="s">
        <v>15</v>
      </c>
      <c r="E75">
        <f t="shared" si="1"/>
        <v>3</v>
      </c>
    </row>
    <row r="76" spans="1:5" ht="16.2" thickBot="1" x14ac:dyDescent="0.3">
      <c r="A76" s="19">
        <v>76</v>
      </c>
      <c r="B76" s="18" t="s">
        <v>164</v>
      </c>
      <c r="C76" s="18" t="s">
        <v>48</v>
      </c>
      <c r="D76" s="17" t="s">
        <v>15</v>
      </c>
      <c r="E76">
        <f t="shared" si="1"/>
        <v>3</v>
      </c>
    </row>
    <row r="77" spans="1:5" ht="16.2" thickBot="1" x14ac:dyDescent="0.3">
      <c r="A77" s="19">
        <v>77</v>
      </c>
      <c r="B77" s="18" t="s">
        <v>163</v>
      </c>
      <c r="C77" s="18" t="s">
        <v>48</v>
      </c>
      <c r="D77" s="17" t="s">
        <v>15</v>
      </c>
      <c r="E77">
        <f t="shared" si="1"/>
        <v>3</v>
      </c>
    </row>
    <row r="78" spans="1:5" ht="16.2" thickBot="1" x14ac:dyDescent="0.3">
      <c r="A78" s="19">
        <v>78</v>
      </c>
      <c r="B78" s="18" t="s">
        <v>162</v>
      </c>
      <c r="C78" s="18" t="s">
        <v>48</v>
      </c>
      <c r="D78" s="17" t="s">
        <v>15</v>
      </c>
      <c r="E78">
        <f t="shared" si="1"/>
        <v>3</v>
      </c>
    </row>
    <row r="79" spans="1:5" ht="16.2" thickBot="1" x14ac:dyDescent="0.3">
      <c r="A79" s="19">
        <v>79</v>
      </c>
      <c r="B79" s="18" t="s">
        <v>161</v>
      </c>
      <c r="C79" s="18" t="s">
        <v>48</v>
      </c>
      <c r="D79" s="17" t="s">
        <v>15</v>
      </c>
      <c r="E79">
        <f t="shared" si="1"/>
        <v>3</v>
      </c>
    </row>
    <row r="80" spans="1:5" ht="16.2" thickBot="1" x14ac:dyDescent="0.3">
      <c r="A80" s="19">
        <v>80</v>
      </c>
      <c r="B80" s="18" t="s">
        <v>160</v>
      </c>
      <c r="C80" s="18" t="s">
        <v>48</v>
      </c>
      <c r="D80" s="17" t="s">
        <v>12</v>
      </c>
      <c r="E80">
        <f t="shared" si="1"/>
        <v>3</v>
      </c>
    </row>
    <row r="81" spans="1:5" ht="16.2" thickBot="1" x14ac:dyDescent="0.3">
      <c r="A81" s="19">
        <v>81</v>
      </c>
      <c r="B81" s="18" t="s">
        <v>159</v>
      </c>
      <c r="C81" s="18" t="s">
        <v>48</v>
      </c>
      <c r="D81" s="17" t="s">
        <v>15</v>
      </c>
      <c r="E81">
        <f t="shared" si="1"/>
        <v>3</v>
      </c>
    </row>
    <row r="82" spans="1:5" ht="16.2" thickBot="1" x14ac:dyDescent="0.3">
      <c r="A82" s="19">
        <v>82</v>
      </c>
      <c r="B82" s="18" t="s">
        <v>158</v>
      </c>
      <c r="C82" s="18" t="s">
        <v>48</v>
      </c>
      <c r="D82" s="17" t="s">
        <v>15</v>
      </c>
      <c r="E82">
        <f t="shared" si="1"/>
        <v>3</v>
      </c>
    </row>
    <row r="83" spans="1:5" ht="16.2" thickBot="1" x14ac:dyDescent="0.3">
      <c r="A83" s="19">
        <v>83</v>
      </c>
      <c r="B83" s="18" t="s">
        <v>157</v>
      </c>
      <c r="C83" s="18" t="s">
        <v>48</v>
      </c>
      <c r="D83" s="17" t="s">
        <v>15</v>
      </c>
      <c r="E83">
        <f t="shared" si="1"/>
        <v>3</v>
      </c>
    </row>
    <row r="84" spans="1:5" ht="16.2" thickBot="1" x14ac:dyDescent="0.3">
      <c r="A84" s="19">
        <v>84</v>
      </c>
      <c r="B84" s="18" t="s">
        <v>156</v>
      </c>
      <c r="C84" s="18" t="s">
        <v>48</v>
      </c>
      <c r="D84" s="17" t="s">
        <v>12</v>
      </c>
      <c r="E84">
        <f t="shared" si="1"/>
        <v>3</v>
      </c>
    </row>
    <row r="85" spans="1:5" ht="16.2" thickBot="1" x14ac:dyDescent="0.3">
      <c r="A85" s="19">
        <v>85</v>
      </c>
      <c r="B85" s="18" t="s">
        <v>155</v>
      </c>
      <c r="C85" s="18" t="s">
        <v>48</v>
      </c>
      <c r="D85" s="17" t="s">
        <v>12</v>
      </c>
      <c r="E85">
        <f t="shared" si="1"/>
        <v>3</v>
      </c>
    </row>
    <row r="86" spans="1:5" ht="16.2" thickBot="1" x14ac:dyDescent="0.3">
      <c r="A86" s="19">
        <v>86</v>
      </c>
      <c r="B86" s="18" t="s">
        <v>154</v>
      </c>
      <c r="C86" s="18" t="s">
        <v>48</v>
      </c>
      <c r="D86" s="17" t="s">
        <v>15</v>
      </c>
      <c r="E86">
        <f t="shared" si="1"/>
        <v>3</v>
      </c>
    </row>
    <row r="87" spans="1:5" ht="16.2" thickBot="1" x14ac:dyDescent="0.3">
      <c r="A87" s="19">
        <v>87</v>
      </c>
      <c r="B87" s="18" t="s">
        <v>153</v>
      </c>
      <c r="C87" s="18" t="s">
        <v>48</v>
      </c>
      <c r="D87" s="17" t="s">
        <v>15</v>
      </c>
      <c r="E87">
        <f t="shared" si="1"/>
        <v>3</v>
      </c>
    </row>
    <row r="88" spans="1:5" ht="16.2" thickBot="1" x14ac:dyDescent="0.3">
      <c r="A88" s="19">
        <v>88</v>
      </c>
      <c r="B88" s="18" t="s">
        <v>152</v>
      </c>
      <c r="C88" s="18" t="s">
        <v>48</v>
      </c>
      <c r="D88" s="17" t="s">
        <v>53</v>
      </c>
      <c r="E88">
        <f t="shared" si="1"/>
        <v>3</v>
      </c>
    </row>
    <row r="89" spans="1:5" ht="16.2" thickBot="1" x14ac:dyDescent="0.3">
      <c r="A89" s="19">
        <v>89</v>
      </c>
      <c r="B89" s="18" t="s">
        <v>151</v>
      </c>
      <c r="C89" s="18" t="s">
        <v>48</v>
      </c>
      <c r="D89" s="17" t="s">
        <v>12</v>
      </c>
      <c r="E89">
        <f t="shared" si="1"/>
        <v>2</v>
      </c>
    </row>
    <row r="90" spans="1:5" ht="16.2" thickBot="1" x14ac:dyDescent="0.3">
      <c r="A90" s="19">
        <v>90</v>
      </c>
      <c r="B90" s="18" t="s">
        <v>150</v>
      </c>
      <c r="C90" s="18" t="s">
        <v>48</v>
      </c>
      <c r="D90" s="17" t="s">
        <v>17</v>
      </c>
      <c r="E90">
        <f t="shared" si="1"/>
        <v>3</v>
      </c>
    </row>
    <row r="91" spans="1:5" ht="16.2" thickBot="1" x14ac:dyDescent="0.3">
      <c r="A91" s="19">
        <v>91</v>
      </c>
      <c r="B91" s="18" t="s">
        <v>149</v>
      </c>
      <c r="C91" s="18" t="s">
        <v>48</v>
      </c>
      <c r="D91" s="17" t="s">
        <v>15</v>
      </c>
      <c r="E91">
        <f t="shared" si="1"/>
        <v>3</v>
      </c>
    </row>
    <row r="92" spans="1:5" ht="16.2" thickBot="1" x14ac:dyDescent="0.3">
      <c r="A92" s="19">
        <v>92</v>
      </c>
      <c r="B92" s="18" t="s">
        <v>148</v>
      </c>
      <c r="C92" s="18" t="s">
        <v>48</v>
      </c>
      <c r="D92" s="17" t="s">
        <v>15</v>
      </c>
      <c r="E92">
        <f t="shared" si="1"/>
        <v>3</v>
      </c>
    </row>
    <row r="93" spans="1:5" ht="16.2" thickBot="1" x14ac:dyDescent="0.3">
      <c r="A93" s="19">
        <v>93</v>
      </c>
      <c r="B93" s="18" t="s">
        <v>147</v>
      </c>
      <c r="C93" s="18" t="s">
        <v>48</v>
      </c>
      <c r="D93" s="17" t="s">
        <v>12</v>
      </c>
      <c r="E93">
        <f t="shared" si="1"/>
        <v>2</v>
      </c>
    </row>
    <row r="94" spans="1:5" ht="16.2" thickBot="1" x14ac:dyDescent="0.3">
      <c r="A94" s="19">
        <v>94</v>
      </c>
      <c r="B94" s="18" t="s">
        <v>146</v>
      </c>
      <c r="C94" s="18" t="s">
        <v>48</v>
      </c>
      <c r="D94" s="17" t="s">
        <v>53</v>
      </c>
      <c r="E94">
        <f t="shared" si="1"/>
        <v>3</v>
      </c>
    </row>
    <row r="95" spans="1:5" ht="16.2" thickBot="1" x14ac:dyDescent="0.3">
      <c r="A95" s="19">
        <v>95</v>
      </c>
      <c r="B95" s="18" t="s">
        <v>145</v>
      </c>
      <c r="C95" s="18" t="s">
        <v>48</v>
      </c>
      <c r="D95" s="17" t="s">
        <v>53</v>
      </c>
      <c r="E95">
        <f t="shared" si="1"/>
        <v>3</v>
      </c>
    </row>
    <row r="96" spans="1:5" ht="16.2" thickBot="1" x14ac:dyDescent="0.3">
      <c r="A96" s="19">
        <v>96</v>
      </c>
      <c r="B96" s="18" t="s">
        <v>144</v>
      </c>
      <c r="C96" s="18" t="s">
        <v>48</v>
      </c>
      <c r="D96" s="17" t="s">
        <v>53</v>
      </c>
      <c r="E96">
        <f t="shared" si="1"/>
        <v>3</v>
      </c>
    </row>
    <row r="97" spans="1:5" ht="16.2" thickBot="1" x14ac:dyDescent="0.3">
      <c r="A97" s="19">
        <v>97</v>
      </c>
      <c r="B97" s="18" t="s">
        <v>143</v>
      </c>
      <c r="C97" s="18" t="s">
        <v>48</v>
      </c>
      <c r="D97" s="17" t="s">
        <v>12</v>
      </c>
      <c r="E97">
        <f t="shared" si="1"/>
        <v>3</v>
      </c>
    </row>
    <row r="98" spans="1:5" ht="16.2" thickBot="1" x14ac:dyDescent="0.3">
      <c r="A98" s="19">
        <v>98</v>
      </c>
      <c r="B98" s="18" t="s">
        <v>142</v>
      </c>
      <c r="C98" s="18" t="s">
        <v>48</v>
      </c>
      <c r="D98" s="17" t="s">
        <v>12</v>
      </c>
      <c r="E98">
        <f t="shared" si="1"/>
        <v>3</v>
      </c>
    </row>
    <row r="99" spans="1:5" ht="16.2" thickBot="1" x14ac:dyDescent="0.3">
      <c r="A99" s="19">
        <v>99</v>
      </c>
      <c r="B99" s="18" t="s">
        <v>141</v>
      </c>
      <c r="C99" s="18" t="s">
        <v>48</v>
      </c>
      <c r="D99" s="17" t="s">
        <v>15</v>
      </c>
      <c r="E99">
        <f t="shared" si="1"/>
        <v>3</v>
      </c>
    </row>
    <row r="100" spans="1:5" ht="16.2" thickBot="1" x14ac:dyDescent="0.3">
      <c r="A100" s="19">
        <v>100</v>
      </c>
      <c r="B100" s="18" t="s">
        <v>140</v>
      </c>
      <c r="C100" s="18" t="s">
        <v>48</v>
      </c>
      <c r="D100" s="17" t="s">
        <v>53</v>
      </c>
      <c r="E100">
        <f t="shared" si="1"/>
        <v>3</v>
      </c>
    </row>
    <row r="101" spans="1:5" ht="16.2" thickBot="1" x14ac:dyDescent="0.3">
      <c r="A101" s="19">
        <v>101</v>
      </c>
      <c r="B101" s="18" t="s">
        <v>139</v>
      </c>
      <c r="C101" s="18" t="s">
        <v>48</v>
      </c>
      <c r="D101" s="17" t="s">
        <v>17</v>
      </c>
      <c r="E101">
        <f t="shared" si="1"/>
        <v>3</v>
      </c>
    </row>
    <row r="102" spans="1:5" ht="16.2" thickBot="1" x14ac:dyDescent="0.3">
      <c r="A102" s="19">
        <v>102</v>
      </c>
      <c r="B102" s="18" t="s">
        <v>138</v>
      </c>
      <c r="C102" s="18" t="s">
        <v>48</v>
      </c>
      <c r="D102" s="17" t="s">
        <v>12</v>
      </c>
      <c r="E102">
        <f t="shared" si="1"/>
        <v>3</v>
      </c>
    </row>
    <row r="103" spans="1:5" ht="16.2" thickBot="1" x14ac:dyDescent="0.3">
      <c r="A103" s="19">
        <v>103</v>
      </c>
      <c r="B103" s="18" t="s">
        <v>137</v>
      </c>
      <c r="C103" s="18" t="s">
        <v>48</v>
      </c>
      <c r="D103" s="17" t="s">
        <v>12</v>
      </c>
      <c r="E103">
        <f t="shared" si="1"/>
        <v>3</v>
      </c>
    </row>
    <row r="104" spans="1:5" ht="16.2" thickBot="1" x14ac:dyDescent="0.3">
      <c r="A104" s="19">
        <v>104</v>
      </c>
      <c r="B104" s="18" t="s">
        <v>136</v>
      </c>
      <c r="C104" s="18" t="s">
        <v>48</v>
      </c>
      <c r="D104" s="17" t="s">
        <v>12</v>
      </c>
      <c r="E104">
        <f t="shared" si="1"/>
        <v>3</v>
      </c>
    </row>
    <row r="105" spans="1:5" ht="16.2" thickBot="1" x14ac:dyDescent="0.3">
      <c r="A105" s="19">
        <v>105</v>
      </c>
      <c r="B105" s="18" t="s">
        <v>135</v>
      </c>
      <c r="C105" s="18" t="s">
        <v>48</v>
      </c>
      <c r="D105" s="17" t="s">
        <v>53</v>
      </c>
      <c r="E105">
        <f t="shared" si="1"/>
        <v>3</v>
      </c>
    </row>
    <row r="106" spans="1:5" ht="16.2" thickBot="1" x14ac:dyDescent="0.3">
      <c r="A106" s="19">
        <v>106</v>
      </c>
      <c r="B106" s="18" t="s">
        <v>134</v>
      </c>
      <c r="C106" s="18" t="s">
        <v>48</v>
      </c>
      <c r="D106" s="17" t="s">
        <v>53</v>
      </c>
      <c r="E106">
        <f t="shared" si="1"/>
        <v>3</v>
      </c>
    </row>
    <row r="107" spans="1:5" ht="16.2" thickBot="1" x14ac:dyDescent="0.3">
      <c r="A107" s="19">
        <v>107</v>
      </c>
      <c r="B107" s="18" t="s">
        <v>133</v>
      </c>
      <c r="C107" s="18" t="s">
        <v>48</v>
      </c>
      <c r="D107" s="17" t="s">
        <v>130</v>
      </c>
      <c r="E107">
        <f t="shared" si="1"/>
        <v>3</v>
      </c>
    </row>
    <row r="108" spans="1:5" ht="16.2" thickBot="1" x14ac:dyDescent="0.3">
      <c r="A108" s="19">
        <v>108</v>
      </c>
      <c r="B108" s="18" t="s">
        <v>132</v>
      </c>
      <c r="C108" s="18" t="s">
        <v>48</v>
      </c>
      <c r="D108" s="17" t="s">
        <v>130</v>
      </c>
      <c r="E108">
        <f t="shared" si="1"/>
        <v>3</v>
      </c>
    </row>
    <row r="109" spans="1:5" ht="16.2" thickBot="1" x14ac:dyDescent="0.3">
      <c r="A109" s="19">
        <v>109</v>
      </c>
      <c r="B109" s="18" t="s">
        <v>131</v>
      </c>
      <c r="C109" s="18" t="s">
        <v>48</v>
      </c>
      <c r="D109" s="17" t="s">
        <v>130</v>
      </c>
      <c r="E109">
        <f t="shared" si="1"/>
        <v>3</v>
      </c>
    </row>
    <row r="110" spans="1:5" ht="16.2" thickBot="1" x14ac:dyDescent="0.3">
      <c r="A110" s="19">
        <v>110</v>
      </c>
      <c r="B110" s="18" t="s">
        <v>129</v>
      </c>
      <c r="C110" s="18" t="s">
        <v>48</v>
      </c>
      <c r="D110" s="17" t="s">
        <v>17</v>
      </c>
      <c r="E110">
        <f t="shared" si="1"/>
        <v>3</v>
      </c>
    </row>
    <row r="111" spans="1:5" ht="16.2" thickBot="1" x14ac:dyDescent="0.3">
      <c r="A111" s="19">
        <v>111</v>
      </c>
      <c r="B111" s="18" t="s">
        <v>128</v>
      </c>
      <c r="C111" s="18" t="s">
        <v>48</v>
      </c>
      <c r="D111" s="17" t="s">
        <v>15</v>
      </c>
      <c r="E111">
        <f t="shared" si="1"/>
        <v>3</v>
      </c>
    </row>
    <row r="112" spans="1:5" ht="16.2" thickBot="1" x14ac:dyDescent="0.3">
      <c r="A112" s="19">
        <v>112</v>
      </c>
      <c r="B112" s="18" t="s">
        <v>127</v>
      </c>
      <c r="C112" s="18" t="s">
        <v>48</v>
      </c>
      <c r="D112" s="17" t="s">
        <v>15</v>
      </c>
      <c r="E112">
        <f t="shared" si="1"/>
        <v>3</v>
      </c>
    </row>
    <row r="113" spans="1:5" ht="16.2" thickBot="1" x14ac:dyDescent="0.3">
      <c r="A113" s="19">
        <v>113</v>
      </c>
      <c r="B113" s="18" t="s">
        <v>126</v>
      </c>
      <c r="C113" s="18" t="s">
        <v>48</v>
      </c>
      <c r="D113" s="17" t="s">
        <v>12</v>
      </c>
      <c r="E113">
        <f t="shared" si="1"/>
        <v>3</v>
      </c>
    </row>
    <row r="114" spans="1:5" ht="16.2" thickBot="1" x14ac:dyDescent="0.3">
      <c r="A114" s="19">
        <v>114</v>
      </c>
      <c r="B114" s="18" t="s">
        <v>125</v>
      </c>
      <c r="C114" s="18" t="s">
        <v>48</v>
      </c>
      <c r="D114" s="17" t="s">
        <v>12</v>
      </c>
      <c r="E114">
        <f t="shared" si="1"/>
        <v>3</v>
      </c>
    </row>
    <row r="115" spans="1:5" ht="16.2" thickBot="1" x14ac:dyDescent="0.3">
      <c r="A115" s="19">
        <v>115</v>
      </c>
      <c r="B115" s="18" t="s">
        <v>124</v>
      </c>
      <c r="C115" s="18" t="s">
        <v>48</v>
      </c>
      <c r="D115" s="17" t="s">
        <v>12</v>
      </c>
      <c r="E115">
        <f t="shared" si="1"/>
        <v>3</v>
      </c>
    </row>
    <row r="116" spans="1:5" ht="16.2" thickBot="1" x14ac:dyDescent="0.3">
      <c r="A116" s="19">
        <v>116</v>
      </c>
      <c r="B116" s="18" t="s">
        <v>123</v>
      </c>
      <c r="C116" s="18" t="s">
        <v>48</v>
      </c>
      <c r="D116" s="17" t="s">
        <v>122</v>
      </c>
      <c r="E116">
        <f t="shared" si="1"/>
        <v>3</v>
      </c>
    </row>
    <row r="117" spans="1:5" ht="16.2" thickBot="1" x14ac:dyDescent="0.3">
      <c r="A117" s="19">
        <v>117</v>
      </c>
      <c r="B117" s="18" t="s">
        <v>121</v>
      </c>
      <c r="C117" s="18" t="s">
        <v>48</v>
      </c>
      <c r="D117" s="17" t="s">
        <v>17</v>
      </c>
      <c r="E117">
        <f t="shared" si="1"/>
        <v>3</v>
      </c>
    </row>
    <row r="118" spans="1:5" ht="16.2" thickBot="1" x14ac:dyDescent="0.3">
      <c r="A118" s="19">
        <v>118</v>
      </c>
      <c r="B118" s="18" t="s">
        <v>120</v>
      </c>
      <c r="C118" s="18" t="s">
        <v>48</v>
      </c>
      <c r="D118" s="17" t="s">
        <v>12</v>
      </c>
      <c r="E118">
        <f t="shared" si="1"/>
        <v>3</v>
      </c>
    </row>
    <row r="119" spans="1:5" ht="16.2" thickBot="1" x14ac:dyDescent="0.3">
      <c r="A119" s="19">
        <v>119</v>
      </c>
      <c r="B119" s="18" t="s">
        <v>119</v>
      </c>
      <c r="C119" s="18" t="s">
        <v>48</v>
      </c>
      <c r="D119" s="17" t="s">
        <v>86</v>
      </c>
      <c r="E119">
        <f t="shared" si="1"/>
        <v>3</v>
      </c>
    </row>
    <row r="120" spans="1:5" ht="16.2" thickBot="1" x14ac:dyDescent="0.3">
      <c r="A120" s="19">
        <v>120</v>
      </c>
      <c r="B120" s="18" t="s">
        <v>118</v>
      </c>
      <c r="C120" s="18" t="s">
        <v>48</v>
      </c>
      <c r="D120" s="17" t="s">
        <v>12</v>
      </c>
      <c r="E120">
        <f t="shared" si="1"/>
        <v>3</v>
      </c>
    </row>
    <row r="121" spans="1:5" ht="16.2" thickBot="1" x14ac:dyDescent="0.3">
      <c r="A121" s="19">
        <v>121</v>
      </c>
      <c r="B121" s="18" t="s">
        <v>63</v>
      </c>
      <c r="C121" s="18" t="s">
        <v>48</v>
      </c>
      <c r="D121" s="17" t="s">
        <v>15</v>
      </c>
      <c r="E121">
        <f t="shared" si="1"/>
        <v>3</v>
      </c>
    </row>
    <row r="122" spans="1:5" ht="16.2" thickBot="1" x14ac:dyDescent="0.3">
      <c r="A122" s="19">
        <v>122</v>
      </c>
      <c r="B122" s="18" t="s">
        <v>117</v>
      </c>
      <c r="C122" s="18" t="s">
        <v>48</v>
      </c>
      <c r="D122" s="17" t="s">
        <v>17</v>
      </c>
      <c r="E122">
        <f t="shared" si="1"/>
        <v>3</v>
      </c>
    </row>
    <row r="123" spans="1:5" ht="16.2" thickBot="1" x14ac:dyDescent="0.3">
      <c r="A123" s="19">
        <v>123</v>
      </c>
      <c r="B123" s="18" t="s">
        <v>116</v>
      </c>
      <c r="C123" s="18" t="s">
        <v>48</v>
      </c>
      <c r="D123" s="17" t="s">
        <v>86</v>
      </c>
      <c r="E123">
        <f t="shared" si="1"/>
        <v>3</v>
      </c>
    </row>
    <row r="124" spans="1:5" ht="16.2" thickBot="1" x14ac:dyDescent="0.3">
      <c r="A124" s="19">
        <v>124</v>
      </c>
      <c r="B124" s="18" t="s">
        <v>115</v>
      </c>
      <c r="C124" s="18" t="s">
        <v>48</v>
      </c>
      <c r="D124" s="17" t="s">
        <v>53</v>
      </c>
      <c r="E124">
        <f t="shared" si="1"/>
        <v>3</v>
      </c>
    </row>
    <row r="125" spans="1:5" ht="16.2" thickBot="1" x14ac:dyDescent="0.3">
      <c r="A125" s="19">
        <v>125</v>
      </c>
      <c r="B125" s="18" t="s">
        <v>114</v>
      </c>
      <c r="C125" s="18" t="s">
        <v>48</v>
      </c>
      <c r="D125" s="17" t="s">
        <v>12</v>
      </c>
      <c r="E125">
        <f t="shared" si="1"/>
        <v>3</v>
      </c>
    </row>
    <row r="126" spans="1:5" ht="16.2" thickBot="1" x14ac:dyDescent="0.3">
      <c r="A126" s="19">
        <v>126</v>
      </c>
      <c r="B126" s="18" t="s">
        <v>113</v>
      </c>
      <c r="C126" s="18" t="s">
        <v>48</v>
      </c>
      <c r="D126" s="17" t="s">
        <v>17</v>
      </c>
      <c r="E126">
        <f t="shared" si="1"/>
        <v>3</v>
      </c>
    </row>
    <row r="127" spans="1:5" ht="16.2" thickBot="1" x14ac:dyDescent="0.3">
      <c r="A127" s="19">
        <v>127</v>
      </c>
      <c r="B127" s="18" t="s">
        <v>112</v>
      </c>
      <c r="C127" s="18" t="s">
        <v>48</v>
      </c>
      <c r="D127" s="17" t="s">
        <v>15</v>
      </c>
      <c r="E127">
        <f t="shared" si="1"/>
        <v>3</v>
      </c>
    </row>
    <row r="128" spans="1:5" ht="16.2" thickBot="1" x14ac:dyDescent="0.3">
      <c r="A128" s="19">
        <v>128</v>
      </c>
      <c r="B128" s="18" t="s">
        <v>111</v>
      </c>
      <c r="C128" s="18" t="s">
        <v>48</v>
      </c>
      <c r="D128" s="17" t="s">
        <v>86</v>
      </c>
      <c r="E128">
        <f t="shared" si="1"/>
        <v>3</v>
      </c>
    </row>
    <row r="129" spans="1:5" ht="16.2" thickBot="1" x14ac:dyDescent="0.3">
      <c r="A129" s="19">
        <v>129</v>
      </c>
      <c r="B129" s="18" t="s">
        <v>110</v>
      </c>
      <c r="C129" s="18" t="s">
        <v>48</v>
      </c>
      <c r="D129" s="17" t="s">
        <v>53</v>
      </c>
      <c r="E129">
        <f t="shared" ref="E129:E192" si="2">LEN(B129)</f>
        <v>3</v>
      </c>
    </row>
    <row r="130" spans="1:5" ht="16.2" thickBot="1" x14ac:dyDescent="0.3">
      <c r="A130" s="19">
        <v>130</v>
      </c>
      <c r="B130" s="18" t="s">
        <v>109</v>
      </c>
      <c r="C130" s="18" t="s">
        <v>48</v>
      </c>
      <c r="D130" s="17" t="s">
        <v>86</v>
      </c>
      <c r="E130">
        <f t="shared" si="2"/>
        <v>3</v>
      </c>
    </row>
    <row r="131" spans="1:5" ht="16.2" thickBot="1" x14ac:dyDescent="0.3">
      <c r="A131" s="19">
        <v>131</v>
      </c>
      <c r="B131" s="18" t="s">
        <v>108</v>
      </c>
      <c r="C131" s="18" t="s">
        <v>48</v>
      </c>
      <c r="D131" s="17" t="s">
        <v>15</v>
      </c>
      <c r="E131">
        <f t="shared" si="2"/>
        <v>3</v>
      </c>
    </row>
    <row r="132" spans="1:5" ht="16.2" thickBot="1" x14ac:dyDescent="0.3">
      <c r="A132" s="19">
        <v>132</v>
      </c>
      <c r="B132" s="18" t="s">
        <v>107</v>
      </c>
      <c r="C132" s="18" t="s">
        <v>48</v>
      </c>
      <c r="D132" s="17" t="s">
        <v>17</v>
      </c>
      <c r="E132">
        <f t="shared" si="2"/>
        <v>3</v>
      </c>
    </row>
    <row r="133" spans="1:5" ht="16.2" thickBot="1" x14ac:dyDescent="0.3">
      <c r="A133" s="19">
        <v>133</v>
      </c>
      <c r="B133" s="18" t="s">
        <v>106</v>
      </c>
      <c r="C133" s="18" t="s">
        <v>48</v>
      </c>
      <c r="D133" s="17" t="s">
        <v>104</v>
      </c>
      <c r="E133">
        <f t="shared" si="2"/>
        <v>3</v>
      </c>
    </row>
    <row r="134" spans="1:5" ht="16.2" thickBot="1" x14ac:dyDescent="0.3">
      <c r="A134" s="19">
        <v>134</v>
      </c>
      <c r="B134" s="18" t="s">
        <v>105</v>
      </c>
      <c r="C134" s="18" t="s">
        <v>48</v>
      </c>
      <c r="D134" s="17" t="s">
        <v>104</v>
      </c>
      <c r="E134">
        <f t="shared" si="2"/>
        <v>3</v>
      </c>
    </row>
    <row r="135" spans="1:5" ht="16.2" thickBot="1" x14ac:dyDescent="0.3">
      <c r="A135" s="19">
        <v>135</v>
      </c>
      <c r="B135" s="18" t="s">
        <v>103</v>
      </c>
      <c r="C135" s="18" t="s">
        <v>48</v>
      </c>
      <c r="D135" s="17" t="s">
        <v>12</v>
      </c>
      <c r="E135">
        <f t="shared" si="2"/>
        <v>3</v>
      </c>
    </row>
    <row r="136" spans="1:5" ht="16.2" thickBot="1" x14ac:dyDescent="0.3">
      <c r="A136" s="19">
        <v>136</v>
      </c>
      <c r="B136" s="18" t="s">
        <v>102</v>
      </c>
      <c r="C136" s="18" t="s">
        <v>48</v>
      </c>
      <c r="D136" s="17" t="s">
        <v>12</v>
      </c>
      <c r="E136">
        <f t="shared" si="2"/>
        <v>3</v>
      </c>
    </row>
    <row r="137" spans="1:5" ht="16.2" thickBot="1" x14ac:dyDescent="0.3">
      <c r="A137" s="19">
        <v>137</v>
      </c>
      <c r="B137" s="18" t="s">
        <v>101</v>
      </c>
      <c r="C137" s="18" t="s">
        <v>48</v>
      </c>
      <c r="D137" s="17" t="s">
        <v>91</v>
      </c>
      <c r="E137">
        <f t="shared" si="2"/>
        <v>3</v>
      </c>
    </row>
    <row r="138" spans="1:5" ht="16.2" thickBot="1" x14ac:dyDescent="0.3">
      <c r="A138" s="19">
        <v>138</v>
      </c>
      <c r="B138" s="18" t="s">
        <v>100</v>
      </c>
      <c r="C138" s="18" t="s">
        <v>48</v>
      </c>
      <c r="D138" s="17" t="s">
        <v>91</v>
      </c>
      <c r="E138">
        <f t="shared" si="2"/>
        <v>3</v>
      </c>
    </row>
    <row r="139" spans="1:5" ht="16.2" thickBot="1" x14ac:dyDescent="0.3">
      <c r="A139" s="19">
        <v>139</v>
      </c>
      <c r="B139" s="18" t="s">
        <v>99</v>
      </c>
      <c r="C139" s="18" t="s">
        <v>48</v>
      </c>
      <c r="D139" s="17" t="s">
        <v>91</v>
      </c>
      <c r="E139">
        <f t="shared" si="2"/>
        <v>3</v>
      </c>
    </row>
    <row r="140" spans="1:5" ht="16.2" thickBot="1" x14ac:dyDescent="0.3">
      <c r="A140" s="19">
        <v>140</v>
      </c>
      <c r="B140" s="18" t="s">
        <v>98</v>
      </c>
      <c r="C140" s="18" t="s">
        <v>48</v>
      </c>
      <c r="D140" s="17" t="s">
        <v>12</v>
      </c>
      <c r="E140">
        <f t="shared" si="2"/>
        <v>3</v>
      </c>
    </row>
    <row r="141" spans="1:5" ht="16.2" thickBot="1" x14ac:dyDescent="0.3">
      <c r="A141" s="19">
        <v>141</v>
      </c>
      <c r="B141" s="18" t="s">
        <v>97</v>
      </c>
      <c r="C141" s="18" t="s">
        <v>48</v>
      </c>
      <c r="D141" s="17" t="s">
        <v>86</v>
      </c>
      <c r="E141">
        <f t="shared" si="2"/>
        <v>3</v>
      </c>
    </row>
    <row r="142" spans="1:5" ht="16.2" thickBot="1" x14ac:dyDescent="0.3">
      <c r="A142" s="19">
        <v>142</v>
      </c>
      <c r="B142" s="18" t="s">
        <v>96</v>
      </c>
      <c r="C142" s="18" t="s">
        <v>48</v>
      </c>
      <c r="D142" s="17" t="s">
        <v>86</v>
      </c>
      <c r="E142">
        <f t="shared" si="2"/>
        <v>3</v>
      </c>
    </row>
    <row r="143" spans="1:5" ht="16.2" thickBot="1" x14ac:dyDescent="0.3">
      <c r="A143" s="19">
        <v>143</v>
      </c>
      <c r="B143" s="18" t="s">
        <v>95</v>
      </c>
      <c r="C143" s="18" t="s">
        <v>48</v>
      </c>
      <c r="D143" s="17" t="s">
        <v>12</v>
      </c>
      <c r="E143">
        <f t="shared" si="2"/>
        <v>3</v>
      </c>
    </row>
    <row r="144" spans="1:5" ht="16.2" thickBot="1" x14ac:dyDescent="0.3">
      <c r="A144" s="19">
        <v>144</v>
      </c>
      <c r="B144" s="18" t="s">
        <v>94</v>
      </c>
      <c r="C144" s="18" t="s">
        <v>48</v>
      </c>
      <c r="D144" s="17" t="s">
        <v>53</v>
      </c>
      <c r="E144">
        <f t="shared" si="2"/>
        <v>3</v>
      </c>
    </row>
    <row r="145" spans="1:5" ht="16.2" thickBot="1" x14ac:dyDescent="0.3">
      <c r="A145" s="19">
        <v>145</v>
      </c>
      <c r="B145" s="18" t="s">
        <v>93</v>
      </c>
      <c r="C145" s="18" t="s">
        <v>48</v>
      </c>
      <c r="D145" s="17" t="s">
        <v>53</v>
      </c>
      <c r="E145">
        <f t="shared" si="2"/>
        <v>3</v>
      </c>
    </row>
    <row r="146" spans="1:5" ht="16.2" thickBot="1" x14ac:dyDescent="0.3">
      <c r="A146" s="19">
        <v>146</v>
      </c>
      <c r="B146" s="18" t="s">
        <v>92</v>
      </c>
      <c r="C146" s="18" t="s">
        <v>48</v>
      </c>
      <c r="D146" s="17" t="s">
        <v>91</v>
      </c>
      <c r="E146">
        <f t="shared" si="2"/>
        <v>3</v>
      </c>
    </row>
    <row r="147" spans="1:5" ht="16.2" thickBot="1" x14ac:dyDescent="0.3">
      <c r="A147" s="19">
        <v>147</v>
      </c>
      <c r="B147" s="18" t="s">
        <v>90</v>
      </c>
      <c r="C147" s="18" t="s">
        <v>48</v>
      </c>
      <c r="D147" s="17" t="s">
        <v>12</v>
      </c>
      <c r="E147">
        <f t="shared" si="2"/>
        <v>3</v>
      </c>
    </row>
    <row r="148" spans="1:5" ht="16.2" thickBot="1" x14ac:dyDescent="0.3">
      <c r="A148" s="19">
        <v>148</v>
      </c>
      <c r="B148" s="18" t="s">
        <v>89</v>
      </c>
      <c r="C148" s="18" t="s">
        <v>48</v>
      </c>
      <c r="D148" s="17" t="s">
        <v>86</v>
      </c>
      <c r="E148">
        <f t="shared" si="2"/>
        <v>3</v>
      </c>
    </row>
    <row r="149" spans="1:5" ht="16.2" thickBot="1" x14ac:dyDescent="0.3">
      <c r="A149" s="19">
        <v>149</v>
      </c>
      <c r="B149" s="18" t="s">
        <v>88</v>
      </c>
      <c r="C149" s="18" t="s">
        <v>48</v>
      </c>
      <c r="D149" s="17" t="s">
        <v>53</v>
      </c>
      <c r="E149">
        <f t="shared" si="2"/>
        <v>3</v>
      </c>
    </row>
    <row r="150" spans="1:5" ht="16.2" thickBot="1" x14ac:dyDescent="0.3">
      <c r="A150" s="19">
        <v>150</v>
      </c>
      <c r="B150" s="18" t="s">
        <v>87</v>
      </c>
      <c r="C150" s="18" t="s">
        <v>48</v>
      </c>
      <c r="D150" s="17" t="s">
        <v>86</v>
      </c>
      <c r="E150">
        <f t="shared" si="2"/>
        <v>3</v>
      </c>
    </row>
    <row r="151" spans="1:5" ht="16.2" thickBot="1" x14ac:dyDescent="0.3">
      <c r="A151" s="19">
        <v>151</v>
      </c>
      <c r="B151" s="18" t="s">
        <v>85</v>
      </c>
      <c r="C151" s="18" t="s">
        <v>48</v>
      </c>
      <c r="D151" s="17" t="s">
        <v>15</v>
      </c>
      <c r="E151">
        <f t="shared" si="2"/>
        <v>3</v>
      </c>
    </row>
    <row r="152" spans="1:5" ht="16.2" thickBot="1" x14ac:dyDescent="0.3">
      <c r="A152" s="19">
        <v>152</v>
      </c>
      <c r="B152" s="18" t="s">
        <v>84</v>
      </c>
      <c r="C152" s="18" t="s">
        <v>48</v>
      </c>
      <c r="D152" s="17" t="s">
        <v>12</v>
      </c>
      <c r="E152">
        <f t="shared" si="2"/>
        <v>3</v>
      </c>
    </row>
    <row r="153" spans="1:5" ht="16.2" thickBot="1" x14ac:dyDescent="0.3">
      <c r="A153" s="19">
        <v>153</v>
      </c>
      <c r="B153" s="18" t="s">
        <v>83</v>
      </c>
      <c r="C153" s="18" t="s">
        <v>48</v>
      </c>
      <c r="D153" s="17" t="s">
        <v>12</v>
      </c>
      <c r="E153">
        <f t="shared" si="2"/>
        <v>3</v>
      </c>
    </row>
    <row r="154" spans="1:5" ht="16.2" thickBot="1" x14ac:dyDescent="0.3">
      <c r="A154" s="19">
        <v>154</v>
      </c>
      <c r="B154" s="18" t="s">
        <v>82</v>
      </c>
      <c r="C154" s="18" t="s">
        <v>48</v>
      </c>
      <c r="D154" s="17" t="s">
        <v>12</v>
      </c>
      <c r="E154">
        <f t="shared" si="2"/>
        <v>3</v>
      </c>
    </row>
    <row r="155" spans="1:5" ht="16.2" thickBot="1" x14ac:dyDescent="0.3">
      <c r="A155" s="19">
        <v>155</v>
      </c>
      <c r="B155" s="18" t="s">
        <v>81</v>
      </c>
      <c r="C155" s="18" t="s">
        <v>48</v>
      </c>
      <c r="D155" s="17" t="s">
        <v>12</v>
      </c>
      <c r="E155">
        <f t="shared" si="2"/>
        <v>3</v>
      </c>
    </row>
    <row r="156" spans="1:5" ht="16.2" thickBot="1" x14ac:dyDescent="0.3">
      <c r="A156" s="19">
        <v>156</v>
      </c>
      <c r="B156" s="18" t="s">
        <v>80</v>
      </c>
      <c r="C156" s="18" t="s">
        <v>48</v>
      </c>
      <c r="D156" s="17" t="s">
        <v>12</v>
      </c>
      <c r="E156">
        <f t="shared" si="2"/>
        <v>3</v>
      </c>
    </row>
    <row r="157" spans="1:5" ht="16.2" thickBot="1" x14ac:dyDescent="0.3">
      <c r="A157" s="19">
        <v>157</v>
      </c>
      <c r="B157" s="18" t="s">
        <v>79</v>
      </c>
      <c r="C157" s="18" t="s">
        <v>48</v>
      </c>
      <c r="D157" s="17" t="s">
        <v>15</v>
      </c>
      <c r="E157">
        <f t="shared" si="2"/>
        <v>3</v>
      </c>
    </row>
    <row r="158" spans="1:5" ht="16.2" thickBot="1" x14ac:dyDescent="0.3">
      <c r="A158" s="19">
        <v>158</v>
      </c>
      <c r="B158" s="18" t="s">
        <v>78</v>
      </c>
      <c r="C158" s="18" t="s">
        <v>48</v>
      </c>
      <c r="D158" s="17" t="s">
        <v>15</v>
      </c>
      <c r="E158">
        <f t="shared" si="2"/>
        <v>3</v>
      </c>
    </row>
    <row r="159" spans="1:5" ht="16.2" thickBot="1" x14ac:dyDescent="0.3">
      <c r="A159" s="19">
        <v>159</v>
      </c>
      <c r="B159" s="18" t="s">
        <v>77</v>
      </c>
      <c r="C159" s="18" t="s">
        <v>48</v>
      </c>
      <c r="D159" s="17" t="s">
        <v>15</v>
      </c>
      <c r="E159">
        <f t="shared" si="2"/>
        <v>3</v>
      </c>
    </row>
    <row r="160" spans="1:5" ht="16.2" thickBot="1" x14ac:dyDescent="0.3">
      <c r="A160" s="19">
        <v>160</v>
      </c>
      <c r="B160" s="18" t="s">
        <v>76</v>
      </c>
      <c r="C160" s="18" t="s">
        <v>48</v>
      </c>
      <c r="D160" s="17" t="s">
        <v>17</v>
      </c>
      <c r="E160">
        <f t="shared" si="2"/>
        <v>2</v>
      </c>
    </row>
    <row r="161" spans="1:5" ht="16.2" thickBot="1" x14ac:dyDescent="0.3">
      <c r="A161" s="19">
        <v>161</v>
      </c>
      <c r="B161" s="18" t="s">
        <v>75</v>
      </c>
      <c r="C161" s="18" t="s">
        <v>48</v>
      </c>
      <c r="D161" s="17" t="s">
        <v>12</v>
      </c>
      <c r="E161">
        <f t="shared" si="2"/>
        <v>2</v>
      </c>
    </row>
    <row r="162" spans="1:5" ht="16.2" thickBot="1" x14ac:dyDescent="0.3">
      <c r="A162" s="19">
        <v>162</v>
      </c>
      <c r="B162" s="18" t="s">
        <v>74</v>
      </c>
      <c r="C162" s="18" t="s">
        <v>48</v>
      </c>
      <c r="D162" s="17" t="s">
        <v>12</v>
      </c>
      <c r="E162">
        <f t="shared" si="2"/>
        <v>3</v>
      </c>
    </row>
    <row r="163" spans="1:5" ht="16.2" thickBot="1" x14ac:dyDescent="0.3">
      <c r="A163" s="19">
        <v>163</v>
      </c>
      <c r="B163" s="18" t="s">
        <v>73</v>
      </c>
      <c r="C163" s="18" t="s">
        <v>48</v>
      </c>
      <c r="D163" s="17" t="s">
        <v>15</v>
      </c>
      <c r="E163">
        <f t="shared" si="2"/>
        <v>3</v>
      </c>
    </row>
    <row r="164" spans="1:5" ht="16.2" thickBot="1" x14ac:dyDescent="0.3">
      <c r="A164" s="19">
        <v>164</v>
      </c>
      <c r="B164" s="18" t="s">
        <v>72</v>
      </c>
      <c r="C164" s="18" t="s">
        <v>48</v>
      </c>
      <c r="D164" s="17" t="s">
        <v>15</v>
      </c>
      <c r="E164">
        <f t="shared" si="2"/>
        <v>3</v>
      </c>
    </row>
    <row r="165" spans="1:5" ht="16.2" thickBot="1" x14ac:dyDescent="0.3">
      <c r="A165" s="19">
        <v>165</v>
      </c>
      <c r="B165" s="18" t="s">
        <v>71</v>
      </c>
      <c r="C165" s="18" t="s">
        <v>48</v>
      </c>
      <c r="D165" s="17" t="s">
        <v>12</v>
      </c>
      <c r="E165">
        <f t="shared" si="2"/>
        <v>3</v>
      </c>
    </row>
    <row r="166" spans="1:5" ht="16.2" thickBot="1" x14ac:dyDescent="0.3">
      <c r="A166" s="19">
        <v>166</v>
      </c>
      <c r="B166" s="18" t="s">
        <v>70</v>
      </c>
      <c r="C166" s="18" t="s">
        <v>48</v>
      </c>
      <c r="D166" s="17" t="s">
        <v>12</v>
      </c>
      <c r="E166">
        <f t="shared" si="2"/>
        <v>2</v>
      </c>
    </row>
    <row r="167" spans="1:5" ht="16.2" thickBot="1" x14ac:dyDescent="0.3">
      <c r="A167" s="19">
        <v>167</v>
      </c>
      <c r="B167" s="18" t="s">
        <v>69</v>
      </c>
      <c r="C167" s="18" t="s">
        <v>48</v>
      </c>
      <c r="D167" s="17" t="s">
        <v>12</v>
      </c>
      <c r="E167">
        <f t="shared" si="2"/>
        <v>2</v>
      </c>
    </row>
    <row r="168" spans="1:5" ht="16.2" thickBot="1" x14ac:dyDescent="0.3">
      <c r="A168" s="19">
        <v>168</v>
      </c>
      <c r="B168" s="18" t="s">
        <v>68</v>
      </c>
      <c r="C168" s="18" t="s">
        <v>48</v>
      </c>
      <c r="D168" s="17" t="s">
        <v>12</v>
      </c>
      <c r="E168">
        <f t="shared" si="2"/>
        <v>3</v>
      </c>
    </row>
    <row r="169" spans="1:5" ht="16.2" thickBot="1" x14ac:dyDescent="0.3">
      <c r="A169" s="19">
        <v>169</v>
      </c>
      <c r="B169" s="18" t="s">
        <v>67</v>
      </c>
      <c r="C169" s="18" t="s">
        <v>48</v>
      </c>
      <c r="D169" s="17" t="s">
        <v>12</v>
      </c>
      <c r="E169">
        <f t="shared" si="2"/>
        <v>3</v>
      </c>
    </row>
    <row r="170" spans="1:5" ht="16.2" thickBot="1" x14ac:dyDescent="0.3">
      <c r="A170" s="19">
        <v>170</v>
      </c>
      <c r="B170" s="18" t="s">
        <v>66</v>
      </c>
      <c r="C170" s="18" t="s">
        <v>48</v>
      </c>
      <c r="D170" s="17" t="s">
        <v>15</v>
      </c>
      <c r="E170">
        <f t="shared" si="2"/>
        <v>3</v>
      </c>
    </row>
    <row r="171" spans="1:5" ht="16.2" thickBot="1" x14ac:dyDescent="0.3">
      <c r="A171" s="19">
        <v>171</v>
      </c>
      <c r="B171" s="18" t="s">
        <v>65</v>
      </c>
      <c r="C171" s="18" t="s">
        <v>48</v>
      </c>
      <c r="D171" s="17" t="s">
        <v>53</v>
      </c>
      <c r="E171">
        <f t="shared" si="2"/>
        <v>3</v>
      </c>
    </row>
    <row r="172" spans="1:5" ht="16.2" thickBot="1" x14ac:dyDescent="0.3">
      <c r="A172" s="19">
        <v>172</v>
      </c>
      <c r="B172" s="18" t="s">
        <v>64</v>
      </c>
      <c r="C172" s="18" t="s">
        <v>48</v>
      </c>
      <c r="D172" s="17" t="s">
        <v>53</v>
      </c>
      <c r="E172">
        <f t="shared" si="2"/>
        <v>3</v>
      </c>
    </row>
    <row r="173" spans="1:5" ht="16.2" thickBot="1" x14ac:dyDescent="0.3">
      <c r="A173" s="19">
        <v>173</v>
      </c>
      <c r="B173" s="18" t="s">
        <v>63</v>
      </c>
      <c r="C173" s="18" t="s">
        <v>48</v>
      </c>
      <c r="D173" s="17" t="s">
        <v>15</v>
      </c>
      <c r="E173">
        <f t="shared" si="2"/>
        <v>3</v>
      </c>
    </row>
    <row r="174" spans="1:5" ht="16.2" thickBot="1" x14ac:dyDescent="0.3">
      <c r="A174" s="19">
        <v>174</v>
      </c>
      <c r="B174" s="18" t="s">
        <v>62</v>
      </c>
      <c r="C174" s="18" t="s">
        <v>48</v>
      </c>
      <c r="D174" s="17" t="s">
        <v>19</v>
      </c>
      <c r="E174">
        <f t="shared" si="2"/>
        <v>2</v>
      </c>
    </row>
    <row r="175" spans="1:5" ht="16.2" thickBot="1" x14ac:dyDescent="0.3">
      <c r="A175" s="19">
        <v>175</v>
      </c>
      <c r="B175" s="18" t="s">
        <v>61</v>
      </c>
      <c r="C175" s="18" t="s">
        <v>48</v>
      </c>
      <c r="D175" s="17" t="s">
        <v>53</v>
      </c>
      <c r="E175">
        <f t="shared" si="2"/>
        <v>3</v>
      </c>
    </row>
    <row r="176" spans="1:5" ht="16.2" thickBot="1" x14ac:dyDescent="0.3">
      <c r="A176" s="19">
        <v>176</v>
      </c>
      <c r="B176" s="18" t="s">
        <v>60</v>
      </c>
      <c r="C176" s="18" t="s">
        <v>48</v>
      </c>
      <c r="D176" s="17" t="s">
        <v>15</v>
      </c>
      <c r="E176">
        <f t="shared" si="2"/>
        <v>3</v>
      </c>
    </row>
    <row r="177" spans="1:5" ht="16.2" thickBot="1" x14ac:dyDescent="0.3">
      <c r="A177" s="19">
        <v>177</v>
      </c>
      <c r="B177" s="18" t="s">
        <v>59</v>
      </c>
      <c r="C177" s="18" t="s">
        <v>48</v>
      </c>
      <c r="D177" s="17" t="s">
        <v>19</v>
      </c>
      <c r="E177">
        <f t="shared" si="2"/>
        <v>3</v>
      </c>
    </row>
    <row r="178" spans="1:5" ht="16.2" thickBot="1" x14ac:dyDescent="0.3">
      <c r="A178" s="19">
        <v>178</v>
      </c>
      <c r="B178" s="18" t="s">
        <v>58</v>
      </c>
      <c r="C178" s="18" t="s">
        <v>48</v>
      </c>
      <c r="D178" s="17" t="s">
        <v>15</v>
      </c>
      <c r="E178">
        <f t="shared" si="2"/>
        <v>3</v>
      </c>
    </row>
    <row r="179" spans="1:5" ht="16.2" thickBot="1" x14ac:dyDescent="0.3">
      <c r="A179" s="19">
        <v>179</v>
      </c>
      <c r="B179" s="18" t="s">
        <v>57</v>
      </c>
      <c r="C179" s="18" t="s">
        <v>48</v>
      </c>
      <c r="D179" s="17" t="s">
        <v>15</v>
      </c>
      <c r="E179">
        <f t="shared" si="2"/>
        <v>3</v>
      </c>
    </row>
    <row r="180" spans="1:5" ht="16.2" thickBot="1" x14ac:dyDescent="0.3">
      <c r="A180" s="19">
        <v>180</v>
      </c>
      <c r="B180" s="18" t="s">
        <v>56</v>
      </c>
      <c r="C180" s="18" t="s">
        <v>48</v>
      </c>
      <c r="D180" s="17" t="s">
        <v>15</v>
      </c>
      <c r="E180">
        <f t="shared" si="2"/>
        <v>2</v>
      </c>
    </row>
    <row r="181" spans="1:5" ht="16.2" thickBot="1" x14ac:dyDescent="0.3">
      <c r="A181" s="19">
        <v>181</v>
      </c>
      <c r="B181" s="18" t="s">
        <v>55</v>
      </c>
      <c r="C181" s="18" t="s">
        <v>48</v>
      </c>
      <c r="D181" s="17" t="s">
        <v>12</v>
      </c>
      <c r="E181">
        <f t="shared" si="2"/>
        <v>2</v>
      </c>
    </row>
    <row r="182" spans="1:5" ht="16.2" thickBot="1" x14ac:dyDescent="0.3">
      <c r="A182" s="19">
        <v>182</v>
      </c>
      <c r="B182" s="18" t="s">
        <v>54</v>
      </c>
      <c r="C182" s="18" t="s">
        <v>48</v>
      </c>
      <c r="D182" s="17" t="s">
        <v>53</v>
      </c>
      <c r="E182">
        <f t="shared" si="2"/>
        <v>3</v>
      </c>
    </row>
    <row r="183" spans="1:5" ht="16.2" thickBot="1" x14ac:dyDescent="0.3">
      <c r="A183" s="19">
        <v>183</v>
      </c>
      <c r="B183" s="18" t="s">
        <v>52</v>
      </c>
      <c r="C183" s="18" t="s">
        <v>48</v>
      </c>
      <c r="D183" s="17" t="s">
        <v>19</v>
      </c>
      <c r="E183">
        <f t="shared" si="2"/>
        <v>3</v>
      </c>
    </row>
    <row r="184" spans="1:5" ht="16.2" thickBot="1" x14ac:dyDescent="0.3">
      <c r="A184" s="19">
        <v>184</v>
      </c>
      <c r="B184" s="18" t="s">
        <v>51</v>
      </c>
      <c r="C184" s="18" t="s">
        <v>48</v>
      </c>
      <c r="D184" s="17" t="s">
        <v>12</v>
      </c>
      <c r="E184">
        <f t="shared" si="2"/>
        <v>3</v>
      </c>
    </row>
    <row r="185" spans="1:5" ht="16.2" thickBot="1" x14ac:dyDescent="0.3">
      <c r="A185" s="19">
        <v>185</v>
      </c>
      <c r="B185" s="18" t="s">
        <v>50</v>
      </c>
      <c r="C185" s="18" t="s">
        <v>48</v>
      </c>
      <c r="D185" s="17" t="s">
        <v>15</v>
      </c>
      <c r="E185">
        <f t="shared" si="2"/>
        <v>3</v>
      </c>
    </row>
    <row r="186" spans="1:5" ht="16.2" thickBot="1" x14ac:dyDescent="0.3">
      <c r="A186" s="19">
        <v>186</v>
      </c>
      <c r="B186" s="18" t="s">
        <v>49</v>
      </c>
      <c r="C186" s="18" t="s">
        <v>48</v>
      </c>
      <c r="D186" s="17" t="s">
        <v>12</v>
      </c>
      <c r="E186">
        <f t="shared" si="2"/>
        <v>3</v>
      </c>
    </row>
    <row r="187" spans="1:5" ht="16.2" thickBot="1" x14ac:dyDescent="0.3">
      <c r="A187" s="19">
        <v>1</v>
      </c>
      <c r="B187" s="18" t="s">
        <v>47</v>
      </c>
      <c r="C187" s="18" t="s">
        <v>13</v>
      </c>
      <c r="D187" s="17" t="s">
        <v>15</v>
      </c>
      <c r="E187">
        <f t="shared" si="2"/>
        <v>3</v>
      </c>
    </row>
    <row r="188" spans="1:5" ht="16.2" thickBot="1" x14ac:dyDescent="0.3">
      <c r="A188" s="19">
        <v>2</v>
      </c>
      <c r="B188" s="18" t="s">
        <v>46</v>
      </c>
      <c r="C188" s="18" t="s">
        <v>13</v>
      </c>
      <c r="D188" s="17" t="s">
        <v>17</v>
      </c>
      <c r="E188">
        <f t="shared" si="2"/>
        <v>3</v>
      </c>
    </row>
    <row r="189" spans="1:5" ht="16.2" thickBot="1" x14ac:dyDescent="0.3">
      <c r="A189" s="19">
        <v>3</v>
      </c>
      <c r="B189" s="18" t="s">
        <v>45</v>
      </c>
      <c r="C189" s="18" t="s">
        <v>13</v>
      </c>
      <c r="D189" s="17" t="s">
        <v>17</v>
      </c>
      <c r="E189">
        <f t="shared" si="2"/>
        <v>3</v>
      </c>
    </row>
    <row r="190" spans="1:5" ht="16.2" thickBot="1" x14ac:dyDescent="0.3">
      <c r="A190" s="19">
        <v>4</v>
      </c>
      <c r="B190" s="18" t="s">
        <v>44</v>
      </c>
      <c r="C190" s="18" t="s">
        <v>13</v>
      </c>
      <c r="D190" s="17" t="s">
        <v>17</v>
      </c>
      <c r="E190">
        <f t="shared" si="2"/>
        <v>3</v>
      </c>
    </row>
    <row r="191" spans="1:5" ht="16.2" thickBot="1" x14ac:dyDescent="0.3">
      <c r="A191" s="19">
        <v>5</v>
      </c>
      <c r="B191" s="18" t="s">
        <v>43</v>
      </c>
      <c r="C191" s="18" t="s">
        <v>13</v>
      </c>
      <c r="D191" s="17" t="s">
        <v>17</v>
      </c>
      <c r="E191">
        <f t="shared" si="2"/>
        <v>3</v>
      </c>
    </row>
    <row r="192" spans="1:5" ht="16.2" thickBot="1" x14ac:dyDescent="0.3">
      <c r="A192" s="19">
        <v>6</v>
      </c>
      <c r="B192" s="18" t="s">
        <v>42</v>
      </c>
      <c r="C192" s="18" t="s">
        <v>13</v>
      </c>
      <c r="D192" s="17" t="s">
        <v>17</v>
      </c>
      <c r="E192">
        <f t="shared" si="2"/>
        <v>3</v>
      </c>
    </row>
    <row r="193" spans="1:5" ht="16.2" thickBot="1" x14ac:dyDescent="0.3">
      <c r="A193" s="19">
        <v>7</v>
      </c>
      <c r="B193" s="18" t="s">
        <v>41</v>
      </c>
      <c r="C193" s="18" t="s">
        <v>13</v>
      </c>
      <c r="D193" s="17" t="s">
        <v>17</v>
      </c>
      <c r="E193">
        <f t="shared" ref="E193:E217" si="3">LEN(B193)</f>
        <v>3</v>
      </c>
    </row>
    <row r="194" spans="1:5" ht="16.2" thickBot="1" x14ac:dyDescent="0.3">
      <c r="A194" s="19">
        <v>8</v>
      </c>
      <c r="B194" s="18" t="s">
        <v>40</v>
      </c>
      <c r="C194" s="18" t="s">
        <v>13</v>
      </c>
      <c r="D194" s="17" t="s">
        <v>17</v>
      </c>
      <c r="E194">
        <f t="shared" si="3"/>
        <v>3</v>
      </c>
    </row>
    <row r="195" spans="1:5" ht="16.2" thickBot="1" x14ac:dyDescent="0.3">
      <c r="A195" s="19">
        <v>9</v>
      </c>
      <c r="B195" s="18" t="s">
        <v>39</v>
      </c>
      <c r="C195" s="18" t="s">
        <v>13</v>
      </c>
      <c r="D195" s="17" t="s">
        <v>15</v>
      </c>
      <c r="E195">
        <f t="shared" si="3"/>
        <v>3</v>
      </c>
    </row>
    <row r="196" spans="1:5" ht="16.2" thickBot="1" x14ac:dyDescent="0.3">
      <c r="A196" s="19">
        <v>10</v>
      </c>
      <c r="B196" s="18" t="s">
        <v>38</v>
      </c>
      <c r="C196" s="18" t="s">
        <v>13</v>
      </c>
      <c r="D196" s="17" t="s">
        <v>15</v>
      </c>
      <c r="E196">
        <f t="shared" si="3"/>
        <v>3</v>
      </c>
    </row>
    <row r="197" spans="1:5" ht="16.2" thickBot="1" x14ac:dyDescent="0.3">
      <c r="A197" s="19">
        <v>11</v>
      </c>
      <c r="B197" s="18" t="s">
        <v>37</v>
      </c>
      <c r="C197" s="18" t="s">
        <v>13</v>
      </c>
      <c r="D197" s="17" t="s">
        <v>12</v>
      </c>
      <c r="E197">
        <f t="shared" si="3"/>
        <v>3</v>
      </c>
    </row>
    <row r="198" spans="1:5" ht="16.2" thickBot="1" x14ac:dyDescent="0.3">
      <c r="A198" s="19">
        <v>12</v>
      </c>
      <c r="B198" s="18" t="s">
        <v>36</v>
      </c>
      <c r="C198" s="18" t="s">
        <v>13</v>
      </c>
      <c r="D198" s="17" t="s">
        <v>17</v>
      </c>
      <c r="E198">
        <f t="shared" si="3"/>
        <v>2</v>
      </c>
    </row>
    <row r="199" spans="1:5" ht="16.2" thickBot="1" x14ac:dyDescent="0.3">
      <c r="A199" s="19">
        <v>13</v>
      </c>
      <c r="B199" s="18" t="s">
        <v>35</v>
      </c>
      <c r="C199" s="18" t="s">
        <v>13</v>
      </c>
      <c r="D199" s="17" t="s">
        <v>17</v>
      </c>
      <c r="E199">
        <f t="shared" si="3"/>
        <v>3</v>
      </c>
    </row>
    <row r="200" spans="1:5" ht="16.2" thickBot="1" x14ac:dyDescent="0.3">
      <c r="A200" s="19">
        <v>14</v>
      </c>
      <c r="B200" s="18" t="s">
        <v>34</v>
      </c>
      <c r="C200" s="18" t="s">
        <v>13</v>
      </c>
      <c r="D200" s="17" t="s">
        <v>17</v>
      </c>
      <c r="E200">
        <f t="shared" si="3"/>
        <v>3</v>
      </c>
    </row>
    <row r="201" spans="1:5" ht="16.2" thickBot="1" x14ac:dyDescent="0.3">
      <c r="A201" s="19">
        <v>15</v>
      </c>
      <c r="B201" s="18" t="s">
        <v>33</v>
      </c>
      <c r="C201" s="18" t="s">
        <v>13</v>
      </c>
      <c r="D201" s="17" t="s">
        <v>17</v>
      </c>
      <c r="E201">
        <f t="shared" si="3"/>
        <v>3</v>
      </c>
    </row>
    <row r="202" spans="1:5" ht="16.2" thickBot="1" x14ac:dyDescent="0.3">
      <c r="A202" s="19">
        <v>16</v>
      </c>
      <c r="B202" s="18" t="s">
        <v>32</v>
      </c>
      <c r="C202" s="18" t="s">
        <v>13</v>
      </c>
      <c r="D202" s="17" t="s">
        <v>19</v>
      </c>
      <c r="E202">
        <f t="shared" si="3"/>
        <v>3</v>
      </c>
    </row>
    <row r="203" spans="1:5" ht="16.2" thickBot="1" x14ac:dyDescent="0.3">
      <c r="A203" s="19">
        <v>17</v>
      </c>
      <c r="B203" s="18" t="s">
        <v>31</v>
      </c>
      <c r="C203" s="18" t="s">
        <v>13</v>
      </c>
      <c r="D203" s="17" t="s">
        <v>17</v>
      </c>
      <c r="E203">
        <f t="shared" si="3"/>
        <v>3</v>
      </c>
    </row>
    <row r="204" spans="1:5" ht="16.2" thickBot="1" x14ac:dyDescent="0.3">
      <c r="A204" s="19">
        <v>18</v>
      </c>
      <c r="B204" s="18" t="s">
        <v>30</v>
      </c>
      <c r="C204" s="18" t="s">
        <v>13</v>
      </c>
      <c r="D204" s="17" t="s">
        <v>15</v>
      </c>
      <c r="E204">
        <f t="shared" si="3"/>
        <v>3</v>
      </c>
    </row>
    <row r="205" spans="1:5" ht="16.2" thickBot="1" x14ac:dyDescent="0.3">
      <c r="A205" s="19">
        <v>19</v>
      </c>
      <c r="B205" s="18" t="s">
        <v>29</v>
      </c>
      <c r="C205" s="18" t="s">
        <v>13</v>
      </c>
      <c r="D205" s="17" t="s">
        <v>17</v>
      </c>
      <c r="E205">
        <f t="shared" si="3"/>
        <v>3</v>
      </c>
    </row>
    <row r="206" spans="1:5" ht="16.2" thickBot="1" x14ac:dyDescent="0.3">
      <c r="A206" s="19">
        <v>20</v>
      </c>
      <c r="B206" s="18" t="s">
        <v>28</v>
      </c>
      <c r="C206" s="18" t="s">
        <v>13</v>
      </c>
      <c r="D206" s="17" t="s">
        <v>17</v>
      </c>
      <c r="E206">
        <f t="shared" si="3"/>
        <v>3</v>
      </c>
    </row>
    <row r="207" spans="1:5" ht="16.2" thickBot="1" x14ac:dyDescent="0.3">
      <c r="A207" s="19">
        <v>21</v>
      </c>
      <c r="B207" s="18" t="s">
        <v>27</v>
      </c>
      <c r="C207" s="18" t="s">
        <v>13</v>
      </c>
      <c r="D207" s="17" t="s">
        <v>19</v>
      </c>
      <c r="E207">
        <f t="shared" si="3"/>
        <v>2</v>
      </c>
    </row>
    <row r="208" spans="1:5" ht="16.2" thickBot="1" x14ac:dyDescent="0.3">
      <c r="A208" s="19">
        <v>22</v>
      </c>
      <c r="B208" s="18" t="s">
        <v>26</v>
      </c>
      <c r="C208" s="18" t="s">
        <v>13</v>
      </c>
      <c r="D208" s="17" t="s">
        <v>19</v>
      </c>
      <c r="E208">
        <f t="shared" si="3"/>
        <v>3</v>
      </c>
    </row>
    <row r="209" spans="1:5" ht="16.2" thickBot="1" x14ac:dyDescent="0.3">
      <c r="A209" s="19">
        <v>23</v>
      </c>
      <c r="B209" s="18" t="s">
        <v>25</v>
      </c>
      <c r="C209" s="18" t="s">
        <v>13</v>
      </c>
      <c r="D209" s="17" t="s">
        <v>17</v>
      </c>
      <c r="E209">
        <f t="shared" si="3"/>
        <v>2</v>
      </c>
    </row>
    <row r="210" spans="1:5" ht="16.2" thickBot="1" x14ac:dyDescent="0.3">
      <c r="A210" s="19">
        <v>24</v>
      </c>
      <c r="B210" s="18" t="s">
        <v>24</v>
      </c>
      <c r="C210" s="18" t="s">
        <v>13</v>
      </c>
      <c r="D210" s="17" t="s">
        <v>17</v>
      </c>
      <c r="E210">
        <f t="shared" si="3"/>
        <v>3</v>
      </c>
    </row>
    <row r="211" spans="1:5" ht="16.2" thickBot="1" x14ac:dyDescent="0.3">
      <c r="A211" s="19">
        <v>25</v>
      </c>
      <c r="B211" s="18" t="s">
        <v>23</v>
      </c>
      <c r="C211" s="18" t="s">
        <v>13</v>
      </c>
      <c r="D211" s="17" t="s">
        <v>15</v>
      </c>
      <c r="E211">
        <f t="shared" si="3"/>
        <v>3</v>
      </c>
    </row>
    <row r="212" spans="1:5" ht="16.2" thickBot="1" x14ac:dyDescent="0.3">
      <c r="A212" s="19">
        <v>26</v>
      </c>
      <c r="B212" s="18" t="s">
        <v>22</v>
      </c>
      <c r="C212" s="18" t="s">
        <v>13</v>
      </c>
      <c r="D212" s="17" t="s">
        <v>17</v>
      </c>
      <c r="E212">
        <f t="shared" si="3"/>
        <v>3</v>
      </c>
    </row>
    <row r="213" spans="1:5" ht="16.2" thickBot="1" x14ac:dyDescent="0.3">
      <c r="A213" s="19">
        <v>27</v>
      </c>
      <c r="B213" s="18" t="s">
        <v>21</v>
      </c>
      <c r="C213" s="18" t="s">
        <v>13</v>
      </c>
      <c r="D213" s="17" t="s">
        <v>15</v>
      </c>
      <c r="E213">
        <f t="shared" si="3"/>
        <v>3</v>
      </c>
    </row>
    <row r="214" spans="1:5" ht="16.2" thickBot="1" x14ac:dyDescent="0.3">
      <c r="A214" s="19">
        <v>28</v>
      </c>
      <c r="B214" s="18" t="s">
        <v>20</v>
      </c>
      <c r="C214" s="18" t="s">
        <v>13</v>
      </c>
      <c r="D214" s="17" t="s">
        <v>19</v>
      </c>
      <c r="E214">
        <f t="shared" si="3"/>
        <v>3</v>
      </c>
    </row>
    <row r="215" spans="1:5" ht="16.2" thickBot="1" x14ac:dyDescent="0.3">
      <c r="A215" s="19">
        <v>29</v>
      </c>
      <c r="B215" s="18" t="s">
        <v>18</v>
      </c>
      <c r="C215" s="18" t="s">
        <v>13</v>
      </c>
      <c r="D215" s="17" t="s">
        <v>17</v>
      </c>
      <c r="E215">
        <f t="shared" si="3"/>
        <v>3</v>
      </c>
    </row>
    <row r="216" spans="1:5" ht="16.2" thickBot="1" x14ac:dyDescent="0.3">
      <c r="A216" s="19">
        <v>30</v>
      </c>
      <c r="B216" s="18" t="s">
        <v>16</v>
      </c>
      <c r="C216" s="18" t="s">
        <v>13</v>
      </c>
      <c r="D216" s="17" t="s">
        <v>15</v>
      </c>
      <c r="E216">
        <f t="shared" si="3"/>
        <v>3</v>
      </c>
    </row>
    <row r="217" spans="1:5" ht="15.6" x14ac:dyDescent="0.25">
      <c r="A217" s="16">
        <v>31</v>
      </c>
      <c r="B217" s="15" t="s">
        <v>14</v>
      </c>
      <c r="C217" s="15" t="s">
        <v>13</v>
      </c>
      <c r="D217" s="14" t="s">
        <v>12</v>
      </c>
      <c r="E217">
        <f t="shared" si="3"/>
        <v>2</v>
      </c>
    </row>
    <row r="218" spans="1:5" x14ac:dyDescent="0.25">
      <c r="E218">
        <f>COUNTIF(E1:E217,2)</f>
        <v>18</v>
      </c>
    </row>
    <row r="219" spans="1:5" x14ac:dyDescent="0.25">
      <c r="E219">
        <f>COUNTIF(E1:E217,3)</f>
        <v>199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阴阳+现实</vt:lpstr>
      <vt:lpstr>匹配公式</vt:lpstr>
      <vt:lpstr>用户名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2016-04-08T09:36:21Z</dcterms:modified>
</cp:coreProperties>
</file>