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41" i="1" l="1"/>
  <c r="Q42" i="1"/>
  <c r="Q43" i="1"/>
  <c r="Q40" i="1"/>
  <c r="P41" i="1"/>
  <c r="P42" i="1"/>
  <c r="P43" i="1"/>
  <c r="P40" i="1"/>
  <c r="AC37" i="1"/>
  <c r="F2" i="1" l="1"/>
  <c r="G2" i="1" s="1"/>
  <c r="D3" i="1"/>
  <c r="F3" i="1" s="1"/>
  <c r="G3" i="1" s="1"/>
  <c r="D4" i="1" l="1"/>
  <c r="F4" i="1" s="1"/>
  <c r="G4" i="1" s="1"/>
  <c r="D5" i="1" l="1"/>
  <c r="F5" i="1" s="1"/>
  <c r="G5" i="1" s="1"/>
  <c r="D6" i="1" l="1"/>
  <c r="F6" i="1" s="1"/>
  <c r="G6" i="1" s="1"/>
  <c r="D7" i="1" l="1"/>
  <c r="F7" i="1" s="1"/>
  <c r="G7" i="1" s="1"/>
  <c r="D8" i="1" l="1"/>
  <c r="F8" i="1" s="1"/>
  <c r="G8" i="1" s="1"/>
  <c r="D9" i="1" l="1"/>
  <c r="F9" i="1" s="1"/>
  <c r="G9" i="1" s="1"/>
  <c r="D10" i="1" l="1"/>
  <c r="F10" i="1" s="1"/>
  <c r="G10" i="1" s="1"/>
  <c r="D11" i="1" l="1"/>
  <c r="F11" i="1" s="1"/>
  <c r="G11" i="1" s="1"/>
  <c r="D12" i="1" l="1"/>
  <c r="F12" i="1" s="1"/>
  <c r="G12" i="1" s="1"/>
  <c r="D13" i="1" l="1"/>
  <c r="F13" i="1" s="1"/>
  <c r="G13" i="1" s="1"/>
  <c r="AC27" i="1"/>
  <c r="AC29" i="1" s="1"/>
  <c r="O18" i="1" s="1"/>
  <c r="X27" i="1"/>
  <c r="X29" i="1" s="1"/>
  <c r="O14" i="1" s="1"/>
  <c r="D14" i="1" l="1"/>
  <c r="F14" i="1" s="1"/>
  <c r="G14" i="1" s="1"/>
  <c r="Y27" i="1"/>
  <c r="Y29" i="1" s="1"/>
  <c r="O13" i="1" s="1"/>
  <c r="Z27" i="1"/>
  <c r="AD27" i="1"/>
  <c r="AD29" i="1" s="1"/>
  <c r="O17" i="1" s="1"/>
  <c r="AE27" i="1"/>
  <c r="AE29" i="1" s="1"/>
  <c r="O16" i="1" s="1"/>
  <c r="AA12" i="1"/>
  <c r="Z12" i="1"/>
  <c r="Y12" i="1"/>
  <c r="X12" i="1"/>
  <c r="AA11" i="1"/>
  <c r="Z11" i="1"/>
  <c r="Y11" i="1"/>
  <c r="X11" i="1"/>
  <c r="AA10" i="1"/>
  <c r="Z10" i="1"/>
  <c r="Y10" i="1"/>
  <c r="X10" i="1"/>
  <c r="O2" i="1"/>
  <c r="O6" i="1" s="1"/>
  <c r="O21" i="1" s="1"/>
  <c r="O27" i="1" s="1"/>
  <c r="D15" i="1" l="1"/>
  <c r="F15" i="1" s="1"/>
  <c r="G15" i="1" s="1"/>
  <c r="Z29" i="1"/>
  <c r="O12" i="1" s="1"/>
  <c r="AB11" i="1"/>
  <c r="AB12" i="1"/>
  <c r="O9" i="1" s="1"/>
  <c r="AB10" i="1"/>
  <c r="D16" i="1" l="1"/>
  <c r="F16" i="1" s="1"/>
  <c r="G16" i="1" s="1"/>
  <c r="O24" i="1"/>
  <c r="O30" i="1" s="1"/>
  <c r="O35" i="1" s="1"/>
  <c r="O7" i="1"/>
  <c r="O8" i="1"/>
  <c r="D17" i="1" l="1"/>
  <c r="F17" i="1" s="1"/>
  <c r="G17" i="1" s="1"/>
  <c r="O22" i="1"/>
  <c r="O28" i="1" s="1"/>
  <c r="O33" i="1" s="1"/>
  <c r="O23" i="1"/>
  <c r="O29" i="1" s="1"/>
  <c r="O34" i="1" s="1"/>
  <c r="H5" i="1" l="1"/>
  <c r="I5" i="1" s="1"/>
  <c r="H12" i="1"/>
  <c r="I12" i="1" s="1"/>
  <c r="H16" i="1"/>
  <c r="I16" i="1" s="1"/>
  <c r="H8" i="1"/>
  <c r="I8" i="1" s="1"/>
  <c r="H7" i="1"/>
  <c r="I7" i="1" s="1"/>
  <c r="H6" i="1"/>
  <c r="I6" i="1" s="1"/>
  <c r="H11" i="1"/>
  <c r="I11" i="1" s="1"/>
  <c r="H15" i="1"/>
  <c r="I15" i="1" s="1"/>
  <c r="H9" i="1"/>
  <c r="I9" i="1" s="1"/>
  <c r="H13" i="1"/>
  <c r="I13" i="1" s="1"/>
  <c r="H17" i="1"/>
  <c r="I17" i="1" s="1"/>
  <c r="H3" i="1"/>
  <c r="I3" i="1" s="1"/>
  <c r="H10" i="1"/>
  <c r="I10" i="1" s="1"/>
  <c r="H14" i="1"/>
  <c r="I14" i="1" s="1"/>
  <c r="H4" i="1"/>
  <c r="I4" i="1" s="1"/>
  <c r="H2" i="1"/>
  <c r="I2" i="1" s="1"/>
  <c r="J2" i="1" s="1"/>
  <c r="D18" i="1"/>
  <c r="F18" i="1" s="1"/>
  <c r="G18" i="1" s="1"/>
  <c r="H18" i="1" l="1"/>
  <c r="I1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D19" i="1"/>
  <c r="F19" i="1" s="1"/>
  <c r="J18" i="1" l="1"/>
  <c r="G19" i="1"/>
  <c r="H19" i="1" s="1"/>
  <c r="I19" i="1" s="1"/>
  <c r="D20" i="1"/>
  <c r="F20" i="1" s="1"/>
  <c r="J19" i="1" l="1"/>
  <c r="G20" i="1"/>
  <c r="H20" i="1" s="1"/>
  <c r="I20" i="1" s="1"/>
  <c r="D21" i="1"/>
  <c r="F21" i="1" s="1"/>
  <c r="J20" i="1" l="1"/>
  <c r="G21" i="1"/>
  <c r="H21" i="1" s="1"/>
  <c r="I21" i="1" s="1"/>
  <c r="D22" i="1"/>
  <c r="F22" i="1" s="1"/>
  <c r="J21" i="1" l="1"/>
  <c r="G22" i="1"/>
  <c r="H22" i="1" s="1"/>
  <c r="I22" i="1" s="1"/>
  <c r="D23" i="1"/>
  <c r="F23" i="1" s="1"/>
  <c r="J22" i="1" l="1"/>
  <c r="G23" i="1"/>
  <c r="H23" i="1" s="1"/>
  <c r="I23" i="1" s="1"/>
  <c r="D24" i="1"/>
  <c r="F24" i="1" s="1"/>
  <c r="J23" i="1" l="1"/>
  <c r="G24" i="1"/>
  <c r="H24" i="1" s="1"/>
  <c r="I24" i="1" s="1"/>
  <c r="D25" i="1"/>
  <c r="F25" i="1" s="1"/>
  <c r="J24" i="1" l="1"/>
  <c r="G25" i="1"/>
  <c r="H25" i="1" s="1"/>
  <c r="I25" i="1" s="1"/>
  <c r="D26" i="1"/>
  <c r="F26" i="1" s="1"/>
  <c r="J25" i="1" l="1"/>
  <c r="G26" i="1"/>
  <c r="H26" i="1" s="1"/>
  <c r="I26" i="1" s="1"/>
  <c r="D27" i="1"/>
  <c r="F27" i="1" s="1"/>
  <c r="J26" i="1" l="1"/>
  <c r="G27" i="1"/>
  <c r="H27" i="1" s="1"/>
  <c r="I27" i="1" s="1"/>
  <c r="D28" i="1"/>
  <c r="F28" i="1" s="1"/>
  <c r="J27" i="1" l="1"/>
  <c r="G28" i="1"/>
  <c r="H28" i="1" s="1"/>
  <c r="I28" i="1" s="1"/>
  <c r="D29" i="1"/>
  <c r="F29" i="1" s="1"/>
  <c r="J28" i="1" l="1"/>
  <c r="G29" i="1"/>
  <c r="H29" i="1" s="1"/>
  <c r="I29" i="1" s="1"/>
  <c r="D30" i="1"/>
  <c r="F30" i="1" s="1"/>
  <c r="J29" i="1" l="1"/>
  <c r="G30" i="1"/>
  <c r="H30" i="1" s="1"/>
  <c r="I30" i="1" s="1"/>
  <c r="D31" i="1"/>
  <c r="F31" i="1" s="1"/>
  <c r="J30" i="1" l="1"/>
  <c r="G31" i="1"/>
  <c r="H31" i="1" s="1"/>
  <c r="I31" i="1" s="1"/>
  <c r="D32" i="1"/>
  <c r="F32" i="1" s="1"/>
  <c r="J31" i="1" l="1"/>
  <c r="G32" i="1"/>
  <c r="H32" i="1" s="1"/>
  <c r="I32" i="1" s="1"/>
  <c r="D33" i="1"/>
  <c r="F33" i="1" s="1"/>
  <c r="J32" i="1" l="1"/>
  <c r="G33" i="1"/>
  <c r="H33" i="1" s="1"/>
  <c r="I33" i="1" s="1"/>
  <c r="D34" i="1"/>
  <c r="F34" i="1" s="1"/>
  <c r="J33" i="1" l="1"/>
  <c r="G34" i="1"/>
  <c r="H34" i="1" s="1"/>
  <c r="I34" i="1" s="1"/>
  <c r="D35" i="1"/>
  <c r="F35" i="1" s="1"/>
  <c r="J34" i="1" l="1"/>
  <c r="G35" i="1"/>
  <c r="H35" i="1" s="1"/>
  <c r="I35" i="1" s="1"/>
  <c r="D36" i="1"/>
  <c r="F36" i="1" s="1"/>
  <c r="J35" i="1" l="1"/>
  <c r="G36" i="1"/>
  <c r="H36" i="1" s="1"/>
  <c r="I36" i="1" s="1"/>
  <c r="D37" i="1"/>
  <c r="F37" i="1" s="1"/>
  <c r="J36" i="1" l="1"/>
  <c r="G37" i="1"/>
  <c r="H37" i="1" s="1"/>
  <c r="I37" i="1" s="1"/>
  <c r="D38" i="1"/>
  <c r="F38" i="1" s="1"/>
  <c r="J37" i="1" l="1"/>
  <c r="G38" i="1"/>
  <c r="H38" i="1" s="1"/>
  <c r="I38" i="1" s="1"/>
  <c r="D39" i="1"/>
  <c r="F39" i="1" s="1"/>
  <c r="J38" i="1" l="1"/>
  <c r="G39" i="1"/>
  <c r="H39" i="1" s="1"/>
  <c r="I39" i="1" s="1"/>
  <c r="D40" i="1"/>
  <c r="F40" i="1" s="1"/>
  <c r="J39" i="1" l="1"/>
  <c r="G40" i="1"/>
  <c r="H40" i="1" s="1"/>
  <c r="I40" i="1" s="1"/>
  <c r="D41" i="1"/>
  <c r="F41" i="1" s="1"/>
  <c r="J40" i="1" l="1"/>
  <c r="G41" i="1"/>
  <c r="H41" i="1" s="1"/>
  <c r="I41" i="1" s="1"/>
  <c r="D42" i="1"/>
  <c r="F42" i="1" s="1"/>
  <c r="J41" i="1" l="1"/>
  <c r="G42" i="1"/>
  <c r="H42" i="1" s="1"/>
  <c r="I42" i="1" s="1"/>
  <c r="D43" i="1"/>
  <c r="F43" i="1" s="1"/>
  <c r="J42" i="1" l="1"/>
  <c r="G43" i="1"/>
  <c r="H43" i="1" s="1"/>
  <c r="I43" i="1" s="1"/>
  <c r="D44" i="1"/>
  <c r="F44" i="1" s="1"/>
  <c r="J43" i="1" l="1"/>
  <c r="G44" i="1"/>
  <c r="H44" i="1" s="1"/>
  <c r="I44" i="1" s="1"/>
  <c r="D45" i="1"/>
  <c r="F45" i="1" s="1"/>
  <c r="J44" i="1" l="1"/>
  <c r="G45" i="1"/>
  <c r="H45" i="1" s="1"/>
  <c r="I45" i="1" s="1"/>
  <c r="J45" i="1" l="1"/>
</calcChain>
</file>

<file path=xl/sharedStrings.xml><?xml version="1.0" encoding="utf-8"?>
<sst xmlns="http://schemas.openxmlformats.org/spreadsheetml/2006/main" count="135" uniqueCount="109">
  <si>
    <t>سکه</t>
  </si>
  <si>
    <t>الماس</t>
  </si>
  <si>
    <t>نفر چهارم</t>
  </si>
  <si>
    <t>نفر سوم</t>
  </si>
  <si>
    <t>نفر دوم</t>
  </si>
  <si>
    <t>نفر اول</t>
  </si>
  <si>
    <t>جمع</t>
  </si>
  <si>
    <t>احتمال دریافت الماس</t>
  </si>
  <si>
    <t>احتمال دریافت کارت ماشین</t>
  </si>
  <si>
    <t>احتمال جایگاه در هر مسابقه</t>
  </si>
  <si>
    <t>الماس دریافتی میانگین در هر مسابقه</t>
  </si>
  <si>
    <t>سکه دریافتی میانگین در هر مسابقه</t>
  </si>
  <si>
    <t>کارت دریافتی میانگین در هر مسابقه</t>
  </si>
  <si>
    <t>محاسبه</t>
  </si>
  <si>
    <t>ورودی</t>
  </si>
  <si>
    <t>زمان مسابقه تا مسابقه بعد</t>
  </si>
  <si>
    <t>زمان هر مسابقه</t>
  </si>
  <si>
    <t>زمان انتظار</t>
  </si>
  <si>
    <t>زمان پرت در منوها</t>
  </si>
  <si>
    <t>زمان برای پر شدن سوخت</t>
  </si>
  <si>
    <t>تعداد سوخت</t>
  </si>
  <si>
    <t>ضریب مبنا بازار سیاه</t>
  </si>
  <si>
    <t>ضریب افزایش بازار سیاه</t>
  </si>
  <si>
    <t>الماس به سکه</t>
  </si>
  <si>
    <t>مدت زمان لیگ (روز)</t>
  </si>
  <si>
    <t>هزینه پر کردن سوخت (الماس)</t>
  </si>
  <si>
    <t>تعداد بسته رایگان معمولی در هر روز</t>
  </si>
  <si>
    <t>تعداد بسته رایگان ویژه در هر روز</t>
  </si>
  <si>
    <t>سکه دریافتی اولیه</t>
  </si>
  <si>
    <t>الماس دریافتی اولیه</t>
  </si>
  <si>
    <t>در هر نوبت بازی:</t>
  </si>
  <si>
    <t>تعداد مسابقات</t>
  </si>
  <si>
    <t>تعداد سکه</t>
  </si>
  <si>
    <t>تعداد الماس</t>
  </si>
  <si>
    <t>تعداد کارت</t>
  </si>
  <si>
    <t>تعداد نوبت بازی در هر روز</t>
  </si>
  <si>
    <t>در هر روز</t>
  </si>
  <si>
    <t>بسته اول</t>
  </si>
  <si>
    <t>بسته دوم</t>
  </si>
  <si>
    <t>بسته سوم</t>
  </si>
  <si>
    <t>بسته چهارم</t>
  </si>
  <si>
    <t>میانگین</t>
  </si>
  <si>
    <t>احتمال</t>
  </si>
  <si>
    <t>سکه دریافتی لودینگ باکس معمولی</t>
  </si>
  <si>
    <t>الماس دریافتی لودینگ باکس ویژه</t>
  </si>
  <si>
    <t>الماس دریافتی لودینگ باکس معمولی</t>
  </si>
  <si>
    <t>سکه دریافتی لودینگ باکس ویژه</t>
  </si>
  <si>
    <t>کارت</t>
  </si>
  <si>
    <t>کارت دریافتی لودینگ باکس معمولی</t>
  </si>
  <si>
    <t>کارت دریافتی لودینگ باکس ویژه</t>
  </si>
  <si>
    <t>جایزه دریافتی لیگ:</t>
  </si>
  <si>
    <t>ماشین</t>
  </si>
  <si>
    <t>در هر لیگ</t>
  </si>
  <si>
    <t>در هر مسابقه</t>
  </si>
  <si>
    <t>لودینگ باکس در روز:</t>
  </si>
  <si>
    <t>#</t>
  </si>
  <si>
    <t>پرش قیمت</t>
  </si>
  <si>
    <t>قیمت ماشین</t>
  </si>
  <si>
    <t>Paykan 1600</t>
  </si>
  <si>
    <t>Nissan Patrol 160</t>
  </si>
  <si>
    <t>Paykan 1600 V2</t>
  </si>
  <si>
    <t>Saipa 131</t>
  </si>
  <si>
    <t>Peugeot 405 GLX</t>
  </si>
  <si>
    <t>Samand LX</t>
  </si>
  <si>
    <t>Peugeot Pars</t>
  </si>
  <si>
    <t>Samand Soren</t>
  </si>
  <si>
    <t>Dena</t>
  </si>
  <si>
    <t>Peugeot 206</t>
  </si>
  <si>
    <t>Renault L90</t>
  </si>
  <si>
    <t>BUICK REGAL GNX</t>
  </si>
  <si>
    <t>Citroen Xantia</t>
  </si>
  <si>
    <t>FIAT 500 1.4 T-JET ABARTH</t>
  </si>
  <si>
    <t>Nissan Maxima A33</t>
  </si>
  <si>
    <t>Hummer H1 Alpha Wagon</t>
  </si>
  <si>
    <t>Renault Clio 3.0 V6</t>
  </si>
  <si>
    <t>BMW M3 E30</t>
  </si>
  <si>
    <t>Volkswagen Golf IV</t>
  </si>
  <si>
    <t>Mini Cooper S JCW</t>
  </si>
  <si>
    <t>Toyota GT86</t>
  </si>
  <si>
    <t>Porsche Panamera</t>
  </si>
  <si>
    <t>BMW M6 E24</t>
  </si>
  <si>
    <t>BMW X5</t>
  </si>
  <si>
    <t>BMW Z4 SDRIVE 35I 2D</t>
  </si>
  <si>
    <t>NISSAN SKYLINE R34 GTR</t>
  </si>
  <si>
    <t>Mercedes-Benz C240</t>
  </si>
  <si>
    <t>BMW M3 E46</t>
  </si>
  <si>
    <t>CORVETTE STINGRAY 1966</t>
  </si>
  <si>
    <t>MITSUBISHI LANCER EVO X</t>
  </si>
  <si>
    <t>NISSAN 370Z NISMO 2009</t>
  </si>
  <si>
    <t>SUBARU IMPREZA WRX STI</t>
  </si>
  <si>
    <t>CHEVROLET CAMARO SS V8</t>
  </si>
  <si>
    <t>BMW M3 E92 FROZEN EDITION</t>
  </si>
  <si>
    <t>Toyota Supra 1994</t>
  </si>
  <si>
    <t>MASERATI GRANTURISMO S</t>
  </si>
  <si>
    <t>BMW M3 E92 GTS 2010</t>
  </si>
  <si>
    <t>NISSAN R35 GTR</t>
  </si>
  <si>
    <t>PORSCHE 911 GT3 RS 997</t>
  </si>
  <si>
    <t>MERCEDES SLS AMG</t>
  </si>
  <si>
    <t>AUDI R8 FSI QUATTRO V10</t>
  </si>
  <si>
    <t>FERRARI 458</t>
  </si>
  <si>
    <t>Ford Mustang Shelby GT500</t>
  </si>
  <si>
    <t>LAMBORGHINI GALLARDO</t>
  </si>
  <si>
    <t>میانگین قیمت کارت (الماس)</t>
  </si>
  <si>
    <t>میانگین قیمت کارت (سکه)</t>
  </si>
  <si>
    <t>تعداد مسابقه</t>
  </si>
  <si>
    <t>تعداد روز</t>
  </si>
  <si>
    <t>تجمعی روز</t>
  </si>
  <si>
    <t>فعلا استفاده نمی شن:</t>
  </si>
  <si>
    <t>امتیازهای لیگ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</si>
</sst>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>
      <selection activeCell="O27" sqref="O27"/>
    </sheetView>
  </sheetViews>
  <sheetFormatPr defaultRowHeight="15" x14ac:dyDescent="0.25"/>
  <cols>
    <col min="1" max="1" width="10.5703125" style="1" bestFit="1" customWidth="1"/>
    <col min="2" max="2" width="28" style="1" bestFit="1" customWidth="1"/>
    <col min="3" max="3" width="8.7109375" style="1" bestFit="1" customWidth="1"/>
    <col min="4" max="4" width="9.140625" style="1"/>
    <col min="5" max="5" width="8.7109375" style="1" bestFit="1" customWidth="1"/>
    <col min="6" max="6" width="21.140625" style="1" bestFit="1" customWidth="1"/>
    <col min="7" max="7" width="20.140625" style="1" bestFit="1" customWidth="1"/>
    <col min="8" max="10" width="12" style="1" bestFit="1" customWidth="1"/>
    <col min="11" max="11" width="11" style="1" bestFit="1" customWidth="1"/>
    <col min="13" max="13" width="25" style="1" bestFit="1" customWidth="1"/>
    <col min="15" max="15" width="12" style="1" bestFit="1" customWidth="1"/>
    <col min="16" max="16" width="25.7109375" style="2" bestFit="1" customWidth="1"/>
    <col min="17" max="17" width="12" bestFit="1" customWidth="1"/>
    <col min="19" max="19" width="27" bestFit="1" customWidth="1"/>
    <col min="20" max="20" width="6.140625" customWidth="1"/>
    <col min="21" max="21" width="5" bestFit="1" customWidth="1"/>
    <col min="22" max="22" width="6.7109375" customWidth="1"/>
    <col min="23" max="23" width="27" bestFit="1" customWidth="1"/>
    <col min="24" max="24" width="7.85546875" bestFit="1" customWidth="1"/>
    <col min="25" max="25" width="14.28515625" bestFit="1" customWidth="1"/>
    <col min="26" max="26" width="6.28515625" bestFit="1" customWidth="1"/>
    <col min="28" max="28" width="7" bestFit="1" customWidth="1"/>
    <col min="29" max="29" width="11.140625" bestFit="1" customWidth="1"/>
    <col min="30" max="31" width="6" bestFit="1" customWidth="1"/>
  </cols>
  <sheetData>
    <row r="1" spans="1:28" x14ac:dyDescent="0.25">
      <c r="A1" s="1" t="s">
        <v>55</v>
      </c>
      <c r="B1" s="1" t="s">
        <v>51</v>
      </c>
      <c r="C1" s="1" t="s">
        <v>56</v>
      </c>
      <c r="D1" s="3" t="s">
        <v>57</v>
      </c>
      <c r="E1" s="1" t="s">
        <v>34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P1" s="2" t="s">
        <v>13</v>
      </c>
      <c r="R1" s="1"/>
      <c r="S1" s="1" t="s">
        <v>14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</row>
    <row r="2" spans="1:28" x14ac:dyDescent="0.25">
      <c r="A2" s="1">
        <v>1</v>
      </c>
      <c r="B2" s="1" t="s">
        <v>58</v>
      </c>
      <c r="D2" s="3">
        <v>300</v>
      </c>
      <c r="E2" s="1">
        <v>3</v>
      </c>
      <c r="F2" s="1">
        <f t="shared" ref="F2:F45" si="0">D2*(2*$R$12+$R$13)/2</f>
        <v>17.25</v>
      </c>
      <c r="G2" s="1">
        <f t="shared" ref="G2:G45" si="1">F2*$R$15</f>
        <v>6900</v>
      </c>
      <c r="H2" s="1">
        <f t="shared" ref="H2:H45" si="2">E2/($O$34/F2+$O$33/G2+$O$35)</f>
        <v>4.8275417198901556</v>
      </c>
      <c r="I2" s="1">
        <f t="shared" ref="I2:I45" si="3">H2/$O$27</f>
        <v>0.20542730722936833</v>
      </c>
      <c r="J2" s="3">
        <f>I2</f>
        <v>0.20542730722936833</v>
      </c>
      <c r="K2" s="1">
        <v>8.8132776724553358E-2</v>
      </c>
      <c r="O2" s="1">
        <f>SUM(R2:R4)</f>
        <v>105</v>
      </c>
      <c r="P2" s="2" t="s">
        <v>15</v>
      </c>
      <c r="R2" s="1">
        <v>55</v>
      </c>
      <c r="S2" s="1" t="s">
        <v>16</v>
      </c>
      <c r="W2" t="s">
        <v>1</v>
      </c>
      <c r="X2" s="1">
        <v>0</v>
      </c>
      <c r="Y2" s="1">
        <v>1</v>
      </c>
      <c r="Z2" s="1">
        <v>2</v>
      </c>
      <c r="AA2" s="1">
        <v>3</v>
      </c>
      <c r="AB2" s="1"/>
    </row>
    <row r="3" spans="1:28" x14ac:dyDescent="0.25">
      <c r="A3" s="1">
        <v>2</v>
      </c>
      <c r="B3" s="1" t="s">
        <v>59</v>
      </c>
      <c r="C3" s="1">
        <v>2</v>
      </c>
      <c r="D3" s="3">
        <f>D2+C3</f>
        <v>302</v>
      </c>
      <c r="E3" s="1">
        <v>3</v>
      </c>
      <c r="F3" s="1">
        <f t="shared" si="0"/>
        <v>17.365000000000002</v>
      </c>
      <c r="G3" s="1">
        <f t="shared" si="1"/>
        <v>6946.0000000000009</v>
      </c>
      <c r="H3" s="1">
        <f t="shared" si="2"/>
        <v>4.8522094269702549</v>
      </c>
      <c r="I3" s="1">
        <f t="shared" si="3"/>
        <v>0.20647699689235127</v>
      </c>
      <c r="J3" s="3">
        <f>J2+I3</f>
        <v>0.41190430412171963</v>
      </c>
      <c r="K3" s="1">
        <v>0.1777882860136934</v>
      </c>
      <c r="R3" s="1">
        <v>30</v>
      </c>
      <c r="S3" s="1" t="s">
        <v>17</v>
      </c>
      <c r="W3" t="s">
        <v>0</v>
      </c>
      <c r="X3" s="1">
        <v>200</v>
      </c>
      <c r="Y3" s="1">
        <v>500</v>
      </c>
      <c r="Z3" s="1">
        <v>900</v>
      </c>
      <c r="AA3" s="1">
        <v>1500</v>
      </c>
      <c r="AB3" s="1"/>
    </row>
    <row r="4" spans="1:28" x14ac:dyDescent="0.25">
      <c r="A4" s="1">
        <v>3</v>
      </c>
      <c r="B4" s="1" t="s">
        <v>60</v>
      </c>
      <c r="C4" s="1">
        <v>4</v>
      </c>
      <c r="D4" s="3">
        <f t="shared" ref="D4:D45" si="4">D3+C4</f>
        <v>306</v>
      </c>
      <c r="E4" s="1">
        <v>3</v>
      </c>
      <c r="F4" s="1">
        <f t="shared" si="0"/>
        <v>17.595000000000002</v>
      </c>
      <c r="G4" s="1">
        <f t="shared" si="1"/>
        <v>7038.0000000000009</v>
      </c>
      <c r="H4" s="1">
        <f t="shared" si="2"/>
        <v>4.9013166449895991</v>
      </c>
      <c r="I4" s="1">
        <f t="shared" si="3"/>
        <v>0.20856666574423827</v>
      </c>
      <c r="J4" s="3">
        <f t="shared" ref="J4:J45" si="5">J3+I4</f>
        <v>0.62047096986595784</v>
      </c>
      <c r="K4" s="1">
        <v>0.27046500566721621</v>
      </c>
      <c r="R4" s="1">
        <v>20</v>
      </c>
      <c r="S4" s="1" t="s">
        <v>18</v>
      </c>
      <c r="W4" t="s">
        <v>7</v>
      </c>
      <c r="X4" s="1">
        <v>1</v>
      </c>
      <c r="Y4" s="1">
        <v>1</v>
      </c>
      <c r="Z4" s="1">
        <v>1</v>
      </c>
      <c r="AA4" s="1">
        <v>1</v>
      </c>
      <c r="AB4" s="1"/>
    </row>
    <row r="5" spans="1:28" x14ac:dyDescent="0.25">
      <c r="A5" s="1">
        <v>4</v>
      </c>
      <c r="B5" s="1" t="s">
        <v>61</v>
      </c>
      <c r="C5" s="1">
        <v>6</v>
      </c>
      <c r="D5" s="3">
        <f t="shared" si="4"/>
        <v>312</v>
      </c>
      <c r="E5" s="1">
        <v>3</v>
      </c>
      <c r="F5" s="1">
        <f t="shared" si="0"/>
        <v>17.940000000000001</v>
      </c>
      <c r="G5" s="1">
        <f t="shared" si="1"/>
        <v>7176.0000000000009</v>
      </c>
      <c r="H5" s="1">
        <f t="shared" si="2"/>
        <v>4.974412234863161</v>
      </c>
      <c r="I5" s="1">
        <f t="shared" si="3"/>
        <v>0.21167711637715578</v>
      </c>
      <c r="J5" s="3">
        <f t="shared" si="5"/>
        <v>0.83214808624311365</v>
      </c>
      <c r="K5" s="1">
        <v>0.36761386217568803</v>
      </c>
      <c r="L5">
        <v>0</v>
      </c>
      <c r="P5" s="2" t="s">
        <v>30</v>
      </c>
      <c r="R5" s="1"/>
      <c r="S5" s="1"/>
      <c r="W5" t="s">
        <v>8</v>
      </c>
      <c r="X5" s="1">
        <v>0</v>
      </c>
      <c r="Y5" s="1">
        <v>0</v>
      </c>
      <c r="Z5" s="1">
        <v>0</v>
      </c>
      <c r="AA5" s="1">
        <v>0.2</v>
      </c>
      <c r="AB5" s="1"/>
    </row>
    <row r="6" spans="1:28" x14ac:dyDescent="0.25">
      <c r="A6" s="1">
        <v>5</v>
      </c>
      <c r="B6" s="1" t="s">
        <v>62</v>
      </c>
      <c r="C6" s="1">
        <v>8</v>
      </c>
      <c r="D6" s="3">
        <f t="shared" si="4"/>
        <v>320</v>
      </c>
      <c r="E6" s="1">
        <v>3</v>
      </c>
      <c r="F6" s="1">
        <f t="shared" si="0"/>
        <v>18.400000000000002</v>
      </c>
      <c r="G6" s="1">
        <f t="shared" si="1"/>
        <v>7360.0000000000009</v>
      </c>
      <c r="H6" s="1">
        <f t="shared" si="2"/>
        <v>5.0708323965938513</v>
      </c>
      <c r="I6" s="1">
        <f t="shared" si="3"/>
        <v>0.21578010198271708</v>
      </c>
      <c r="J6" s="3">
        <f t="shared" si="5"/>
        <v>1.0479281882258307</v>
      </c>
      <c r="K6" s="1">
        <v>0.47061678068903207</v>
      </c>
      <c r="L6">
        <v>0</v>
      </c>
      <c r="O6" s="1">
        <f>R7+(R7*O2)/R6</f>
        <v>11.75</v>
      </c>
      <c r="P6" s="2" t="s">
        <v>31</v>
      </c>
      <c r="R6" s="1">
        <v>600</v>
      </c>
      <c r="S6" s="1" t="s">
        <v>19</v>
      </c>
      <c r="X6" s="1"/>
      <c r="Y6" s="1"/>
      <c r="Z6" s="1"/>
      <c r="AA6" s="1"/>
      <c r="AB6" s="1"/>
    </row>
    <row r="7" spans="1:28" x14ac:dyDescent="0.25">
      <c r="A7" s="1">
        <v>6</v>
      </c>
      <c r="B7" s="1" t="s">
        <v>63</v>
      </c>
      <c r="C7" s="1">
        <v>10</v>
      </c>
      <c r="D7" s="3">
        <f t="shared" si="4"/>
        <v>330</v>
      </c>
      <c r="E7" s="1">
        <v>3</v>
      </c>
      <c r="F7" s="1">
        <f t="shared" si="0"/>
        <v>18.975000000000001</v>
      </c>
      <c r="G7" s="1">
        <f t="shared" si="1"/>
        <v>7590.0000000000009</v>
      </c>
      <c r="H7" s="1">
        <f t="shared" si="2"/>
        <v>5.1897155467011222</v>
      </c>
      <c r="I7" s="1">
        <f t="shared" si="3"/>
        <v>0.22083895943409032</v>
      </c>
      <c r="J7" s="3">
        <f t="shared" si="5"/>
        <v>1.2687671476599209</v>
      </c>
      <c r="K7" s="1">
        <v>0.58076783803134679</v>
      </c>
      <c r="O7" s="1">
        <f>O6*AB11</f>
        <v>9106.25</v>
      </c>
      <c r="P7" s="2" t="s">
        <v>32</v>
      </c>
      <c r="R7" s="1">
        <v>10</v>
      </c>
      <c r="S7" s="1" t="s">
        <v>20</v>
      </c>
      <c r="W7" t="s">
        <v>9</v>
      </c>
      <c r="X7" s="1">
        <v>0.25</v>
      </c>
      <c r="Y7" s="1">
        <v>0.25</v>
      </c>
      <c r="Z7" s="1">
        <v>0.25</v>
      </c>
      <c r="AA7" s="1">
        <v>0.25</v>
      </c>
      <c r="AB7" s="1"/>
    </row>
    <row r="8" spans="1:28" x14ac:dyDescent="0.25">
      <c r="A8" s="1">
        <v>7</v>
      </c>
      <c r="B8" s="1" t="s">
        <v>64</v>
      </c>
      <c r="C8" s="1">
        <v>12</v>
      </c>
      <c r="D8" s="3">
        <f t="shared" si="4"/>
        <v>342</v>
      </c>
      <c r="E8" s="1">
        <v>4</v>
      </c>
      <c r="F8" s="1">
        <f t="shared" si="0"/>
        <v>19.664999999999999</v>
      </c>
      <c r="G8" s="1">
        <f t="shared" si="1"/>
        <v>7866</v>
      </c>
      <c r="H8" s="1">
        <f t="shared" si="2"/>
        <v>7.1066949034448035</v>
      </c>
      <c r="I8" s="1">
        <f t="shared" si="3"/>
        <v>0.30241254908275761</v>
      </c>
      <c r="J8" s="3">
        <f t="shared" si="5"/>
        <v>1.5711796967426785</v>
      </c>
      <c r="K8" s="1">
        <v>0.73875418271203164</v>
      </c>
      <c r="O8" s="1">
        <f>O6*AB10</f>
        <v>17.625</v>
      </c>
      <c r="P8" s="2" t="s">
        <v>33</v>
      </c>
      <c r="R8" s="1"/>
      <c r="S8" s="1"/>
      <c r="X8" s="1"/>
      <c r="Y8" s="1"/>
      <c r="Z8" s="1"/>
      <c r="AA8" s="1"/>
      <c r="AB8" s="1"/>
    </row>
    <row r="9" spans="1:28" x14ac:dyDescent="0.25">
      <c r="A9" s="1">
        <v>8</v>
      </c>
      <c r="B9" s="1" t="s">
        <v>65</v>
      </c>
      <c r="C9" s="1">
        <v>14</v>
      </c>
      <c r="D9" s="3">
        <f t="shared" si="4"/>
        <v>356</v>
      </c>
      <c r="E9" s="1">
        <v>4</v>
      </c>
      <c r="F9" s="1">
        <f t="shared" si="0"/>
        <v>20.470000000000002</v>
      </c>
      <c r="G9" s="1">
        <f t="shared" si="1"/>
        <v>8188.0000000000009</v>
      </c>
      <c r="H9" s="1">
        <f t="shared" si="2"/>
        <v>7.3207359271093653</v>
      </c>
      <c r="I9" s="1">
        <f t="shared" si="3"/>
        <v>0.31152067774933467</v>
      </c>
      <c r="J9" s="3">
        <f t="shared" si="5"/>
        <v>1.8827003744920132</v>
      </c>
      <c r="K9" s="1">
        <v>0.90929204059475177</v>
      </c>
      <c r="O9" s="1">
        <f>O6*AB12</f>
        <v>0.58750000000000002</v>
      </c>
      <c r="P9" s="2" t="s">
        <v>34</v>
      </c>
      <c r="R9" s="1"/>
      <c r="S9" s="1"/>
      <c r="X9" s="1"/>
      <c r="Y9" s="1"/>
      <c r="Z9" s="1"/>
      <c r="AA9" s="1"/>
      <c r="AB9" s="1"/>
    </row>
    <row r="10" spans="1:28" x14ac:dyDescent="0.25">
      <c r="A10" s="1">
        <v>9</v>
      </c>
      <c r="B10" s="1" t="s">
        <v>66</v>
      </c>
      <c r="C10" s="1">
        <v>16</v>
      </c>
      <c r="D10" s="3">
        <f t="shared" si="4"/>
        <v>372</v>
      </c>
      <c r="E10" s="1">
        <v>4</v>
      </c>
      <c r="F10" s="1">
        <f t="shared" si="0"/>
        <v>21.39</v>
      </c>
      <c r="G10" s="1">
        <f t="shared" si="1"/>
        <v>8556</v>
      </c>
      <c r="H10" s="1">
        <f t="shared" si="2"/>
        <v>7.5599708529069805</v>
      </c>
      <c r="I10" s="1">
        <f t="shared" si="3"/>
        <v>0.32170088735774383</v>
      </c>
      <c r="J10" s="3">
        <f t="shared" si="5"/>
        <v>2.2044012618497568</v>
      </c>
      <c r="K10" s="1">
        <v>1.093649278971955</v>
      </c>
      <c r="R10" s="1"/>
      <c r="S10" s="1"/>
      <c r="W10" t="s">
        <v>10</v>
      </c>
      <c r="X10" s="1">
        <f>X2*X7</f>
        <v>0</v>
      </c>
      <c r="Y10" s="1">
        <f>Y2*Y7</f>
        <v>0.25</v>
      </c>
      <c r="Z10" s="1">
        <f>Z2*Z7</f>
        <v>0.5</v>
      </c>
      <c r="AA10" s="1">
        <f>AA2*AA7</f>
        <v>0.75</v>
      </c>
      <c r="AB10" s="1">
        <f>SUM(X10:AA10)</f>
        <v>1.5</v>
      </c>
    </row>
    <row r="11" spans="1:28" x14ac:dyDescent="0.25">
      <c r="A11" s="1">
        <v>10</v>
      </c>
      <c r="B11" s="1" t="s">
        <v>67</v>
      </c>
      <c r="C11" s="1">
        <v>18</v>
      </c>
      <c r="D11" s="3">
        <f t="shared" si="4"/>
        <v>390</v>
      </c>
      <c r="E11" s="1">
        <v>8</v>
      </c>
      <c r="F11" s="1">
        <f t="shared" si="0"/>
        <v>22.425000000000001</v>
      </c>
      <c r="G11" s="1">
        <f t="shared" si="1"/>
        <v>8970</v>
      </c>
      <c r="H11" s="1">
        <f t="shared" si="2"/>
        <v>15.644969725653205</v>
      </c>
      <c r="I11" s="1">
        <f t="shared" si="3"/>
        <v>0.66574339258098747</v>
      </c>
      <c r="J11" s="3">
        <f t="shared" si="5"/>
        <v>2.8701446544307441</v>
      </c>
      <c r="K11" s="1">
        <v>1.4921948569481023</v>
      </c>
      <c r="L11">
        <v>1</v>
      </c>
      <c r="P11" s="2" t="s">
        <v>54</v>
      </c>
      <c r="R11" s="1"/>
      <c r="S11" s="1"/>
      <c r="W11" t="s">
        <v>11</v>
      </c>
      <c r="X11" s="1">
        <f>X3*X7</f>
        <v>50</v>
      </c>
      <c r="Y11" s="1">
        <f>Y3*Y7</f>
        <v>125</v>
      </c>
      <c r="Z11" s="1">
        <f>Z3*Z7</f>
        <v>225</v>
      </c>
      <c r="AA11" s="1">
        <f>AA3*AA7</f>
        <v>375</v>
      </c>
      <c r="AB11" s="1">
        <f>SUM(X11:AA11)</f>
        <v>775</v>
      </c>
    </row>
    <row r="12" spans="1:28" x14ac:dyDescent="0.25">
      <c r="A12" s="1">
        <v>11</v>
      </c>
      <c r="B12" s="1" t="s">
        <v>68</v>
      </c>
      <c r="C12" s="1">
        <v>20</v>
      </c>
      <c r="D12" s="3">
        <f t="shared" si="4"/>
        <v>410</v>
      </c>
      <c r="E12" s="1">
        <v>5</v>
      </c>
      <c r="F12" s="1">
        <f t="shared" si="0"/>
        <v>23.574999999999999</v>
      </c>
      <c r="G12" s="1">
        <f t="shared" si="1"/>
        <v>9430</v>
      </c>
      <c r="H12" s="1">
        <f t="shared" si="2"/>
        <v>10.132820874185173</v>
      </c>
      <c r="I12" s="1">
        <f t="shared" si="3"/>
        <v>0.4311838669866031</v>
      </c>
      <c r="J12" s="3">
        <f t="shared" si="5"/>
        <v>3.3013285214173473</v>
      </c>
      <c r="K12" s="1">
        <v>1.7610837168508438</v>
      </c>
      <c r="L12">
        <v>2</v>
      </c>
      <c r="O12" s="1">
        <f>R20*Z29</f>
        <v>12375</v>
      </c>
      <c r="P12" s="2" t="s">
        <v>43</v>
      </c>
      <c r="R12" s="1">
        <v>0.05</v>
      </c>
      <c r="S12" s="1" t="s">
        <v>21</v>
      </c>
      <c r="W12" t="s">
        <v>12</v>
      </c>
      <c r="X12" s="1">
        <f>X5*X7</f>
        <v>0</v>
      </c>
      <c r="Y12" s="1">
        <f t="shared" ref="Y12:AA12" si="6">Y5*Y7</f>
        <v>0</v>
      </c>
      <c r="Z12" s="1">
        <f t="shared" si="6"/>
        <v>0</v>
      </c>
      <c r="AA12" s="1">
        <f t="shared" si="6"/>
        <v>0.05</v>
      </c>
      <c r="AB12" s="1">
        <f>SUM(X12:AA12)</f>
        <v>0.05</v>
      </c>
    </row>
    <row r="13" spans="1:28" x14ac:dyDescent="0.25">
      <c r="A13" s="1">
        <v>12</v>
      </c>
      <c r="B13" s="1" t="s">
        <v>69</v>
      </c>
      <c r="C13" s="1">
        <v>22</v>
      </c>
      <c r="D13" s="3">
        <f t="shared" si="4"/>
        <v>432</v>
      </c>
      <c r="E13" s="1">
        <v>6</v>
      </c>
      <c r="F13" s="1">
        <f t="shared" si="0"/>
        <v>24.84</v>
      </c>
      <c r="G13" s="1">
        <f t="shared" si="1"/>
        <v>9936</v>
      </c>
      <c r="H13" s="1">
        <f t="shared" si="2"/>
        <v>12.613790701844779</v>
      </c>
      <c r="I13" s="1">
        <f t="shared" si="3"/>
        <v>0.53675705114233108</v>
      </c>
      <c r="J13" s="3">
        <f t="shared" si="5"/>
        <v>3.8380855725596783</v>
      </c>
      <c r="K13" s="1">
        <v>2.1086353811146861</v>
      </c>
      <c r="O13" s="1">
        <f>R20*Y29</f>
        <v>20.625</v>
      </c>
      <c r="P13" s="2" t="s">
        <v>45</v>
      </c>
      <c r="R13" s="1">
        <v>1.4999999999999999E-2</v>
      </c>
      <c r="S13" s="1" t="s">
        <v>22</v>
      </c>
      <c r="X13" s="1"/>
      <c r="Y13" s="1"/>
      <c r="Z13" s="1"/>
      <c r="AA13" s="1"/>
      <c r="AB13" s="1"/>
    </row>
    <row r="14" spans="1:28" x14ac:dyDescent="0.25">
      <c r="A14" s="1">
        <v>13</v>
      </c>
      <c r="B14" s="1" t="s">
        <v>70</v>
      </c>
      <c r="C14" s="1">
        <v>24</v>
      </c>
      <c r="D14" s="3">
        <f t="shared" si="4"/>
        <v>456</v>
      </c>
      <c r="E14" s="1">
        <v>8</v>
      </c>
      <c r="F14" s="1">
        <f t="shared" si="0"/>
        <v>26.220000000000002</v>
      </c>
      <c r="G14" s="1">
        <f t="shared" si="1"/>
        <v>10488.000000000002</v>
      </c>
      <c r="H14" s="1">
        <f t="shared" si="2"/>
        <v>17.458332299282358</v>
      </c>
      <c r="I14" s="1">
        <f t="shared" si="3"/>
        <v>0.74290775741627058</v>
      </c>
      <c r="J14" s="3">
        <f t="shared" si="5"/>
        <v>4.5809933299759491</v>
      </c>
      <c r="K14" s="1">
        <v>2.6063908718245266</v>
      </c>
      <c r="L14">
        <v>4</v>
      </c>
      <c r="O14" s="1">
        <f>R20*X29</f>
        <v>1.6500000000000001</v>
      </c>
      <c r="P14" s="2" t="s">
        <v>48</v>
      </c>
      <c r="R14" s="1"/>
      <c r="S14" s="1"/>
      <c r="X14" s="1"/>
      <c r="Y14" s="1"/>
    </row>
    <row r="15" spans="1:28" x14ac:dyDescent="0.25">
      <c r="A15" s="1">
        <v>14</v>
      </c>
      <c r="B15" s="1" t="s">
        <v>71</v>
      </c>
      <c r="C15" s="1">
        <v>26</v>
      </c>
      <c r="D15" s="3">
        <f t="shared" si="4"/>
        <v>482</v>
      </c>
      <c r="E15" s="1">
        <v>10</v>
      </c>
      <c r="F15" s="1">
        <f t="shared" si="0"/>
        <v>27.715</v>
      </c>
      <c r="G15" s="1">
        <f t="shared" si="1"/>
        <v>11086</v>
      </c>
      <c r="H15" s="1">
        <f t="shared" si="2"/>
        <v>22.660094955644034</v>
      </c>
      <c r="I15" s="1">
        <f t="shared" si="3"/>
        <v>0.96425935981463973</v>
      </c>
      <c r="J15" s="3">
        <f t="shared" si="5"/>
        <v>5.5452526897905887</v>
      </c>
      <c r="K15" s="1">
        <v>3.2726025145785052</v>
      </c>
      <c r="R15" s="1">
        <v>400</v>
      </c>
      <c r="S15" s="1" t="s">
        <v>23</v>
      </c>
      <c r="X15" s="1"/>
      <c r="Y15" s="1"/>
    </row>
    <row r="16" spans="1:28" x14ac:dyDescent="0.25">
      <c r="A16" s="1">
        <v>15</v>
      </c>
      <c r="B16" s="1" t="s">
        <v>72</v>
      </c>
      <c r="C16" s="1">
        <v>28</v>
      </c>
      <c r="D16" s="3">
        <f t="shared" si="4"/>
        <v>510</v>
      </c>
      <c r="E16" s="1">
        <v>10</v>
      </c>
      <c r="F16" s="1">
        <f t="shared" si="0"/>
        <v>29.325000000000003</v>
      </c>
      <c r="G16" s="1">
        <f t="shared" si="1"/>
        <v>11730.000000000002</v>
      </c>
      <c r="H16" s="1">
        <f t="shared" si="2"/>
        <v>23.529241766850546</v>
      </c>
      <c r="I16" s="1">
        <f t="shared" si="3"/>
        <v>1.0012443305042786</v>
      </c>
      <c r="J16" s="3">
        <f t="shared" si="5"/>
        <v>6.5464970202948676</v>
      </c>
      <c r="K16" s="1">
        <v>3.9835436224800631</v>
      </c>
      <c r="O16" s="1">
        <f>R21*AE29</f>
        <v>11550</v>
      </c>
      <c r="P16" s="2" t="s">
        <v>46</v>
      </c>
      <c r="R16" s="1"/>
      <c r="S16" s="1"/>
      <c r="X16" s="1"/>
      <c r="Y16" s="1"/>
    </row>
    <row r="17" spans="1:32" x14ac:dyDescent="0.25">
      <c r="A17" s="1">
        <v>16</v>
      </c>
      <c r="B17" s="1" t="s">
        <v>73</v>
      </c>
      <c r="C17" s="1">
        <v>30</v>
      </c>
      <c r="D17" s="3">
        <f t="shared" si="4"/>
        <v>540</v>
      </c>
      <c r="E17" s="1">
        <v>12</v>
      </c>
      <c r="F17" s="1">
        <f t="shared" si="0"/>
        <v>31.05</v>
      </c>
      <c r="G17" s="1">
        <f t="shared" si="1"/>
        <v>12420</v>
      </c>
      <c r="H17" s="1">
        <f t="shared" si="2"/>
        <v>29.310235583373039</v>
      </c>
      <c r="I17" s="1">
        <f t="shared" si="3"/>
        <v>1.2472440673775762</v>
      </c>
      <c r="J17" s="3">
        <f t="shared" si="5"/>
        <v>7.7937410876724442</v>
      </c>
      <c r="K17" s="1">
        <v>4.8908040544112703</v>
      </c>
      <c r="O17" s="1">
        <f>R21*AD29</f>
        <v>21.45</v>
      </c>
      <c r="P17" s="2" t="s">
        <v>44</v>
      </c>
      <c r="R17" s="1">
        <v>21</v>
      </c>
      <c r="S17" s="1" t="s">
        <v>24</v>
      </c>
      <c r="X17" s="1"/>
      <c r="Y17" s="1"/>
    </row>
    <row r="18" spans="1:32" x14ac:dyDescent="0.25">
      <c r="A18" s="1">
        <v>17</v>
      </c>
      <c r="B18" s="1" t="s">
        <v>74</v>
      </c>
      <c r="C18" s="1">
        <v>32</v>
      </c>
      <c r="D18" s="3">
        <f t="shared" si="4"/>
        <v>572</v>
      </c>
      <c r="E18" s="1">
        <v>10</v>
      </c>
      <c r="F18" s="1">
        <f t="shared" si="0"/>
        <v>32.89</v>
      </c>
      <c r="G18" s="1">
        <f t="shared" si="1"/>
        <v>13156</v>
      </c>
      <c r="H18" s="1">
        <f t="shared" si="2"/>
        <v>25.342976204664236</v>
      </c>
      <c r="I18" s="1">
        <f t="shared" si="3"/>
        <v>1.0784245193474142</v>
      </c>
      <c r="J18" s="3">
        <f t="shared" si="5"/>
        <v>8.8721656070198591</v>
      </c>
      <c r="K18" s="1">
        <v>5.692044409176833</v>
      </c>
      <c r="O18" s="1">
        <f>R21*AC29</f>
        <v>0.33</v>
      </c>
      <c r="P18" s="2" t="s">
        <v>49</v>
      </c>
      <c r="X18" s="1"/>
      <c r="Y18" s="1"/>
    </row>
    <row r="19" spans="1:32" x14ac:dyDescent="0.25">
      <c r="A19" s="1">
        <v>18</v>
      </c>
      <c r="B19" s="1" t="s">
        <v>75</v>
      </c>
      <c r="C19" s="1">
        <v>34</v>
      </c>
      <c r="D19" s="3">
        <f t="shared" si="4"/>
        <v>606</v>
      </c>
      <c r="E19" s="1">
        <v>16</v>
      </c>
      <c r="F19" s="1">
        <f t="shared" si="0"/>
        <v>34.844999999999999</v>
      </c>
      <c r="G19" s="1">
        <f t="shared" si="1"/>
        <v>13938</v>
      </c>
      <c r="H19" s="1">
        <f t="shared" si="2"/>
        <v>42.044514963802165</v>
      </c>
      <c r="I19" s="1">
        <f t="shared" si="3"/>
        <v>1.789128296332007</v>
      </c>
      <c r="J19" s="3">
        <f t="shared" si="5"/>
        <v>10.661293903351867</v>
      </c>
      <c r="K19" s="1">
        <v>7.0460385390430114</v>
      </c>
      <c r="R19" s="1"/>
      <c r="S19" s="1"/>
      <c r="X19" s="1"/>
      <c r="Y19" s="1"/>
    </row>
    <row r="20" spans="1:32" x14ac:dyDescent="0.25">
      <c r="A20" s="1">
        <v>19</v>
      </c>
      <c r="B20" s="1" t="s">
        <v>76</v>
      </c>
      <c r="C20" s="1">
        <v>36</v>
      </c>
      <c r="D20" s="3">
        <f t="shared" si="4"/>
        <v>642</v>
      </c>
      <c r="E20" s="1">
        <v>15</v>
      </c>
      <c r="F20" s="1">
        <f t="shared" si="0"/>
        <v>36.914999999999999</v>
      </c>
      <c r="G20" s="1">
        <f t="shared" si="1"/>
        <v>14766</v>
      </c>
      <c r="H20" s="1">
        <f t="shared" si="2"/>
        <v>40.837849479103433</v>
      </c>
      <c r="I20" s="1">
        <f t="shared" si="3"/>
        <v>1.7377808288980183</v>
      </c>
      <c r="J20" s="3">
        <f t="shared" si="5"/>
        <v>12.399074732249884</v>
      </c>
      <c r="K20" s="1">
        <v>8.3822949936406346</v>
      </c>
      <c r="P20" s="2" t="s">
        <v>52</v>
      </c>
      <c r="R20" s="1">
        <v>5</v>
      </c>
      <c r="S20" s="1" t="s">
        <v>26</v>
      </c>
      <c r="X20" s="1"/>
      <c r="Y20" s="1"/>
    </row>
    <row r="21" spans="1:32" x14ac:dyDescent="0.25">
      <c r="A21" s="1">
        <v>20</v>
      </c>
      <c r="B21" s="1" t="s">
        <v>77</v>
      </c>
      <c r="C21" s="1">
        <v>38</v>
      </c>
      <c r="D21" s="3">
        <f t="shared" si="4"/>
        <v>680</v>
      </c>
      <c r="E21" s="1">
        <v>15</v>
      </c>
      <c r="F21" s="1">
        <f t="shared" si="0"/>
        <v>39.1</v>
      </c>
      <c r="G21" s="1">
        <f t="shared" si="1"/>
        <v>15640</v>
      </c>
      <c r="H21" s="1">
        <f t="shared" si="2"/>
        <v>42.271494155366256</v>
      </c>
      <c r="I21" s="1">
        <f t="shared" si="3"/>
        <v>1.7987869853347342</v>
      </c>
      <c r="J21" s="3">
        <f t="shared" si="5"/>
        <v>14.197861717584619</v>
      </c>
      <c r="K21" s="1">
        <v>9.7845200057100499</v>
      </c>
      <c r="O21" s="1">
        <f>R17*R26*O6</f>
        <v>493.5</v>
      </c>
      <c r="P21" s="2" t="s">
        <v>31</v>
      </c>
      <c r="R21" s="1">
        <v>1</v>
      </c>
      <c r="S21" s="1" t="s">
        <v>27</v>
      </c>
      <c r="X21" s="1"/>
      <c r="Y21" s="1"/>
    </row>
    <row r="22" spans="1:32" x14ac:dyDescent="0.25">
      <c r="A22" s="1">
        <v>21</v>
      </c>
      <c r="B22" s="1" t="s">
        <v>78</v>
      </c>
      <c r="C22" s="1">
        <v>40</v>
      </c>
      <c r="D22" s="3">
        <f t="shared" si="4"/>
        <v>720</v>
      </c>
      <c r="E22" s="1">
        <v>20</v>
      </c>
      <c r="F22" s="1">
        <f t="shared" si="0"/>
        <v>41.4</v>
      </c>
      <c r="G22" s="1">
        <f t="shared" si="1"/>
        <v>16560</v>
      </c>
      <c r="H22" s="1">
        <f t="shared" si="2"/>
        <v>58.28240711570313</v>
      </c>
      <c r="I22" s="1">
        <f t="shared" si="3"/>
        <v>2.4801024304554522</v>
      </c>
      <c r="J22" s="3">
        <f t="shared" si="5"/>
        <v>16.677964148040072</v>
      </c>
      <c r="K22" s="1">
        <v>11.740554396755845</v>
      </c>
      <c r="O22" s="1">
        <f>R26*R17*O7+ R17*(O12+O16)+X32</f>
        <v>934887.5</v>
      </c>
      <c r="P22" s="2" t="s">
        <v>32</v>
      </c>
      <c r="R22" s="1"/>
      <c r="S22" s="1"/>
      <c r="X22" s="1" t="s">
        <v>47</v>
      </c>
      <c r="Y22" s="1" t="s">
        <v>1</v>
      </c>
      <c r="Z22" t="s">
        <v>0</v>
      </c>
      <c r="AC22" t="s">
        <v>47</v>
      </c>
      <c r="AD22" t="s">
        <v>1</v>
      </c>
      <c r="AE22" t="s">
        <v>0</v>
      </c>
    </row>
    <row r="23" spans="1:32" x14ac:dyDescent="0.25">
      <c r="A23" s="1">
        <v>22</v>
      </c>
      <c r="B23" s="1" t="s">
        <v>79</v>
      </c>
      <c r="C23" s="1">
        <v>42</v>
      </c>
      <c r="D23" s="3">
        <f t="shared" si="4"/>
        <v>762</v>
      </c>
      <c r="E23" s="1">
        <v>18</v>
      </c>
      <c r="F23" s="1">
        <f t="shared" si="0"/>
        <v>43.815000000000005</v>
      </c>
      <c r="G23" s="1">
        <f t="shared" si="1"/>
        <v>17526.000000000004</v>
      </c>
      <c r="H23" s="1">
        <f t="shared" si="2"/>
        <v>54.18407697813177</v>
      </c>
      <c r="I23" s="1">
        <f t="shared" si="3"/>
        <v>2.3057054033247564</v>
      </c>
      <c r="J23" s="3">
        <f t="shared" si="5"/>
        <v>18.983669551364827</v>
      </c>
      <c r="K23" s="1">
        <v>13.577098209596667</v>
      </c>
      <c r="O23" s="1">
        <f>R26*R17*O8+R17*(O13+O17)+X33</f>
        <v>1723.825</v>
      </c>
      <c r="P23" s="2" t="s">
        <v>33</v>
      </c>
      <c r="X23" s="1">
        <v>1</v>
      </c>
      <c r="Y23" s="1">
        <v>5</v>
      </c>
      <c r="Z23">
        <v>2000</v>
      </c>
      <c r="AA23" t="s">
        <v>37</v>
      </c>
      <c r="AC23">
        <v>1</v>
      </c>
      <c r="AD23">
        <v>50</v>
      </c>
      <c r="AE23">
        <v>20000</v>
      </c>
      <c r="AF23" t="s">
        <v>37</v>
      </c>
    </row>
    <row r="24" spans="1:32" x14ac:dyDescent="0.25">
      <c r="A24" s="1">
        <v>23</v>
      </c>
      <c r="B24" s="1" t="s">
        <v>80</v>
      </c>
      <c r="C24" s="1">
        <v>44</v>
      </c>
      <c r="D24" s="3">
        <f t="shared" si="4"/>
        <v>806</v>
      </c>
      <c r="E24" s="1">
        <v>20</v>
      </c>
      <c r="F24" s="1">
        <f t="shared" si="0"/>
        <v>46.344999999999999</v>
      </c>
      <c r="G24" s="1">
        <f t="shared" si="1"/>
        <v>18538</v>
      </c>
      <c r="H24" s="1">
        <f t="shared" si="2"/>
        <v>62.121823929425339</v>
      </c>
      <c r="I24" s="1">
        <f t="shared" si="3"/>
        <v>2.6434818693372484</v>
      </c>
      <c r="J24" s="3">
        <f t="shared" si="5"/>
        <v>21.627151420702074</v>
      </c>
      <c r="K24" s="1">
        <v>15.700220339672653</v>
      </c>
      <c r="O24" s="1">
        <f>R26*R17*O9+R17*(O14+O18)+X34</f>
        <v>71.25500000000001</v>
      </c>
      <c r="P24" s="2" t="s">
        <v>34</v>
      </c>
      <c r="X24" s="1">
        <v>1</v>
      </c>
      <c r="Y24" s="1">
        <v>10</v>
      </c>
      <c r="Z24">
        <v>5000</v>
      </c>
      <c r="AA24" t="s">
        <v>38</v>
      </c>
      <c r="AC24">
        <v>1</v>
      </c>
      <c r="AD24">
        <v>60</v>
      </c>
      <c r="AE24">
        <v>30000</v>
      </c>
      <c r="AF24" t="s">
        <v>38</v>
      </c>
    </row>
    <row r="25" spans="1:32" x14ac:dyDescent="0.25">
      <c r="A25" s="1">
        <v>24</v>
      </c>
      <c r="B25" s="1" t="s">
        <v>81</v>
      </c>
      <c r="C25" s="1">
        <v>46</v>
      </c>
      <c r="D25" s="3">
        <f t="shared" si="4"/>
        <v>852</v>
      </c>
      <c r="E25" s="1">
        <v>20</v>
      </c>
      <c r="F25" s="1">
        <f t="shared" si="0"/>
        <v>48.99</v>
      </c>
      <c r="G25" s="1">
        <f t="shared" si="1"/>
        <v>19596</v>
      </c>
      <c r="H25" s="1">
        <f t="shared" si="2"/>
        <v>64.028393555985161</v>
      </c>
      <c r="I25" s="1">
        <f t="shared" si="3"/>
        <v>2.7246124917440495</v>
      </c>
      <c r="J25" s="3">
        <f t="shared" si="5"/>
        <v>24.351763912446124</v>
      </c>
      <c r="K25" s="1">
        <v>17.903635827941613</v>
      </c>
      <c r="R25" s="1"/>
      <c r="S25" s="1"/>
      <c r="X25" s="1">
        <v>1</v>
      </c>
      <c r="Y25" s="1">
        <v>15</v>
      </c>
      <c r="Z25">
        <v>8000</v>
      </c>
      <c r="AA25" t="s">
        <v>39</v>
      </c>
      <c r="AC25">
        <v>1</v>
      </c>
      <c r="AD25">
        <v>70</v>
      </c>
      <c r="AE25">
        <v>40000</v>
      </c>
      <c r="AF25" t="s">
        <v>39</v>
      </c>
    </row>
    <row r="26" spans="1:32" x14ac:dyDescent="0.25">
      <c r="A26" s="1">
        <v>25</v>
      </c>
      <c r="B26" s="1" t="s">
        <v>82</v>
      </c>
      <c r="C26" s="1">
        <v>48</v>
      </c>
      <c r="D26" s="3">
        <f t="shared" si="4"/>
        <v>900</v>
      </c>
      <c r="E26" s="1">
        <v>20</v>
      </c>
      <c r="F26" s="1">
        <f t="shared" si="0"/>
        <v>51.75</v>
      </c>
      <c r="G26" s="1">
        <f t="shared" si="1"/>
        <v>20700</v>
      </c>
      <c r="H26" s="1">
        <f t="shared" si="2"/>
        <v>65.918972599822666</v>
      </c>
      <c r="I26" s="1">
        <f t="shared" si="3"/>
        <v>2.8050626638222411</v>
      </c>
      <c r="J26" s="3">
        <f t="shared" si="5"/>
        <v>27.156826576268365</v>
      </c>
      <c r="K26" s="1">
        <v>20.18499042380278</v>
      </c>
      <c r="P26" s="2" t="s">
        <v>36</v>
      </c>
      <c r="R26" s="1">
        <v>2</v>
      </c>
      <c r="S26" t="s">
        <v>35</v>
      </c>
      <c r="X26" s="1">
        <v>1</v>
      </c>
      <c r="Y26" s="1">
        <v>20</v>
      </c>
      <c r="Z26">
        <v>15000</v>
      </c>
      <c r="AA26" t="s">
        <v>40</v>
      </c>
      <c r="AC26">
        <v>1</v>
      </c>
      <c r="AD26">
        <v>80</v>
      </c>
      <c r="AE26">
        <v>50000</v>
      </c>
      <c r="AF26" t="s">
        <v>40</v>
      </c>
    </row>
    <row r="27" spans="1:32" x14ac:dyDescent="0.25">
      <c r="A27" s="1">
        <v>26</v>
      </c>
      <c r="B27" s="1" t="s">
        <v>83</v>
      </c>
      <c r="C27" s="1">
        <v>50</v>
      </c>
      <c r="D27" s="3">
        <f t="shared" si="4"/>
        <v>950</v>
      </c>
      <c r="E27" s="1">
        <v>25</v>
      </c>
      <c r="F27" s="1">
        <f t="shared" si="0"/>
        <v>54.625</v>
      </c>
      <c r="G27" s="1">
        <f t="shared" si="1"/>
        <v>21850</v>
      </c>
      <c r="H27" s="1">
        <f t="shared" si="2"/>
        <v>84.736129603279494</v>
      </c>
      <c r="I27" s="1">
        <f t="shared" si="3"/>
        <v>3.6057927490757233</v>
      </c>
      <c r="J27" s="3">
        <f t="shared" si="5"/>
        <v>30.76261932534409</v>
      </c>
      <c r="K27" s="1">
        <v>23.131049682081258</v>
      </c>
      <c r="O27" s="1">
        <f>O21/R17</f>
        <v>23.5</v>
      </c>
      <c r="P27" s="2" t="s">
        <v>31</v>
      </c>
      <c r="X27" s="1">
        <f>AVERAGE(X23:X26)</f>
        <v>1</v>
      </c>
      <c r="Y27" s="1">
        <f>AVERAGE(Y23:Y26)</f>
        <v>12.5</v>
      </c>
      <c r="Z27">
        <f>AVERAGE(Z23:Z26)</f>
        <v>7500</v>
      </c>
      <c r="AA27" t="s">
        <v>41</v>
      </c>
      <c r="AC27">
        <f>AVERAGE(AC23:AC26)</f>
        <v>1</v>
      </c>
      <c r="AD27">
        <f>AVERAGE(AD23:AD26)</f>
        <v>65</v>
      </c>
      <c r="AE27">
        <f>AVERAGE(AE23:AE26)</f>
        <v>35000</v>
      </c>
      <c r="AF27" t="s">
        <v>41</v>
      </c>
    </row>
    <row r="28" spans="1:32" x14ac:dyDescent="0.25">
      <c r="A28" s="1">
        <v>27</v>
      </c>
      <c r="B28" s="1" t="s">
        <v>84</v>
      </c>
      <c r="C28" s="1">
        <v>52</v>
      </c>
      <c r="D28" s="3">
        <f t="shared" si="4"/>
        <v>1002</v>
      </c>
      <c r="E28" s="1">
        <v>20</v>
      </c>
      <c r="F28" s="1">
        <f t="shared" si="0"/>
        <v>57.615000000000002</v>
      </c>
      <c r="G28" s="1">
        <f t="shared" si="1"/>
        <v>23046</v>
      </c>
      <c r="H28" s="1">
        <f t="shared" si="2"/>
        <v>69.634111721246285</v>
      </c>
      <c r="I28" s="1">
        <f t="shared" si="3"/>
        <v>2.9631536902657993</v>
      </c>
      <c r="J28" s="3">
        <f t="shared" si="5"/>
        <v>33.725773015609889</v>
      </c>
      <c r="K28" s="1">
        <v>25.5608842579596</v>
      </c>
      <c r="O28" s="1">
        <f>O22/R17</f>
        <v>44518.452380952382</v>
      </c>
      <c r="P28" s="2" t="s">
        <v>32</v>
      </c>
      <c r="X28" s="1">
        <v>0.33</v>
      </c>
      <c r="Y28" s="1">
        <v>0.33</v>
      </c>
      <c r="Z28">
        <v>0.33</v>
      </c>
      <c r="AA28" t="s">
        <v>42</v>
      </c>
      <c r="AC28">
        <v>0.33</v>
      </c>
      <c r="AD28">
        <v>0.33</v>
      </c>
      <c r="AE28">
        <v>0.33</v>
      </c>
      <c r="AF28" t="s">
        <v>42</v>
      </c>
    </row>
    <row r="29" spans="1:32" x14ac:dyDescent="0.25">
      <c r="A29" s="1">
        <v>28</v>
      </c>
      <c r="B29" s="1" t="s">
        <v>85</v>
      </c>
      <c r="C29" s="1">
        <v>54</v>
      </c>
      <c r="D29" s="3">
        <f t="shared" si="4"/>
        <v>1056</v>
      </c>
      <c r="E29" s="1">
        <v>30</v>
      </c>
      <c r="F29" s="1">
        <f t="shared" si="0"/>
        <v>60.720000000000006</v>
      </c>
      <c r="G29" s="1">
        <f t="shared" si="1"/>
        <v>24288.000000000004</v>
      </c>
      <c r="H29" s="1">
        <f t="shared" si="2"/>
        <v>107.17660894505777</v>
      </c>
      <c r="I29" s="1">
        <f t="shared" si="3"/>
        <v>4.5607067636194794</v>
      </c>
      <c r="J29" s="3">
        <f t="shared" si="5"/>
        <v>38.286479779229367</v>
      </c>
      <c r="K29" s="1">
        <v>29.311311475886161</v>
      </c>
      <c r="O29" s="1">
        <f>O23/R17</f>
        <v>82.086904761904762</v>
      </c>
      <c r="P29" s="2" t="s">
        <v>33</v>
      </c>
      <c r="X29" s="1">
        <f>X27*X28</f>
        <v>0.33</v>
      </c>
      <c r="Y29" s="1">
        <f>Y27*Y28</f>
        <v>4.125</v>
      </c>
      <c r="Z29">
        <f>Z27*Z28</f>
        <v>2475</v>
      </c>
      <c r="AC29">
        <f>AC27*AC28</f>
        <v>0.33</v>
      </c>
      <c r="AD29">
        <f>AD27*AD28</f>
        <v>21.45</v>
      </c>
      <c r="AE29">
        <f>AE27*AE28</f>
        <v>11550</v>
      </c>
    </row>
    <row r="30" spans="1:32" x14ac:dyDescent="0.25">
      <c r="A30" s="1">
        <v>29</v>
      </c>
      <c r="B30" s="1" t="s">
        <v>86</v>
      </c>
      <c r="C30" s="1">
        <v>56</v>
      </c>
      <c r="D30" s="3">
        <f t="shared" si="4"/>
        <v>1112</v>
      </c>
      <c r="E30" s="1">
        <v>28</v>
      </c>
      <c r="F30" s="1">
        <f t="shared" si="0"/>
        <v>63.940000000000005</v>
      </c>
      <c r="G30" s="1">
        <f t="shared" si="1"/>
        <v>25576.000000000004</v>
      </c>
      <c r="H30" s="1">
        <f t="shared" si="2"/>
        <v>102.53149020421161</v>
      </c>
      <c r="I30" s="1">
        <f t="shared" si="3"/>
        <v>4.3630421363494305</v>
      </c>
      <c r="J30" s="3">
        <f t="shared" si="5"/>
        <v>42.649521915578795</v>
      </c>
      <c r="K30" s="1">
        <v>32.906778316038768</v>
      </c>
      <c r="O30" s="1">
        <f>O24/R17</f>
        <v>3.3930952380952384</v>
      </c>
      <c r="P30" s="2" t="s">
        <v>34</v>
      </c>
      <c r="X30" s="1"/>
      <c r="Y30" s="1"/>
    </row>
    <row r="31" spans="1:32" x14ac:dyDescent="0.25">
      <c r="A31" s="1">
        <v>30</v>
      </c>
      <c r="B31" s="1" t="s">
        <v>87</v>
      </c>
      <c r="C31" s="1">
        <v>58</v>
      </c>
      <c r="D31" s="3">
        <f t="shared" si="4"/>
        <v>1170</v>
      </c>
      <c r="E31" s="1">
        <v>32</v>
      </c>
      <c r="F31" s="1">
        <f t="shared" si="0"/>
        <v>67.275000000000006</v>
      </c>
      <c r="G31" s="1">
        <f t="shared" si="1"/>
        <v>26910.000000000004</v>
      </c>
      <c r="H31" s="1">
        <f t="shared" si="2"/>
        <v>119.98192320819264</v>
      </c>
      <c r="I31" s="1">
        <f t="shared" si="3"/>
        <v>5.105613753540112</v>
      </c>
      <c r="J31" s="3">
        <f t="shared" si="5"/>
        <v>47.755135669118907</v>
      </c>
      <c r="K31" s="1">
        <v>37.120481237991456</v>
      </c>
      <c r="U31" s="1"/>
      <c r="X31" s="1"/>
      <c r="Y31" s="2" t="s">
        <v>50</v>
      </c>
      <c r="AA31" s="1"/>
      <c r="AC31" s="1" t="s">
        <v>108</v>
      </c>
    </row>
    <row r="32" spans="1:32" x14ac:dyDescent="0.25">
      <c r="A32" s="1">
        <v>31</v>
      </c>
      <c r="B32" s="1" t="s">
        <v>88</v>
      </c>
      <c r="C32" s="1">
        <v>60</v>
      </c>
      <c r="D32" s="3">
        <f t="shared" si="4"/>
        <v>1230</v>
      </c>
      <c r="E32" s="1">
        <v>35</v>
      </c>
      <c r="F32" s="1">
        <f t="shared" si="0"/>
        <v>70.725000000000009</v>
      </c>
      <c r="G32" s="1">
        <f t="shared" si="1"/>
        <v>28290.000000000004</v>
      </c>
      <c r="H32" s="1">
        <f t="shared" si="2"/>
        <v>134.23332390945609</v>
      </c>
      <c r="I32" s="1">
        <f t="shared" si="3"/>
        <v>5.7120563365725996</v>
      </c>
      <c r="J32" s="3">
        <f t="shared" si="5"/>
        <v>53.467192005691508</v>
      </c>
      <c r="K32" s="1">
        <v>41.839242150421022</v>
      </c>
      <c r="P32" s="2" t="s">
        <v>53</v>
      </c>
      <c r="S32" t="s">
        <v>107</v>
      </c>
      <c r="X32" s="1">
        <v>50000</v>
      </c>
      <c r="Y32" s="2" t="s">
        <v>32</v>
      </c>
      <c r="AA32" s="1"/>
      <c r="AC32">
        <v>10</v>
      </c>
    </row>
    <row r="33" spans="1:29" x14ac:dyDescent="0.25">
      <c r="A33" s="1">
        <v>32</v>
      </c>
      <c r="B33" s="1" t="s">
        <v>89</v>
      </c>
      <c r="C33" s="1">
        <v>62</v>
      </c>
      <c r="D33" s="3">
        <f t="shared" si="4"/>
        <v>1292</v>
      </c>
      <c r="E33" s="1">
        <v>30</v>
      </c>
      <c r="F33" s="1">
        <f t="shared" si="0"/>
        <v>74.290000000000006</v>
      </c>
      <c r="G33" s="1">
        <f t="shared" si="1"/>
        <v>29716.000000000004</v>
      </c>
      <c r="H33" s="1">
        <f t="shared" si="2"/>
        <v>117.57489063349165</v>
      </c>
      <c r="I33" s="1">
        <f t="shared" si="3"/>
        <v>5.00318683546773</v>
      </c>
      <c r="J33" s="3">
        <f t="shared" si="5"/>
        <v>58.470378841159238</v>
      </c>
      <c r="K33" s="1">
        <v>45.974508479954871</v>
      </c>
      <c r="O33" s="1">
        <f>O28/O27</f>
        <v>1894.4022289766972</v>
      </c>
      <c r="P33" s="2" t="s">
        <v>32</v>
      </c>
      <c r="R33" s="1">
        <v>5000</v>
      </c>
      <c r="S33" s="1" t="s">
        <v>28</v>
      </c>
      <c r="X33" s="1">
        <v>100</v>
      </c>
      <c r="Y33" s="2" t="s">
        <v>33</v>
      </c>
      <c r="AA33" s="1"/>
      <c r="AC33">
        <v>5</v>
      </c>
    </row>
    <row r="34" spans="1:29" x14ac:dyDescent="0.25">
      <c r="A34" s="1">
        <v>33</v>
      </c>
      <c r="B34" s="1" t="s">
        <v>90</v>
      </c>
      <c r="C34" s="1">
        <v>64</v>
      </c>
      <c r="D34" s="3">
        <f t="shared" si="4"/>
        <v>1356</v>
      </c>
      <c r="E34" s="1">
        <v>32</v>
      </c>
      <c r="F34" s="1">
        <f t="shared" si="0"/>
        <v>77.97</v>
      </c>
      <c r="G34" s="1">
        <f t="shared" si="1"/>
        <v>31188</v>
      </c>
      <c r="H34" s="1">
        <f t="shared" si="2"/>
        <v>128.03663789856165</v>
      </c>
      <c r="I34" s="1">
        <f t="shared" si="3"/>
        <v>5.4483675701515599</v>
      </c>
      <c r="J34" s="3">
        <f t="shared" si="5"/>
        <v>63.918746411310799</v>
      </c>
      <c r="K34" s="1">
        <v>50.478261137150376</v>
      </c>
      <c r="O34" s="1">
        <f>O29/O27</f>
        <v>3.4930597771023302</v>
      </c>
      <c r="P34" s="2" t="s">
        <v>33</v>
      </c>
      <c r="R34" s="1">
        <v>30</v>
      </c>
      <c r="S34" s="1" t="s">
        <v>29</v>
      </c>
      <c r="X34" s="1">
        <v>5</v>
      </c>
      <c r="Y34" s="2" t="s">
        <v>34</v>
      </c>
      <c r="AA34" s="1"/>
      <c r="AC34">
        <v>3</v>
      </c>
    </row>
    <row r="35" spans="1:29" x14ac:dyDescent="0.25">
      <c r="A35" s="1">
        <v>34</v>
      </c>
      <c r="B35" s="1" t="s">
        <v>91</v>
      </c>
      <c r="C35" s="1">
        <v>66</v>
      </c>
      <c r="D35" s="3">
        <f t="shared" si="4"/>
        <v>1422</v>
      </c>
      <c r="E35" s="1">
        <v>30</v>
      </c>
      <c r="F35" s="1">
        <f t="shared" si="0"/>
        <v>81.765000000000001</v>
      </c>
      <c r="G35" s="1">
        <f t="shared" si="1"/>
        <v>32706</v>
      </c>
      <c r="H35" s="1">
        <f t="shared" si="2"/>
        <v>122.43403031390913</v>
      </c>
      <c r="I35" s="1">
        <f t="shared" si="3"/>
        <v>5.2099587367620908</v>
      </c>
      <c r="J35" s="3">
        <f t="shared" si="5"/>
        <v>69.128705148072896</v>
      </c>
      <c r="K35" s="1">
        <v>54.784010480280848</v>
      </c>
      <c r="O35" s="1">
        <f>O30/O27</f>
        <v>0.14438703140830803</v>
      </c>
      <c r="P35" s="2" t="s">
        <v>34</v>
      </c>
      <c r="R35" s="1">
        <v>30</v>
      </c>
      <c r="S35" s="1" t="s">
        <v>25</v>
      </c>
      <c r="AC35">
        <v>-1</v>
      </c>
    </row>
    <row r="36" spans="1:29" x14ac:dyDescent="0.25">
      <c r="A36" s="1">
        <v>35</v>
      </c>
      <c r="B36" s="1" t="s">
        <v>92</v>
      </c>
      <c r="C36" s="1">
        <v>68</v>
      </c>
      <c r="D36" s="3">
        <f t="shared" si="4"/>
        <v>1490</v>
      </c>
      <c r="E36" s="1">
        <v>40</v>
      </c>
      <c r="F36" s="1">
        <f t="shared" si="0"/>
        <v>85.674999999999997</v>
      </c>
      <c r="G36" s="1">
        <f t="shared" si="1"/>
        <v>34270</v>
      </c>
      <c r="H36" s="1">
        <f t="shared" si="2"/>
        <v>166.3638728849198</v>
      </c>
      <c r="I36" s="1">
        <f t="shared" si="3"/>
        <v>7.0793137397838217</v>
      </c>
      <c r="J36" s="3">
        <f t="shared" si="5"/>
        <v>76.208018887856724</v>
      </c>
      <c r="K36" s="1">
        <v>60.631758844773422</v>
      </c>
    </row>
    <row r="37" spans="1:29" x14ac:dyDescent="0.25">
      <c r="A37" s="1">
        <v>36</v>
      </c>
      <c r="B37" s="1" t="s">
        <v>93</v>
      </c>
      <c r="C37" s="1">
        <v>70</v>
      </c>
      <c r="D37" s="3">
        <f t="shared" si="4"/>
        <v>1560</v>
      </c>
      <c r="E37" s="1">
        <v>40</v>
      </c>
      <c r="F37" s="1">
        <f t="shared" si="0"/>
        <v>89.7</v>
      </c>
      <c r="G37" s="1">
        <f t="shared" si="1"/>
        <v>35880</v>
      </c>
      <c r="H37" s="1">
        <f t="shared" si="2"/>
        <v>169.40044370226985</v>
      </c>
      <c r="I37" s="1">
        <f t="shared" si="3"/>
        <v>7.2085295192455261</v>
      </c>
      <c r="J37" s="3">
        <f t="shared" si="5"/>
        <v>83.416548407102255</v>
      </c>
      <c r="K37" s="1">
        <v>66.581841632383643</v>
      </c>
      <c r="AC37">
        <f>AVERAGE(AC32:AC36)</f>
        <v>4.25</v>
      </c>
    </row>
    <row r="38" spans="1:29" x14ac:dyDescent="0.25">
      <c r="A38" s="1">
        <v>37</v>
      </c>
      <c r="B38" s="1" t="s">
        <v>94</v>
      </c>
      <c r="C38" s="1">
        <v>72</v>
      </c>
      <c r="D38" s="3">
        <f t="shared" si="4"/>
        <v>1632</v>
      </c>
      <c r="E38" s="1">
        <v>40</v>
      </c>
      <c r="F38" s="1">
        <f t="shared" si="0"/>
        <v>93.84</v>
      </c>
      <c r="G38" s="1">
        <f t="shared" si="1"/>
        <v>37536</v>
      </c>
      <c r="H38" s="1">
        <f t="shared" si="2"/>
        <v>172.35469946840612</v>
      </c>
      <c r="I38" s="1">
        <f t="shared" si="3"/>
        <v>7.3342425305704735</v>
      </c>
      <c r="J38" s="3">
        <f t="shared" si="5"/>
        <v>90.750790937672733</v>
      </c>
      <c r="K38" s="1">
        <v>72.629994602867114</v>
      </c>
    </row>
    <row r="39" spans="1:29" x14ac:dyDescent="0.25">
      <c r="A39" s="1">
        <v>38</v>
      </c>
      <c r="B39" s="1" t="s">
        <v>95</v>
      </c>
      <c r="C39" s="1">
        <v>74</v>
      </c>
      <c r="D39" s="3">
        <f t="shared" si="4"/>
        <v>1706</v>
      </c>
      <c r="E39" s="1">
        <v>44</v>
      </c>
      <c r="F39" s="1">
        <f t="shared" si="0"/>
        <v>98.094999999999999</v>
      </c>
      <c r="G39" s="1">
        <f t="shared" si="1"/>
        <v>39238</v>
      </c>
      <c r="H39" s="1">
        <f t="shared" si="2"/>
        <v>192.74932643525841</v>
      </c>
      <c r="I39" s="1">
        <f t="shared" si="3"/>
        <v>8.202098997245038</v>
      </c>
      <c r="J39" s="3">
        <f t="shared" si="5"/>
        <v>98.952889934917778</v>
      </c>
      <c r="K39" s="1">
        <v>79.386319336482998</v>
      </c>
    </row>
    <row r="40" spans="1:29" x14ac:dyDescent="0.25">
      <c r="A40" s="1">
        <v>39</v>
      </c>
      <c r="B40" s="1" t="s">
        <v>96</v>
      </c>
      <c r="C40" s="1">
        <v>76</v>
      </c>
      <c r="D40" s="3">
        <f t="shared" si="4"/>
        <v>1782</v>
      </c>
      <c r="E40" s="1">
        <v>42</v>
      </c>
      <c r="F40" s="1">
        <f t="shared" si="0"/>
        <v>102.465</v>
      </c>
      <c r="G40" s="1">
        <f t="shared" si="1"/>
        <v>40986</v>
      </c>
      <c r="H40" s="1">
        <f t="shared" si="2"/>
        <v>186.91753570433232</v>
      </c>
      <c r="I40" s="1">
        <f t="shared" si="3"/>
        <v>7.9539376895460565</v>
      </c>
      <c r="J40" s="3">
        <f t="shared" si="5"/>
        <v>106.90682762446383</v>
      </c>
      <c r="K40" s="1">
        <v>85.930045785511453</v>
      </c>
      <c r="O40" s="1">
        <v>1000</v>
      </c>
      <c r="P40" s="2">
        <f>O41-O40</f>
        <v>200</v>
      </c>
      <c r="Q40">
        <f>P40/$AC$37</f>
        <v>47.058823529411768</v>
      </c>
    </row>
    <row r="41" spans="1:29" x14ac:dyDescent="0.25">
      <c r="A41" s="1">
        <v>40</v>
      </c>
      <c r="B41" s="1" t="s">
        <v>97</v>
      </c>
      <c r="C41" s="1">
        <v>78</v>
      </c>
      <c r="D41" s="3">
        <f t="shared" si="4"/>
        <v>1860</v>
      </c>
      <c r="E41" s="1">
        <v>40</v>
      </c>
      <c r="F41" s="1">
        <f t="shared" si="0"/>
        <v>106.95</v>
      </c>
      <c r="G41" s="1">
        <f t="shared" si="1"/>
        <v>42780</v>
      </c>
      <c r="H41" s="1">
        <f t="shared" si="2"/>
        <v>180.72549989445088</v>
      </c>
      <c r="I41" s="1">
        <f t="shared" si="3"/>
        <v>7.690446804019186</v>
      </c>
      <c r="J41" s="3">
        <f t="shared" si="5"/>
        <v>114.59727442848302</v>
      </c>
      <c r="K41" s="1">
        <v>92.248376454946992</v>
      </c>
      <c r="O41" s="1">
        <v>1200</v>
      </c>
      <c r="P41" s="2">
        <f t="shared" ref="P41:P43" si="7">O42-O41</f>
        <v>300</v>
      </c>
      <c r="Q41">
        <f t="shared" ref="Q41:Q43" si="8">P41/$AC$37</f>
        <v>70.588235294117652</v>
      </c>
    </row>
    <row r="42" spans="1:29" x14ac:dyDescent="0.25">
      <c r="A42" s="1">
        <v>41</v>
      </c>
      <c r="B42" s="1" t="s">
        <v>98</v>
      </c>
      <c r="C42" s="1">
        <v>80</v>
      </c>
      <c r="D42" s="3">
        <f t="shared" si="4"/>
        <v>1940</v>
      </c>
      <c r="E42" s="1">
        <v>40</v>
      </c>
      <c r="F42" s="1">
        <f t="shared" si="0"/>
        <v>111.55000000000001</v>
      </c>
      <c r="G42" s="1">
        <f t="shared" si="1"/>
        <v>44620.000000000007</v>
      </c>
      <c r="H42" s="1">
        <f t="shared" si="2"/>
        <v>183.35399885041383</v>
      </c>
      <c r="I42" s="1">
        <f t="shared" si="3"/>
        <v>7.8022978234218652</v>
      </c>
      <c r="J42" s="3">
        <f t="shared" si="5"/>
        <v>122.39957225190489</v>
      </c>
      <c r="K42" s="1">
        <v>98.649276054363682</v>
      </c>
      <c r="O42" s="1">
        <v>1500</v>
      </c>
      <c r="P42" s="2">
        <f t="shared" si="7"/>
        <v>500</v>
      </c>
      <c r="Q42">
        <f t="shared" si="8"/>
        <v>117.64705882352941</v>
      </c>
    </row>
    <row r="43" spans="1:29" x14ac:dyDescent="0.25">
      <c r="A43" s="1">
        <v>42</v>
      </c>
      <c r="B43" s="1" t="s">
        <v>99</v>
      </c>
      <c r="C43" s="1">
        <v>82</v>
      </c>
      <c r="D43" s="3">
        <f t="shared" si="4"/>
        <v>2022</v>
      </c>
      <c r="E43" s="1">
        <v>44</v>
      </c>
      <c r="F43" s="1">
        <f t="shared" si="0"/>
        <v>116.265</v>
      </c>
      <c r="G43" s="1">
        <f t="shared" si="1"/>
        <v>46506</v>
      </c>
      <c r="H43" s="1">
        <f t="shared" si="2"/>
        <v>204.49369540135078</v>
      </c>
      <c r="I43" s="1">
        <f t="shared" si="3"/>
        <v>8.7018593787808847</v>
      </c>
      <c r="J43" s="3">
        <f t="shared" si="5"/>
        <v>131.10143163068577</v>
      </c>
      <c r="K43" s="1">
        <v>105.77725460008878</v>
      </c>
      <c r="O43" s="1">
        <v>2000</v>
      </c>
      <c r="P43" s="2">
        <f t="shared" si="7"/>
        <v>2000</v>
      </c>
      <c r="Q43">
        <f t="shared" si="8"/>
        <v>470.58823529411762</v>
      </c>
    </row>
    <row r="44" spans="1:29" x14ac:dyDescent="0.25">
      <c r="A44" s="1">
        <v>43</v>
      </c>
      <c r="B44" s="1" t="s">
        <v>100</v>
      </c>
      <c r="C44" s="1">
        <v>84</v>
      </c>
      <c r="D44" s="3">
        <f t="shared" si="4"/>
        <v>2106</v>
      </c>
      <c r="E44" s="1">
        <v>44</v>
      </c>
      <c r="F44" s="1">
        <f t="shared" si="0"/>
        <v>121.095</v>
      </c>
      <c r="G44" s="1">
        <f t="shared" si="1"/>
        <v>48438</v>
      </c>
      <c r="H44" s="1">
        <f t="shared" si="2"/>
        <v>207.21242156850045</v>
      </c>
      <c r="I44" s="1">
        <f t="shared" si="3"/>
        <v>8.8175498539787416</v>
      </c>
      <c r="J44" s="3">
        <f t="shared" si="5"/>
        <v>139.9189814846645</v>
      </c>
      <c r="K44" s="1">
        <v>112.98855053916151</v>
      </c>
      <c r="O44" s="1">
        <v>4000</v>
      </c>
    </row>
    <row r="45" spans="1:29" x14ac:dyDescent="0.25">
      <c r="A45" s="1">
        <v>44</v>
      </c>
      <c r="B45" s="1" t="s">
        <v>101</v>
      </c>
      <c r="C45" s="1">
        <v>86</v>
      </c>
      <c r="D45" s="3">
        <f t="shared" si="4"/>
        <v>2192</v>
      </c>
      <c r="E45" s="1">
        <v>50</v>
      </c>
      <c r="F45" s="1">
        <f t="shared" si="0"/>
        <v>126.04</v>
      </c>
      <c r="G45" s="1">
        <f t="shared" si="1"/>
        <v>50416</v>
      </c>
      <c r="H45" s="1">
        <f t="shared" si="2"/>
        <v>238.46275792186378</v>
      </c>
      <c r="I45" s="1">
        <f t="shared" si="3"/>
        <v>10.147351400930374</v>
      </c>
      <c r="J45" s="3">
        <f t="shared" si="5"/>
        <v>150.06633288559487</v>
      </c>
      <c r="K45" s="1">
        <v>121.27389473284575</v>
      </c>
    </row>
    <row r="46" spans="1:29" x14ac:dyDescent="0.25">
      <c r="A46" s="1">
        <v>45</v>
      </c>
    </row>
    <row r="47" spans="1:29" x14ac:dyDescent="0.25">
      <c r="A47" s="1">
        <v>46</v>
      </c>
    </row>
    <row r="48" spans="1:29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2019-09-11T09:33:31Z</dcterms:modified>
</cp:coreProperties>
</file>