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jtaba\Documents\Racer2\Documents\"/>
    </mc:Choice>
  </mc:AlternateContent>
  <bookViews>
    <workbookView xWindow="0" yWindow="0" windowWidth="41280" windowHeight="138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F2" i="1"/>
  <c r="W9" i="1"/>
  <c r="W2" i="1"/>
  <c r="W10" i="1" l="1"/>
  <c r="R12" i="1"/>
  <c r="S12" i="1"/>
  <c r="T12" i="1"/>
  <c r="Q12" i="1"/>
  <c r="U12" i="1" l="1"/>
  <c r="R11" i="1"/>
  <c r="S11" i="1"/>
  <c r="T11" i="1"/>
  <c r="Q11" i="1"/>
  <c r="R10" i="1"/>
  <c r="S10" i="1"/>
  <c r="T10" i="1"/>
  <c r="Q10" i="1"/>
  <c r="F44" i="1"/>
  <c r="G44" i="1"/>
  <c r="F4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H44" i="1" l="1"/>
  <c r="J3" i="1"/>
  <c r="J11" i="1"/>
  <c r="J19" i="1"/>
  <c r="J27" i="1"/>
  <c r="J35" i="1"/>
  <c r="J43" i="1"/>
  <c r="J4" i="1"/>
  <c r="J12" i="1"/>
  <c r="J20" i="1"/>
  <c r="J28" i="1"/>
  <c r="J36" i="1"/>
  <c r="J44" i="1"/>
  <c r="J5" i="1"/>
  <c r="J13" i="1"/>
  <c r="J21" i="1"/>
  <c r="J29" i="1"/>
  <c r="J37" i="1"/>
  <c r="J2" i="1"/>
  <c r="J30" i="1"/>
  <c r="J7" i="1"/>
  <c r="J15" i="1"/>
  <c r="J23" i="1"/>
  <c r="J39" i="1"/>
  <c r="J16" i="1"/>
  <c r="J32" i="1"/>
  <c r="J42" i="1"/>
  <c r="J6" i="1"/>
  <c r="J14" i="1"/>
  <c r="J22" i="1"/>
  <c r="J38" i="1"/>
  <c r="J31" i="1"/>
  <c r="J8" i="1"/>
  <c r="J24" i="1"/>
  <c r="J40" i="1"/>
  <c r="J9" i="1"/>
  <c r="J17" i="1"/>
  <c r="J25" i="1"/>
  <c r="J33" i="1"/>
  <c r="J41" i="1"/>
  <c r="J10" i="1"/>
  <c r="J18" i="1"/>
  <c r="J26" i="1"/>
  <c r="J34" i="1"/>
  <c r="U10" i="1"/>
  <c r="W3" i="1"/>
  <c r="U11" i="1"/>
  <c r="W5" i="1" s="1"/>
  <c r="H43" i="1"/>
  <c r="H19" i="1"/>
  <c r="H36" i="1"/>
  <c r="H27" i="1"/>
  <c r="H25" i="1"/>
  <c r="H21" i="1"/>
  <c r="H14" i="1"/>
  <c r="H3" i="1"/>
  <c r="H42" i="1"/>
  <c r="H9" i="1"/>
  <c r="H41" i="1"/>
  <c r="H35" i="1"/>
  <c r="H30" i="1"/>
  <c r="H24" i="1"/>
  <c r="H8" i="1"/>
  <c r="H40" i="1"/>
  <c r="H29" i="1"/>
  <c r="H23" i="1"/>
  <c r="H18" i="1"/>
  <c r="H13" i="1"/>
  <c r="H7" i="1"/>
  <c r="H2" i="1"/>
  <c r="H39" i="1"/>
  <c r="H34" i="1"/>
  <c r="H28" i="1"/>
  <c r="H12" i="1"/>
  <c r="H22" i="1"/>
  <c r="H17" i="1"/>
  <c r="H11" i="1"/>
  <c r="H6" i="1"/>
  <c r="H38" i="1"/>
  <c r="H33" i="1"/>
  <c r="H16" i="1"/>
  <c r="H32" i="1"/>
  <c r="H26" i="1"/>
  <c r="H15" i="1"/>
  <c r="H10" i="1"/>
  <c r="H5" i="1"/>
  <c r="H37" i="1"/>
  <c r="H31" i="1"/>
  <c r="H20" i="1"/>
  <c r="H4" i="1"/>
  <c r="W6" i="1" l="1"/>
  <c r="K41" i="1" s="1"/>
  <c r="M41" i="1" s="1"/>
  <c r="I2" i="1"/>
  <c r="R20" i="1"/>
  <c r="T20" i="1"/>
  <c r="T19" i="1"/>
  <c r="S19" i="1"/>
  <c r="Q18" i="1"/>
  <c r="R18" i="1"/>
  <c r="S18" i="1"/>
  <c r="T18" i="1"/>
  <c r="R19" i="1"/>
  <c r="Q19" i="1"/>
  <c r="I25" i="1"/>
  <c r="I27" i="1"/>
  <c r="I36" i="1"/>
  <c r="I19" i="1"/>
  <c r="I42" i="1"/>
  <c r="I14" i="1"/>
  <c r="I21" i="1"/>
  <c r="I43" i="1"/>
  <c r="Q20" i="1"/>
  <c r="S20" i="1"/>
  <c r="I3" i="1"/>
  <c r="I8" i="1"/>
  <c r="I33" i="1"/>
  <c r="I18" i="1"/>
  <c r="I30" i="1"/>
  <c r="I7" i="1"/>
  <c r="I16" i="1"/>
  <c r="I10" i="1"/>
  <c r="I38" i="1"/>
  <c r="I12" i="1"/>
  <c r="I23" i="1"/>
  <c r="I35" i="1"/>
  <c r="I44" i="1"/>
  <c r="I29" i="1"/>
  <c r="I41" i="1"/>
  <c r="I22" i="1"/>
  <c r="I37" i="1"/>
  <c r="I5" i="1"/>
  <c r="I26" i="1"/>
  <c r="I6" i="1"/>
  <c r="I34" i="1"/>
  <c r="I40" i="1"/>
  <c r="I9" i="1"/>
  <c r="I24" i="1"/>
  <c r="I15" i="1"/>
  <c r="I28" i="1"/>
  <c r="I4" i="1"/>
  <c r="I32" i="1"/>
  <c r="I11" i="1"/>
  <c r="I39" i="1"/>
  <c r="I31" i="1"/>
  <c r="I13" i="1"/>
  <c r="I20" i="1"/>
  <c r="I17" i="1"/>
  <c r="K8" i="1" l="1"/>
  <c r="M8" i="1" s="1"/>
  <c r="K3" i="1"/>
  <c r="M3" i="1" s="1"/>
  <c r="K2" i="1"/>
  <c r="M2" i="1" s="1"/>
  <c r="K5" i="1"/>
  <c r="M5" i="1" s="1"/>
  <c r="K18" i="1"/>
  <c r="M18" i="1" s="1"/>
  <c r="K9" i="1"/>
  <c r="M9" i="1" s="1"/>
  <c r="K28" i="1"/>
  <c r="M28" i="1" s="1"/>
  <c r="K13" i="1"/>
  <c r="M13" i="1" s="1"/>
  <c r="K7" i="1"/>
  <c r="M7" i="1" s="1"/>
  <c r="K32" i="1"/>
  <c r="M32" i="1" s="1"/>
  <c r="K34" i="1"/>
  <c r="M34" i="1" s="1"/>
  <c r="K23" i="1"/>
  <c r="M23" i="1" s="1"/>
  <c r="K40" i="1"/>
  <c r="M40" i="1" s="1"/>
  <c r="K26" i="1"/>
  <c r="M26" i="1" s="1"/>
  <c r="K30" i="1"/>
  <c r="M30" i="1" s="1"/>
  <c r="K4" i="1"/>
  <c r="M4" i="1" s="1"/>
  <c r="K38" i="1"/>
  <c r="M38" i="1" s="1"/>
  <c r="K11" i="1"/>
  <c r="M11" i="1" s="1"/>
  <c r="K27" i="1"/>
  <c r="M27" i="1" s="1"/>
  <c r="K37" i="1"/>
  <c r="M37" i="1" s="1"/>
  <c r="K19" i="1"/>
  <c r="M19" i="1" s="1"/>
  <c r="K21" i="1"/>
  <c r="M21" i="1" s="1"/>
  <c r="K29" i="1"/>
  <c r="M29" i="1" s="1"/>
  <c r="K20" i="1"/>
  <c r="M20" i="1" s="1"/>
  <c r="K14" i="1"/>
  <c r="M14" i="1" s="1"/>
  <c r="K22" i="1"/>
  <c r="M22" i="1" s="1"/>
  <c r="K17" i="1"/>
  <c r="M17" i="1" s="1"/>
  <c r="K16" i="1"/>
  <c r="M16" i="1" s="1"/>
  <c r="K15" i="1"/>
  <c r="M15" i="1" s="1"/>
  <c r="K35" i="1"/>
  <c r="M35" i="1" s="1"/>
  <c r="K24" i="1"/>
  <c r="M24" i="1" s="1"/>
  <c r="K43" i="1"/>
  <c r="M43" i="1" s="1"/>
  <c r="K10" i="1"/>
  <c r="M10" i="1" s="1"/>
  <c r="K39" i="1"/>
  <c r="M39" i="1" s="1"/>
  <c r="K6" i="1"/>
  <c r="M6" i="1" s="1"/>
  <c r="K33" i="1"/>
  <c r="M33" i="1" s="1"/>
  <c r="K12" i="1"/>
  <c r="M12" i="1" s="1"/>
  <c r="K42" i="1"/>
  <c r="M42" i="1" s="1"/>
  <c r="K44" i="1"/>
  <c r="M44" i="1" s="1"/>
  <c r="K31" i="1"/>
  <c r="M31" i="1" s="1"/>
  <c r="K25" i="1"/>
  <c r="M25" i="1" s="1"/>
  <c r="K36" i="1"/>
  <c r="M36" i="1" s="1"/>
  <c r="U18" i="1"/>
  <c r="U20" i="1"/>
  <c r="U19" i="1"/>
  <c r="L6" i="1" l="1"/>
  <c r="L42" i="1"/>
  <c r="L4" i="1"/>
  <c r="L17" i="1"/>
  <c r="L5" i="1"/>
  <c r="L16" i="1"/>
  <c r="L30" i="1"/>
  <c r="L37" i="1"/>
  <c r="L19" i="1"/>
  <c r="L33" i="1"/>
  <c r="L22" i="1"/>
  <c r="L12" i="1"/>
  <c r="L3" i="1"/>
  <c r="L38" i="1"/>
  <c r="L23" i="1"/>
  <c r="L9" i="1"/>
  <c r="L44" i="1"/>
  <c r="L41" i="1"/>
  <c r="L24" i="1"/>
  <c r="L14" i="1"/>
  <c r="L20" i="1"/>
  <c r="L43" i="1"/>
  <c r="L36" i="1"/>
  <c r="L28" i="1"/>
  <c r="L10" i="1"/>
  <c r="L32" i="1"/>
  <c r="L29" i="1"/>
  <c r="L18" i="1"/>
  <c r="L15" i="1"/>
  <c r="L8" i="1"/>
  <c r="L21" i="1"/>
  <c r="L13" i="1"/>
  <c r="L11" i="1"/>
  <c r="L34" i="1"/>
  <c r="L39" i="1"/>
  <c r="L7" i="1"/>
  <c r="L2" i="1"/>
  <c r="L27" i="1"/>
  <c r="L26" i="1"/>
  <c r="L40" i="1"/>
  <c r="L25" i="1"/>
  <c r="L35" i="1"/>
  <c r="L31" i="1"/>
  <c r="L46" i="1" l="1"/>
</calcChain>
</file>

<file path=xl/sharedStrings.xml><?xml version="1.0" encoding="utf-8"?>
<sst xmlns="http://schemas.openxmlformats.org/spreadsheetml/2006/main" count="92" uniqueCount="89">
  <si>
    <t>زمان هر مسابقه</t>
  </si>
  <si>
    <t>زمان انتظار</t>
  </si>
  <si>
    <t>زمان طلایی</t>
  </si>
  <si>
    <t>تعداد کل مسابقات در زمان طلایی</t>
  </si>
  <si>
    <t>زمان پرت در منوها</t>
  </si>
  <si>
    <t>نفر اول</t>
  </si>
  <si>
    <t>نفر دوم</t>
  </si>
  <si>
    <t>نفر سوم</t>
  </si>
  <si>
    <t>نفر چهارم</t>
  </si>
  <si>
    <t>الماس</t>
  </si>
  <si>
    <t>سکه</t>
  </si>
  <si>
    <t>احتمال دریافت الماس</t>
  </si>
  <si>
    <t>احتمال دریافت کارت ماشین</t>
  </si>
  <si>
    <t>احتمال جایگاه در هر مسابقه</t>
  </si>
  <si>
    <t>الماس دریافتی در زمان طلایی</t>
  </si>
  <si>
    <t>سکه دریافتی در زمان طلایی</t>
  </si>
  <si>
    <t>جمع</t>
  </si>
  <si>
    <t>ماشین</t>
  </si>
  <si>
    <t>قیمت ماشین</t>
  </si>
  <si>
    <t>ضریب مبنا بازار سیاه</t>
  </si>
  <si>
    <t>ضریب افزایش بازار سیاه</t>
  </si>
  <si>
    <t>الماس به سکه</t>
  </si>
  <si>
    <t>قیمت کارت اول (الماس)</t>
  </si>
  <si>
    <t>قیمت کارت دوم (الماس)</t>
  </si>
  <si>
    <t>تعداد کارت</t>
  </si>
  <si>
    <t>Paykan 1600</t>
  </si>
  <si>
    <t>Nissan Patrol 160</t>
  </si>
  <si>
    <t>Paykan 1600 V2</t>
  </si>
  <si>
    <t>Saipa 131</t>
  </si>
  <si>
    <t>Peugeot 405 GLX</t>
  </si>
  <si>
    <t>Samand LX</t>
  </si>
  <si>
    <t>Peugeot Pars</t>
  </si>
  <si>
    <t>Samand Soren</t>
  </si>
  <si>
    <t>Dena</t>
  </si>
  <si>
    <t>Peugeot 206</t>
  </si>
  <si>
    <t>Renault L90</t>
  </si>
  <si>
    <t>BUICK REGAL GNX</t>
  </si>
  <si>
    <t>Citroen Xantia</t>
  </si>
  <si>
    <t>FIAT 500 1.4 T-JET ABARTH</t>
  </si>
  <si>
    <t>Nissan Maxima A33</t>
  </si>
  <si>
    <t>Hummer H1 Alpha Wagon</t>
  </si>
  <si>
    <t>Renault Clio 3.0 V6</t>
  </si>
  <si>
    <t>BMW M3 E30</t>
  </si>
  <si>
    <t>Volkswagen Golf IV</t>
  </si>
  <si>
    <t>Mini Cooper S JCW</t>
  </si>
  <si>
    <t>Toyota GT86</t>
  </si>
  <si>
    <t>Porsche Panamera</t>
  </si>
  <si>
    <t>BMW M6 E24</t>
  </si>
  <si>
    <t>BMW X5</t>
  </si>
  <si>
    <t>BMW Z4 SDRIVE 35I 2D</t>
  </si>
  <si>
    <t>NISSAN SKYLINE R34 GTR</t>
  </si>
  <si>
    <t>Mercedes-Benz C240</t>
  </si>
  <si>
    <t>BMW M3 E46</t>
  </si>
  <si>
    <t>CORVETTE STINGRAY 1966</t>
  </si>
  <si>
    <t>MITSUBISHI LANCER EVO X</t>
  </si>
  <si>
    <t>NISSAN 370Z NISMO 2009</t>
  </si>
  <si>
    <t>SUBARU IMPREZA WRX STI</t>
  </si>
  <si>
    <t>CHEVROLET CAMARO SS V8</t>
  </si>
  <si>
    <t>BMW M3 E92 FROZEN EDITION</t>
  </si>
  <si>
    <t>MASERATI GRANTURISMO S</t>
  </si>
  <si>
    <t>BMW M3 E92 GTS 2010</t>
  </si>
  <si>
    <t>NISSAN R35 GTR</t>
  </si>
  <si>
    <t>PORSCHE 911 GT3 RS 997</t>
  </si>
  <si>
    <t>MERCEDES SLS AMG</t>
  </si>
  <si>
    <t>AUDI R8 FSI QUATTRO V10</t>
  </si>
  <si>
    <t>FERRARI 458</t>
  </si>
  <si>
    <t>Ford Mustang Shelby GT500</t>
  </si>
  <si>
    <t>LAMBORGHINI GALLARDO</t>
  </si>
  <si>
    <t>هزینه باز شدن با کارت (الماس)</t>
  </si>
  <si>
    <t>هزینه باز شدن با کارت (سکه)</t>
  </si>
  <si>
    <t>زمان مسابقه تا مسابقه بعد</t>
  </si>
  <si>
    <t>مدت زمان بازی در روز (ساعت)</t>
  </si>
  <si>
    <t>مدت زمان بازی در روز (ثانیه)</t>
  </si>
  <si>
    <t>زمان برای پر شدن سوخت</t>
  </si>
  <si>
    <t>تعداد مسابقه در روز</t>
  </si>
  <si>
    <t>تعداد سوخت</t>
  </si>
  <si>
    <t>ورودی</t>
  </si>
  <si>
    <t>محاسبه</t>
  </si>
  <si>
    <t>مسابقه برای باز کردن</t>
  </si>
  <si>
    <t>تعداد روز برای باز کردن</t>
  </si>
  <si>
    <t>کارت دریافتی در زمان طلایی</t>
  </si>
  <si>
    <t>الماس دریافتی میانگین در هر مسابقه</t>
  </si>
  <si>
    <t>کارت دریافتی میانگین در هر مسابقه</t>
  </si>
  <si>
    <t>سکه دریافتی میانگین در هر مسابقه</t>
  </si>
  <si>
    <t>معدل الماس دریافتی در هر مسابقه</t>
  </si>
  <si>
    <t>سکه به الماس در هر مسابقه</t>
  </si>
  <si>
    <t>معادل الماس کارت در هر مسابقه</t>
  </si>
  <si>
    <t>کارت دریافتی در این تعداد مسابقه</t>
  </si>
  <si>
    <t>پرش قیمت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</si>
</sst>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2" borderId="0" xfId="1" applyAlignment="1">
      <alignment horizontal="center" vertical="center"/>
    </xf>
    <xf numFmtId="0" fontId="2" fillId="3" borderId="1" xfId="2"/>
    <xf numFmtId="0" fontId="2" fillId="3" borderId="1" xfId="2" applyAlignment="1">
      <alignment horizontal="center" vertical="center"/>
    </xf>
  </cellXfs>
  <cellStyles count="3">
    <cellStyle name="Calculation" xfId="2" builtinId="22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6"/>
  <sheetViews>
    <sheetView tabSelected="1" workbookViewId="0">
      <selection activeCell="D36" sqref="D36"/>
    </sheetView>
  </sheetViews>
  <sheetFormatPr defaultRowHeight="15" x14ac:dyDescent="0.25"/>
  <cols>
    <col min="1" max="1" width="27" style="1" bestFit="1" customWidth="1"/>
    <col min="3" max="3" width="9.28515625" style="1" bestFit="1" customWidth="1"/>
    <col min="4" max="4" width="7.85546875" style="1" bestFit="1" customWidth="1"/>
    <col min="5" max="5" width="9.140625" style="4"/>
    <col min="6" max="6" width="16.42578125" style="1" bestFit="1" customWidth="1"/>
    <col min="7" max="7" width="16.7109375" style="1" bestFit="1" customWidth="1"/>
    <col min="8" max="8" width="20.7109375" style="1" bestFit="1" customWidth="1"/>
    <col min="9" max="9" width="19.85546875" style="1" bestFit="1" customWidth="1"/>
    <col min="10" max="10" width="22.42578125" style="1" bestFit="1" customWidth="1"/>
    <col min="11" max="11" width="14.5703125" style="1" bestFit="1" customWidth="1"/>
    <col min="12" max="12" width="16.140625" style="1" bestFit="1" customWidth="1"/>
    <col min="13" max="13" width="22.7109375" style="1" bestFit="1" customWidth="1"/>
    <col min="14" max="14" width="17.7109375" style="5" bestFit="1" customWidth="1"/>
    <col min="15" max="15" width="25" style="5" bestFit="1" customWidth="1"/>
    <col min="16" max="16" width="24.42578125" bestFit="1" customWidth="1"/>
    <col min="17" max="17" width="7.28515625" style="1" bestFit="1" customWidth="1"/>
    <col min="18" max="18" width="6.42578125" style="1" bestFit="1" customWidth="1"/>
    <col min="19" max="19" width="5.85546875" bestFit="1" customWidth="1"/>
    <col min="20" max="20" width="5.7109375" bestFit="1" customWidth="1"/>
    <col min="23" max="23" width="12" style="1" bestFit="1" customWidth="1"/>
    <col min="24" max="24" width="23.5703125" bestFit="1" customWidth="1"/>
    <col min="26" max="26" width="5" bestFit="1" customWidth="1"/>
    <col min="27" max="27" width="22" style="1" bestFit="1" customWidth="1"/>
  </cols>
  <sheetData>
    <row r="1" spans="1:27" x14ac:dyDescent="0.25">
      <c r="A1" s="1" t="s">
        <v>17</v>
      </c>
      <c r="B1" t="s">
        <v>88</v>
      </c>
      <c r="C1" s="3" t="s">
        <v>18</v>
      </c>
      <c r="D1" s="1" t="s">
        <v>24</v>
      </c>
      <c r="E1" s="4" t="s">
        <v>24</v>
      </c>
      <c r="F1" s="1" t="s">
        <v>22</v>
      </c>
      <c r="G1" s="1" t="s">
        <v>23</v>
      </c>
      <c r="H1" s="1" t="s">
        <v>68</v>
      </c>
      <c r="I1" s="1" t="s">
        <v>69</v>
      </c>
      <c r="J1" s="1" t="s">
        <v>86</v>
      </c>
      <c r="K1" s="1" t="s">
        <v>78</v>
      </c>
      <c r="L1" s="1" t="s">
        <v>79</v>
      </c>
      <c r="M1" s="1" t="s">
        <v>87</v>
      </c>
      <c r="N1" s="5" t="s">
        <v>79</v>
      </c>
      <c r="O1" s="5" t="s">
        <v>87</v>
      </c>
      <c r="Q1" s="1" t="s">
        <v>8</v>
      </c>
      <c r="R1" s="1" t="s">
        <v>7</v>
      </c>
      <c r="S1" s="1" t="s">
        <v>6</v>
      </c>
      <c r="T1" s="1" t="s">
        <v>5</v>
      </c>
      <c r="U1" s="1" t="s">
        <v>16</v>
      </c>
      <c r="X1" s="1" t="s">
        <v>77</v>
      </c>
      <c r="AA1" s="1" t="s">
        <v>76</v>
      </c>
    </row>
    <row r="2" spans="1:27" x14ac:dyDescent="0.25">
      <c r="A2" s="1" t="s">
        <v>25</v>
      </c>
      <c r="C2" s="3">
        <v>50</v>
      </c>
      <c r="D2" s="1">
        <v>5</v>
      </c>
      <c r="E2" s="4">
        <v>5</v>
      </c>
      <c r="F2" s="1">
        <f>C2*$Z$12</f>
        <v>5</v>
      </c>
      <c r="G2" s="1">
        <f>C2*($Z$12+$Z$13)</f>
        <v>7.5000000000000009</v>
      </c>
      <c r="H2" s="1">
        <f>D2*(F2+G2)/2</f>
        <v>31.25</v>
      </c>
      <c r="I2" s="1">
        <f>H2*$Z$15</f>
        <v>5468.75</v>
      </c>
      <c r="J2" s="1">
        <f>C2*$U$12*(2*$Z$12+$Z$13)/2</f>
        <v>0.546875</v>
      </c>
      <c r="K2" s="2">
        <f>H2/($W$6+J2)</f>
        <v>2.0239988434292324</v>
      </c>
      <c r="L2" s="1">
        <f>K2/$W$10</f>
        <v>3.3920721357471394E-2</v>
      </c>
      <c r="M2" s="1">
        <f>K2*$U$12</f>
        <v>0.17709989880005783</v>
      </c>
      <c r="N2" s="5">
        <v>2.1014880807490713E-2</v>
      </c>
      <c r="O2" s="5">
        <v>0.12779319409960568</v>
      </c>
      <c r="P2" t="s">
        <v>9</v>
      </c>
      <c r="Q2" s="1">
        <v>1</v>
      </c>
      <c r="R2" s="1">
        <v>2</v>
      </c>
      <c r="S2" s="1">
        <v>3</v>
      </c>
      <c r="T2" s="1">
        <v>5</v>
      </c>
      <c r="U2" s="1"/>
      <c r="W2" s="1">
        <f>SUM(Z2:Z4)</f>
        <v>137</v>
      </c>
      <c r="X2" s="1" t="s">
        <v>70</v>
      </c>
      <c r="Z2" s="1">
        <v>75</v>
      </c>
      <c r="AA2" s="1" t="s">
        <v>0</v>
      </c>
    </row>
    <row r="3" spans="1:27" x14ac:dyDescent="0.25">
      <c r="A3" s="1" t="s">
        <v>26</v>
      </c>
      <c r="B3">
        <v>1</v>
      </c>
      <c r="C3" s="3">
        <f>C2+B3</f>
        <v>51</v>
      </c>
      <c r="D3" s="1">
        <v>5</v>
      </c>
      <c r="E3" s="4">
        <v>5</v>
      </c>
      <c r="F3" s="1">
        <f>C3*$Z$12</f>
        <v>5.1000000000000005</v>
      </c>
      <c r="G3" s="1">
        <f>C3*($Z$12+$Z$13)</f>
        <v>7.6500000000000012</v>
      </c>
      <c r="H3" s="1">
        <f>D3*(F3+G3)/2</f>
        <v>31.875000000000004</v>
      </c>
      <c r="I3" s="1">
        <f>H3*$Z$15</f>
        <v>5578.1250000000009</v>
      </c>
      <c r="J3" s="1">
        <f>C3*$U$12*(2*$Z$12+$Z$13)/2</f>
        <v>0.55781249999999993</v>
      </c>
      <c r="K3" s="2">
        <f>H3/($W$6+J3)</f>
        <v>2.0630173796212024</v>
      </c>
      <c r="L3" s="1">
        <f>K3/$W$10</f>
        <v>3.457464312142941E-2</v>
      </c>
      <c r="M3" s="1">
        <f>K3*$U$12</f>
        <v>0.18051402071685518</v>
      </c>
      <c r="N3" s="5">
        <v>2.1424226942072359E-2</v>
      </c>
      <c r="O3" s="5">
        <v>0.13028246113422379</v>
      </c>
      <c r="P3" t="s">
        <v>10</v>
      </c>
      <c r="Q3" s="1">
        <v>1000</v>
      </c>
      <c r="R3" s="1">
        <v>1500</v>
      </c>
      <c r="S3" s="1">
        <v>2000</v>
      </c>
      <c r="T3" s="1">
        <v>4000</v>
      </c>
      <c r="U3" s="1"/>
      <c r="W3" s="1">
        <f>Z18/W2</f>
        <v>6.5693430656934311</v>
      </c>
      <c r="X3" s="1" t="s">
        <v>3</v>
      </c>
      <c r="Z3" s="1">
        <v>45</v>
      </c>
      <c r="AA3" s="1" t="s">
        <v>1</v>
      </c>
    </row>
    <row r="4" spans="1:27" x14ac:dyDescent="0.25">
      <c r="A4" s="1" t="s">
        <v>27</v>
      </c>
      <c r="B4">
        <v>2</v>
      </c>
      <c r="C4" s="3">
        <f t="shared" ref="C4:C44" si="0">C3+B4</f>
        <v>53</v>
      </c>
      <c r="D4" s="1">
        <v>8</v>
      </c>
      <c r="E4" s="4">
        <v>10</v>
      </c>
      <c r="F4" s="1">
        <f>C4*$Z$12</f>
        <v>5.3000000000000007</v>
      </c>
      <c r="G4" s="1">
        <f>C4*($Z$12+$Z$13)</f>
        <v>7.9500000000000011</v>
      </c>
      <c r="H4" s="1">
        <f>D4*(F4+G4)/2</f>
        <v>53.000000000000007</v>
      </c>
      <c r="I4" s="1">
        <f>H4*$Z$15</f>
        <v>9275.0000000000018</v>
      </c>
      <c r="J4" s="1">
        <f>C4*$U$12*(2*$Z$12+$Z$13)/2</f>
        <v>0.57968749999999991</v>
      </c>
      <c r="K4" s="2">
        <f>H4/($W$6+J4)</f>
        <v>3.4254223350693196</v>
      </c>
      <c r="L4" s="1">
        <f>K4/$W$10</f>
        <v>5.7407540985883972E-2</v>
      </c>
      <c r="M4" s="1">
        <f>K4*$U$12</f>
        <v>0.29972445431856543</v>
      </c>
      <c r="N4" s="5">
        <v>4.4483331307975875E-2</v>
      </c>
      <c r="O4" s="5">
        <v>0.2705067444403938</v>
      </c>
      <c r="P4" t="s">
        <v>11</v>
      </c>
      <c r="Q4" s="1">
        <v>1</v>
      </c>
      <c r="R4" s="1">
        <v>1</v>
      </c>
      <c r="S4" s="1">
        <v>1</v>
      </c>
      <c r="T4" s="1">
        <v>1</v>
      </c>
      <c r="U4" s="1"/>
      <c r="Z4" s="1">
        <v>17</v>
      </c>
      <c r="AA4" s="1" t="s">
        <v>4</v>
      </c>
    </row>
    <row r="5" spans="1:27" x14ac:dyDescent="0.25">
      <c r="A5" s="1" t="s">
        <v>28</v>
      </c>
      <c r="B5">
        <v>3</v>
      </c>
      <c r="C5" s="3">
        <f t="shared" si="0"/>
        <v>56</v>
      </c>
      <c r="D5" s="1">
        <v>8</v>
      </c>
      <c r="E5" s="4">
        <v>10</v>
      </c>
      <c r="F5" s="1">
        <f>C5*$Z$12</f>
        <v>5.6000000000000005</v>
      </c>
      <c r="G5" s="1">
        <f>C5*($Z$12+$Z$13)</f>
        <v>8.4000000000000021</v>
      </c>
      <c r="H5" s="1">
        <f>D5*(F5+G5)/2</f>
        <v>56.000000000000014</v>
      </c>
      <c r="I5" s="1">
        <f>H5*$Z$15</f>
        <v>9800.0000000000018</v>
      </c>
      <c r="J5" s="1">
        <f>C5*$U$12*(2*$Z$12+$Z$13)/2</f>
        <v>0.61249999999999993</v>
      </c>
      <c r="K5" s="2">
        <f>H5/($W$6+J5)</f>
        <v>3.6116549579638382</v>
      </c>
      <c r="L5" s="1">
        <f>K5/$W$10</f>
        <v>6.0528661795505069E-2</v>
      </c>
      <c r="M5" s="1">
        <f>K5*$U$12</f>
        <v>0.31601980882183583</v>
      </c>
      <c r="N5" s="5">
        <v>4.692939882223518E-2</v>
      </c>
      <c r="O5" s="5">
        <v>0.28538147932440311</v>
      </c>
      <c r="P5" t="s">
        <v>12</v>
      </c>
      <c r="Q5" s="1">
        <v>0</v>
      </c>
      <c r="R5" s="1">
        <v>0</v>
      </c>
      <c r="S5" s="1">
        <v>0</v>
      </c>
      <c r="T5" s="1">
        <v>0.35</v>
      </c>
      <c r="U5" s="1"/>
      <c r="W5" s="1">
        <f>U11/Z15</f>
        <v>12.142857142857142</v>
      </c>
      <c r="X5" s="1" t="s">
        <v>85</v>
      </c>
      <c r="Z5" s="1"/>
    </row>
    <row r="6" spans="1:27" x14ac:dyDescent="0.25">
      <c r="A6" s="1" t="s">
        <v>29</v>
      </c>
      <c r="B6">
        <v>4</v>
      </c>
      <c r="C6" s="3">
        <f t="shared" si="0"/>
        <v>60</v>
      </c>
      <c r="D6" s="1">
        <v>8</v>
      </c>
      <c r="E6" s="4">
        <v>10</v>
      </c>
      <c r="F6" s="1">
        <f>C6*$Z$12</f>
        <v>6</v>
      </c>
      <c r="G6" s="1">
        <f>C6*($Z$12+$Z$13)</f>
        <v>9.0000000000000018</v>
      </c>
      <c r="H6" s="1">
        <f>D6*(F6+G6)/2</f>
        <v>60.000000000000007</v>
      </c>
      <c r="I6" s="1">
        <f>H6*$Z$15</f>
        <v>10500.000000000002</v>
      </c>
      <c r="J6" s="1">
        <f>C6*$U$12*(2*$Z$12+$Z$13)/2</f>
        <v>0.65625</v>
      </c>
      <c r="K6" s="2">
        <f>H6/($W$6+J6)</f>
        <v>3.8587424633936269</v>
      </c>
      <c r="L6" s="1">
        <f>K6/$W$10</f>
        <v>6.4669665358726522E-2</v>
      </c>
      <c r="M6" s="1">
        <f>K6*$U$12</f>
        <v>0.33763996554694231</v>
      </c>
      <c r="N6" s="5">
        <v>5.0179211469534066E-2</v>
      </c>
      <c r="O6" s="5">
        <v>0.30514385353095036</v>
      </c>
      <c r="S6" s="1"/>
      <c r="T6" s="1"/>
      <c r="U6" s="1"/>
      <c r="W6" s="1">
        <f>U10+W5</f>
        <v>14.892857142857142</v>
      </c>
      <c r="X6" s="1" t="s">
        <v>84</v>
      </c>
      <c r="Z6" s="1">
        <v>1800</v>
      </c>
      <c r="AA6" s="1" t="s">
        <v>73</v>
      </c>
    </row>
    <row r="7" spans="1:27" x14ac:dyDescent="0.25">
      <c r="A7" s="1" t="s">
        <v>30</v>
      </c>
      <c r="B7">
        <v>5</v>
      </c>
      <c r="C7" s="3">
        <f t="shared" si="0"/>
        <v>65</v>
      </c>
      <c r="D7" s="1">
        <v>8</v>
      </c>
      <c r="E7" s="4">
        <v>10</v>
      </c>
      <c r="F7" s="1">
        <f>C7*$Z$12</f>
        <v>6.5</v>
      </c>
      <c r="G7" s="1">
        <f>C7*($Z$12+$Z$13)</f>
        <v>9.7500000000000018</v>
      </c>
      <c r="H7" s="1">
        <f>D7*(F7+G7)/2</f>
        <v>65</v>
      </c>
      <c r="I7" s="1">
        <f>H7*$Z$15</f>
        <v>11375</v>
      </c>
      <c r="J7" s="1">
        <f>C7*$U$12*(2*$Z$12+$Z$13)/2</f>
        <v>0.7109375</v>
      </c>
      <c r="K7" s="2">
        <f>H7/($W$6+J7)</f>
        <v>4.1656533867391463</v>
      </c>
      <c r="L7" s="1">
        <f>K7/$W$10</f>
        <v>6.9813265092572727E-2</v>
      </c>
      <c r="M7" s="1">
        <f>K7*$U$12</f>
        <v>0.36449467133967528</v>
      </c>
      <c r="N7" s="5">
        <v>5.4222930808190614E-2</v>
      </c>
      <c r="O7" s="5">
        <v>0.32973403869845641</v>
      </c>
      <c r="P7" t="s">
        <v>13</v>
      </c>
      <c r="Q7" s="1">
        <v>0.25</v>
      </c>
      <c r="R7" s="1">
        <v>0.25</v>
      </c>
      <c r="S7" s="1">
        <v>0.25</v>
      </c>
      <c r="T7" s="1">
        <v>0.25</v>
      </c>
      <c r="U7" s="1"/>
      <c r="Z7" s="1">
        <v>8</v>
      </c>
      <c r="AA7" s="1" t="s">
        <v>75</v>
      </c>
    </row>
    <row r="8" spans="1:27" x14ac:dyDescent="0.25">
      <c r="A8" s="1" t="s">
        <v>31</v>
      </c>
      <c r="B8">
        <v>6</v>
      </c>
      <c r="C8" s="3">
        <f t="shared" si="0"/>
        <v>71</v>
      </c>
      <c r="D8" s="1">
        <v>10</v>
      </c>
      <c r="E8" s="4">
        <v>15</v>
      </c>
      <c r="F8" s="1">
        <f>C8*$Z$12</f>
        <v>7.1000000000000005</v>
      </c>
      <c r="G8" s="1">
        <f>C8*($Z$12+$Z$13)</f>
        <v>10.650000000000002</v>
      </c>
      <c r="H8" s="1">
        <f>D8*(F8+G8)/2</f>
        <v>88.750000000000014</v>
      </c>
      <c r="I8" s="1">
        <f>H8*$Z$15</f>
        <v>15531.250000000002</v>
      </c>
      <c r="J8" s="1">
        <f>C8*$U$12*(2*$Z$12+$Z$13)/2</f>
        <v>0.77656249999999993</v>
      </c>
      <c r="K8" s="2">
        <f>H8/($W$6+J8)</f>
        <v>5.6638983461302876</v>
      </c>
      <c r="L8" s="1">
        <f>K8/$W$10</f>
        <v>9.4922740800887237E-2</v>
      </c>
      <c r="M8" s="1">
        <f>K8*$U$12</f>
        <v>0.49559110528640016</v>
      </c>
      <c r="N8" s="5">
        <v>8.8572598319003965E-2</v>
      </c>
      <c r="O8" s="5">
        <v>0.53861715193988891</v>
      </c>
      <c r="S8" s="1"/>
      <c r="T8" s="1"/>
      <c r="U8" s="1"/>
      <c r="Z8" s="1"/>
    </row>
    <row r="9" spans="1:27" x14ac:dyDescent="0.25">
      <c r="A9" s="1" t="s">
        <v>32</v>
      </c>
      <c r="B9">
        <v>7</v>
      </c>
      <c r="C9" s="3">
        <f t="shared" si="0"/>
        <v>78</v>
      </c>
      <c r="D9" s="1">
        <v>10</v>
      </c>
      <c r="E9" s="4">
        <v>15</v>
      </c>
      <c r="F9" s="1">
        <f>C9*$Z$12</f>
        <v>7.8000000000000007</v>
      </c>
      <c r="G9" s="1">
        <f>C9*($Z$12+$Z$13)</f>
        <v>11.700000000000001</v>
      </c>
      <c r="H9" s="1">
        <f>D9*(F9+G9)/2</f>
        <v>97.5</v>
      </c>
      <c r="I9" s="1">
        <f>H9*$Z$15</f>
        <v>17062.5</v>
      </c>
      <c r="J9" s="1">
        <f>C9*$U$12*(2*$Z$12+$Z$13)/2</f>
        <v>0.85312499999999991</v>
      </c>
      <c r="K9" s="2">
        <f>H9/($W$6+J9)</f>
        <v>6.1920557965467378</v>
      </c>
      <c r="L9" s="1">
        <f>K9/$W$10</f>
        <v>0.10377426844212588</v>
      </c>
      <c r="M9" s="1">
        <f>K9*$U$12</f>
        <v>0.54180488219783951</v>
      </c>
      <c r="N9" s="5">
        <v>9.6961843052555813E-2</v>
      </c>
      <c r="O9" s="5">
        <v>0.58963282937365014</v>
      </c>
      <c r="W9" s="1">
        <f>Z9*3600</f>
        <v>21600</v>
      </c>
      <c r="X9" s="1" t="s">
        <v>72</v>
      </c>
      <c r="Z9" s="1">
        <v>6</v>
      </c>
      <c r="AA9" s="1" t="s">
        <v>71</v>
      </c>
    </row>
    <row r="10" spans="1:27" x14ac:dyDescent="0.25">
      <c r="A10" s="1" t="s">
        <v>33</v>
      </c>
      <c r="B10">
        <v>8</v>
      </c>
      <c r="C10" s="3">
        <f t="shared" si="0"/>
        <v>86</v>
      </c>
      <c r="D10" s="1">
        <v>10</v>
      </c>
      <c r="E10" s="4">
        <v>15</v>
      </c>
      <c r="F10" s="1">
        <f>C10*$Z$12</f>
        <v>8.6</v>
      </c>
      <c r="G10" s="1">
        <f>C10*($Z$12+$Z$13)</f>
        <v>12.900000000000002</v>
      </c>
      <c r="H10" s="1">
        <f>D10*(F10+G10)/2</f>
        <v>107.5</v>
      </c>
      <c r="I10" s="1">
        <f>H10*$Z$15</f>
        <v>18812.5</v>
      </c>
      <c r="J10" s="1">
        <f>C10*$U$12*(2*$Z$12+$Z$13)/2</f>
        <v>0.94062499999999993</v>
      </c>
      <c r="K10" s="2">
        <f>H10/($W$6+J10)</f>
        <v>6.7894098739673501</v>
      </c>
      <c r="L10" s="1">
        <f>K10/$W$10</f>
        <v>0.11378548029519356</v>
      </c>
      <c r="M10" s="1">
        <f>K10*$U$12</f>
        <v>0.59407336397214305</v>
      </c>
      <c r="N10" s="5">
        <v>0.10647736507481238</v>
      </c>
      <c r="O10" s="5">
        <v>0.64749749031980497</v>
      </c>
      <c r="P10" t="s">
        <v>81</v>
      </c>
      <c r="Q10" s="1">
        <f>Q2*Q7</f>
        <v>0.25</v>
      </c>
      <c r="R10" s="1">
        <f>R2*R7</f>
        <v>0.5</v>
      </c>
      <c r="S10" s="1">
        <f>S2*S7</f>
        <v>0.75</v>
      </c>
      <c r="T10" s="1">
        <f>T2*T7</f>
        <v>1.25</v>
      </c>
      <c r="U10" s="1">
        <f>SUM(Q10:T10)</f>
        <v>2.75</v>
      </c>
      <c r="W10" s="2">
        <f>W9/(W2+Z6/Z7)</f>
        <v>59.668508287292816</v>
      </c>
      <c r="X10" s="1" t="s">
        <v>74</v>
      </c>
    </row>
    <row r="11" spans="1:27" x14ac:dyDescent="0.25">
      <c r="A11" s="1" t="s">
        <v>34</v>
      </c>
      <c r="B11">
        <v>9</v>
      </c>
      <c r="C11" s="3">
        <f t="shared" si="0"/>
        <v>95</v>
      </c>
      <c r="D11" s="1">
        <v>15</v>
      </c>
      <c r="E11" s="4">
        <v>20</v>
      </c>
      <c r="F11" s="1">
        <f>C11*$Z$12</f>
        <v>9.5</v>
      </c>
      <c r="G11" s="1">
        <f>C11*($Z$12+$Z$13)</f>
        <v>14.250000000000002</v>
      </c>
      <c r="H11" s="1">
        <f>D11*(F11+G11)/2</f>
        <v>178.125</v>
      </c>
      <c r="I11" s="1">
        <f>H11*$Z$15</f>
        <v>31171.875</v>
      </c>
      <c r="J11" s="1">
        <f>C11*$U$12*(2*$Z$12+$Z$13)/2</f>
        <v>1.0390625</v>
      </c>
      <c r="K11" s="2">
        <f>H11/($W$6+J11)</f>
        <v>11.180385288966725</v>
      </c>
      <c r="L11" s="1">
        <f>K11/$W$10</f>
        <v>0.18737497567620159</v>
      </c>
      <c r="M11" s="1">
        <f>K11*$U$12</f>
        <v>0.97828371278458837</v>
      </c>
      <c r="N11" s="5">
        <v>0.15612185817054117</v>
      </c>
      <c r="O11" s="5">
        <v>0.94938967806410168</v>
      </c>
      <c r="P11" t="s">
        <v>83</v>
      </c>
      <c r="Q11" s="1">
        <f>Q3*Q7</f>
        <v>250</v>
      </c>
      <c r="R11" s="1">
        <f>R3*R7</f>
        <v>375</v>
      </c>
      <c r="S11" s="1">
        <f>S3*S7</f>
        <v>500</v>
      </c>
      <c r="T11" s="1">
        <f>T3*T7</f>
        <v>1000</v>
      </c>
      <c r="U11" s="1">
        <f>SUM(Q11:T11)</f>
        <v>2125</v>
      </c>
    </row>
    <row r="12" spans="1:27" x14ac:dyDescent="0.25">
      <c r="A12" s="1" t="s">
        <v>35</v>
      </c>
      <c r="B12">
        <v>10</v>
      </c>
      <c r="C12" s="3">
        <f t="shared" si="0"/>
        <v>105</v>
      </c>
      <c r="D12" s="1">
        <v>15</v>
      </c>
      <c r="E12" s="4">
        <v>20</v>
      </c>
      <c r="F12" s="1">
        <f>C12*$Z$12</f>
        <v>10.5</v>
      </c>
      <c r="G12" s="1">
        <f>C12*($Z$12+$Z$13)</f>
        <v>15.750000000000002</v>
      </c>
      <c r="H12" s="1">
        <f>D12*(F12+G12)/2</f>
        <v>196.875</v>
      </c>
      <c r="I12" s="1">
        <f>H12*$Z$15</f>
        <v>34453.125</v>
      </c>
      <c r="J12" s="1">
        <f>C12*$U$12*(2*$Z$12+$Z$13)/2</f>
        <v>1.1484375</v>
      </c>
      <c r="K12" s="2">
        <f>H12/($W$6+J12)</f>
        <v>12.273011897307452</v>
      </c>
      <c r="L12" s="1">
        <f>K12/$W$10</f>
        <v>0.20568658827894898</v>
      </c>
      <c r="M12" s="1">
        <f>K12*$U$12</f>
        <v>1.0738885410144019</v>
      </c>
      <c r="N12" s="5">
        <v>0.17169780050666478</v>
      </c>
      <c r="O12" s="5">
        <v>1.0441082463243128</v>
      </c>
      <c r="P12" t="s">
        <v>82</v>
      </c>
      <c r="Q12" s="1">
        <f>Q5*Q7</f>
        <v>0</v>
      </c>
      <c r="R12" s="1">
        <f t="shared" ref="R12:T12" si="1">R5*R7</f>
        <v>0</v>
      </c>
      <c r="S12" s="1">
        <f t="shared" si="1"/>
        <v>0</v>
      </c>
      <c r="T12" s="1">
        <f t="shared" si="1"/>
        <v>8.7499999999999994E-2</v>
      </c>
      <c r="U12" s="1">
        <f>SUM(Q12:T12)</f>
        <v>8.7499999999999994E-2</v>
      </c>
      <c r="Z12" s="1">
        <v>0.1</v>
      </c>
      <c r="AA12" s="1" t="s">
        <v>19</v>
      </c>
    </row>
    <row r="13" spans="1:27" x14ac:dyDescent="0.25">
      <c r="A13" s="1" t="s">
        <v>36</v>
      </c>
      <c r="B13">
        <v>11</v>
      </c>
      <c r="C13" s="3">
        <f t="shared" si="0"/>
        <v>116</v>
      </c>
      <c r="D13" s="1">
        <v>10</v>
      </c>
      <c r="E13" s="4">
        <v>15</v>
      </c>
      <c r="F13" s="1">
        <f>C13*$Z$12</f>
        <v>11.600000000000001</v>
      </c>
      <c r="G13" s="1">
        <f>C13*($Z$12+$Z$13)</f>
        <v>17.400000000000002</v>
      </c>
      <c r="H13" s="1">
        <f>D13*(F13+G13)/2</f>
        <v>145.00000000000003</v>
      </c>
      <c r="I13" s="1">
        <f>H13*$Z$15</f>
        <v>25375.000000000004</v>
      </c>
      <c r="J13" s="1">
        <f>C13*$U$12*(2*$Z$12+$Z$13)/2</f>
        <v>1.2687499999999998</v>
      </c>
      <c r="K13" s="2">
        <f>H13/($W$6+J13)</f>
        <v>8.9718800066294691</v>
      </c>
      <c r="L13" s="1">
        <f>K13/$W$10</f>
        <v>0.15036206307406796</v>
      </c>
      <c r="M13" s="1">
        <f>K13*$U$12</f>
        <v>0.78503950058007854</v>
      </c>
      <c r="N13" s="5">
        <v>0.14149006310633894</v>
      </c>
      <c r="O13" s="5">
        <v>0.86041254591692584</v>
      </c>
      <c r="S13" s="1"/>
      <c r="T13" s="1"/>
      <c r="U13" s="1"/>
      <c r="Z13" s="1">
        <v>0.05</v>
      </c>
      <c r="AA13" s="1" t="s">
        <v>20</v>
      </c>
    </row>
    <row r="14" spans="1:27" x14ac:dyDescent="0.25">
      <c r="A14" s="1" t="s">
        <v>37</v>
      </c>
      <c r="B14">
        <v>12</v>
      </c>
      <c r="C14" s="3">
        <f t="shared" si="0"/>
        <v>128</v>
      </c>
      <c r="D14" s="1">
        <v>20</v>
      </c>
      <c r="E14" s="4">
        <v>25</v>
      </c>
      <c r="F14" s="1">
        <f>C14*$Z$12</f>
        <v>12.8</v>
      </c>
      <c r="G14" s="1">
        <f>C14*($Z$12+$Z$13)</f>
        <v>19.200000000000003</v>
      </c>
      <c r="H14" s="1">
        <f>D14*(F14+G14)/2</f>
        <v>320</v>
      </c>
      <c r="I14" s="1">
        <f>H14*$Z$15</f>
        <v>56000</v>
      </c>
      <c r="J14" s="1">
        <f>C14*$U$12*(2*$Z$12+$Z$13)/2</f>
        <v>1.4</v>
      </c>
      <c r="K14" s="2">
        <f>H14/($W$6+J14)</f>
        <v>19.640508548882071</v>
      </c>
      <c r="L14" s="1">
        <f>K14/$W$10</f>
        <v>0.32916037475441251</v>
      </c>
      <c r="M14" s="1">
        <f>K14*$U$12</f>
        <v>1.7185444980271811</v>
      </c>
      <c r="N14" s="5">
        <v>0.2586766541822722</v>
      </c>
      <c r="O14" s="5">
        <v>1.5730337078651686</v>
      </c>
      <c r="Z14" s="1"/>
    </row>
    <row r="15" spans="1:27" x14ac:dyDescent="0.25">
      <c r="A15" s="1" t="s">
        <v>38</v>
      </c>
      <c r="B15">
        <v>13</v>
      </c>
      <c r="C15" s="3">
        <f t="shared" si="0"/>
        <v>141</v>
      </c>
      <c r="D15" s="1">
        <v>15</v>
      </c>
      <c r="E15" s="4">
        <v>20</v>
      </c>
      <c r="F15" s="1">
        <f>C15*$Z$12</f>
        <v>14.100000000000001</v>
      </c>
      <c r="G15" s="1">
        <f>C15*($Z$12+$Z$13)</f>
        <v>21.150000000000002</v>
      </c>
      <c r="H15" s="1">
        <f>D15*(F15+G15)/2</f>
        <v>264.375</v>
      </c>
      <c r="I15" s="1">
        <f>H15*$Z$15</f>
        <v>46265.625</v>
      </c>
      <c r="J15" s="1">
        <f>C15*$U$12*(2*$Z$12+$Z$13)/2</f>
        <v>1.5421874999999998</v>
      </c>
      <c r="K15" s="2">
        <f>H15/($W$6+J15)</f>
        <v>16.08605304974942</v>
      </c>
      <c r="L15" s="1">
        <f>K15/$W$10</f>
        <v>0.26959033351894862</v>
      </c>
      <c r="M15" s="1">
        <f>K15*$U$12</f>
        <v>1.4075296418530743</v>
      </c>
      <c r="N15" s="5">
        <v>0.22651129253599425</v>
      </c>
      <c r="O15" s="5">
        <v>1.3774335356918568</v>
      </c>
      <c r="Z15" s="1">
        <v>175</v>
      </c>
      <c r="AA15" s="1" t="s">
        <v>21</v>
      </c>
    </row>
    <row r="16" spans="1:27" x14ac:dyDescent="0.25">
      <c r="A16" s="1" t="s">
        <v>39</v>
      </c>
      <c r="B16">
        <v>14</v>
      </c>
      <c r="C16" s="3">
        <f t="shared" si="0"/>
        <v>155</v>
      </c>
      <c r="D16" s="1">
        <v>20</v>
      </c>
      <c r="E16" s="4">
        <v>25</v>
      </c>
      <c r="F16" s="1">
        <f>C16*$Z$12</f>
        <v>15.5</v>
      </c>
      <c r="G16" s="1">
        <f>C16*($Z$12+$Z$13)</f>
        <v>23.250000000000004</v>
      </c>
      <c r="H16" s="1">
        <f>D16*(F16+G16)/2</f>
        <v>387.5</v>
      </c>
      <c r="I16" s="1">
        <f>H16*$Z$15</f>
        <v>67812.5</v>
      </c>
      <c r="J16" s="1">
        <f>C16*$U$12*(2*$Z$12+$Z$13)/2</f>
        <v>1.6953125</v>
      </c>
      <c r="K16" s="2">
        <f>H16/($W$6+J16)</f>
        <v>23.360021529973761</v>
      </c>
      <c r="L16" s="1">
        <f>K16/$W$10</f>
        <v>0.39149665712270842</v>
      </c>
      <c r="M16" s="1">
        <f>K16*$U$12</f>
        <v>2.0440018838727041</v>
      </c>
      <c r="N16" s="5">
        <v>0.30913823241773897</v>
      </c>
      <c r="O16" s="5">
        <v>1.8798946565943586</v>
      </c>
      <c r="Z16" s="1"/>
    </row>
    <row r="17" spans="1:27" x14ac:dyDescent="0.25">
      <c r="A17" s="1" t="s">
        <v>40</v>
      </c>
      <c r="B17">
        <v>15</v>
      </c>
      <c r="C17" s="3">
        <f t="shared" si="0"/>
        <v>170</v>
      </c>
      <c r="D17" s="1">
        <v>25</v>
      </c>
      <c r="E17" s="4">
        <v>30</v>
      </c>
      <c r="F17" s="1">
        <f>C17*$Z$12</f>
        <v>17</v>
      </c>
      <c r="G17" s="1">
        <f>C17*($Z$12+$Z$13)</f>
        <v>25.500000000000004</v>
      </c>
      <c r="H17" s="1">
        <f>D17*(F17+G17)/2</f>
        <v>531.25</v>
      </c>
      <c r="I17" s="1">
        <f>H17*$Z$15</f>
        <v>92968.75</v>
      </c>
      <c r="J17" s="1">
        <f>C17*$U$12*(2*$Z$12+$Z$13)/2</f>
        <v>1.8593749999999998</v>
      </c>
      <c r="K17" s="2">
        <f>H17/($W$6+J17)</f>
        <v>31.712191872085278</v>
      </c>
      <c r="L17" s="1">
        <f>K17/$W$10</f>
        <v>0.53147284526365146</v>
      </c>
      <c r="M17" s="1">
        <f>K17*$U$12</f>
        <v>2.7748167888074615</v>
      </c>
      <c r="N17" s="5">
        <v>0.40392642539333062</v>
      </c>
      <c r="O17" s="5">
        <v>2.4563093436080914</v>
      </c>
    </row>
    <row r="18" spans="1:27" x14ac:dyDescent="0.25">
      <c r="A18" s="1" t="s">
        <v>41</v>
      </c>
      <c r="B18">
        <v>16</v>
      </c>
      <c r="C18" s="3">
        <f t="shared" si="0"/>
        <v>186</v>
      </c>
      <c r="D18" s="1">
        <v>20</v>
      </c>
      <c r="E18" s="4">
        <v>30</v>
      </c>
      <c r="F18" s="1">
        <f>C18*$Z$12</f>
        <v>18.600000000000001</v>
      </c>
      <c r="G18" s="1">
        <f>C18*($Z$12+$Z$13)</f>
        <v>27.900000000000006</v>
      </c>
      <c r="H18" s="1">
        <f>D18*(F18+G18)/2</f>
        <v>465.00000000000006</v>
      </c>
      <c r="I18" s="1">
        <f>H18*$Z$15</f>
        <v>81375.000000000015</v>
      </c>
      <c r="J18" s="1">
        <f>C18*$U$12*(2*$Z$12+$Z$13)/2</f>
        <v>2.0343749999999998</v>
      </c>
      <c r="K18" s="2">
        <f>H18/($W$6+J18)</f>
        <v>27.47052773162434</v>
      </c>
      <c r="L18" s="1">
        <f>K18/$W$10</f>
        <v>0.46038569624296349</v>
      </c>
      <c r="M18" s="1">
        <f>K18*$U$12</f>
        <v>2.4036711765171295</v>
      </c>
      <c r="N18" s="5">
        <v>0.43856343028813338</v>
      </c>
      <c r="O18" s="5">
        <v>2.6669397787791893</v>
      </c>
      <c r="P18" t="s">
        <v>14</v>
      </c>
      <c r="Q18" s="1">
        <f>Q10*$W3</f>
        <v>1.6423357664233578</v>
      </c>
      <c r="R18" s="1">
        <f>R10*$W3</f>
        <v>3.2846715328467155</v>
      </c>
      <c r="S18" s="1">
        <f>S10*$W3</f>
        <v>4.9270072992700733</v>
      </c>
      <c r="T18" s="1">
        <f>T10*$W3</f>
        <v>8.2116788321167888</v>
      </c>
      <c r="U18" s="1">
        <f>SUM(Q18:T18)</f>
        <v>18.065693430656935</v>
      </c>
      <c r="Z18" s="1">
        <v>900</v>
      </c>
      <c r="AA18" s="1" t="s">
        <v>2</v>
      </c>
    </row>
    <row r="19" spans="1:27" x14ac:dyDescent="0.25">
      <c r="A19" s="1" t="s">
        <v>42</v>
      </c>
      <c r="B19">
        <v>17</v>
      </c>
      <c r="C19" s="3">
        <f t="shared" si="0"/>
        <v>203</v>
      </c>
      <c r="D19" s="1">
        <v>30</v>
      </c>
      <c r="E19" s="4">
        <v>40</v>
      </c>
      <c r="F19" s="1">
        <f>C19*$Z$12</f>
        <v>20.3</v>
      </c>
      <c r="G19" s="1">
        <f>C19*($Z$12+$Z$13)</f>
        <v>30.450000000000003</v>
      </c>
      <c r="H19" s="1">
        <f>D19*(F19+G19)/2</f>
        <v>761.25</v>
      </c>
      <c r="I19" s="1">
        <f>H19*$Z$15</f>
        <v>133218.75</v>
      </c>
      <c r="J19" s="1">
        <f>C19*$U$12*(2*$Z$12+$Z$13)/2</f>
        <v>2.2203124999999999</v>
      </c>
      <c r="K19" s="2">
        <f>H19/($W$6+J19)</f>
        <v>44.483284855283244</v>
      </c>
      <c r="L19" s="1">
        <f>K19/$W$10</f>
        <v>0.74550690359317295</v>
      </c>
      <c r="M19" s="1">
        <f>K19*$U$12</f>
        <v>3.8922874248372836</v>
      </c>
      <c r="N19" s="5">
        <v>0.63305263950031987</v>
      </c>
      <c r="O19" s="5">
        <v>3.849644429393837</v>
      </c>
      <c r="P19" t="s">
        <v>15</v>
      </c>
      <c r="Q19" s="1">
        <f>Q11*$W3</f>
        <v>1642.3357664233577</v>
      </c>
      <c r="R19" s="1">
        <f>R11*$W3</f>
        <v>2463.5036496350367</v>
      </c>
      <c r="S19" s="1">
        <f>S11*$W3</f>
        <v>3284.6715328467153</v>
      </c>
      <c r="T19" s="1">
        <f>T11*$W3</f>
        <v>6569.3430656934306</v>
      </c>
      <c r="U19" s="1">
        <f>SUM(Q19:T19)</f>
        <v>13959.854014598539</v>
      </c>
    </row>
    <row r="20" spans="1:27" x14ac:dyDescent="0.25">
      <c r="A20" s="1" t="s">
        <v>43</v>
      </c>
      <c r="B20">
        <v>18</v>
      </c>
      <c r="C20" s="3">
        <f t="shared" si="0"/>
        <v>221</v>
      </c>
      <c r="D20" s="1">
        <v>25</v>
      </c>
      <c r="E20" s="4">
        <v>30</v>
      </c>
      <c r="F20" s="1">
        <f>C20*$Z$12</f>
        <v>22.1</v>
      </c>
      <c r="G20" s="1">
        <f>C20*($Z$12+$Z$13)</f>
        <v>33.150000000000006</v>
      </c>
      <c r="H20" s="1">
        <f>D20*(F20+G20)/2</f>
        <v>690.62500000000011</v>
      </c>
      <c r="I20" s="1">
        <f>H20*$Z$15</f>
        <v>120859.37500000001</v>
      </c>
      <c r="J20" s="1">
        <f>C20*$U$12*(2*$Z$12+$Z$13)/2</f>
        <v>2.4171874999999998</v>
      </c>
      <c r="K20" s="2">
        <f>H20/($W$6+J20)</f>
        <v>39.897355220570226</v>
      </c>
      <c r="L20" s="1">
        <f>K20/$W$10</f>
        <v>0.66865011990029732</v>
      </c>
      <c r="M20" s="1">
        <f>K20*$U$12</f>
        <v>3.4910185817998944</v>
      </c>
      <c r="N20" s="5">
        <v>0.51251538960893617</v>
      </c>
      <c r="O20" s="5">
        <v>3.116647639513801</v>
      </c>
      <c r="P20" t="s">
        <v>80</v>
      </c>
      <c r="Q20" s="1">
        <f>Q5*Q7*$W3</f>
        <v>0</v>
      </c>
      <c r="R20" s="1">
        <f>R5*R7*$W3</f>
        <v>0</v>
      </c>
      <c r="S20" s="1">
        <f>S5*S7*$W3</f>
        <v>0</v>
      </c>
      <c r="T20" s="1">
        <f>T12*$W3</f>
        <v>0.57481751824817517</v>
      </c>
      <c r="U20" s="1">
        <f>SUM(Q20:T20)</f>
        <v>0.57481751824817517</v>
      </c>
    </row>
    <row r="21" spans="1:27" x14ac:dyDescent="0.25">
      <c r="A21" s="1" t="s">
        <v>44</v>
      </c>
      <c r="B21">
        <v>19</v>
      </c>
      <c r="C21" s="3">
        <f t="shared" si="0"/>
        <v>240</v>
      </c>
      <c r="D21" s="1">
        <v>30</v>
      </c>
      <c r="E21" s="4">
        <v>35</v>
      </c>
      <c r="F21" s="1">
        <f>C21*$Z$12</f>
        <v>24</v>
      </c>
      <c r="G21" s="1">
        <f>C21*($Z$12+$Z$13)</f>
        <v>36.000000000000007</v>
      </c>
      <c r="H21" s="1">
        <f>D21*(F21+G21)/2</f>
        <v>900.00000000000011</v>
      </c>
      <c r="I21" s="1">
        <f>H21*$Z$15</f>
        <v>157500.00000000003</v>
      </c>
      <c r="J21" s="1">
        <f>C21*$U$12*(2*$Z$12+$Z$13)/2</f>
        <v>2.625</v>
      </c>
      <c r="K21" s="2">
        <f>H21/($W$6+J21)</f>
        <v>51.37614678899083</v>
      </c>
      <c r="L21" s="1">
        <f>K21/$W$10</f>
        <v>0.86102616377845742</v>
      </c>
      <c r="M21" s="1">
        <f>K21*$U$12</f>
        <v>4.4954128440366974</v>
      </c>
      <c r="N21" s="5">
        <v>0.64359247426340094</v>
      </c>
      <c r="O21" s="5">
        <v>3.9137380191693301</v>
      </c>
    </row>
    <row r="22" spans="1:27" x14ac:dyDescent="0.25">
      <c r="A22" s="1" t="s">
        <v>45</v>
      </c>
      <c r="B22">
        <v>20</v>
      </c>
      <c r="C22" s="3">
        <f t="shared" si="0"/>
        <v>260</v>
      </c>
      <c r="D22" s="1">
        <v>35</v>
      </c>
      <c r="E22" s="4">
        <v>40</v>
      </c>
      <c r="F22" s="1">
        <f>C22*$Z$12</f>
        <v>26</v>
      </c>
      <c r="G22" s="1">
        <f>C22*($Z$12+$Z$13)</f>
        <v>39.000000000000007</v>
      </c>
      <c r="H22" s="1">
        <f>D22*(F22+G22)/2</f>
        <v>1137.5</v>
      </c>
      <c r="I22" s="1">
        <f>H22*$Z$15</f>
        <v>199062.5</v>
      </c>
      <c r="J22" s="1">
        <f>C22*$U$12*(2*$Z$12+$Z$13)/2</f>
        <v>2.84375</v>
      </c>
      <c r="K22" s="2">
        <f>H22/($W$6+J22)</f>
        <v>64.132897055122072</v>
      </c>
      <c r="L22" s="1">
        <f>K22/$W$10</f>
        <v>1.0748198487941756</v>
      </c>
      <c r="M22" s="1">
        <f>K22*$U$12</f>
        <v>5.611628492323181</v>
      </c>
      <c r="N22" s="5">
        <v>0.78947214162197021</v>
      </c>
      <c r="O22" s="5">
        <v>4.8008441044579264</v>
      </c>
    </row>
    <row r="23" spans="1:27" x14ac:dyDescent="0.25">
      <c r="A23" s="1" t="s">
        <v>46</v>
      </c>
      <c r="B23">
        <v>21</v>
      </c>
      <c r="C23" s="3">
        <f t="shared" si="0"/>
        <v>281</v>
      </c>
      <c r="D23" s="1">
        <v>30</v>
      </c>
      <c r="E23" s="4">
        <v>35</v>
      </c>
      <c r="F23" s="1">
        <f>C23*$Z$12</f>
        <v>28.1</v>
      </c>
      <c r="G23" s="1">
        <f>C23*($Z$12+$Z$13)</f>
        <v>42.150000000000006</v>
      </c>
      <c r="H23" s="1">
        <f>D23*(F23+G23)/2</f>
        <v>1053.75</v>
      </c>
      <c r="I23" s="1">
        <f>H23*$Z$15</f>
        <v>184406.25</v>
      </c>
      <c r="J23" s="1">
        <f>C23*$U$12*(2*$Z$12+$Z$13)/2</f>
        <v>3.0734374999999998</v>
      </c>
      <c r="K23" s="2">
        <f>H23/($W$6+J23)</f>
        <v>58.651492750562191</v>
      </c>
      <c r="L23" s="1">
        <f>K23/$W$10</f>
        <v>0.98295557294923674</v>
      </c>
      <c r="M23" s="1">
        <f>K23*$U$12</f>
        <v>5.1320056156741911</v>
      </c>
      <c r="N23" s="5">
        <v>0.73941465467819079</v>
      </c>
      <c r="O23" s="5">
        <v>4.4964404676376466</v>
      </c>
    </row>
    <row r="24" spans="1:27" x14ac:dyDescent="0.25">
      <c r="A24" s="1" t="s">
        <v>47</v>
      </c>
      <c r="B24">
        <v>22</v>
      </c>
      <c r="C24" s="3">
        <f t="shared" si="0"/>
        <v>303</v>
      </c>
      <c r="D24" s="1">
        <v>25</v>
      </c>
      <c r="E24" s="4">
        <v>30</v>
      </c>
      <c r="F24" s="1">
        <f>C24*$Z$12</f>
        <v>30.3</v>
      </c>
      <c r="G24" s="1">
        <f>C24*($Z$12+$Z$13)</f>
        <v>45.45000000000001</v>
      </c>
      <c r="H24" s="1">
        <f>D24*(F24+G24)/2</f>
        <v>946.87500000000023</v>
      </c>
      <c r="I24" s="1">
        <f>H24*$Z$15</f>
        <v>165703.12500000003</v>
      </c>
      <c r="J24" s="1">
        <f>C24*$U$12*(2*$Z$12+$Z$13)/2</f>
        <v>3.3140624999999999</v>
      </c>
      <c r="K24" s="2">
        <f>H24/($W$6+J24)</f>
        <v>52.006326087756094</v>
      </c>
      <c r="L24" s="1">
        <f>K24/$W$10</f>
        <v>0.87158750202628266</v>
      </c>
      <c r="M24" s="1">
        <f>K24*$U$12</f>
        <v>4.5505535326786575</v>
      </c>
      <c r="N24" s="5">
        <v>0.67659877141933411</v>
      </c>
      <c r="O24" s="5">
        <v>4.1144519883608153</v>
      </c>
      <c r="S24" s="1"/>
      <c r="T24" s="1"/>
      <c r="U24" s="1"/>
    </row>
    <row r="25" spans="1:27" x14ac:dyDescent="0.25">
      <c r="A25" s="1" t="s">
        <v>48</v>
      </c>
      <c r="B25">
        <v>23</v>
      </c>
      <c r="C25" s="3">
        <f t="shared" si="0"/>
        <v>326</v>
      </c>
      <c r="D25" s="1">
        <v>25</v>
      </c>
      <c r="E25" s="4">
        <v>30</v>
      </c>
      <c r="F25" s="1">
        <f>C25*$Z$12</f>
        <v>32.6</v>
      </c>
      <c r="G25" s="1">
        <f>C25*($Z$12+$Z$13)</f>
        <v>48.900000000000006</v>
      </c>
      <c r="H25" s="1">
        <f>D25*(F25+G25)/2</f>
        <v>1018.75</v>
      </c>
      <c r="I25" s="1">
        <f>H25*$Z$15</f>
        <v>178281.25</v>
      </c>
      <c r="J25" s="1">
        <f>C25*$U$12*(2*$Z$12+$Z$13)/2</f>
        <v>3.5656249999999998</v>
      </c>
      <c r="K25" s="2">
        <f>H25/($W$6+J25)</f>
        <v>55.191428640530148</v>
      </c>
      <c r="L25" s="1">
        <f>K25/$W$10</f>
        <v>0.92496746147555153</v>
      </c>
      <c r="M25" s="1">
        <f>K25*$U$12</f>
        <v>4.8292500060463874</v>
      </c>
      <c r="N25" s="5">
        <v>0.72045735739579342</v>
      </c>
      <c r="O25" s="5">
        <v>4.3811596057852302</v>
      </c>
    </row>
    <row r="26" spans="1:27" x14ac:dyDescent="0.25">
      <c r="A26" s="1" t="s">
        <v>49</v>
      </c>
      <c r="B26">
        <v>24</v>
      </c>
      <c r="C26" s="3">
        <f t="shared" si="0"/>
        <v>350</v>
      </c>
      <c r="D26" s="1">
        <v>25</v>
      </c>
      <c r="E26" s="4">
        <v>30</v>
      </c>
      <c r="F26" s="1">
        <f>C26*$Z$12</f>
        <v>35</v>
      </c>
      <c r="G26" s="1">
        <f>C26*($Z$12+$Z$13)</f>
        <v>52.500000000000007</v>
      </c>
      <c r="H26" s="1">
        <f>D26*(F26+G26)/2</f>
        <v>1093.75</v>
      </c>
      <c r="I26" s="1">
        <f>H26*$Z$15</f>
        <v>191406.25</v>
      </c>
      <c r="J26" s="1">
        <f>C26*$U$12*(2*$Z$12+$Z$13)/2</f>
        <v>3.8281249999999996</v>
      </c>
      <c r="K26" s="2">
        <f>H26/($W$6+J26)</f>
        <v>58.423751043281271</v>
      </c>
      <c r="L26" s="1">
        <f>K26/$W$10</f>
        <v>0.97913879063276943</v>
      </c>
      <c r="M26" s="1">
        <f>K26*$U$12</f>
        <v>5.1120782162871112</v>
      </c>
      <c r="N26" s="5">
        <v>0.76526951162888868</v>
      </c>
      <c r="O26" s="5">
        <v>4.6536659490945933</v>
      </c>
    </row>
    <row r="27" spans="1:27" x14ac:dyDescent="0.25">
      <c r="A27" s="1" t="s">
        <v>50</v>
      </c>
      <c r="B27">
        <v>25</v>
      </c>
      <c r="C27" s="3">
        <f t="shared" si="0"/>
        <v>375</v>
      </c>
      <c r="D27" s="1">
        <v>30</v>
      </c>
      <c r="E27" s="4">
        <v>35</v>
      </c>
      <c r="F27" s="1">
        <f>C27*$Z$12</f>
        <v>37.5</v>
      </c>
      <c r="G27" s="1">
        <f>C27*($Z$12+$Z$13)</f>
        <v>56.250000000000007</v>
      </c>
      <c r="H27" s="1">
        <f>D27*(F27+G27)/2</f>
        <v>1406.25</v>
      </c>
      <c r="I27" s="1">
        <f>H27*$Z$15</f>
        <v>246093.75</v>
      </c>
      <c r="J27" s="1">
        <f>C27*$U$12*(2*$Z$12+$Z$13)/2</f>
        <v>4.1015625</v>
      </c>
      <c r="K27" s="2">
        <f>H27/($W$6+J27)</f>
        <v>74.03490216816499</v>
      </c>
      <c r="L27" s="1">
        <f>K27/$W$10</f>
        <v>1.2407701196701726</v>
      </c>
      <c r="M27" s="1">
        <f>K27*$U$12</f>
        <v>6.4780539397144361</v>
      </c>
      <c r="N27" s="5">
        <v>0.94610390965829627</v>
      </c>
      <c r="O27" s="5">
        <v>5.7533345857599096</v>
      </c>
    </row>
    <row r="28" spans="1:27" x14ac:dyDescent="0.25">
      <c r="A28" s="1" t="s">
        <v>51</v>
      </c>
      <c r="B28">
        <v>26</v>
      </c>
      <c r="C28" s="3">
        <f t="shared" si="0"/>
        <v>401</v>
      </c>
      <c r="D28" s="1">
        <v>35</v>
      </c>
      <c r="E28" s="4">
        <v>40</v>
      </c>
      <c r="F28" s="1">
        <f>C28*$Z$12</f>
        <v>40.1</v>
      </c>
      <c r="G28" s="1">
        <f>C28*($Z$12+$Z$13)</f>
        <v>60.150000000000006</v>
      </c>
      <c r="H28" s="1">
        <f>D28*(F28+G28)/2</f>
        <v>1754.375</v>
      </c>
      <c r="I28" s="1">
        <f>H28*$Z$15</f>
        <v>307015.625</v>
      </c>
      <c r="J28" s="1">
        <f>C28*$U$12*(2*$Z$12+$Z$13)/2</f>
        <v>4.3859374999999998</v>
      </c>
      <c r="K28" s="2">
        <f>H28/($W$6+J28)</f>
        <v>91.000243142794289</v>
      </c>
      <c r="L28" s="1">
        <f>K28/$W$10</f>
        <v>1.5250966674857191</v>
      </c>
      <c r="M28" s="1">
        <f>K28*$U$12</f>
        <v>7.9625212749944998</v>
      </c>
      <c r="N28" s="5">
        <v>1.143199939460233</v>
      </c>
      <c r="O28" s="5">
        <v>6.9518915237446599</v>
      </c>
    </row>
    <row r="29" spans="1:27" x14ac:dyDescent="0.25">
      <c r="A29" s="1" t="s">
        <v>52</v>
      </c>
      <c r="B29">
        <v>27</v>
      </c>
      <c r="C29" s="3">
        <f t="shared" si="0"/>
        <v>428</v>
      </c>
      <c r="D29" s="1">
        <v>40</v>
      </c>
      <c r="E29" s="4">
        <v>45</v>
      </c>
      <c r="F29" s="1">
        <f>C29*$Z$12</f>
        <v>42.800000000000004</v>
      </c>
      <c r="G29" s="1">
        <f>C29*($Z$12+$Z$13)</f>
        <v>64.2</v>
      </c>
      <c r="H29" s="1">
        <f>D29*(F29+G29)/2</f>
        <v>2140</v>
      </c>
      <c r="I29" s="1">
        <f>H29*$Z$15</f>
        <v>374500</v>
      </c>
      <c r="J29" s="1">
        <f>C29*$U$12*(2*$Z$12+$Z$13)/2</f>
        <v>4.6812499999999995</v>
      </c>
      <c r="K29" s="2">
        <f>H29/($W$6+J29)</f>
        <v>109.32810290562423</v>
      </c>
      <c r="L29" s="1">
        <f>K29/$W$10</f>
        <v>1.8322580209183321</v>
      </c>
      <c r="M29" s="1">
        <f>K29*$U$12</f>
        <v>9.5662090042421202</v>
      </c>
      <c r="N29" s="5">
        <v>1.3568176254589965</v>
      </c>
      <c r="O29" s="5">
        <v>8.2509179926560599</v>
      </c>
    </row>
    <row r="30" spans="1:27" x14ac:dyDescent="0.25">
      <c r="A30" s="1" t="s">
        <v>53</v>
      </c>
      <c r="B30">
        <v>28</v>
      </c>
      <c r="C30" s="3">
        <f t="shared" si="0"/>
        <v>456</v>
      </c>
      <c r="D30" s="1">
        <v>30</v>
      </c>
      <c r="E30" s="4">
        <v>35</v>
      </c>
      <c r="F30" s="1">
        <f>C30*$Z$12</f>
        <v>45.6</v>
      </c>
      <c r="G30" s="1">
        <f>C30*($Z$12+$Z$13)</f>
        <v>68.400000000000006</v>
      </c>
      <c r="H30" s="1">
        <f>D30*(F30+G30)/2</f>
        <v>1710</v>
      </c>
      <c r="I30" s="1">
        <f>H30*$Z$15</f>
        <v>299250</v>
      </c>
      <c r="J30" s="1">
        <f>C30*$U$12*(2*$Z$12+$Z$13)/2</f>
        <v>4.9874999999999998</v>
      </c>
      <c r="K30" s="2">
        <f>H30/($W$6+J30)</f>
        <v>86.014551333872276</v>
      </c>
      <c r="L30" s="1">
        <f>K30/$W$10</f>
        <v>1.4415401658732299</v>
      </c>
      <c r="M30" s="1">
        <f>K30*$U$12</f>
        <v>7.5262732417138238</v>
      </c>
      <c r="N30" s="5">
        <v>1.1110143525237866</v>
      </c>
      <c r="O30" s="5">
        <v>6.7561683599419453</v>
      </c>
    </row>
    <row r="31" spans="1:27" x14ac:dyDescent="0.25">
      <c r="A31" s="1" t="s">
        <v>54</v>
      </c>
      <c r="B31">
        <v>29</v>
      </c>
      <c r="C31" s="3">
        <f t="shared" si="0"/>
        <v>485</v>
      </c>
      <c r="D31" s="1">
        <v>40</v>
      </c>
      <c r="E31" s="4">
        <v>45</v>
      </c>
      <c r="F31" s="1">
        <f>C31*$Z$12</f>
        <v>48.5</v>
      </c>
      <c r="G31" s="1">
        <f>C31*($Z$12+$Z$13)</f>
        <v>72.750000000000014</v>
      </c>
      <c r="H31" s="1">
        <f>D31*(F31+G31)/2</f>
        <v>2425.0000000000005</v>
      </c>
      <c r="I31" s="1">
        <f>H31*$Z$15</f>
        <v>424375.00000000006</v>
      </c>
      <c r="J31" s="1">
        <f>C31*$U$12*(2*$Z$12+$Z$13)/2</f>
        <v>5.3046875</v>
      </c>
      <c r="K31" s="2">
        <f>H31/($W$6+J31)</f>
        <v>120.06409902193737</v>
      </c>
      <c r="L31" s="1">
        <f>K31/$W$10</f>
        <v>2.0121853632380242</v>
      </c>
      <c r="M31" s="1">
        <f>K31*$U$12</f>
        <v>10.505608664419519</v>
      </c>
      <c r="N31" s="5">
        <v>1.5008662405161601</v>
      </c>
      <c r="O31" s="5">
        <v>9.1268893004361082</v>
      </c>
    </row>
    <row r="32" spans="1:27" x14ac:dyDescent="0.25">
      <c r="A32" s="1" t="s">
        <v>55</v>
      </c>
      <c r="B32">
        <v>30</v>
      </c>
      <c r="C32" s="3">
        <f t="shared" si="0"/>
        <v>515</v>
      </c>
      <c r="D32" s="1">
        <v>35</v>
      </c>
      <c r="E32" s="4">
        <v>40</v>
      </c>
      <c r="F32" s="1">
        <f>C32*$Z$12</f>
        <v>51.5</v>
      </c>
      <c r="G32" s="1">
        <f>C32*($Z$12+$Z$13)</f>
        <v>77.250000000000014</v>
      </c>
      <c r="H32" s="1">
        <f>D32*(F32+G32)/2</f>
        <v>2253.125</v>
      </c>
      <c r="I32" s="1">
        <f>H32*$Z$15</f>
        <v>394296.875</v>
      </c>
      <c r="J32" s="1">
        <f>C32*$U$12*(2*$Z$12+$Z$13)/2</f>
        <v>5.6328125</v>
      </c>
      <c r="K32" s="2">
        <f>H32/($W$6+J32)</f>
        <v>109.77108368223588</v>
      </c>
      <c r="L32" s="1">
        <f>K32/$W$10</f>
        <v>1.8396820506004348</v>
      </c>
      <c r="M32" s="1">
        <f>K32*$U$12</f>
        <v>9.6049698221956383</v>
      </c>
      <c r="N32" s="5">
        <v>1.3990730361017696</v>
      </c>
      <c r="O32" s="5">
        <v>8.5078765708891382</v>
      </c>
    </row>
    <row r="33" spans="1:15" x14ac:dyDescent="0.25">
      <c r="A33" s="1" t="s">
        <v>56</v>
      </c>
      <c r="B33">
        <v>31</v>
      </c>
      <c r="C33" s="3">
        <f t="shared" si="0"/>
        <v>546</v>
      </c>
      <c r="D33" s="1">
        <v>30</v>
      </c>
      <c r="E33" s="4">
        <v>35</v>
      </c>
      <c r="F33" s="1">
        <f>C33*$Z$12</f>
        <v>54.6</v>
      </c>
      <c r="G33" s="1">
        <f>C33*($Z$12+$Z$13)</f>
        <v>81.900000000000006</v>
      </c>
      <c r="H33" s="1">
        <f>D33*(F33+G33)/2</f>
        <v>2047.5</v>
      </c>
      <c r="I33" s="1">
        <f>H33*$Z$15</f>
        <v>358312.5</v>
      </c>
      <c r="J33" s="1">
        <f>C33*$U$12*(2*$Z$12+$Z$13)/2</f>
        <v>5.9718749999999998</v>
      </c>
      <c r="K33" s="2">
        <f>H33/($W$6+J33)</f>
        <v>98.132100905064505</v>
      </c>
      <c r="L33" s="1">
        <f>K33/$W$10</f>
        <v>1.6446213207237663</v>
      </c>
      <c r="M33" s="1">
        <f>K33*$U$12</f>
        <v>8.5865588291931427</v>
      </c>
      <c r="N33" s="5">
        <v>1.2814711250922366</v>
      </c>
      <c r="O33" s="5">
        <v>7.7927298147500874</v>
      </c>
    </row>
    <row r="34" spans="1:15" x14ac:dyDescent="0.25">
      <c r="A34" s="1" t="s">
        <v>57</v>
      </c>
      <c r="B34">
        <v>32</v>
      </c>
      <c r="C34" s="3">
        <f t="shared" si="0"/>
        <v>578</v>
      </c>
      <c r="D34" s="1">
        <v>40</v>
      </c>
      <c r="E34" s="4">
        <v>45</v>
      </c>
      <c r="F34" s="1">
        <f>C34*$Z$12</f>
        <v>57.800000000000004</v>
      </c>
      <c r="G34" s="1">
        <f>C34*($Z$12+$Z$13)</f>
        <v>86.700000000000017</v>
      </c>
      <c r="H34" s="1">
        <f>D34*(F34+G34)/2</f>
        <v>2890.0000000000005</v>
      </c>
      <c r="I34" s="1">
        <f>H34*$Z$15</f>
        <v>505750.00000000006</v>
      </c>
      <c r="J34" s="1">
        <f>C34*$U$12*(2*$Z$12+$Z$13)/2</f>
        <v>6.3218749999999995</v>
      </c>
      <c r="K34" s="2">
        <f>H34/($W$6+J34)</f>
        <v>136.22608951831825</v>
      </c>
      <c r="L34" s="1">
        <f>K34/$W$10</f>
        <v>2.283048352112556</v>
      </c>
      <c r="M34" s="1">
        <f>K34*$U$12</f>
        <v>11.919782832852846</v>
      </c>
      <c r="N34" s="5">
        <v>1.7217021276595748</v>
      </c>
      <c r="O34" s="5">
        <v>10.469810235767683</v>
      </c>
    </row>
    <row r="35" spans="1:15" x14ac:dyDescent="0.25">
      <c r="A35" s="1" t="s">
        <v>58</v>
      </c>
      <c r="B35">
        <v>33</v>
      </c>
      <c r="C35" s="3">
        <f t="shared" si="0"/>
        <v>611</v>
      </c>
      <c r="D35" s="1">
        <v>45</v>
      </c>
      <c r="E35" s="4">
        <v>50</v>
      </c>
      <c r="F35" s="1">
        <f>C35*$Z$12</f>
        <v>61.1</v>
      </c>
      <c r="G35" s="1">
        <f>C35*($Z$12+$Z$13)</f>
        <v>91.65000000000002</v>
      </c>
      <c r="H35" s="1">
        <f>D35*(F35+G35)/2</f>
        <v>3436.8750000000005</v>
      </c>
      <c r="I35" s="1">
        <f>H35*$Z$15</f>
        <v>601453.12500000012</v>
      </c>
      <c r="J35" s="1">
        <f>C35*$U$12*(2*$Z$12+$Z$13)/2</f>
        <v>6.6828124999999998</v>
      </c>
      <c r="K35" s="2">
        <f>H35/($W$6+J35)</f>
        <v>159.29401297344273</v>
      </c>
      <c r="L35" s="1">
        <f>K35/$W$10</f>
        <v>2.6696496618697347</v>
      </c>
      <c r="M35" s="1">
        <f>K35*$U$12</f>
        <v>13.938226135176238</v>
      </c>
      <c r="N35" s="5">
        <v>1.9957121868477643</v>
      </c>
      <c r="O35" s="5">
        <v>12.13608762272289</v>
      </c>
    </row>
    <row r="36" spans="1:15" x14ac:dyDescent="0.25">
      <c r="A36" s="1" t="s">
        <v>59</v>
      </c>
      <c r="B36">
        <v>34</v>
      </c>
      <c r="C36" s="3">
        <f t="shared" si="0"/>
        <v>645</v>
      </c>
      <c r="D36" s="1">
        <v>45</v>
      </c>
      <c r="E36" s="4">
        <v>50</v>
      </c>
      <c r="F36" s="1">
        <f>C36*$Z$12</f>
        <v>64.5</v>
      </c>
      <c r="G36" s="1">
        <f>C36*($Z$12+$Z$13)</f>
        <v>96.750000000000014</v>
      </c>
      <c r="H36" s="1">
        <f>D36*(F36+G36)/2</f>
        <v>3628.125</v>
      </c>
      <c r="I36" s="1">
        <f>H36*$Z$15</f>
        <v>634921.875</v>
      </c>
      <c r="J36" s="1">
        <f>C36*$U$12*(2*$Z$12+$Z$13)/2</f>
        <v>7.0546874999999991</v>
      </c>
      <c r="K36" s="2">
        <f>H36/($W$6+J36)</f>
        <v>165.30892448512586</v>
      </c>
      <c r="L36" s="1">
        <f>K36/$W$10</f>
        <v>2.7704551233155352</v>
      </c>
      <c r="M36" s="1">
        <f>K36*$U$12</f>
        <v>14.464530892448511</v>
      </c>
      <c r="N36" s="5">
        <v>2.0786904828564499</v>
      </c>
      <c r="O36" s="5">
        <v>12.640685368721654</v>
      </c>
    </row>
    <row r="37" spans="1:15" x14ac:dyDescent="0.25">
      <c r="A37" s="1" t="s">
        <v>60</v>
      </c>
      <c r="B37">
        <v>35</v>
      </c>
      <c r="C37" s="3">
        <f t="shared" si="0"/>
        <v>680</v>
      </c>
      <c r="D37" s="1">
        <v>50</v>
      </c>
      <c r="E37" s="4">
        <v>60</v>
      </c>
      <c r="F37" s="1">
        <f>C37*$Z$12</f>
        <v>68</v>
      </c>
      <c r="G37" s="1">
        <f>C37*($Z$12+$Z$13)</f>
        <v>102.00000000000001</v>
      </c>
      <c r="H37" s="1">
        <f>D37*(F37+G37)/2</f>
        <v>4250</v>
      </c>
      <c r="I37" s="1">
        <f>H37*$Z$15</f>
        <v>743750</v>
      </c>
      <c r="J37" s="1">
        <f>C37*$U$12*(2*$Z$12+$Z$13)/2</f>
        <v>7.4374999999999991</v>
      </c>
      <c r="K37" s="2">
        <f>H37/($W$6+J37)</f>
        <v>190.32387045181929</v>
      </c>
      <c r="L37" s="1">
        <f>K37/$W$10</f>
        <v>3.1896870881277124</v>
      </c>
      <c r="M37" s="1">
        <f>K37*$U$12</f>
        <v>16.653338664534186</v>
      </c>
      <c r="N37" s="5">
        <v>2.5941964943290619</v>
      </c>
      <c r="O37" s="5">
        <v>15.775519222271322</v>
      </c>
    </row>
    <row r="38" spans="1:15" x14ac:dyDescent="0.25">
      <c r="A38" s="1" t="s">
        <v>61</v>
      </c>
      <c r="B38">
        <v>36</v>
      </c>
      <c r="C38" s="3">
        <f t="shared" si="0"/>
        <v>716</v>
      </c>
      <c r="D38" s="1">
        <v>45</v>
      </c>
      <c r="E38" s="4">
        <v>55</v>
      </c>
      <c r="F38" s="1">
        <f>C38*$Z$12</f>
        <v>71.600000000000009</v>
      </c>
      <c r="G38" s="1">
        <f>C38*($Z$12+$Z$13)</f>
        <v>107.40000000000002</v>
      </c>
      <c r="H38" s="1">
        <f>D38*(F38+G38)/2</f>
        <v>4027.5000000000005</v>
      </c>
      <c r="I38" s="1">
        <f>H38*$Z$15</f>
        <v>704812.50000000012</v>
      </c>
      <c r="J38" s="1">
        <f>C38*$U$12*(2*$Z$12+$Z$13)/2</f>
        <v>7.8312499999999998</v>
      </c>
      <c r="K38" s="2">
        <f>H38/($W$6+J38)</f>
        <v>177.23468625987192</v>
      </c>
      <c r="L38" s="1">
        <f>K38/$W$10</f>
        <v>2.9703220567626683</v>
      </c>
      <c r="M38" s="1">
        <f>K38*$U$12</f>
        <v>15.508035047738792</v>
      </c>
      <c r="N38" s="5">
        <v>2.4695334253407917</v>
      </c>
      <c r="O38" s="5">
        <v>15.017432991937245</v>
      </c>
    </row>
    <row r="39" spans="1:15" x14ac:dyDescent="0.25">
      <c r="A39" s="1" t="s">
        <v>62</v>
      </c>
      <c r="B39">
        <v>37</v>
      </c>
      <c r="C39" s="3">
        <f t="shared" si="0"/>
        <v>753</v>
      </c>
      <c r="D39" s="1">
        <v>45</v>
      </c>
      <c r="E39" s="4">
        <v>55</v>
      </c>
      <c r="F39" s="1">
        <f>C39*$Z$12</f>
        <v>75.3</v>
      </c>
      <c r="G39" s="1">
        <f>C39*($Z$12+$Z$13)</f>
        <v>112.95000000000002</v>
      </c>
      <c r="H39" s="1">
        <f>D39*(F39+G39)/2</f>
        <v>4235.625</v>
      </c>
      <c r="I39" s="1">
        <f>H39*$Z$15</f>
        <v>741234.375</v>
      </c>
      <c r="J39" s="1">
        <f>C39*$U$12*(2*$Z$12+$Z$13)/2</f>
        <v>8.2359375000000004</v>
      </c>
      <c r="K39" s="2">
        <f>H39/($W$6+J39)</f>
        <v>183.13211152610091</v>
      </c>
      <c r="L39" s="1">
        <f>K39/$W$10</f>
        <v>3.0691585357615061</v>
      </c>
      <c r="M39" s="1">
        <f>K39*$U$12</f>
        <v>16.024059758533831</v>
      </c>
      <c r="N39" s="5">
        <v>2.5610135195630765</v>
      </c>
      <c r="O39" s="5">
        <v>15.573730862207897</v>
      </c>
    </row>
    <row r="40" spans="1:15" x14ac:dyDescent="0.25">
      <c r="A40" s="1" t="s">
        <v>63</v>
      </c>
      <c r="B40">
        <v>38</v>
      </c>
      <c r="C40" s="3">
        <f t="shared" si="0"/>
        <v>791</v>
      </c>
      <c r="D40" s="1">
        <v>40</v>
      </c>
      <c r="E40" s="4">
        <v>50</v>
      </c>
      <c r="F40" s="1">
        <f>C40*$Z$12</f>
        <v>79.100000000000009</v>
      </c>
      <c r="G40" s="1">
        <f>C40*($Z$12+$Z$13)</f>
        <v>118.65000000000002</v>
      </c>
      <c r="H40" s="1">
        <f>D40*(F40+G40)/2</f>
        <v>3955.0000000000005</v>
      </c>
      <c r="I40" s="1">
        <f>H40*$Z$15</f>
        <v>692125.00000000012</v>
      </c>
      <c r="J40" s="1">
        <f>C40*$U$12*(2*$Z$12+$Z$13)/2</f>
        <v>8.6515624999999989</v>
      </c>
      <c r="K40" s="2">
        <f>H40/($W$6+J40)</f>
        <v>167.98035627944901</v>
      </c>
      <c r="L40" s="1">
        <f>K40/$W$10</f>
        <v>2.8152263413500251</v>
      </c>
      <c r="M40" s="1">
        <f>K40*$U$12</f>
        <v>14.698281174451788</v>
      </c>
      <c r="N40" s="5">
        <v>2.4112305727686274</v>
      </c>
      <c r="O40" s="5">
        <v>14.662888618187599</v>
      </c>
    </row>
    <row r="41" spans="1:15" x14ac:dyDescent="0.25">
      <c r="A41" s="1" t="s">
        <v>64</v>
      </c>
      <c r="B41">
        <v>39</v>
      </c>
      <c r="C41" s="3">
        <f t="shared" si="0"/>
        <v>830</v>
      </c>
      <c r="D41" s="1">
        <v>45</v>
      </c>
      <c r="E41" s="4">
        <v>55</v>
      </c>
      <c r="F41" s="1">
        <f>C41*$Z$12</f>
        <v>83</v>
      </c>
      <c r="G41" s="1">
        <f>C41*($Z$12+$Z$13)</f>
        <v>124.50000000000001</v>
      </c>
      <c r="H41" s="1">
        <f>D41*(F41+G41)/2</f>
        <v>4668.75</v>
      </c>
      <c r="I41" s="1">
        <f>H41*$Z$15</f>
        <v>817031.25</v>
      </c>
      <c r="J41" s="1">
        <f>C41*$U$12*(2*$Z$12+$Z$13)/2</f>
        <v>9.078125</v>
      </c>
      <c r="K41" s="2">
        <f>H41/($W$6+J41)</f>
        <v>194.76673805754726</v>
      </c>
      <c r="L41" s="1">
        <f>K41/$W$10</f>
        <v>3.2641462581866718</v>
      </c>
      <c r="M41" s="1">
        <f>K41*$U$12</f>
        <v>17.042089580035384</v>
      </c>
      <c r="N41" s="5">
        <v>2.7434594456626411</v>
      </c>
      <c r="O41" s="5">
        <v>16.683199331732276</v>
      </c>
    </row>
    <row r="42" spans="1:15" x14ac:dyDescent="0.25">
      <c r="A42" s="1" t="s">
        <v>65</v>
      </c>
      <c r="B42">
        <v>40</v>
      </c>
      <c r="C42" s="3">
        <f t="shared" si="0"/>
        <v>870</v>
      </c>
      <c r="D42" s="1">
        <v>50</v>
      </c>
      <c r="E42" s="4">
        <v>65</v>
      </c>
      <c r="F42" s="1">
        <f>C42*$Z$12</f>
        <v>87</v>
      </c>
      <c r="G42" s="1">
        <f>C42*($Z$12+$Z$13)</f>
        <v>130.50000000000003</v>
      </c>
      <c r="H42" s="1">
        <f>D42*(F42+G42)/2</f>
        <v>5437.5000000000009</v>
      </c>
      <c r="I42" s="1">
        <f>H42*$Z$15</f>
        <v>951562.50000000012</v>
      </c>
      <c r="J42" s="1">
        <f>C42*$U$12*(2*$Z$12+$Z$13)/2</f>
        <v>9.515625</v>
      </c>
      <c r="K42" s="2">
        <f>H42/($W$6+J42)</f>
        <v>222.7709190672154</v>
      </c>
      <c r="L42" s="1">
        <f>K42/$W$10</f>
        <v>3.7334755880709247</v>
      </c>
      <c r="M42" s="1">
        <f>K42*$U$12</f>
        <v>19.492455418381347</v>
      </c>
      <c r="N42" s="5">
        <v>3.3495591917944503</v>
      </c>
      <c r="O42" s="5">
        <v>20.368941031182466</v>
      </c>
    </row>
    <row r="43" spans="1:15" x14ac:dyDescent="0.25">
      <c r="A43" s="1" t="s">
        <v>66</v>
      </c>
      <c r="B43">
        <v>41</v>
      </c>
      <c r="C43" s="3">
        <f t="shared" si="0"/>
        <v>911</v>
      </c>
      <c r="D43" s="1">
        <v>45</v>
      </c>
      <c r="E43" s="4">
        <v>60</v>
      </c>
      <c r="F43" s="1">
        <f>C43*$Z$12</f>
        <v>91.100000000000009</v>
      </c>
      <c r="G43" s="1">
        <f>C43*($Z$12+$Z$13)</f>
        <v>136.65000000000003</v>
      </c>
      <c r="H43" s="1">
        <f>D43*(F43+G43)/2</f>
        <v>5124.3750000000009</v>
      </c>
      <c r="I43" s="1">
        <f>H43*$Z$15</f>
        <v>896765.62500000012</v>
      </c>
      <c r="J43" s="1">
        <f>C43*$U$12*(2*$Z$12+$Z$13)/2</f>
        <v>9.9640624999999989</v>
      </c>
      <c r="K43" s="2">
        <f>H43/($W$6+J43)</f>
        <v>206.1548684884024</v>
      </c>
      <c r="L43" s="1">
        <f>K43/$W$10</f>
        <v>3.455002888555633</v>
      </c>
      <c r="M43" s="1">
        <f>K43*$U$12</f>
        <v>18.03855099273521</v>
      </c>
      <c r="N43" s="5">
        <v>3.1904940587867427</v>
      </c>
      <c r="O43" s="5">
        <v>19.401653060189652</v>
      </c>
    </row>
    <row r="44" spans="1:15" x14ac:dyDescent="0.25">
      <c r="A44" s="1" t="s">
        <v>67</v>
      </c>
      <c r="B44">
        <v>42</v>
      </c>
      <c r="C44" s="3">
        <f t="shared" si="0"/>
        <v>953</v>
      </c>
      <c r="D44" s="1">
        <v>50</v>
      </c>
      <c r="E44" s="4">
        <v>70</v>
      </c>
      <c r="F44" s="1">
        <f>C44*$Z$12</f>
        <v>95.300000000000011</v>
      </c>
      <c r="G44" s="1">
        <f>C44*($Z$12+$Z$13)</f>
        <v>142.95000000000002</v>
      </c>
      <c r="H44" s="1">
        <f>D44*(F44+G44)/2</f>
        <v>5956.2500000000009</v>
      </c>
      <c r="I44" s="1">
        <f>H44*$Z$15</f>
        <v>1042343.7500000001</v>
      </c>
      <c r="J44" s="1">
        <f>C44*$U$12*(2*$Z$12+$Z$13)/2</f>
        <v>10.423437499999999</v>
      </c>
      <c r="K44" s="2">
        <f>H44/($W$6+J44)</f>
        <v>235.27337171676209</v>
      </c>
      <c r="L44" s="1">
        <f>K44/$W$10</f>
        <v>3.9430074334012906</v>
      </c>
      <c r="M44" s="1">
        <f>K44*$U$12</f>
        <v>20.586420025216682</v>
      </c>
      <c r="N44" s="5">
        <v>3.8366536208954409</v>
      </c>
      <c r="O44" s="5">
        <v>23.33100174868849</v>
      </c>
    </row>
    <row r="46" spans="1:15" x14ac:dyDescent="0.25">
      <c r="L46" s="1">
        <f>SUM(L2:L45)</f>
        <v>55.966911920355571</v>
      </c>
      <c r="N46" s="5">
        <v>45.807555838637825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2019-08-02T09:05:43Z</dcterms:created>
  <dcterms:modified xsi:type="dcterms:W3CDTF">2019-08-10T19:36:33Z</dcterms:modified>
</cp:coreProperties>
</file>