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charles.jo/Documents/My Documents/School/Graduate School/Boston University/Labwork/Masters Labwork/Segre Lab/BioMe Paper/Writing/Review/Diffusion Experiment/Take 3/"/>
    </mc:Choice>
  </mc:AlternateContent>
  <xr:revisionPtr revIDLastSave="0" documentId="13_ncr:1_{91F7DBB9-8753-CD4D-882B-A50995981A01}" xr6:coauthVersionLast="47" xr6:coauthVersionMax="47" xr10:uidLastSave="{00000000-0000-0000-0000-000000000000}"/>
  <bookViews>
    <workbookView xWindow="35960" yWindow="1300" windowWidth="38240" windowHeight="21100" activeTab="1" xr2:uid="{00000000-000D-0000-FFFF-FFFF00000000}"/>
  </bookViews>
  <sheets>
    <sheet name="Lysine" sheetId="3" r:id="rId1"/>
    <sheet name="Isoleucine" sheetId="1" r:id="rId2"/>
  </sheets>
  <externalReferences>
    <externalReference r:id="rId3"/>
  </externalReferences>
  <definedNames>
    <definedName name="_xlchart.v1.0" hidden="1">Isoleucine!$C$72:$H$72</definedName>
    <definedName name="_xlchart.v1.1" hidden="1">Isoleucine!$C$79:$H$79</definedName>
    <definedName name="_xlchart.v1.2" hidden="1">Isoleucine!$C$83:$H$83</definedName>
    <definedName name="_xlchart.v1.3" hidden="1">Isoleucine!$C$86:$H$86</definedName>
    <definedName name="MethodPointer1">1477818048</definedName>
    <definedName name="MethodPointer2">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3" l="1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54" i="3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N55" i="3"/>
  <c r="D53" i="3"/>
  <c r="E53" i="3"/>
  <c r="F53" i="3"/>
  <c r="G53" i="3"/>
  <c r="H53" i="3"/>
  <c r="I53" i="3"/>
  <c r="J53" i="3"/>
  <c r="K53" i="3"/>
  <c r="L53" i="3"/>
  <c r="M53" i="3"/>
  <c r="N53" i="3"/>
  <c r="C53" i="3"/>
  <c r="C46" i="3"/>
  <c r="D36" i="3"/>
  <c r="E36" i="3"/>
  <c r="F36" i="3"/>
  <c r="G36" i="3"/>
  <c r="H36" i="3"/>
  <c r="C36" i="3"/>
  <c r="D35" i="3"/>
  <c r="E35" i="3"/>
  <c r="F35" i="3"/>
  <c r="G35" i="3"/>
  <c r="H35" i="3"/>
  <c r="C35" i="3"/>
  <c r="D30" i="3"/>
  <c r="E30" i="3"/>
  <c r="F30" i="3"/>
  <c r="G30" i="3"/>
  <c r="H30" i="3"/>
  <c r="C30" i="3"/>
  <c r="H29" i="3"/>
  <c r="C29" i="3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6" i="3"/>
  <c r="N59" i="3" s="1"/>
  <c r="M46" i="3"/>
  <c r="L46" i="3"/>
  <c r="K46" i="3"/>
  <c r="J46" i="3"/>
  <c r="I46" i="3"/>
  <c r="H46" i="3"/>
  <c r="G46" i="3"/>
  <c r="F46" i="3"/>
  <c r="E46" i="3"/>
  <c r="D46" i="3"/>
  <c r="G29" i="3"/>
  <c r="F29" i="3"/>
  <c r="E29" i="3"/>
  <c r="D29" i="3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N56" i="1"/>
  <c r="D56" i="1"/>
  <c r="E56" i="1"/>
  <c r="F56" i="1"/>
  <c r="G56" i="1"/>
  <c r="H56" i="1"/>
  <c r="I56" i="1"/>
  <c r="J56" i="1"/>
  <c r="K56" i="1"/>
  <c r="L56" i="1"/>
  <c r="M56" i="1"/>
  <c r="C56" i="1"/>
  <c r="C50" i="1"/>
  <c r="D50" i="1"/>
  <c r="E50" i="1"/>
  <c r="E63" i="1" s="1"/>
  <c r="D70" i="1" s="1"/>
  <c r="F50" i="1"/>
  <c r="F63" i="1" s="1"/>
  <c r="D77" i="1" s="1"/>
  <c r="G50" i="1"/>
  <c r="H50" i="1"/>
  <c r="I50" i="1"/>
  <c r="J50" i="1"/>
  <c r="K50" i="1"/>
  <c r="K63" i="1" s="1"/>
  <c r="G70" i="1" s="1"/>
  <c r="L50" i="1"/>
  <c r="M50" i="1"/>
  <c r="N50" i="1"/>
  <c r="C51" i="1"/>
  <c r="D51" i="1"/>
  <c r="E51" i="1"/>
  <c r="F51" i="1"/>
  <c r="G51" i="1"/>
  <c r="H51" i="1"/>
  <c r="I51" i="1"/>
  <c r="I64" i="1" s="1"/>
  <c r="F71" i="1" s="1"/>
  <c r="J51" i="1"/>
  <c r="J64" i="1" s="1"/>
  <c r="F78" i="1" s="1"/>
  <c r="K51" i="1"/>
  <c r="L51" i="1"/>
  <c r="M51" i="1"/>
  <c r="N51" i="1"/>
  <c r="D49" i="1"/>
  <c r="E49" i="1"/>
  <c r="E62" i="1" s="1"/>
  <c r="D69" i="1" s="1"/>
  <c r="F49" i="1"/>
  <c r="F62" i="1" s="1"/>
  <c r="G49" i="1"/>
  <c r="G62" i="1" s="1"/>
  <c r="E69" i="1" s="1"/>
  <c r="H49" i="1"/>
  <c r="I49" i="1"/>
  <c r="J49" i="1"/>
  <c r="K49" i="1"/>
  <c r="L49" i="1"/>
  <c r="L62" i="1" s="1"/>
  <c r="M49" i="1"/>
  <c r="N49" i="1"/>
  <c r="C49" i="1"/>
  <c r="C52" i="1" s="1"/>
  <c r="D45" i="1"/>
  <c r="E45" i="1" s="1"/>
  <c r="F45" i="1" s="1"/>
  <c r="G45" i="1" s="1"/>
  <c r="H45" i="1" s="1"/>
  <c r="I45" i="1" s="1"/>
  <c r="I57" i="3" l="1"/>
  <c r="D61" i="3"/>
  <c r="E38" i="3"/>
  <c r="D37" i="3"/>
  <c r="M59" i="3"/>
  <c r="H66" i="3" s="1"/>
  <c r="C37" i="3"/>
  <c r="L56" i="3"/>
  <c r="J56" i="3"/>
  <c r="M56" i="3"/>
  <c r="H38" i="3"/>
  <c r="K57" i="3"/>
  <c r="C31" i="3"/>
  <c r="G38" i="3"/>
  <c r="F37" i="3"/>
  <c r="E56" i="3"/>
  <c r="D56" i="3"/>
  <c r="H57" i="3"/>
  <c r="G56" i="3"/>
  <c r="N56" i="3"/>
  <c r="F56" i="3"/>
  <c r="C56" i="3"/>
  <c r="C61" i="3"/>
  <c r="C68" i="3" s="1"/>
  <c r="F61" i="3"/>
  <c r="E61" i="3"/>
  <c r="D68" i="3" s="1"/>
  <c r="D38" i="3"/>
  <c r="K60" i="3"/>
  <c r="G67" i="3" s="1"/>
  <c r="M60" i="3"/>
  <c r="H67" i="3" s="1"/>
  <c r="C38" i="3"/>
  <c r="N60" i="3"/>
  <c r="J57" i="3"/>
  <c r="K49" i="3"/>
  <c r="N49" i="3"/>
  <c r="M49" i="3"/>
  <c r="G49" i="3"/>
  <c r="E32" i="3"/>
  <c r="H49" i="3"/>
  <c r="I49" i="3"/>
  <c r="J49" i="3"/>
  <c r="D31" i="3"/>
  <c r="D40" i="3" s="1"/>
  <c r="L49" i="3"/>
  <c r="G32" i="3"/>
  <c r="H32" i="3"/>
  <c r="H41" i="3" s="1"/>
  <c r="L60" i="3"/>
  <c r="C60" i="3"/>
  <c r="C67" i="3" s="1"/>
  <c r="D57" i="3"/>
  <c r="H61" i="3"/>
  <c r="F31" i="3"/>
  <c r="H37" i="3"/>
  <c r="E60" i="3"/>
  <c r="D67" i="3" s="1"/>
  <c r="I61" i="3"/>
  <c r="F68" i="3" s="1"/>
  <c r="G59" i="3"/>
  <c r="E66" i="3" s="1"/>
  <c r="F32" i="3"/>
  <c r="L50" i="3"/>
  <c r="E31" i="3"/>
  <c r="H31" i="3"/>
  <c r="G31" i="3"/>
  <c r="F60" i="3"/>
  <c r="J61" i="3"/>
  <c r="H59" i="3"/>
  <c r="M50" i="3"/>
  <c r="C59" i="3"/>
  <c r="G60" i="3"/>
  <c r="E67" i="3" s="1"/>
  <c r="K61" i="3"/>
  <c r="G68" i="3" s="1"/>
  <c r="I59" i="3"/>
  <c r="F66" i="3" s="1"/>
  <c r="K50" i="3"/>
  <c r="N50" i="3"/>
  <c r="G61" i="3"/>
  <c r="E68" i="3" s="1"/>
  <c r="D60" i="3"/>
  <c r="E57" i="3"/>
  <c r="D59" i="3"/>
  <c r="H60" i="3"/>
  <c r="L61" i="3"/>
  <c r="J59" i="3"/>
  <c r="E59" i="3"/>
  <c r="D66" i="3" s="1"/>
  <c r="I60" i="3"/>
  <c r="F67" i="3" s="1"/>
  <c r="M61" i="3"/>
  <c r="H68" i="3" s="1"/>
  <c r="K59" i="3"/>
  <c r="G66" i="3" s="1"/>
  <c r="C40" i="3"/>
  <c r="F59" i="3"/>
  <c r="J60" i="3"/>
  <c r="N61" i="3"/>
  <c r="L59" i="3"/>
  <c r="G37" i="3"/>
  <c r="G57" i="3"/>
  <c r="F50" i="3"/>
  <c r="G50" i="3"/>
  <c r="F38" i="3"/>
  <c r="D49" i="3"/>
  <c r="H50" i="3"/>
  <c r="H56" i="3"/>
  <c r="L57" i="3"/>
  <c r="E37" i="3"/>
  <c r="C32" i="3"/>
  <c r="C41" i="3" s="1"/>
  <c r="M63" i="3"/>
  <c r="I56" i="3"/>
  <c r="M57" i="3"/>
  <c r="C49" i="3"/>
  <c r="I50" i="3"/>
  <c r="F49" i="3"/>
  <c r="J50" i="3"/>
  <c r="N57" i="3"/>
  <c r="C57" i="3"/>
  <c r="C50" i="3"/>
  <c r="E50" i="3"/>
  <c r="K56" i="3"/>
  <c r="F57" i="3"/>
  <c r="E49" i="3"/>
  <c r="D50" i="3"/>
  <c r="D32" i="3"/>
  <c r="D41" i="3" s="1"/>
  <c r="D59" i="1"/>
  <c r="D53" i="1"/>
  <c r="G59" i="1"/>
  <c r="F60" i="1"/>
  <c r="N63" i="1"/>
  <c r="H77" i="1" s="1"/>
  <c r="M63" i="1"/>
  <c r="H70" i="1" s="1"/>
  <c r="H59" i="1"/>
  <c r="L64" i="1"/>
  <c r="G78" i="1" s="1"/>
  <c r="H63" i="1"/>
  <c r="E77" i="1" s="1"/>
  <c r="L63" i="1"/>
  <c r="G77" i="1" s="1"/>
  <c r="K64" i="1"/>
  <c r="G71" i="1" s="1"/>
  <c r="G63" i="1"/>
  <c r="E70" i="1" s="1"/>
  <c r="F64" i="1"/>
  <c r="D78" i="1" s="1"/>
  <c r="N52" i="1"/>
  <c r="D63" i="1"/>
  <c r="C77" i="1" s="1"/>
  <c r="C63" i="1"/>
  <c r="C70" i="1" s="1"/>
  <c r="I53" i="1"/>
  <c r="N64" i="1"/>
  <c r="H78" i="1" s="1"/>
  <c r="M64" i="1"/>
  <c r="H71" i="1" s="1"/>
  <c r="D62" i="1"/>
  <c r="C76" i="1" s="1"/>
  <c r="M53" i="1"/>
  <c r="E52" i="1"/>
  <c r="J52" i="1"/>
  <c r="D64" i="1"/>
  <c r="C78" i="1" s="1"/>
  <c r="G52" i="1"/>
  <c r="H64" i="1"/>
  <c r="E78" i="1" s="1"/>
  <c r="E64" i="1"/>
  <c r="D71" i="1" s="1"/>
  <c r="D72" i="1" s="1"/>
  <c r="J63" i="1"/>
  <c r="F77" i="1" s="1"/>
  <c r="H62" i="1"/>
  <c r="E76" i="1" s="1"/>
  <c r="F52" i="1"/>
  <c r="G64" i="1"/>
  <c r="E71" i="1" s="1"/>
  <c r="K62" i="1"/>
  <c r="D52" i="1"/>
  <c r="I63" i="1"/>
  <c r="F70" i="1" s="1"/>
  <c r="C64" i="1"/>
  <c r="C71" i="1" s="1"/>
  <c r="E53" i="1"/>
  <c r="E59" i="1"/>
  <c r="G76" i="1"/>
  <c r="J53" i="1"/>
  <c r="M52" i="1"/>
  <c r="C62" i="1"/>
  <c r="K53" i="1"/>
  <c r="H53" i="1"/>
  <c r="K52" i="1"/>
  <c r="G53" i="1"/>
  <c r="M62" i="1"/>
  <c r="I59" i="1"/>
  <c r="C53" i="1"/>
  <c r="L53" i="1"/>
  <c r="J59" i="1"/>
  <c r="L52" i="1"/>
  <c r="I52" i="1"/>
  <c r="N59" i="1"/>
  <c r="E60" i="1"/>
  <c r="F53" i="1"/>
  <c r="H52" i="1"/>
  <c r="M59" i="1"/>
  <c r="J62" i="1"/>
  <c r="D76" i="1"/>
  <c r="F59" i="1"/>
  <c r="N62" i="1"/>
  <c r="L59" i="1"/>
  <c r="I62" i="1"/>
  <c r="N53" i="1"/>
  <c r="C59" i="1"/>
  <c r="K59" i="1"/>
  <c r="N60" i="1"/>
  <c r="L60" i="1"/>
  <c r="M60" i="1"/>
  <c r="K60" i="1"/>
  <c r="C60" i="1"/>
  <c r="D60" i="1"/>
  <c r="G60" i="1"/>
  <c r="H60" i="1"/>
  <c r="I60" i="1"/>
  <c r="J60" i="1"/>
  <c r="G41" i="3" l="1"/>
  <c r="E41" i="3"/>
  <c r="F40" i="3"/>
  <c r="H76" i="3"/>
  <c r="G76" i="3"/>
  <c r="M62" i="3"/>
  <c r="E70" i="3"/>
  <c r="F77" i="3"/>
  <c r="H40" i="3"/>
  <c r="G77" i="3"/>
  <c r="E69" i="3"/>
  <c r="C63" i="3"/>
  <c r="C66" i="3"/>
  <c r="G70" i="3"/>
  <c r="H77" i="3"/>
  <c r="G63" i="3"/>
  <c r="F76" i="3"/>
  <c r="G69" i="3"/>
  <c r="E63" i="3"/>
  <c r="G62" i="3"/>
  <c r="K62" i="3"/>
  <c r="N62" i="3"/>
  <c r="H62" i="3"/>
  <c r="J63" i="3"/>
  <c r="N63" i="3"/>
  <c r="I62" i="3"/>
  <c r="F62" i="3"/>
  <c r="L62" i="3"/>
  <c r="E40" i="3"/>
  <c r="E62" i="3"/>
  <c r="J62" i="3"/>
  <c r="H63" i="3"/>
  <c r="C62" i="3"/>
  <c r="F63" i="3"/>
  <c r="I63" i="3"/>
  <c r="K63" i="3"/>
  <c r="D63" i="3"/>
  <c r="D62" i="3"/>
  <c r="F41" i="3"/>
  <c r="G40" i="3"/>
  <c r="L63" i="3"/>
  <c r="F65" i="1"/>
  <c r="E72" i="1"/>
  <c r="G66" i="1"/>
  <c r="L66" i="1"/>
  <c r="K65" i="1"/>
  <c r="G69" i="1"/>
  <c r="G73" i="1" s="1"/>
  <c r="L65" i="1"/>
  <c r="G65" i="1"/>
  <c r="K66" i="1"/>
  <c r="F66" i="1"/>
  <c r="C79" i="1"/>
  <c r="E83" i="1"/>
  <c r="C80" i="1"/>
  <c r="D73" i="1"/>
  <c r="E65" i="1"/>
  <c r="H65" i="1"/>
  <c r="D66" i="1"/>
  <c r="E73" i="1"/>
  <c r="E66" i="1"/>
  <c r="H66" i="1"/>
  <c r="D65" i="1"/>
  <c r="D79" i="1"/>
  <c r="D83" i="1" s="1"/>
  <c r="D80" i="1"/>
  <c r="J66" i="1"/>
  <c r="F76" i="1"/>
  <c r="J65" i="1"/>
  <c r="E79" i="1"/>
  <c r="E80" i="1"/>
  <c r="M65" i="1"/>
  <c r="H69" i="1"/>
  <c r="M66" i="1"/>
  <c r="G72" i="1"/>
  <c r="I66" i="1"/>
  <c r="F69" i="1"/>
  <c r="I65" i="1"/>
  <c r="G80" i="1"/>
  <c r="G79" i="1"/>
  <c r="C69" i="1"/>
  <c r="C65" i="1"/>
  <c r="C66" i="1"/>
  <c r="N65" i="1"/>
  <c r="H76" i="1"/>
  <c r="N66" i="1"/>
  <c r="G80" i="3" l="1"/>
  <c r="C70" i="3"/>
  <c r="D69" i="3"/>
  <c r="G81" i="3"/>
  <c r="F70" i="3"/>
  <c r="F81" i="3" s="1"/>
  <c r="F69" i="3"/>
  <c r="F80" i="3" s="1"/>
  <c r="H70" i="3"/>
  <c r="H81" i="3" s="1"/>
  <c r="H69" i="3"/>
  <c r="H80" i="3" s="1"/>
  <c r="C69" i="3"/>
  <c r="D70" i="3"/>
  <c r="C76" i="3"/>
  <c r="C77" i="3"/>
  <c r="E77" i="3"/>
  <c r="E81" i="3" s="1"/>
  <c r="D76" i="3"/>
  <c r="D77" i="3"/>
  <c r="E76" i="3"/>
  <c r="E80" i="3" s="1"/>
  <c r="G84" i="1"/>
  <c r="E84" i="1"/>
  <c r="D84" i="1"/>
  <c r="G83" i="1"/>
  <c r="F72" i="1"/>
  <c r="F73" i="1"/>
  <c r="H80" i="1"/>
  <c r="H79" i="1"/>
  <c r="F79" i="1"/>
  <c r="F80" i="1"/>
  <c r="F84" i="1" s="1"/>
  <c r="H73" i="1"/>
  <c r="H72" i="1"/>
  <c r="H83" i="1" s="1"/>
  <c r="C72" i="1"/>
  <c r="C83" i="1" s="1"/>
  <c r="C73" i="1"/>
  <c r="C84" i="1" s="1"/>
  <c r="C39" i="1"/>
  <c r="D39" i="1"/>
  <c r="E39" i="1"/>
  <c r="F39" i="1"/>
  <c r="G39" i="1"/>
  <c r="H39" i="1"/>
  <c r="I39" i="1"/>
  <c r="J39" i="1"/>
  <c r="D38" i="1"/>
  <c r="D40" i="1" s="1"/>
  <c r="E38" i="1"/>
  <c r="E40" i="1" s="1"/>
  <c r="F38" i="1"/>
  <c r="F40" i="1" s="1"/>
  <c r="G38" i="1"/>
  <c r="G40" i="1" s="1"/>
  <c r="H38" i="1"/>
  <c r="H41" i="1" s="1"/>
  <c r="I38" i="1"/>
  <c r="J38" i="1"/>
  <c r="C38" i="1"/>
  <c r="C32" i="1"/>
  <c r="D32" i="1"/>
  <c r="E32" i="1"/>
  <c r="F32" i="1"/>
  <c r="G32" i="1"/>
  <c r="H32" i="1"/>
  <c r="I32" i="1"/>
  <c r="J32" i="1"/>
  <c r="C33" i="1"/>
  <c r="D33" i="1"/>
  <c r="D34" i="1" s="1"/>
  <c r="E33" i="1"/>
  <c r="F33" i="1"/>
  <c r="G33" i="1"/>
  <c r="G34" i="1" s="1"/>
  <c r="H33" i="1"/>
  <c r="H35" i="1" s="1"/>
  <c r="I33" i="1"/>
  <c r="J33" i="1"/>
  <c r="D31" i="1"/>
  <c r="E31" i="1"/>
  <c r="F31" i="1"/>
  <c r="G31" i="1"/>
  <c r="H31" i="1"/>
  <c r="I31" i="1"/>
  <c r="J31" i="1"/>
  <c r="C31" i="1"/>
  <c r="D80" i="3" l="1"/>
  <c r="C81" i="3"/>
  <c r="D81" i="3"/>
  <c r="C80" i="3"/>
  <c r="I41" i="1"/>
  <c r="J40" i="1"/>
  <c r="H84" i="1"/>
  <c r="I35" i="1"/>
  <c r="I44" i="1" s="1"/>
  <c r="J41" i="1"/>
  <c r="G41" i="1"/>
  <c r="H34" i="1"/>
  <c r="F41" i="1"/>
  <c r="C34" i="1"/>
  <c r="J34" i="1"/>
  <c r="J43" i="1" s="1"/>
  <c r="I34" i="1"/>
  <c r="G35" i="1"/>
  <c r="G44" i="1" s="1"/>
  <c r="F34" i="1"/>
  <c r="F43" i="1" s="1"/>
  <c r="C35" i="1"/>
  <c r="C44" i="1" s="1"/>
  <c r="F83" i="1"/>
  <c r="E34" i="1"/>
  <c r="E43" i="1" s="1"/>
  <c r="E35" i="1"/>
  <c r="D35" i="1"/>
  <c r="E41" i="1"/>
  <c r="J35" i="1"/>
  <c r="C41" i="1"/>
  <c r="D41" i="1"/>
  <c r="H44" i="1"/>
  <c r="G43" i="1"/>
  <c r="D43" i="1"/>
  <c r="C40" i="1"/>
  <c r="C43" i="1" s="1"/>
  <c r="H40" i="1"/>
  <c r="H43" i="1" s="1"/>
  <c r="I40" i="1"/>
  <c r="I43" i="1" s="1"/>
  <c r="F35" i="1"/>
  <c r="F44" i="1" s="1"/>
  <c r="D44" i="1" l="1"/>
  <c r="J44" i="1"/>
  <c r="E44" i="1"/>
</calcChain>
</file>

<file path=xl/sharedStrings.xml><?xml version="1.0" encoding="utf-8"?>
<sst xmlns="http://schemas.openxmlformats.org/spreadsheetml/2006/main" count="262" uniqueCount="61">
  <si>
    <t>Time</t>
  </si>
  <si>
    <t>Procedure Details</t>
  </si>
  <si>
    <t>Plate Type</t>
  </si>
  <si>
    <t>96 WELL PLATE</t>
  </si>
  <si>
    <t>Read</t>
  </si>
  <si>
    <t>Wavelengths:  450</t>
  </si>
  <si>
    <t>A</t>
  </si>
  <si>
    <t>B</t>
  </si>
  <si>
    <t>C</t>
  </si>
  <si>
    <t>D</t>
  </si>
  <si>
    <t>E</t>
  </si>
  <si>
    <t>F</t>
  </si>
  <si>
    <t>G</t>
  </si>
  <si>
    <t>H</t>
  </si>
  <si>
    <t>Positive Reaction Plate</t>
  </si>
  <si>
    <t>Reaction
Samples:</t>
  </si>
  <si>
    <t>T0
I</t>
  </si>
  <si>
    <t>T0
-</t>
  </si>
  <si>
    <t>T1
I</t>
  </si>
  <si>
    <t>T1
-</t>
  </si>
  <si>
    <t>T2
I</t>
  </si>
  <si>
    <t>T2
-</t>
  </si>
  <si>
    <t>T3
I</t>
  </si>
  <si>
    <t>T3
-</t>
  </si>
  <si>
    <t>T4
I</t>
  </si>
  <si>
    <t>T4
-</t>
  </si>
  <si>
    <t>T5
I</t>
  </si>
  <si>
    <t>T5
-</t>
  </si>
  <si>
    <t>Standards:</t>
  </si>
  <si>
    <t>Endogenous Control Plate</t>
  </si>
  <si>
    <t>Control
Samples:</t>
  </si>
  <si>
    <t>Positive
Standards:</t>
  </si>
  <si>
    <t>Control
Standards:</t>
  </si>
  <si>
    <t>Average</t>
  </si>
  <si>
    <t>STDEV</t>
  </si>
  <si>
    <t>Positive - Control:</t>
  </si>
  <si>
    <t>Isoleucine (uM)</t>
  </si>
  <si>
    <t>R2=</t>
  </si>
  <si>
    <t>0.001704x + 0.040662</t>
  </si>
  <si>
    <t xml:space="preserve">y = </t>
  </si>
  <si>
    <t>STANDARD CURVE</t>
  </si>
  <si>
    <t>SAMPLES</t>
  </si>
  <si>
    <t>Positive Samples:</t>
  </si>
  <si>
    <t>Converted to [a.a.]:</t>
  </si>
  <si>
    <t>LEFT WELL</t>
  </si>
  <si>
    <t>RIGHT WELL</t>
  </si>
  <si>
    <t>TOTAL</t>
  </si>
  <si>
    <t>ISOLEUCINE</t>
  </si>
  <si>
    <t>LYSINE</t>
  </si>
  <si>
    <t>Wavelengths: 550</t>
  </si>
  <si>
    <t>T0
K</t>
  </si>
  <si>
    <t>T1
K</t>
  </si>
  <si>
    <t>T2
K</t>
  </si>
  <si>
    <t>T3
K</t>
  </si>
  <si>
    <t>T4
K</t>
  </si>
  <si>
    <t>T5
K</t>
  </si>
  <si>
    <t>Lysine (uM)</t>
  </si>
  <si>
    <t>0.003135x + 0.006500</t>
  </si>
  <si>
    <t xml:space="preserve">x = </t>
  </si>
  <si>
    <t>(y - 0.0065)/0.003135</t>
  </si>
  <si>
    <t>Converted to [a.a.]:
Scaled after dilution: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</si>
</sst>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3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0" borderId="0" xfId="1"/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6" fillId="0" borderId="0" xfId="0" applyFont="1"/>
    <xf numFmtId="0" fontId="0" fillId="2" borderId="2" xfId="0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18" xfId="0" applyBorder="1"/>
    <xf numFmtId="0" fontId="0" fillId="0" borderId="1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7" fillId="0" borderId="0" xfId="0" applyFont="1" applyAlignment="1">
      <alignment horizontal="right"/>
    </xf>
    <xf numFmtId="0" fontId="4" fillId="2" borderId="2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7" xfId="0" applyBorder="1"/>
    <xf numFmtId="0" fontId="0" fillId="0" borderId="8" xfId="0" applyBorder="1"/>
    <xf numFmtId="0" fontId="1" fillId="0" borderId="24" xfId="0" applyFont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7" fillId="0" borderId="0" xfId="0" applyNumberFormat="1" applyFont="1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9" fillId="0" borderId="0" xfId="0" applyFont="1"/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2" fontId="7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Lysine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92543163758208"/>
                  <c:y val="-5.7498892476055545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Lysine!$C$42:$J$42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xVal>
          <c:yVal>
            <c:numRef>
              <c:f>Lysine!$C$40:$J$40</c:f>
              <c:numCache>
                <c:formatCode>0.000</c:formatCode>
                <c:ptCount val="8"/>
                <c:pt idx="0">
                  <c:v>0.31799999999999995</c:v>
                </c:pt>
                <c:pt idx="1">
                  <c:v>0.16800000000000001</c:v>
                </c:pt>
                <c:pt idx="2">
                  <c:v>8.5999999999999993E-2</c:v>
                </c:pt>
                <c:pt idx="3">
                  <c:v>4.3499999999999997E-2</c:v>
                </c:pt>
                <c:pt idx="4">
                  <c:v>2.0999999999999998E-2</c:v>
                </c:pt>
                <c:pt idx="5">
                  <c:v>1.0000000000000002E-2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F-FE4A-8A05-77FDEA3C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12735"/>
        <c:axId val="1543979567"/>
      </c:scatterChart>
      <c:valAx>
        <c:axId val="15436127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[Lysine]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9567"/>
        <c:crosses val="autoZero"/>
        <c:crossBetween val="midCat"/>
        <c:majorUnit val="20"/>
        <c:minorUnit val="5"/>
      </c:valAx>
      <c:valAx>
        <c:axId val="154397956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𝚫OD600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127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Lysine Diffusion in BioMe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Well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Lysine!$C$70:$H$70</c:f>
                <c:numCache>
                  <c:formatCode>General</c:formatCode>
                  <c:ptCount val="6"/>
                  <c:pt idx="0">
                    <c:v>17.416774251520078</c:v>
                  </c:pt>
                  <c:pt idx="1">
                    <c:v>26.895331000552709</c:v>
                  </c:pt>
                  <c:pt idx="2">
                    <c:v>23.072588606092662</c:v>
                  </c:pt>
                  <c:pt idx="3">
                    <c:v>32.084515406770599</c:v>
                  </c:pt>
                  <c:pt idx="4">
                    <c:v>22.573277209510834</c:v>
                  </c:pt>
                  <c:pt idx="5">
                    <c:v>19.780144100769348</c:v>
                  </c:pt>
                </c:numCache>
              </c:numRef>
            </c:plus>
            <c:minus>
              <c:numRef>
                <c:f>Lysine!$C$70:$H$70</c:f>
                <c:numCache>
                  <c:formatCode>General</c:formatCode>
                  <c:ptCount val="6"/>
                  <c:pt idx="0">
                    <c:v>17.416774251520078</c:v>
                  </c:pt>
                  <c:pt idx="1">
                    <c:v>26.895331000552709</c:v>
                  </c:pt>
                  <c:pt idx="2">
                    <c:v>23.072588606092662</c:v>
                  </c:pt>
                  <c:pt idx="3">
                    <c:v>32.084515406770599</c:v>
                  </c:pt>
                  <c:pt idx="4">
                    <c:v>22.573277209510834</c:v>
                  </c:pt>
                  <c:pt idx="5">
                    <c:v>19.780144100769348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Lysine!$C$83:$H$83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Lysine!$C$69:$H$69</c:f>
              <c:numCache>
                <c:formatCode>0.00</c:formatCode>
                <c:ptCount val="6"/>
                <c:pt idx="0">
                  <c:v>330.24986709197236</c:v>
                </c:pt>
                <c:pt idx="1">
                  <c:v>266.87931951089848</c:v>
                </c:pt>
                <c:pt idx="2">
                  <c:v>243.0622009569378</c:v>
                </c:pt>
                <c:pt idx="3">
                  <c:v>214.56671982987768</c:v>
                </c:pt>
                <c:pt idx="4">
                  <c:v>186.92185007974479</c:v>
                </c:pt>
                <c:pt idx="5">
                  <c:v>178.41573631047314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9-4C48-9906-1E6F7FB4B57E}"/>
            </c:ext>
          </c:extLst>
        </c:ser>
        <c:ser>
          <c:idx val="1"/>
          <c:order val="1"/>
          <c:tx>
            <c:v>Right Well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Lysine!$C$77:$H$77</c:f>
                <c:numCache>
                  <c:formatCode>General</c:formatCode>
                  <c:ptCount val="6"/>
                  <c:pt idx="0">
                    <c:v>1.2759170653907566</c:v>
                  </c:pt>
                  <c:pt idx="1">
                    <c:v>21.055853345219059</c:v>
                  </c:pt>
                  <c:pt idx="2">
                    <c:v>18.401537610023539</c:v>
                  </c:pt>
                  <c:pt idx="3">
                    <c:v>24.118995221703937</c:v>
                  </c:pt>
                  <c:pt idx="4">
                    <c:v>28.710496683445356</c:v>
                  </c:pt>
                  <c:pt idx="5">
                    <c:v>37.511383070829773</c:v>
                  </c:pt>
                </c:numCache>
              </c:numRef>
            </c:plus>
            <c:minus>
              <c:numRef>
                <c:f>Lysine!$C$77:$H$77</c:f>
                <c:numCache>
                  <c:formatCode>General</c:formatCode>
                  <c:ptCount val="6"/>
                  <c:pt idx="0">
                    <c:v>1.2759170653907566</c:v>
                  </c:pt>
                  <c:pt idx="1">
                    <c:v>21.055853345219059</c:v>
                  </c:pt>
                  <c:pt idx="2">
                    <c:v>18.401537610023539</c:v>
                  </c:pt>
                  <c:pt idx="3">
                    <c:v>24.118995221703937</c:v>
                  </c:pt>
                  <c:pt idx="4">
                    <c:v>28.710496683445356</c:v>
                  </c:pt>
                  <c:pt idx="5">
                    <c:v>37.511383070829773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Lysine!$C$83:$H$83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Lysine!$C$76:$H$76</c:f>
              <c:numCache>
                <c:formatCode>0.00</c:formatCode>
                <c:ptCount val="6"/>
                <c:pt idx="0">
                  <c:v>-9.5693779904306222</c:v>
                </c:pt>
                <c:pt idx="1">
                  <c:v>79.319510898458248</c:v>
                </c:pt>
                <c:pt idx="2">
                  <c:v>110.36682615629984</c:v>
                </c:pt>
                <c:pt idx="3">
                  <c:v>143.11536416799572</c:v>
                </c:pt>
                <c:pt idx="4">
                  <c:v>182.66879319510895</c:v>
                </c:pt>
                <c:pt idx="5">
                  <c:v>191.17490696438063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9-4C48-9906-1E6F7FB4B57E}"/>
            </c:ext>
          </c:extLst>
        </c:ser>
        <c:ser>
          <c:idx val="2"/>
          <c:order val="2"/>
          <c:tx>
            <c:v>Total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Lysine!$C$81:$H$81</c:f>
                <c:numCache>
                  <c:formatCode>General</c:formatCode>
                  <c:ptCount val="6"/>
                  <c:pt idx="0">
                    <c:v>18.692691316910835</c:v>
                  </c:pt>
                  <c:pt idx="1">
                    <c:v>47.951184345771765</c:v>
                  </c:pt>
                  <c:pt idx="2">
                    <c:v>41.474126216116204</c:v>
                  </c:pt>
                  <c:pt idx="3">
                    <c:v>56.203510628474532</c:v>
                  </c:pt>
                  <c:pt idx="4">
                    <c:v>51.283773892956191</c:v>
                  </c:pt>
                  <c:pt idx="5">
                    <c:v>57.291527171599121</c:v>
                  </c:pt>
                </c:numCache>
              </c:numRef>
            </c:plus>
            <c:minus>
              <c:numRef>
                <c:f>Lysine!$C$81:$H$81</c:f>
                <c:numCache>
                  <c:formatCode>General</c:formatCode>
                  <c:ptCount val="6"/>
                  <c:pt idx="0">
                    <c:v>18.692691316910835</c:v>
                  </c:pt>
                  <c:pt idx="1">
                    <c:v>47.951184345771765</c:v>
                  </c:pt>
                  <c:pt idx="2">
                    <c:v>41.474126216116204</c:v>
                  </c:pt>
                  <c:pt idx="3">
                    <c:v>56.203510628474532</c:v>
                  </c:pt>
                  <c:pt idx="4">
                    <c:v>51.283773892956191</c:v>
                  </c:pt>
                  <c:pt idx="5">
                    <c:v>57.291527171599121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Lysine!$C$83:$H$83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Lysine!$C$80:$H$80</c:f>
              <c:numCache>
                <c:formatCode>0.00</c:formatCode>
                <c:ptCount val="6"/>
                <c:pt idx="0">
                  <c:v>320.68048910154175</c:v>
                </c:pt>
                <c:pt idx="1">
                  <c:v>346.19883040935673</c:v>
                </c:pt>
                <c:pt idx="2">
                  <c:v>353.42902711323762</c:v>
                </c:pt>
                <c:pt idx="3">
                  <c:v>357.68208399787341</c:v>
                </c:pt>
                <c:pt idx="4">
                  <c:v>369.59064327485373</c:v>
                </c:pt>
                <c:pt idx="5">
                  <c:v>369.59064327485373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C9-4C48-9906-1E6F7FB4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12735"/>
        <c:axId val="1543979567"/>
      </c:scatterChart>
      <c:valAx>
        <c:axId val="1543612735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48798538682102927"/>
              <c:y val="0.84649403147511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9567"/>
        <c:crosses val="autoZero"/>
        <c:crossBetween val="midCat"/>
        <c:majorUnit val="6"/>
        <c:minorUnit val="1"/>
      </c:valAx>
      <c:valAx>
        <c:axId val="15439795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[Lysine] (uM)</a:t>
                </a:r>
              </a:p>
            </c:rich>
          </c:tx>
          <c:layout>
            <c:manualLayout>
              <c:xMode val="edge"/>
              <c:yMode val="edge"/>
              <c:x val="1.8995880735783753E-2"/>
              <c:y val="0.35727712057065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12735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Isoleucine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05208529079823"/>
                  <c:y val="-2.3031994418419237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Isoleucine!$C$45:$J$45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  <c:pt idx="7">
                  <c:v>0</c:v>
                </c:pt>
              </c:numCache>
            </c:numRef>
          </c:xVal>
          <c:yVal>
            <c:numRef>
              <c:f>Isoleucine!$C$43:$J$43</c:f>
              <c:numCache>
                <c:formatCode>0.000</c:formatCode>
                <c:ptCount val="8"/>
                <c:pt idx="0">
                  <c:v>1.6968333333333332</c:v>
                </c:pt>
                <c:pt idx="1">
                  <c:v>0.96449999999999991</c:v>
                </c:pt>
                <c:pt idx="2">
                  <c:v>0.51150000000000007</c:v>
                </c:pt>
                <c:pt idx="3">
                  <c:v>0.27283333333333332</c:v>
                </c:pt>
                <c:pt idx="4">
                  <c:v>0.14116666666666666</c:v>
                </c:pt>
                <c:pt idx="5">
                  <c:v>6.6833333333333356E-2</c:v>
                </c:pt>
                <c:pt idx="6">
                  <c:v>3.6666666666666653E-2</c:v>
                </c:pt>
                <c:pt idx="7">
                  <c:v>1.6333333333333311E-2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A-C84D-942F-E819F713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12735"/>
        <c:axId val="1543979567"/>
      </c:scatterChart>
      <c:valAx>
        <c:axId val="15436127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[Isoleucine]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9567"/>
        <c:crosses val="autoZero"/>
        <c:crossBetween val="midCat"/>
        <c:majorUnit val="200"/>
        <c:minorUnit val="50"/>
      </c:valAx>
      <c:valAx>
        <c:axId val="15439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𝚫OD600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1273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Isoleucine Diffusion in BioMe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Well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Isoleucine!$C$73:$H$73</c:f>
                <c:numCache>
                  <c:formatCode>General</c:formatCode>
                  <c:ptCount val="6"/>
                  <c:pt idx="0">
                    <c:v>10.338192693054625</c:v>
                  </c:pt>
                  <c:pt idx="1">
                    <c:v>9.9765258215962547</c:v>
                  </c:pt>
                  <c:pt idx="2">
                    <c:v>11.232298294174919</c:v>
                  </c:pt>
                  <c:pt idx="3">
                    <c:v>9.0345095764909917</c:v>
                  </c:pt>
                  <c:pt idx="4">
                    <c:v>5.9559222799836995</c:v>
                  </c:pt>
                  <c:pt idx="5">
                    <c:v>6.8773066632421491</c:v>
                  </c:pt>
                </c:numCache>
              </c:numRef>
            </c:plus>
            <c:minus>
              <c:numRef>
                <c:f>Isoleucine!$C$73:$H$73</c:f>
                <c:numCache>
                  <c:formatCode>General</c:formatCode>
                  <c:ptCount val="6"/>
                  <c:pt idx="0">
                    <c:v>10.338192693054625</c:v>
                  </c:pt>
                  <c:pt idx="1">
                    <c:v>9.9765258215962547</c:v>
                  </c:pt>
                  <c:pt idx="2">
                    <c:v>11.232298294174919</c:v>
                  </c:pt>
                  <c:pt idx="3">
                    <c:v>9.0345095764909917</c:v>
                  </c:pt>
                  <c:pt idx="4">
                    <c:v>5.9559222799836995</c:v>
                  </c:pt>
                  <c:pt idx="5">
                    <c:v>6.8773066632421491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Isoleucine!$C$86:$H$86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Isoleucine!$C$72:$H$72</c:f>
              <c:numCache>
                <c:formatCode>0.000</c:formatCode>
                <c:ptCount val="6"/>
                <c:pt idx="0">
                  <c:v>554.58020344287957</c:v>
                </c:pt>
                <c:pt idx="1">
                  <c:v>433.29694835680749</c:v>
                </c:pt>
                <c:pt idx="2">
                  <c:v>377.35015649452271</c:v>
                </c:pt>
                <c:pt idx="3">
                  <c:v>358.76643192488262</c:v>
                </c:pt>
                <c:pt idx="4">
                  <c:v>299.4941314553991</c:v>
                </c:pt>
                <c:pt idx="5">
                  <c:v>289.12636932707363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D-B442-B5EB-4FC338555B8A}"/>
            </c:ext>
          </c:extLst>
        </c:ser>
        <c:ser>
          <c:idx val="1"/>
          <c:order val="1"/>
          <c:tx>
            <c:v>Right Well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Isoleucine!$C$80:$H$80</c:f>
                <c:numCache>
                  <c:formatCode>General</c:formatCode>
                  <c:ptCount val="6"/>
                  <c:pt idx="0">
                    <c:v>2.0609651316222042</c:v>
                  </c:pt>
                  <c:pt idx="1">
                    <c:v>15.261977386376811</c:v>
                  </c:pt>
                  <c:pt idx="2">
                    <c:v>19.999026477514967</c:v>
                  </c:pt>
                  <c:pt idx="3">
                    <c:v>7.6366280500559709</c:v>
                  </c:pt>
                  <c:pt idx="4">
                    <c:v>12.126747840241691</c:v>
                  </c:pt>
                  <c:pt idx="5">
                    <c:v>7.0503995660954919</c:v>
                  </c:pt>
                </c:numCache>
              </c:numRef>
            </c:plus>
            <c:minus>
              <c:numRef>
                <c:f>Isoleucine!$C$80:$H$80</c:f>
                <c:numCache>
                  <c:formatCode>General</c:formatCode>
                  <c:ptCount val="6"/>
                  <c:pt idx="0">
                    <c:v>2.0609651316222042</c:v>
                  </c:pt>
                  <c:pt idx="1">
                    <c:v>15.261977386376811</c:v>
                  </c:pt>
                  <c:pt idx="2">
                    <c:v>19.999026477514967</c:v>
                  </c:pt>
                  <c:pt idx="3">
                    <c:v>7.6366280500559709</c:v>
                  </c:pt>
                  <c:pt idx="4">
                    <c:v>12.126747840241691</c:v>
                  </c:pt>
                  <c:pt idx="5">
                    <c:v>7.0503995660954919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Isoleucine!$C$86:$H$86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Isoleucine!$C$79:$H$79</c:f>
              <c:numCache>
                <c:formatCode>0.000</c:formatCode>
                <c:ptCount val="6"/>
                <c:pt idx="0">
                  <c:v>-20.145931142410017</c:v>
                </c:pt>
                <c:pt idx="1">
                  <c:v>117.37363067292644</c:v>
                </c:pt>
                <c:pt idx="2">
                  <c:v>171.95109546165884</c:v>
                </c:pt>
                <c:pt idx="3">
                  <c:v>226.91979655712055</c:v>
                </c:pt>
                <c:pt idx="4">
                  <c:v>276.0199530516432</c:v>
                </c:pt>
                <c:pt idx="5">
                  <c:v>288.53951486697969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D-B442-B5EB-4FC338555B8A}"/>
            </c:ext>
          </c:extLst>
        </c:ser>
        <c:ser>
          <c:idx val="2"/>
          <c:order val="2"/>
          <c:tx>
            <c:v>Total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Isoleucine!$C$84:$H$84</c:f>
                <c:numCache>
                  <c:formatCode>General</c:formatCode>
                  <c:ptCount val="6"/>
                  <c:pt idx="0">
                    <c:v>12.399157824676829</c:v>
                  </c:pt>
                  <c:pt idx="1">
                    <c:v>25.238503207973068</c:v>
                  </c:pt>
                  <c:pt idx="2">
                    <c:v>31.231324771689884</c:v>
                  </c:pt>
                  <c:pt idx="3">
                    <c:v>16.671137626546962</c:v>
                  </c:pt>
                  <c:pt idx="4">
                    <c:v>18.082670120225391</c:v>
                  </c:pt>
                  <c:pt idx="5">
                    <c:v>13.927706229337641</c:v>
                  </c:pt>
                </c:numCache>
              </c:numRef>
            </c:plus>
            <c:minus>
              <c:numRef>
                <c:f>Isoleucine!$C$84:$H$84</c:f>
                <c:numCache>
                  <c:formatCode>General</c:formatCode>
                  <c:ptCount val="6"/>
                  <c:pt idx="0">
                    <c:v>12.399157824676829</c:v>
                  </c:pt>
                  <c:pt idx="1">
                    <c:v>25.238503207973068</c:v>
                  </c:pt>
                  <c:pt idx="2">
                    <c:v>31.231324771689884</c:v>
                  </c:pt>
                  <c:pt idx="3">
                    <c:v>16.671137626546962</c:v>
                  </c:pt>
                  <c:pt idx="4">
                    <c:v>18.082670120225391</c:v>
                  </c:pt>
                  <c:pt idx="5">
                    <c:v>13.927706229337641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Isoleucine!$C$86:$H$86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Isoleucine!$C$83:$H$83</c:f>
              <c:numCache>
                <c:formatCode>0.00</c:formatCode>
                <c:ptCount val="6"/>
                <c:pt idx="0">
                  <c:v>534.4342723004695</c:v>
                </c:pt>
                <c:pt idx="1">
                  <c:v>550.67057902973397</c:v>
                </c:pt>
                <c:pt idx="2">
                  <c:v>549.30125195618155</c:v>
                </c:pt>
                <c:pt idx="3">
                  <c:v>585.68622848200312</c:v>
                </c:pt>
                <c:pt idx="4">
                  <c:v>575.5140845070423</c:v>
                </c:pt>
                <c:pt idx="5">
                  <c:v>577.66588419405332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CD-B442-B5EB-4FC33855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12735"/>
        <c:axId val="1543979567"/>
      </c:scatterChart>
      <c:valAx>
        <c:axId val="1543612735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48798538682102927"/>
              <c:y val="0.84649403147511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9567"/>
        <c:crosses val="autoZero"/>
        <c:crossBetween val="midCat"/>
        <c:majorUnit val="6"/>
        <c:minorUnit val="1"/>
      </c:valAx>
      <c:valAx>
        <c:axId val="15439795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[Isoleucine] (uM)</a:t>
                </a:r>
              </a:p>
            </c:rich>
          </c:tx>
          <c:layout>
            <c:manualLayout>
              <c:xMode val="edge"/>
              <c:yMode val="edge"/>
              <c:x val="1.8995880735783753E-2"/>
              <c:y val="0.35727712057065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12735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27</xdr:row>
      <xdr:rowOff>12700</xdr:rowOff>
    </xdr:from>
    <xdr:to>
      <xdr:col>17</xdr:col>
      <xdr:colOff>513347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56419-0BFB-9B43-92D5-6BF4B86C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64</xdr:row>
      <xdr:rowOff>2540</xdr:rowOff>
    </xdr:from>
    <xdr:to>
      <xdr:col>16</xdr:col>
      <xdr:colOff>660400</xdr:colOff>
      <xdr:row>84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01445-BA69-1B48-B269-D874428AE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29</xdr:row>
      <xdr:rowOff>12700</xdr:rowOff>
    </xdr:from>
    <xdr:to>
      <xdr:col>17</xdr:col>
      <xdr:colOff>513347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72387-146D-A544-A459-36241839B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67</xdr:row>
      <xdr:rowOff>12700</xdr:rowOff>
    </xdr:from>
    <xdr:to>
      <xdr:col>16</xdr:col>
      <xdr:colOff>660400</xdr:colOff>
      <xdr:row>87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7C923-4851-FB42-9FE2-EDBBBD93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ysineAssay-BioMeDiffu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1"/>
      <sheetName val="Read 2"/>
    </sheetNames>
    <sheetDataSet>
      <sheetData sheetId="0">
        <row r="60">
          <cell r="C60">
            <v>100</v>
          </cell>
          <cell r="D60">
            <v>50</v>
          </cell>
          <cell r="E60">
            <v>25</v>
          </cell>
          <cell r="F60">
            <v>12.5</v>
          </cell>
          <cell r="G60">
            <v>6.25</v>
          </cell>
          <cell r="H60">
            <v>0</v>
          </cell>
        </row>
        <row r="62">
          <cell r="C62">
            <v>0.30799999999999994</v>
          </cell>
          <cell r="D62">
            <v>0.158</v>
          </cell>
          <cell r="E62">
            <v>7.5999999999999984E-2</v>
          </cell>
          <cell r="F62">
            <v>3.3499999999999995E-2</v>
          </cell>
          <cell r="G62">
            <v>1.0999999999999996E-2</v>
          </cell>
          <cell r="H6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0F-49F2-4747-959C-81B7E3198000}">
  <dimension ref="A1:T83"/>
  <sheetViews>
    <sheetView topLeftCell="A51" zoomScale="125" zoomScaleNormal="93" workbookViewId="0">
      <selection activeCell="R70" sqref="R70"/>
    </sheetView>
  </sheetViews>
  <sheetFormatPr baseColWidth="10" defaultColWidth="8.83203125" defaultRowHeight="13" x14ac:dyDescent="0.15"/>
  <cols>
    <col min="1" max="1" width="20.6640625" customWidth="1"/>
    <col min="2" max="2" width="14" customWidth="1"/>
  </cols>
  <sheetData>
    <row r="1" spans="1:15" ht="40" x14ac:dyDescent="0.4">
      <c r="A1" s="88" t="s">
        <v>48</v>
      </c>
    </row>
    <row r="2" spans="1:15" ht="14" x14ac:dyDescent="0.15">
      <c r="A2" s="1" t="s">
        <v>1</v>
      </c>
      <c r="B2" s="2"/>
    </row>
    <row r="3" spans="1:15" x14ac:dyDescent="0.15">
      <c r="A3" t="s">
        <v>2</v>
      </c>
      <c r="B3" t="s">
        <v>3</v>
      </c>
    </row>
    <row r="4" spans="1:15" x14ac:dyDescent="0.15">
      <c r="A4" t="s">
        <v>4</v>
      </c>
      <c r="B4" s="74" t="s">
        <v>49</v>
      </c>
    </row>
    <row r="6" spans="1:15" ht="16" x14ac:dyDescent="0.2">
      <c r="A6" s="23"/>
    </row>
    <row r="7" spans="1:15" x14ac:dyDescent="0.15">
      <c r="B7" s="3"/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</row>
    <row r="8" spans="1:15" ht="14" x14ac:dyDescent="0.15">
      <c r="B8" s="4" t="s">
        <v>6</v>
      </c>
      <c r="C8" s="89">
        <v>0.28799999999999998</v>
      </c>
      <c r="D8" s="6">
        <v>3.3000000000000002E-2</v>
      </c>
      <c r="E8" s="90">
        <v>0.24099999999999999</v>
      </c>
      <c r="F8" s="8">
        <v>8.6999999999999994E-2</v>
      </c>
      <c r="G8" s="5">
        <v>0.22600000000000001</v>
      </c>
      <c r="H8" s="10">
        <v>0.112</v>
      </c>
      <c r="I8" s="91">
        <v>0.19700000000000001</v>
      </c>
      <c r="J8" s="11">
        <v>0.14299999999999999</v>
      </c>
      <c r="K8" s="7">
        <v>0.18099999999999999</v>
      </c>
      <c r="L8" s="7">
        <v>0.17299999999999999</v>
      </c>
      <c r="M8" s="7">
        <v>0.17699999999999999</v>
      </c>
      <c r="N8" s="7">
        <v>0.18</v>
      </c>
      <c r="O8" s="12">
        <v>550</v>
      </c>
    </row>
    <row r="9" spans="1:15" ht="14" x14ac:dyDescent="0.15">
      <c r="B9" s="4" t="s">
        <v>7</v>
      </c>
      <c r="C9" s="92">
        <v>0.313</v>
      </c>
      <c r="D9" s="6">
        <v>3.1E-2</v>
      </c>
      <c r="E9" s="93">
        <v>0.27200000000000002</v>
      </c>
      <c r="F9" s="10">
        <v>0.11899999999999999</v>
      </c>
      <c r="G9" s="90">
        <v>0.25</v>
      </c>
      <c r="H9" s="11">
        <v>0.14000000000000001</v>
      </c>
      <c r="I9" s="5">
        <v>0.23599999999999999</v>
      </c>
      <c r="J9" s="7">
        <v>0.17199999999999999</v>
      </c>
      <c r="K9" s="91">
        <v>0.20399999999999999</v>
      </c>
      <c r="L9" s="91">
        <v>0.20699999999999999</v>
      </c>
      <c r="M9" s="7">
        <v>0.19400000000000001</v>
      </c>
      <c r="N9" s="5">
        <v>0.22</v>
      </c>
      <c r="O9" s="12">
        <v>550</v>
      </c>
    </row>
    <row r="10" spans="1:15" ht="14" x14ac:dyDescent="0.15">
      <c r="B10" s="4" t="s">
        <v>8</v>
      </c>
      <c r="C10" s="89">
        <v>0.29099999999999998</v>
      </c>
      <c r="D10" s="6">
        <v>3.2000000000000001E-2</v>
      </c>
      <c r="E10" s="5">
        <v>0.23</v>
      </c>
      <c r="F10" s="8">
        <v>9.6000000000000002E-2</v>
      </c>
      <c r="G10" s="91">
        <v>0.21299999999999999</v>
      </c>
      <c r="H10" s="10">
        <v>0.121</v>
      </c>
      <c r="I10" s="7">
        <v>0.188</v>
      </c>
      <c r="J10" s="11">
        <v>0.13600000000000001</v>
      </c>
      <c r="K10" s="9">
        <v>0.16900000000000001</v>
      </c>
      <c r="L10" s="9">
        <v>0.16400000000000001</v>
      </c>
      <c r="M10" s="9">
        <v>0.16200000000000001</v>
      </c>
      <c r="N10" s="9">
        <v>0.16400000000000001</v>
      </c>
      <c r="O10" s="12">
        <v>550</v>
      </c>
    </row>
    <row r="11" spans="1:15" ht="14" x14ac:dyDescent="0.15">
      <c r="B11" s="4" t="s">
        <v>9</v>
      </c>
      <c r="C11" s="13">
        <v>0.35799999999999998</v>
      </c>
      <c r="D11" s="91">
        <v>0.20100000000000001</v>
      </c>
      <c r="E11" s="10">
        <v>0.11799999999999999</v>
      </c>
      <c r="F11" s="14">
        <v>7.4999999999999997E-2</v>
      </c>
      <c r="G11" s="6">
        <v>5.1999999999999998E-2</v>
      </c>
      <c r="H11" s="6">
        <v>4.1000000000000002E-2</v>
      </c>
      <c r="I11" s="13">
        <v>0.34399999999999997</v>
      </c>
      <c r="J11" s="91">
        <v>0.19500000000000001</v>
      </c>
      <c r="K11" s="10">
        <v>0.11700000000000001</v>
      </c>
      <c r="L11" s="14">
        <v>7.3999999999999996E-2</v>
      </c>
      <c r="M11" s="6">
        <v>5.1999999999999998E-2</v>
      </c>
      <c r="N11" s="6">
        <v>0.04</v>
      </c>
      <c r="O11" s="12">
        <v>550</v>
      </c>
    </row>
    <row r="12" spans="1:15" ht="14" x14ac:dyDescent="0.15">
      <c r="B12" s="4" t="s">
        <v>10</v>
      </c>
      <c r="C12" s="6">
        <v>3.2000000000000001E-2</v>
      </c>
      <c r="D12" s="6">
        <v>3.3000000000000002E-2</v>
      </c>
      <c r="E12" s="6">
        <v>3.1E-2</v>
      </c>
      <c r="F12" s="6">
        <v>3.2000000000000001E-2</v>
      </c>
      <c r="G12" s="6">
        <v>3.1E-2</v>
      </c>
      <c r="H12" s="6">
        <v>3.1E-2</v>
      </c>
      <c r="I12" s="6">
        <v>3.1E-2</v>
      </c>
      <c r="J12" s="6">
        <v>3.1E-2</v>
      </c>
      <c r="K12" s="6">
        <v>3.1E-2</v>
      </c>
      <c r="L12" s="6">
        <v>3.1E-2</v>
      </c>
      <c r="M12" s="6">
        <v>3.1E-2</v>
      </c>
      <c r="N12" s="6">
        <v>3.2000000000000001E-2</v>
      </c>
      <c r="O12" s="12">
        <v>550</v>
      </c>
    </row>
    <row r="13" spans="1:15" ht="14" x14ac:dyDescent="0.15">
      <c r="B13" s="4" t="s">
        <v>11</v>
      </c>
      <c r="C13" s="6">
        <v>3.2000000000000001E-2</v>
      </c>
      <c r="D13" s="6">
        <v>3.3000000000000002E-2</v>
      </c>
      <c r="E13" s="6">
        <v>3.3000000000000002E-2</v>
      </c>
      <c r="F13" s="6">
        <v>3.2000000000000001E-2</v>
      </c>
      <c r="G13" s="6">
        <v>3.4000000000000002E-2</v>
      </c>
      <c r="H13" s="6">
        <v>3.1E-2</v>
      </c>
      <c r="I13" s="6">
        <v>3.3000000000000002E-2</v>
      </c>
      <c r="J13" s="6">
        <v>3.2000000000000001E-2</v>
      </c>
      <c r="K13" s="6">
        <v>3.2000000000000001E-2</v>
      </c>
      <c r="L13" s="6">
        <v>3.2000000000000001E-2</v>
      </c>
      <c r="M13" s="6">
        <v>3.2000000000000001E-2</v>
      </c>
      <c r="N13" s="6">
        <v>3.1E-2</v>
      </c>
      <c r="O13" s="12">
        <v>550</v>
      </c>
    </row>
    <row r="14" spans="1:15" ht="14" x14ac:dyDescent="0.15">
      <c r="B14" s="4" t="s">
        <v>12</v>
      </c>
      <c r="C14" s="6">
        <v>3.2000000000000001E-2</v>
      </c>
      <c r="D14" s="6">
        <v>3.3000000000000002E-2</v>
      </c>
      <c r="E14" s="6">
        <v>3.2000000000000001E-2</v>
      </c>
      <c r="F14" s="6">
        <v>3.2000000000000001E-2</v>
      </c>
      <c r="G14" s="6">
        <v>3.3000000000000002E-2</v>
      </c>
      <c r="H14" s="6">
        <v>3.2000000000000001E-2</v>
      </c>
      <c r="I14" s="6">
        <v>3.3000000000000002E-2</v>
      </c>
      <c r="J14" s="6">
        <v>3.2000000000000001E-2</v>
      </c>
      <c r="K14" s="6">
        <v>3.2000000000000001E-2</v>
      </c>
      <c r="L14" s="6">
        <v>3.2000000000000001E-2</v>
      </c>
      <c r="M14" s="6">
        <v>3.1E-2</v>
      </c>
      <c r="N14" s="6">
        <v>3.2000000000000001E-2</v>
      </c>
      <c r="O14" s="12">
        <v>550</v>
      </c>
    </row>
    <row r="15" spans="1:15" ht="14" x14ac:dyDescent="0.15">
      <c r="B15" s="4" t="s">
        <v>13</v>
      </c>
      <c r="C15" s="6">
        <v>3.1E-2</v>
      </c>
      <c r="D15" s="6">
        <v>0.03</v>
      </c>
      <c r="E15" s="6">
        <v>3.2000000000000001E-2</v>
      </c>
      <c r="F15" s="6">
        <v>3.1E-2</v>
      </c>
      <c r="G15" s="6">
        <v>3.1E-2</v>
      </c>
      <c r="H15" s="6">
        <v>0.03</v>
      </c>
      <c r="I15" s="6">
        <v>3.5000000000000003E-2</v>
      </c>
      <c r="J15" s="6">
        <v>0.03</v>
      </c>
      <c r="K15" s="6">
        <v>3.1E-2</v>
      </c>
      <c r="L15" s="6">
        <v>3.1E-2</v>
      </c>
      <c r="M15" s="6">
        <v>3.1E-2</v>
      </c>
      <c r="N15" s="6">
        <v>3.1E-2</v>
      </c>
      <c r="O15" s="12">
        <v>550</v>
      </c>
    </row>
    <row r="16" spans="1:15" ht="14" thickBot="1" x14ac:dyDescent="0.2"/>
    <row r="17" spans="1:20" ht="14" thickBot="1" x14ac:dyDescent="0.2">
      <c r="B17" s="24"/>
      <c r="C17" s="94">
        <v>1</v>
      </c>
      <c r="D17" s="94">
        <v>2</v>
      </c>
      <c r="E17" s="94">
        <v>3</v>
      </c>
      <c r="F17" s="94">
        <v>4</v>
      </c>
      <c r="G17" s="94">
        <v>5</v>
      </c>
      <c r="H17" s="94">
        <v>6</v>
      </c>
      <c r="I17" s="94">
        <v>7</v>
      </c>
      <c r="J17" s="94">
        <v>8</v>
      </c>
      <c r="K17" s="94">
        <v>9</v>
      </c>
      <c r="L17" s="94">
        <v>10</v>
      </c>
      <c r="M17" s="94">
        <v>11</v>
      </c>
      <c r="N17" s="95">
        <v>12</v>
      </c>
    </row>
    <row r="18" spans="1:20" ht="14" customHeight="1" x14ac:dyDescent="0.15">
      <c r="A18" s="62" t="s">
        <v>15</v>
      </c>
      <c r="B18" s="96" t="s">
        <v>6</v>
      </c>
      <c r="C18" s="97" t="s">
        <v>50</v>
      </c>
      <c r="D18" s="98" t="s">
        <v>17</v>
      </c>
      <c r="E18" s="98" t="s">
        <v>51</v>
      </c>
      <c r="F18" s="98" t="s">
        <v>19</v>
      </c>
      <c r="G18" s="98" t="s">
        <v>52</v>
      </c>
      <c r="H18" s="98" t="s">
        <v>21</v>
      </c>
      <c r="I18" s="98" t="s">
        <v>53</v>
      </c>
      <c r="J18" s="98" t="s">
        <v>23</v>
      </c>
      <c r="K18" s="98" t="s">
        <v>54</v>
      </c>
      <c r="L18" s="98" t="s">
        <v>25</v>
      </c>
      <c r="M18" s="98" t="s">
        <v>55</v>
      </c>
      <c r="N18" s="99" t="s">
        <v>27</v>
      </c>
    </row>
    <row r="19" spans="1:20" ht="14" x14ac:dyDescent="0.15">
      <c r="A19" s="63"/>
      <c r="B19" s="100" t="s">
        <v>7</v>
      </c>
      <c r="C19" s="10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9"/>
    </row>
    <row r="20" spans="1:20" ht="14" customHeight="1" thickBot="1" x14ac:dyDescent="0.2">
      <c r="A20" s="63"/>
      <c r="B20" s="100" t="s">
        <v>8</v>
      </c>
      <c r="C20" s="10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70"/>
    </row>
    <row r="21" spans="1:20" ht="15" thickBot="1" x14ac:dyDescent="0.2">
      <c r="A21" s="48" t="s">
        <v>28</v>
      </c>
      <c r="B21" s="100" t="s">
        <v>9</v>
      </c>
      <c r="C21" s="103">
        <v>1</v>
      </c>
      <c r="D21" s="104">
        <v>2</v>
      </c>
      <c r="E21" s="104">
        <v>3</v>
      </c>
      <c r="F21" s="104">
        <v>4</v>
      </c>
      <c r="G21" s="104">
        <v>5</v>
      </c>
      <c r="H21" s="105">
        <v>6</v>
      </c>
      <c r="I21" s="106">
        <v>1</v>
      </c>
      <c r="J21" s="104">
        <v>2</v>
      </c>
      <c r="K21" s="104">
        <v>3</v>
      </c>
      <c r="L21" s="104">
        <v>4</v>
      </c>
      <c r="M21" s="104">
        <v>5</v>
      </c>
      <c r="N21" s="105">
        <v>6</v>
      </c>
    </row>
    <row r="22" spans="1:20" ht="14" customHeight="1" x14ac:dyDescent="0.15">
      <c r="A22" s="62" t="s">
        <v>30</v>
      </c>
      <c r="B22" s="100" t="s">
        <v>10</v>
      </c>
      <c r="C22" s="97" t="s">
        <v>50</v>
      </c>
      <c r="D22" s="98" t="s">
        <v>17</v>
      </c>
      <c r="E22" s="98" t="s">
        <v>51</v>
      </c>
      <c r="F22" s="98" t="s">
        <v>19</v>
      </c>
      <c r="G22" s="98" t="s">
        <v>52</v>
      </c>
      <c r="H22" s="98" t="s">
        <v>21</v>
      </c>
      <c r="I22" s="98" t="s">
        <v>53</v>
      </c>
      <c r="J22" s="98" t="s">
        <v>23</v>
      </c>
      <c r="K22" s="98" t="s">
        <v>54</v>
      </c>
      <c r="L22" s="98" t="s">
        <v>25</v>
      </c>
      <c r="M22" s="98" t="s">
        <v>55</v>
      </c>
      <c r="N22" s="99" t="s">
        <v>27</v>
      </c>
    </row>
    <row r="23" spans="1:20" ht="14" x14ac:dyDescent="0.15">
      <c r="A23" s="63"/>
      <c r="B23" s="100" t="s">
        <v>11</v>
      </c>
      <c r="C23" s="101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9"/>
    </row>
    <row r="24" spans="1:20" ht="15" thickBot="1" x14ac:dyDescent="0.2">
      <c r="A24" s="63"/>
      <c r="B24" s="100" t="s">
        <v>12</v>
      </c>
      <c r="C24" s="10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70"/>
    </row>
    <row r="25" spans="1:20" ht="15" thickBot="1" x14ac:dyDescent="0.2">
      <c r="A25" s="48" t="s">
        <v>28</v>
      </c>
      <c r="B25" s="107" t="s">
        <v>13</v>
      </c>
      <c r="C25" s="103">
        <v>1</v>
      </c>
      <c r="D25" s="104">
        <v>2</v>
      </c>
      <c r="E25" s="104">
        <v>3</v>
      </c>
      <c r="F25" s="104">
        <v>4</v>
      </c>
      <c r="G25" s="104">
        <v>5</v>
      </c>
      <c r="H25" s="105">
        <v>6</v>
      </c>
      <c r="I25" s="106">
        <v>1</v>
      </c>
      <c r="J25" s="104">
        <v>2</v>
      </c>
      <c r="K25" s="104">
        <v>3</v>
      </c>
      <c r="L25" s="104">
        <v>4</v>
      </c>
      <c r="M25" s="104">
        <v>5</v>
      </c>
      <c r="N25" s="105">
        <v>6</v>
      </c>
    </row>
    <row r="27" spans="1:20" ht="20" x14ac:dyDescent="0.2">
      <c r="A27" s="82" t="s">
        <v>40</v>
      </c>
    </row>
    <row r="28" spans="1:20" ht="28" x14ac:dyDescent="0.15">
      <c r="A28" s="72" t="s">
        <v>31</v>
      </c>
      <c r="C28" s="30">
        <v>1</v>
      </c>
      <c r="D28" s="31">
        <v>2</v>
      </c>
      <c r="E28" s="31">
        <v>3</v>
      </c>
      <c r="F28" s="31">
        <v>4</v>
      </c>
      <c r="G28" s="31">
        <v>5</v>
      </c>
      <c r="H28" s="108">
        <v>6</v>
      </c>
      <c r="I28" s="109"/>
      <c r="J28" s="109"/>
      <c r="S28" s="74" t="s">
        <v>39</v>
      </c>
      <c r="T28" s="81" t="s">
        <v>57</v>
      </c>
    </row>
    <row r="29" spans="1:20" x14ac:dyDescent="0.15">
      <c r="A29" s="71"/>
      <c r="C29" s="73">
        <f>C11</f>
        <v>0.35799999999999998</v>
      </c>
      <c r="D29" s="73">
        <f>D11</f>
        <v>0.20100000000000001</v>
      </c>
      <c r="E29" s="73">
        <f>E11</f>
        <v>0.11799999999999999</v>
      </c>
      <c r="F29" s="73">
        <f>F11</f>
        <v>7.4999999999999997E-2</v>
      </c>
      <c r="G29" s="73">
        <f>G11</f>
        <v>5.1999999999999998E-2</v>
      </c>
      <c r="H29" s="73">
        <f>H11</f>
        <v>4.1000000000000002E-2</v>
      </c>
      <c r="I29" s="73"/>
      <c r="J29" s="73"/>
      <c r="S29" s="74" t="s">
        <v>37</v>
      </c>
      <c r="T29" s="80">
        <v>0.99898100000000001</v>
      </c>
    </row>
    <row r="30" spans="1:20" x14ac:dyDescent="0.15">
      <c r="A30" s="71"/>
      <c r="C30" s="73">
        <f>I11</f>
        <v>0.34399999999999997</v>
      </c>
      <c r="D30" s="73">
        <f t="shared" ref="D30:H30" si="0">J11</f>
        <v>0.19500000000000001</v>
      </c>
      <c r="E30" s="73">
        <f t="shared" si="0"/>
        <v>0.11700000000000001</v>
      </c>
      <c r="F30" s="73">
        <f t="shared" si="0"/>
        <v>7.3999999999999996E-2</v>
      </c>
      <c r="G30" s="73">
        <f t="shared" si="0"/>
        <v>5.1999999999999998E-2</v>
      </c>
      <c r="H30" s="73">
        <f t="shared" si="0"/>
        <v>0.04</v>
      </c>
      <c r="I30" s="73"/>
      <c r="J30" s="73"/>
      <c r="S30" s="74" t="s">
        <v>58</v>
      </c>
      <c r="T30" s="74" t="s">
        <v>59</v>
      </c>
    </row>
    <row r="31" spans="1:20" x14ac:dyDescent="0.15">
      <c r="B31" s="76" t="s">
        <v>33</v>
      </c>
      <c r="C31" s="75">
        <f>AVERAGE(C29:C30)</f>
        <v>0.35099999999999998</v>
      </c>
      <c r="D31" s="75">
        <f>AVERAGE(D29:D30)</f>
        <v>0.19800000000000001</v>
      </c>
      <c r="E31" s="75">
        <f>AVERAGE(E29:E30)</f>
        <v>0.11749999999999999</v>
      </c>
      <c r="F31" s="75">
        <f>AVERAGE(F29:F30)</f>
        <v>7.4499999999999997E-2</v>
      </c>
      <c r="G31" s="75">
        <f>AVERAGE(G29:G30)</f>
        <v>5.1999999999999998E-2</v>
      </c>
      <c r="H31" s="75">
        <f>AVERAGE(H29:H30)</f>
        <v>4.0500000000000001E-2</v>
      </c>
      <c r="I31" s="75"/>
      <c r="J31" s="75"/>
    </row>
    <row r="32" spans="1:20" x14ac:dyDescent="0.15">
      <c r="B32" s="76" t="s">
        <v>34</v>
      </c>
      <c r="C32" s="75">
        <f>STDEV(C29:C30)</f>
        <v>9.8994949366116736E-3</v>
      </c>
      <c r="D32" s="75">
        <f>STDEV(D29:D30)</f>
        <v>4.2426406871192892E-3</v>
      </c>
      <c r="E32" s="75">
        <f>STDEV(E29:E30)</f>
        <v>7.071067811865383E-4</v>
      </c>
      <c r="F32" s="75">
        <f>STDEV(F29:F30)</f>
        <v>7.0710678118654816E-4</v>
      </c>
      <c r="G32" s="75">
        <f>STDEV(G29:G30)</f>
        <v>0</v>
      </c>
      <c r="H32" s="75">
        <f>STDEV(H29:H30)</f>
        <v>7.0710678118654816E-4</v>
      </c>
      <c r="I32" s="75"/>
      <c r="J32" s="75"/>
    </row>
    <row r="34" spans="1:18" ht="28" x14ac:dyDescent="0.15">
      <c r="A34" s="72" t="s">
        <v>32</v>
      </c>
      <c r="C34" s="30">
        <v>1</v>
      </c>
      <c r="D34" s="31">
        <v>2</v>
      </c>
      <c r="E34" s="31">
        <v>3</v>
      </c>
      <c r="F34" s="31">
        <v>4</v>
      </c>
      <c r="G34" s="31">
        <v>5</v>
      </c>
      <c r="H34" s="108">
        <v>6</v>
      </c>
      <c r="I34" s="109"/>
      <c r="J34" s="109"/>
    </row>
    <row r="35" spans="1:18" x14ac:dyDescent="0.15">
      <c r="C35" s="73">
        <f>C15</f>
        <v>3.1E-2</v>
      </c>
      <c r="D35" s="73">
        <f t="shared" ref="D35:H35" si="1">D15</f>
        <v>0.03</v>
      </c>
      <c r="E35" s="73">
        <f t="shared" si="1"/>
        <v>3.2000000000000001E-2</v>
      </c>
      <c r="F35" s="73">
        <f t="shared" si="1"/>
        <v>3.1E-2</v>
      </c>
      <c r="G35" s="73">
        <f t="shared" si="1"/>
        <v>3.1E-2</v>
      </c>
      <c r="H35" s="73">
        <f t="shared" si="1"/>
        <v>0.03</v>
      </c>
      <c r="I35" s="110"/>
      <c r="J35" s="110"/>
    </row>
    <row r="36" spans="1:18" x14ac:dyDescent="0.15">
      <c r="C36" s="73">
        <f>I15</f>
        <v>3.5000000000000003E-2</v>
      </c>
      <c r="D36" s="73">
        <f t="shared" ref="D36:H36" si="2">J15</f>
        <v>0.03</v>
      </c>
      <c r="E36" s="73">
        <f t="shared" si="2"/>
        <v>3.1E-2</v>
      </c>
      <c r="F36" s="73">
        <f t="shared" si="2"/>
        <v>3.1E-2</v>
      </c>
      <c r="G36" s="73">
        <f t="shared" si="2"/>
        <v>3.1E-2</v>
      </c>
      <c r="H36" s="73">
        <f t="shared" si="2"/>
        <v>3.1E-2</v>
      </c>
      <c r="I36" s="110"/>
      <c r="J36" s="110"/>
    </row>
    <row r="37" spans="1:18" x14ac:dyDescent="0.15">
      <c r="B37" s="76" t="s">
        <v>33</v>
      </c>
      <c r="C37" s="75">
        <f>AVERAGE(C35:C36)</f>
        <v>3.3000000000000002E-2</v>
      </c>
      <c r="D37" s="75">
        <f t="shared" ref="D37:J37" si="3">AVERAGE(D35:D36)</f>
        <v>0.03</v>
      </c>
      <c r="E37" s="75">
        <f t="shared" si="3"/>
        <v>3.15E-2</v>
      </c>
      <c r="F37" s="75">
        <f t="shared" si="3"/>
        <v>3.1E-2</v>
      </c>
      <c r="G37" s="75">
        <f t="shared" si="3"/>
        <v>3.1E-2</v>
      </c>
      <c r="H37" s="75">
        <f t="shared" si="3"/>
        <v>3.0499999999999999E-2</v>
      </c>
      <c r="I37" s="111"/>
      <c r="J37" s="111"/>
    </row>
    <row r="38" spans="1:18" x14ac:dyDescent="0.15">
      <c r="B38" s="76" t="s">
        <v>34</v>
      </c>
      <c r="C38" s="75">
        <f>STDEV(C35:C36)</f>
        <v>2.8284271247461927E-3</v>
      </c>
      <c r="D38" s="75">
        <f t="shared" ref="D38:J38" si="4">STDEV(D35:D36)</f>
        <v>0</v>
      </c>
      <c r="E38" s="75">
        <f t="shared" si="4"/>
        <v>7.0710678118654816E-4</v>
      </c>
      <c r="F38" s="75">
        <f t="shared" si="4"/>
        <v>0</v>
      </c>
      <c r="G38" s="75">
        <f t="shared" si="4"/>
        <v>0</v>
      </c>
      <c r="H38" s="75">
        <f t="shared" si="4"/>
        <v>7.0710678118654816E-4</v>
      </c>
      <c r="I38" s="111"/>
      <c r="J38" s="111"/>
    </row>
    <row r="40" spans="1:18" x14ac:dyDescent="0.15">
      <c r="A40" s="48" t="s">
        <v>35</v>
      </c>
      <c r="B40" s="76" t="s">
        <v>33</v>
      </c>
      <c r="C40" s="75">
        <f>C31-C37</f>
        <v>0.31799999999999995</v>
      </c>
      <c r="D40" s="75">
        <f t="shared" ref="D40:J40" si="5">D31-D37</f>
        <v>0.16800000000000001</v>
      </c>
      <c r="E40" s="75">
        <f t="shared" si="5"/>
        <v>8.5999999999999993E-2</v>
      </c>
      <c r="F40" s="75">
        <f t="shared" si="5"/>
        <v>4.3499999999999997E-2</v>
      </c>
      <c r="G40" s="75">
        <f t="shared" si="5"/>
        <v>2.0999999999999998E-2</v>
      </c>
      <c r="H40" s="75">
        <f t="shared" si="5"/>
        <v>1.0000000000000002E-2</v>
      </c>
      <c r="I40" s="75"/>
      <c r="J40" s="75"/>
    </row>
    <row r="41" spans="1:18" x14ac:dyDescent="0.15">
      <c r="B41" s="76" t="s">
        <v>34</v>
      </c>
      <c r="C41" s="75">
        <f>C32+C38</f>
        <v>1.2727922061357866E-2</v>
      </c>
      <c r="D41" s="75">
        <f t="shared" ref="D41:J41" si="6">D32+D38</f>
        <v>4.2426406871192892E-3</v>
      </c>
      <c r="E41" s="75">
        <f t="shared" si="6"/>
        <v>1.4142135623730866E-3</v>
      </c>
      <c r="F41" s="75">
        <f t="shared" si="6"/>
        <v>7.0710678118654816E-4</v>
      </c>
      <c r="G41" s="75">
        <f t="shared" si="6"/>
        <v>0</v>
      </c>
      <c r="H41" s="75">
        <f t="shared" si="6"/>
        <v>1.4142135623730963E-3</v>
      </c>
      <c r="I41" s="75"/>
      <c r="J41" s="75"/>
    </row>
    <row r="42" spans="1:18" ht="14" thickBot="1" x14ac:dyDescent="0.2">
      <c r="B42" s="76" t="s">
        <v>56</v>
      </c>
      <c r="C42" s="112">
        <v>100</v>
      </c>
      <c r="D42" s="77">
        <v>50</v>
      </c>
      <c r="E42" s="77">
        <v>25</v>
      </c>
      <c r="F42" s="77">
        <v>12.5</v>
      </c>
      <c r="G42" s="77">
        <v>6.25</v>
      </c>
      <c r="H42" s="78">
        <v>0</v>
      </c>
      <c r="I42" s="79"/>
      <c r="J42" s="79"/>
    </row>
    <row r="44" spans="1:18" ht="20" x14ac:dyDescent="0.2">
      <c r="A44" s="82" t="s">
        <v>41</v>
      </c>
    </row>
    <row r="45" spans="1:18" ht="28" x14ac:dyDescent="0.15">
      <c r="A45" s="72" t="s">
        <v>42</v>
      </c>
      <c r="C45" s="83" t="s">
        <v>16</v>
      </c>
      <c r="D45" s="83" t="s">
        <v>17</v>
      </c>
      <c r="E45" s="83" t="s">
        <v>18</v>
      </c>
      <c r="F45" s="83" t="s">
        <v>19</v>
      </c>
      <c r="G45" s="83" t="s">
        <v>20</v>
      </c>
      <c r="H45" s="83" t="s">
        <v>21</v>
      </c>
      <c r="I45" s="83" t="s">
        <v>22</v>
      </c>
      <c r="J45" s="83" t="s">
        <v>23</v>
      </c>
      <c r="K45" s="83" t="s">
        <v>24</v>
      </c>
      <c r="L45" s="83" t="s">
        <v>25</v>
      </c>
      <c r="M45" s="83" t="s">
        <v>26</v>
      </c>
      <c r="N45" s="83" t="s">
        <v>27</v>
      </c>
      <c r="R45" s="28"/>
    </row>
    <row r="46" spans="1:18" x14ac:dyDescent="0.15">
      <c r="C46" s="87">
        <f>C8</f>
        <v>0.28799999999999998</v>
      </c>
      <c r="D46" s="87">
        <f>D8</f>
        <v>3.3000000000000002E-2</v>
      </c>
      <c r="E46" s="87">
        <f>E8</f>
        <v>0.24099999999999999</v>
      </c>
      <c r="F46" s="87">
        <f>F8</f>
        <v>8.6999999999999994E-2</v>
      </c>
      <c r="G46" s="87">
        <f>G8</f>
        <v>0.22600000000000001</v>
      </c>
      <c r="H46" s="87">
        <f>H8</f>
        <v>0.112</v>
      </c>
      <c r="I46" s="87">
        <f>I8</f>
        <v>0.19700000000000001</v>
      </c>
      <c r="J46" s="87">
        <f>J8</f>
        <v>0.14299999999999999</v>
      </c>
      <c r="K46" s="87">
        <f>K8</f>
        <v>0.18099999999999999</v>
      </c>
      <c r="L46" s="87">
        <f>L8</f>
        <v>0.17299999999999999</v>
      </c>
      <c r="M46" s="87">
        <f>M8</f>
        <v>0.17699999999999999</v>
      </c>
      <c r="N46" s="87">
        <f>N8</f>
        <v>0.18</v>
      </c>
    </row>
    <row r="47" spans="1:18" x14ac:dyDescent="0.15">
      <c r="C47" s="87">
        <f>C9</f>
        <v>0.313</v>
      </c>
      <c r="D47" s="87">
        <f>D9</f>
        <v>3.1E-2</v>
      </c>
      <c r="E47" s="87">
        <f>E9</f>
        <v>0.27200000000000002</v>
      </c>
      <c r="F47" s="87">
        <f>F9</f>
        <v>0.11899999999999999</v>
      </c>
      <c r="G47" s="87">
        <f>G9</f>
        <v>0.25</v>
      </c>
      <c r="H47" s="87">
        <f>H9</f>
        <v>0.14000000000000001</v>
      </c>
      <c r="I47" s="87">
        <f>I9</f>
        <v>0.23599999999999999</v>
      </c>
      <c r="J47" s="87">
        <f>J9</f>
        <v>0.17199999999999999</v>
      </c>
      <c r="K47" s="87">
        <f>K9</f>
        <v>0.20399999999999999</v>
      </c>
      <c r="L47" s="87">
        <f>L9</f>
        <v>0.20699999999999999</v>
      </c>
      <c r="M47" s="87">
        <f>M9</f>
        <v>0.19400000000000001</v>
      </c>
      <c r="N47" s="87">
        <f>N9</f>
        <v>0.22</v>
      </c>
    </row>
    <row r="48" spans="1:18" x14ac:dyDescent="0.15">
      <c r="C48" s="87">
        <f>C10</f>
        <v>0.29099999999999998</v>
      </c>
      <c r="D48" s="87">
        <f>D10</f>
        <v>3.2000000000000001E-2</v>
      </c>
      <c r="E48" s="87">
        <f>E10</f>
        <v>0.23</v>
      </c>
      <c r="F48" s="87">
        <f>F10</f>
        <v>9.6000000000000002E-2</v>
      </c>
      <c r="G48" s="87">
        <f>G10</f>
        <v>0.21299999999999999</v>
      </c>
      <c r="H48" s="87">
        <f>H10</f>
        <v>0.121</v>
      </c>
      <c r="I48" s="87">
        <f>I10</f>
        <v>0.188</v>
      </c>
      <c r="J48" s="87">
        <f>J10</f>
        <v>0.13600000000000001</v>
      </c>
      <c r="K48" s="87">
        <f>K10</f>
        <v>0.16900000000000001</v>
      </c>
      <c r="L48" s="87">
        <f>L10</f>
        <v>0.16400000000000001</v>
      </c>
      <c r="M48" s="87">
        <f>M10</f>
        <v>0.16200000000000001</v>
      </c>
      <c r="N48" s="87">
        <f>N10</f>
        <v>0.16400000000000001</v>
      </c>
    </row>
    <row r="49" spans="1:14" x14ac:dyDescent="0.15">
      <c r="B49" s="76" t="s">
        <v>33</v>
      </c>
      <c r="C49" s="75">
        <f>AVERAGE(C46:C48)</f>
        <v>0.29733333333333328</v>
      </c>
      <c r="D49" s="75">
        <f t="shared" ref="D49:N49" si="7">AVERAGE(D46:D48)</f>
        <v>3.2000000000000001E-2</v>
      </c>
      <c r="E49" s="75">
        <f t="shared" si="7"/>
        <v>0.24766666666666667</v>
      </c>
      <c r="F49" s="75">
        <f t="shared" si="7"/>
        <v>0.10066666666666667</v>
      </c>
      <c r="G49" s="75">
        <f t="shared" si="7"/>
        <v>0.22966666666666666</v>
      </c>
      <c r="H49" s="75">
        <f t="shared" si="7"/>
        <v>0.12433333333333334</v>
      </c>
      <c r="I49" s="75">
        <f t="shared" si="7"/>
        <v>0.20699999999999999</v>
      </c>
      <c r="J49" s="75">
        <f t="shared" si="7"/>
        <v>0.15033333333333332</v>
      </c>
      <c r="K49" s="75">
        <f t="shared" si="7"/>
        <v>0.18466666666666667</v>
      </c>
      <c r="L49" s="75">
        <f t="shared" si="7"/>
        <v>0.18133333333333335</v>
      </c>
      <c r="M49" s="75">
        <f t="shared" si="7"/>
        <v>0.17766666666666667</v>
      </c>
      <c r="N49" s="75">
        <f t="shared" si="7"/>
        <v>0.18800000000000003</v>
      </c>
    </row>
    <row r="50" spans="1:14" x14ac:dyDescent="0.15">
      <c r="B50" s="76" t="s">
        <v>34</v>
      </c>
      <c r="C50" s="75">
        <f>STDEV(C46:C48)</f>
        <v>1.3650396819628858E-2</v>
      </c>
      <c r="D50" s="75">
        <f t="shared" ref="D50:N50" si="8">STDEV(D46:D48)</f>
        <v>1.0000000000000009E-3</v>
      </c>
      <c r="E50" s="75">
        <f t="shared" si="8"/>
        <v>2.1779194965226185E-2</v>
      </c>
      <c r="F50" s="75">
        <f t="shared" si="8"/>
        <v>1.6502525059315452E-2</v>
      </c>
      <c r="G50" s="75">
        <f t="shared" si="8"/>
        <v>1.877054430040145E-2</v>
      </c>
      <c r="H50" s="75">
        <f t="shared" si="8"/>
        <v>1.4294521094927718E-2</v>
      </c>
      <c r="I50" s="75">
        <f t="shared" si="8"/>
        <v>2.5514701644346122E-2</v>
      </c>
      <c r="J50" s="75">
        <f t="shared" si="8"/>
        <v>1.908751773629391E-2</v>
      </c>
      <c r="K50" s="75">
        <f t="shared" si="8"/>
        <v>1.7785762095938788E-2</v>
      </c>
      <c r="L50" s="75">
        <f t="shared" si="8"/>
        <v>2.2678918257565218E-2</v>
      </c>
      <c r="M50" s="75">
        <f t="shared" si="8"/>
        <v>1.6010413278030437E-2</v>
      </c>
      <c r="N50" s="75">
        <f t="shared" si="8"/>
        <v>2.8844410203711784E-2</v>
      </c>
    </row>
    <row r="52" spans="1:14" ht="28" x14ac:dyDescent="0.15">
      <c r="A52" s="72" t="s">
        <v>42</v>
      </c>
      <c r="C52" s="83" t="s">
        <v>16</v>
      </c>
      <c r="D52" s="83" t="s">
        <v>17</v>
      </c>
      <c r="E52" s="83" t="s">
        <v>18</v>
      </c>
      <c r="F52" s="83" t="s">
        <v>19</v>
      </c>
      <c r="G52" s="83" t="s">
        <v>20</v>
      </c>
      <c r="H52" s="83" t="s">
        <v>21</v>
      </c>
      <c r="I52" s="83" t="s">
        <v>22</v>
      </c>
      <c r="J52" s="83" t="s">
        <v>23</v>
      </c>
      <c r="K52" s="83" t="s">
        <v>24</v>
      </c>
      <c r="L52" s="83" t="s">
        <v>25</v>
      </c>
      <c r="M52" s="83" t="s">
        <v>26</v>
      </c>
      <c r="N52" s="83" t="s">
        <v>27</v>
      </c>
    </row>
    <row r="53" spans="1:14" x14ac:dyDescent="0.15">
      <c r="C53" s="87">
        <f>C12</f>
        <v>3.2000000000000001E-2</v>
      </c>
      <c r="D53" s="87">
        <f t="shared" ref="D53:N53" si="9">D12</f>
        <v>3.3000000000000002E-2</v>
      </c>
      <c r="E53" s="87">
        <f t="shared" si="9"/>
        <v>3.1E-2</v>
      </c>
      <c r="F53" s="87">
        <f t="shared" si="9"/>
        <v>3.2000000000000001E-2</v>
      </c>
      <c r="G53" s="87">
        <f t="shared" si="9"/>
        <v>3.1E-2</v>
      </c>
      <c r="H53" s="87">
        <f t="shared" si="9"/>
        <v>3.1E-2</v>
      </c>
      <c r="I53" s="87">
        <f t="shared" si="9"/>
        <v>3.1E-2</v>
      </c>
      <c r="J53" s="87">
        <f t="shared" si="9"/>
        <v>3.1E-2</v>
      </c>
      <c r="K53" s="87">
        <f t="shared" si="9"/>
        <v>3.1E-2</v>
      </c>
      <c r="L53" s="87">
        <f t="shared" si="9"/>
        <v>3.1E-2</v>
      </c>
      <c r="M53" s="87">
        <f t="shared" si="9"/>
        <v>3.1E-2</v>
      </c>
      <c r="N53" s="87">
        <f t="shared" si="9"/>
        <v>3.2000000000000001E-2</v>
      </c>
    </row>
    <row r="54" spans="1:14" x14ac:dyDescent="0.15">
      <c r="C54" s="87">
        <f t="shared" ref="C54:N54" si="10">C13</f>
        <v>3.2000000000000001E-2</v>
      </c>
      <c r="D54" s="87">
        <f t="shared" si="10"/>
        <v>3.3000000000000002E-2</v>
      </c>
      <c r="E54" s="87">
        <f t="shared" si="10"/>
        <v>3.3000000000000002E-2</v>
      </c>
      <c r="F54" s="87">
        <f t="shared" si="10"/>
        <v>3.2000000000000001E-2</v>
      </c>
      <c r="G54" s="87">
        <f t="shared" si="10"/>
        <v>3.4000000000000002E-2</v>
      </c>
      <c r="H54" s="87">
        <f t="shared" si="10"/>
        <v>3.1E-2</v>
      </c>
      <c r="I54" s="87">
        <f t="shared" si="10"/>
        <v>3.3000000000000002E-2</v>
      </c>
      <c r="J54" s="87">
        <f t="shared" si="10"/>
        <v>3.2000000000000001E-2</v>
      </c>
      <c r="K54" s="87">
        <f t="shared" si="10"/>
        <v>3.2000000000000001E-2</v>
      </c>
      <c r="L54" s="87">
        <f t="shared" si="10"/>
        <v>3.2000000000000001E-2</v>
      </c>
      <c r="M54" s="87">
        <f t="shared" si="10"/>
        <v>3.2000000000000001E-2</v>
      </c>
      <c r="N54" s="87">
        <f t="shared" si="10"/>
        <v>3.1E-2</v>
      </c>
    </row>
    <row r="55" spans="1:14" x14ac:dyDescent="0.15">
      <c r="C55" s="87">
        <f t="shared" ref="C55:N55" si="11">C14</f>
        <v>3.2000000000000001E-2</v>
      </c>
      <c r="D55" s="87">
        <f t="shared" si="11"/>
        <v>3.3000000000000002E-2</v>
      </c>
      <c r="E55" s="87">
        <f t="shared" si="11"/>
        <v>3.2000000000000001E-2</v>
      </c>
      <c r="F55" s="87">
        <f t="shared" si="11"/>
        <v>3.2000000000000001E-2</v>
      </c>
      <c r="G55" s="87">
        <f t="shared" si="11"/>
        <v>3.3000000000000002E-2</v>
      </c>
      <c r="H55" s="87">
        <f t="shared" si="11"/>
        <v>3.2000000000000001E-2</v>
      </c>
      <c r="I55" s="87">
        <f t="shared" si="11"/>
        <v>3.3000000000000002E-2</v>
      </c>
      <c r="J55" s="87">
        <f t="shared" si="11"/>
        <v>3.2000000000000001E-2</v>
      </c>
      <c r="K55" s="87">
        <f t="shared" si="11"/>
        <v>3.2000000000000001E-2</v>
      </c>
      <c r="L55" s="87">
        <f t="shared" si="11"/>
        <v>3.2000000000000001E-2</v>
      </c>
      <c r="M55" s="87">
        <f t="shared" si="11"/>
        <v>3.1E-2</v>
      </c>
      <c r="N55" s="87">
        <f t="shared" si="11"/>
        <v>3.2000000000000001E-2</v>
      </c>
    </row>
    <row r="56" spans="1:14" x14ac:dyDescent="0.15">
      <c r="B56" s="76" t="s">
        <v>33</v>
      </c>
      <c r="C56" s="75">
        <f>AVERAGE(C53:C55)</f>
        <v>3.2000000000000001E-2</v>
      </c>
      <c r="D56" s="75">
        <f t="shared" ref="D56:N56" si="12">AVERAGE(D53:D55)</f>
        <v>3.3000000000000002E-2</v>
      </c>
      <c r="E56" s="75">
        <f t="shared" si="12"/>
        <v>3.2000000000000001E-2</v>
      </c>
      <c r="F56" s="75">
        <f t="shared" si="12"/>
        <v>3.2000000000000001E-2</v>
      </c>
      <c r="G56" s="75">
        <f t="shared" si="12"/>
        <v>3.266666666666667E-2</v>
      </c>
      <c r="H56" s="75">
        <f t="shared" si="12"/>
        <v>3.1333333333333331E-2</v>
      </c>
      <c r="I56" s="75">
        <f t="shared" si="12"/>
        <v>3.2333333333333332E-2</v>
      </c>
      <c r="J56" s="75">
        <f t="shared" si="12"/>
        <v>3.1666666666666669E-2</v>
      </c>
      <c r="K56" s="75">
        <f t="shared" si="12"/>
        <v>3.1666666666666669E-2</v>
      </c>
      <c r="L56" s="75">
        <f t="shared" si="12"/>
        <v>3.1666666666666669E-2</v>
      </c>
      <c r="M56" s="75">
        <f t="shared" si="12"/>
        <v>3.1333333333333331E-2</v>
      </c>
      <c r="N56" s="75">
        <f t="shared" si="12"/>
        <v>3.1666666666666669E-2</v>
      </c>
    </row>
    <row r="57" spans="1:14" x14ac:dyDescent="0.15">
      <c r="B57" s="76" t="s">
        <v>34</v>
      </c>
      <c r="C57" s="75">
        <f>STDEV(C53:C55)</f>
        <v>0</v>
      </c>
      <c r="D57" s="75">
        <f t="shared" ref="D57:N57" si="13">STDEV(D53:D55)</f>
        <v>0</v>
      </c>
      <c r="E57" s="75">
        <f t="shared" si="13"/>
        <v>1.0000000000000009E-3</v>
      </c>
      <c r="F57" s="75">
        <f t="shared" si="13"/>
        <v>0</v>
      </c>
      <c r="G57" s="75">
        <f t="shared" si="13"/>
        <v>1.5275252316519479E-3</v>
      </c>
      <c r="H57" s="75">
        <f t="shared" si="13"/>
        <v>5.7735026918962634E-4</v>
      </c>
      <c r="I57" s="75">
        <f t="shared" si="13"/>
        <v>1.1547005383792525E-3</v>
      </c>
      <c r="J57" s="75">
        <f t="shared" si="13"/>
        <v>5.7735026918962634E-4</v>
      </c>
      <c r="K57" s="75">
        <f t="shared" si="13"/>
        <v>5.7735026918962634E-4</v>
      </c>
      <c r="L57" s="75">
        <f t="shared" si="13"/>
        <v>5.7735026918962634E-4</v>
      </c>
      <c r="M57" s="75">
        <f t="shared" si="13"/>
        <v>5.7735026918962634E-4</v>
      </c>
      <c r="N57" s="75">
        <f t="shared" si="13"/>
        <v>5.7735026918962634E-4</v>
      </c>
    </row>
    <row r="59" spans="1:14" x14ac:dyDescent="0.15">
      <c r="A59" s="48" t="s">
        <v>35</v>
      </c>
      <c r="C59" s="73">
        <f>C46-C53</f>
        <v>0.25600000000000001</v>
      </c>
      <c r="D59" s="73">
        <f t="shared" ref="D59:N59" si="14">D46-D53</f>
        <v>0</v>
      </c>
      <c r="E59" s="73">
        <f t="shared" si="14"/>
        <v>0.21</v>
      </c>
      <c r="F59" s="73">
        <f t="shared" si="14"/>
        <v>5.4999999999999993E-2</v>
      </c>
      <c r="G59" s="73">
        <f t="shared" si="14"/>
        <v>0.19500000000000001</v>
      </c>
      <c r="H59" s="73">
        <f t="shared" si="14"/>
        <v>8.1000000000000003E-2</v>
      </c>
      <c r="I59" s="73">
        <f t="shared" si="14"/>
        <v>0.16600000000000001</v>
      </c>
      <c r="J59" s="73">
        <f t="shared" si="14"/>
        <v>0.11199999999999999</v>
      </c>
      <c r="K59" s="73">
        <f t="shared" si="14"/>
        <v>0.15</v>
      </c>
      <c r="L59" s="73">
        <f t="shared" si="14"/>
        <v>0.14199999999999999</v>
      </c>
      <c r="M59" s="73">
        <f t="shared" si="14"/>
        <v>0.14599999999999999</v>
      </c>
      <c r="N59" s="73">
        <f t="shared" si="14"/>
        <v>0.14799999999999999</v>
      </c>
    </row>
    <row r="60" spans="1:14" x14ac:dyDescent="0.15">
      <c r="C60" s="73">
        <f t="shared" ref="C60:N61" si="15">C47-C54</f>
        <v>0.28100000000000003</v>
      </c>
      <c r="D60" s="73">
        <f t="shared" si="15"/>
        <v>-2.0000000000000018E-3</v>
      </c>
      <c r="E60" s="73">
        <f t="shared" si="15"/>
        <v>0.23900000000000002</v>
      </c>
      <c r="F60" s="73">
        <f t="shared" si="15"/>
        <v>8.6999999999999994E-2</v>
      </c>
      <c r="G60" s="73">
        <f t="shared" si="15"/>
        <v>0.216</v>
      </c>
      <c r="H60" s="73">
        <f t="shared" si="15"/>
        <v>0.10900000000000001</v>
      </c>
      <c r="I60" s="73">
        <f t="shared" si="15"/>
        <v>0.20299999999999999</v>
      </c>
      <c r="J60" s="73">
        <f t="shared" si="15"/>
        <v>0.13999999999999999</v>
      </c>
      <c r="K60" s="73">
        <f t="shared" si="15"/>
        <v>0.17199999999999999</v>
      </c>
      <c r="L60" s="73">
        <f t="shared" si="15"/>
        <v>0.17499999999999999</v>
      </c>
      <c r="M60" s="73">
        <f t="shared" si="15"/>
        <v>0.16200000000000001</v>
      </c>
      <c r="N60" s="73">
        <f t="shared" si="15"/>
        <v>0.189</v>
      </c>
    </row>
    <row r="61" spans="1:14" x14ac:dyDescent="0.15">
      <c r="C61" s="73">
        <f t="shared" si="15"/>
        <v>0.25900000000000001</v>
      </c>
      <c r="D61" s="73">
        <f t="shared" si="15"/>
        <v>-1.0000000000000009E-3</v>
      </c>
      <c r="E61" s="73">
        <f t="shared" si="15"/>
        <v>0.19800000000000001</v>
      </c>
      <c r="F61" s="73">
        <f t="shared" si="15"/>
        <v>6.4000000000000001E-2</v>
      </c>
      <c r="G61" s="73">
        <f t="shared" si="15"/>
        <v>0.18</v>
      </c>
      <c r="H61" s="73">
        <f t="shared" si="15"/>
        <v>8.8999999999999996E-2</v>
      </c>
      <c r="I61" s="73">
        <f t="shared" si="15"/>
        <v>0.155</v>
      </c>
      <c r="J61" s="73">
        <f t="shared" si="15"/>
        <v>0.10400000000000001</v>
      </c>
      <c r="K61" s="73">
        <f t="shared" si="15"/>
        <v>0.13700000000000001</v>
      </c>
      <c r="L61" s="73">
        <f t="shared" si="15"/>
        <v>0.13200000000000001</v>
      </c>
      <c r="M61" s="73">
        <f t="shared" si="15"/>
        <v>0.13100000000000001</v>
      </c>
      <c r="N61" s="73">
        <f t="shared" si="15"/>
        <v>0.13200000000000001</v>
      </c>
    </row>
    <row r="62" spans="1:14" x14ac:dyDescent="0.15">
      <c r="B62" s="76" t="s">
        <v>33</v>
      </c>
      <c r="C62" s="75">
        <f>AVERAGE(C59:C61)</f>
        <v>0.26533333333333337</v>
      </c>
      <c r="D62" s="75">
        <f t="shared" ref="D62:N62" si="16">AVERAGE(D59:D61)</f>
        <v>-1.0000000000000009E-3</v>
      </c>
      <c r="E62" s="75">
        <f t="shared" si="16"/>
        <v>0.21566666666666667</v>
      </c>
      <c r="F62" s="75">
        <f t="shared" si="16"/>
        <v>6.8666666666666668E-2</v>
      </c>
      <c r="G62" s="75">
        <f t="shared" si="16"/>
        <v>0.19699999999999998</v>
      </c>
      <c r="H62" s="75">
        <f t="shared" si="16"/>
        <v>9.3000000000000013E-2</v>
      </c>
      <c r="I62" s="75">
        <f t="shared" si="16"/>
        <v>0.17466666666666666</v>
      </c>
      <c r="J62" s="75">
        <f t="shared" si="16"/>
        <v>0.11866666666666666</v>
      </c>
      <c r="K62" s="75">
        <f t="shared" si="16"/>
        <v>0.153</v>
      </c>
      <c r="L62" s="75">
        <f t="shared" si="16"/>
        <v>0.14966666666666664</v>
      </c>
      <c r="M62" s="75">
        <f t="shared" si="16"/>
        <v>0.14633333333333334</v>
      </c>
      <c r="N62" s="75">
        <f t="shared" si="16"/>
        <v>0.15633333333333332</v>
      </c>
    </row>
    <row r="63" spans="1:14" x14ac:dyDescent="0.15">
      <c r="B63" s="76" t="s">
        <v>34</v>
      </c>
      <c r="C63" s="75">
        <f>STDEV(C59:C61)</f>
        <v>1.3650396819628858E-2</v>
      </c>
      <c r="D63" s="75">
        <f t="shared" ref="D63:N63" si="17">STDEV(D59:D61)</f>
        <v>1.0000000000000011E-3</v>
      </c>
      <c r="E63" s="75">
        <f t="shared" si="17"/>
        <v>2.1079215671683176E-2</v>
      </c>
      <c r="F63" s="75">
        <f t="shared" si="17"/>
        <v>1.6502525059315428E-2</v>
      </c>
      <c r="G63" s="75">
        <f t="shared" si="17"/>
        <v>1.8083141320025125E-2</v>
      </c>
      <c r="H63" s="75">
        <f t="shared" si="17"/>
        <v>1.4422205101855892E-2</v>
      </c>
      <c r="I63" s="75">
        <f t="shared" si="17"/>
        <v>2.5146238950056229E-2</v>
      </c>
      <c r="J63" s="75">
        <f t="shared" si="17"/>
        <v>1.8903262505010465E-2</v>
      </c>
      <c r="K63" s="75">
        <f t="shared" si="17"/>
        <v>1.7691806012954121E-2</v>
      </c>
      <c r="L63" s="75">
        <f t="shared" si="17"/>
        <v>2.2501851775650328E-2</v>
      </c>
      <c r="M63" s="75">
        <f t="shared" si="17"/>
        <v>1.550268793897798E-2</v>
      </c>
      <c r="N63" s="75">
        <f t="shared" si="17"/>
        <v>2.9399546481762979E-2</v>
      </c>
    </row>
    <row r="65" spans="1:10" ht="28" x14ac:dyDescent="0.15">
      <c r="A65" s="84" t="s">
        <v>60</v>
      </c>
      <c r="B65" s="76" t="s">
        <v>44</v>
      </c>
      <c r="C65" s="83" t="s">
        <v>50</v>
      </c>
      <c r="D65" s="83" t="s">
        <v>51</v>
      </c>
      <c r="E65" s="83" t="s">
        <v>52</v>
      </c>
      <c r="F65" s="83" t="s">
        <v>53</v>
      </c>
      <c r="G65" s="83" t="s">
        <v>54</v>
      </c>
      <c r="H65" s="83" t="s">
        <v>55</v>
      </c>
    </row>
    <row r="66" spans="1:10" x14ac:dyDescent="0.15">
      <c r="C66" s="114">
        <f>((C59 - 0.0065)/0.003135)*4</f>
        <v>318.34130781499198</v>
      </c>
      <c r="D66" s="114">
        <f>(E59 - 0.0065)/0.003135*4</f>
        <v>259.64912280701753</v>
      </c>
      <c r="E66" s="114">
        <f>(G59 - 0.0065)/0.003135*4</f>
        <v>240.51036682615629</v>
      </c>
      <c r="F66" s="114">
        <f>(I59 - 0.0065)/0.003135*4</f>
        <v>203.50877192982455</v>
      </c>
      <c r="G66" s="114">
        <f>(K59 - 0.0065)/0.003135*4</f>
        <v>183.09409888357254</v>
      </c>
      <c r="H66" s="114">
        <f>(M59 - 0.0065)/0.003135*4</f>
        <v>177.99043062200954</v>
      </c>
      <c r="I66" s="114"/>
      <c r="J66" s="114"/>
    </row>
    <row r="67" spans="1:10" x14ac:dyDescent="0.15">
      <c r="C67" s="114">
        <f t="shared" ref="C67:C68" si="18">((C60 - 0.0065)/0.003135)*4</f>
        <v>350.23923444976077</v>
      </c>
      <c r="D67" s="114">
        <f t="shared" ref="D67:D68" si="19">(E60 - 0.0065)/0.003135*4</f>
        <v>296.6507177033493</v>
      </c>
      <c r="E67" s="114">
        <f t="shared" ref="E67:E68" si="20">(G60 - 0.0065)/0.003135*4</f>
        <v>267.30462519936202</v>
      </c>
      <c r="F67" s="114">
        <f t="shared" ref="F67:F68" si="21">(I60 - 0.0065)/0.003135*4</f>
        <v>250.71770334928226</v>
      </c>
      <c r="G67" s="114">
        <f t="shared" ref="G67:G68" si="22">(K60 - 0.0065)/0.003135*4</f>
        <v>211.16427432216901</v>
      </c>
      <c r="H67" s="114">
        <f t="shared" ref="H67:H68" si="23">(M60 - 0.0065)/0.003135*4</f>
        <v>198.40510366826155</v>
      </c>
      <c r="I67" s="114"/>
      <c r="J67" s="114"/>
    </row>
    <row r="68" spans="1:10" x14ac:dyDescent="0.15">
      <c r="C68" s="114">
        <f t="shared" si="18"/>
        <v>322.16905901116428</v>
      </c>
      <c r="D68" s="114">
        <f t="shared" si="19"/>
        <v>244.33811802232853</v>
      </c>
      <c r="E68" s="114">
        <f t="shared" si="20"/>
        <v>221.37161084529504</v>
      </c>
      <c r="F68" s="114">
        <f t="shared" si="21"/>
        <v>189.4736842105263</v>
      </c>
      <c r="G68" s="114">
        <f t="shared" si="22"/>
        <v>166.50717703349281</v>
      </c>
      <c r="H68" s="114">
        <f t="shared" si="23"/>
        <v>158.85167464114832</v>
      </c>
      <c r="I68" s="114"/>
      <c r="J68" s="114"/>
    </row>
    <row r="69" spans="1:10" x14ac:dyDescent="0.15">
      <c r="B69" s="76" t="s">
        <v>33</v>
      </c>
      <c r="C69" s="86">
        <f>AVERAGE(C66:C68)</f>
        <v>330.24986709197236</v>
      </c>
      <c r="D69" s="86">
        <f>AVERAGE(D66:D68)</f>
        <v>266.87931951089848</v>
      </c>
      <c r="E69" s="86">
        <f>AVERAGE(E66:E68)</f>
        <v>243.0622009569378</v>
      </c>
      <c r="F69" s="86">
        <f t="shared" ref="F69" si="24">AVERAGE(F66:F68)</f>
        <v>214.56671982987768</v>
      </c>
      <c r="G69" s="86">
        <f t="shared" ref="G69" si="25">AVERAGE(G66:G68)</f>
        <v>186.92185007974479</v>
      </c>
      <c r="H69" s="86">
        <f t="shared" ref="H69" si="26">AVERAGE(H66:H68)</f>
        <v>178.41573631047314</v>
      </c>
      <c r="I69" s="114"/>
      <c r="J69" s="114"/>
    </row>
    <row r="70" spans="1:10" x14ac:dyDescent="0.15">
      <c r="B70" s="76" t="s">
        <v>34</v>
      </c>
      <c r="C70" s="86">
        <f>STDEV(C66:C68)</f>
        <v>17.416774251520078</v>
      </c>
      <c r="D70" s="86">
        <f>STDEV(D66:D68)</f>
        <v>26.895331000552709</v>
      </c>
      <c r="E70" s="86">
        <f>STDEV(E66:E68)</f>
        <v>23.072588606092662</v>
      </c>
      <c r="F70" s="86">
        <f>STDEV(F66:F68)</f>
        <v>32.084515406770599</v>
      </c>
      <c r="G70" s="86">
        <f>STDEV(G66:G68)</f>
        <v>22.573277209510834</v>
      </c>
      <c r="H70" s="86">
        <f>STDEV(H66:H68)</f>
        <v>19.780144100769348</v>
      </c>
      <c r="I70" s="114"/>
      <c r="J70" s="114"/>
    </row>
    <row r="71" spans="1:10" x14ac:dyDescent="0.15">
      <c r="C71" s="114"/>
      <c r="D71" s="114"/>
      <c r="E71" s="114"/>
      <c r="F71" s="114"/>
      <c r="G71" s="114"/>
      <c r="H71" s="114"/>
      <c r="I71" s="114"/>
      <c r="J71" s="114"/>
    </row>
    <row r="72" spans="1:10" ht="28" x14ac:dyDescent="0.15">
      <c r="B72" s="76" t="s">
        <v>45</v>
      </c>
      <c r="C72" s="113" t="s">
        <v>17</v>
      </c>
      <c r="D72" s="113" t="s">
        <v>19</v>
      </c>
      <c r="E72" s="113" t="s">
        <v>21</v>
      </c>
      <c r="F72" s="113" t="s">
        <v>23</v>
      </c>
      <c r="G72" s="113" t="s">
        <v>25</v>
      </c>
      <c r="H72" s="113" t="s">
        <v>27</v>
      </c>
      <c r="I72" s="114"/>
      <c r="J72" s="114"/>
    </row>
    <row r="73" spans="1:10" x14ac:dyDescent="0.15">
      <c r="C73" s="114">
        <f>(D59 - 0.0065)/0.003135*4</f>
        <v>-8.2934609250398719</v>
      </c>
      <c r="D73" s="114">
        <f>(F59 - 0.0065)/0.003135*4</f>
        <v>61.881977671451345</v>
      </c>
      <c r="E73" s="114">
        <f>(H59 - 0.0065)/0.003135*4</f>
        <v>95.055821371610833</v>
      </c>
      <c r="F73" s="114">
        <f>(J59 - 0.0065)/0.003135*4</f>
        <v>134.60925039872404</v>
      </c>
      <c r="G73" s="114">
        <f>(L59 - 0.0065)/0.003135*4</f>
        <v>172.88676236044654</v>
      </c>
      <c r="H73" s="114">
        <f>(N59 - 0.0065)/0.003135*4</f>
        <v>180.54226475279103</v>
      </c>
      <c r="I73" s="114"/>
      <c r="J73" s="114"/>
    </row>
    <row r="74" spans="1:10" x14ac:dyDescent="0.15">
      <c r="C74" s="114">
        <f t="shared" ref="C74:C75" si="27">(D60 - 0.0065)/0.003135*4</f>
        <v>-10.845295055821373</v>
      </c>
      <c r="D74" s="114">
        <f t="shared" ref="D74:D75" si="28">(F60 - 0.0065)/0.003135*4</f>
        <v>102.71132376395532</v>
      </c>
      <c r="E74" s="114">
        <f t="shared" ref="E74:E75" si="29">(H60 - 0.0065)/0.003135*4</f>
        <v>130.78149920255183</v>
      </c>
      <c r="F74" s="114">
        <f t="shared" ref="F74:F75" si="30">(J60 - 0.0065)/0.003135*4</f>
        <v>170.33492822966502</v>
      </c>
      <c r="G74" s="114">
        <f t="shared" ref="G74:G75" si="31">(L60 - 0.0065)/0.003135*4</f>
        <v>214.99202551834128</v>
      </c>
      <c r="H74" s="114">
        <f t="shared" ref="H74:H75" si="32">(N60 - 0.0065)/0.003135*4</f>
        <v>232.85486443381177</v>
      </c>
      <c r="I74" s="114"/>
      <c r="J74" s="114"/>
    </row>
    <row r="75" spans="1:10" x14ac:dyDescent="0.15">
      <c r="C75" s="114">
        <f t="shared" si="27"/>
        <v>-9.5693779904306222</v>
      </c>
      <c r="D75" s="114">
        <f t="shared" si="28"/>
        <v>73.365231259968098</v>
      </c>
      <c r="E75" s="114">
        <f t="shared" si="29"/>
        <v>105.26315789473682</v>
      </c>
      <c r="F75" s="114">
        <f t="shared" si="30"/>
        <v>124.40191387559808</v>
      </c>
      <c r="G75" s="114">
        <f t="shared" si="31"/>
        <v>160.12759170653908</v>
      </c>
      <c r="H75" s="114">
        <f t="shared" si="32"/>
        <v>160.12759170653908</v>
      </c>
      <c r="I75" s="114"/>
      <c r="J75" s="114"/>
    </row>
    <row r="76" spans="1:10" x14ac:dyDescent="0.15">
      <c r="B76" s="76" t="s">
        <v>33</v>
      </c>
      <c r="C76" s="86">
        <f>AVERAGE(C73:C75)</f>
        <v>-9.5693779904306222</v>
      </c>
      <c r="D76" s="86">
        <f>AVERAGE(D73:D75)</f>
        <v>79.319510898458248</v>
      </c>
      <c r="E76" s="86">
        <f>AVERAGE(E73:E75)</f>
        <v>110.36682615629984</v>
      </c>
      <c r="F76" s="86">
        <f t="shared" ref="F76" si="33">AVERAGE(F73:F75)</f>
        <v>143.11536416799572</v>
      </c>
      <c r="G76" s="86">
        <f t="shared" ref="G76" si="34">AVERAGE(G73:G75)</f>
        <v>182.66879319510895</v>
      </c>
      <c r="H76" s="86">
        <f t="shared" ref="H76" si="35">AVERAGE(H73:H75)</f>
        <v>191.17490696438063</v>
      </c>
      <c r="I76" s="114"/>
      <c r="J76" s="114"/>
    </row>
    <row r="77" spans="1:10" x14ac:dyDescent="0.15">
      <c r="B77" s="76" t="s">
        <v>34</v>
      </c>
      <c r="C77" s="86">
        <f>STDEV(C73:C75)</f>
        <v>1.2759170653907566</v>
      </c>
      <c r="D77" s="86">
        <f>STDEV(D73:D75)</f>
        <v>21.055853345219059</v>
      </c>
      <c r="E77" s="86">
        <f>STDEV(E73:E75)</f>
        <v>18.401537610023539</v>
      </c>
      <c r="F77" s="86">
        <f>STDEV(F73:F75)</f>
        <v>24.118995221703937</v>
      </c>
      <c r="G77" s="86">
        <f>STDEV(G73:G75)</f>
        <v>28.710496683445356</v>
      </c>
      <c r="H77" s="86">
        <f>STDEV(H73:H75)</f>
        <v>37.511383070829773</v>
      </c>
      <c r="I77" s="114"/>
      <c r="J77" s="114"/>
    </row>
    <row r="78" spans="1:10" x14ac:dyDescent="0.15">
      <c r="C78" s="86"/>
      <c r="D78" s="86"/>
      <c r="E78" s="86"/>
      <c r="F78" s="86"/>
      <c r="G78" s="86"/>
      <c r="H78" s="86"/>
      <c r="I78" s="114"/>
      <c r="J78" s="114"/>
    </row>
    <row r="79" spans="1:10" x14ac:dyDescent="0.15">
      <c r="B79" s="76" t="s">
        <v>46</v>
      </c>
      <c r="C79" s="113"/>
      <c r="D79" s="113"/>
      <c r="E79" s="113"/>
      <c r="F79" s="113"/>
      <c r="G79" s="113"/>
      <c r="H79" s="113"/>
      <c r="I79" s="114"/>
      <c r="J79" s="114"/>
    </row>
    <row r="80" spans="1:10" x14ac:dyDescent="0.15">
      <c r="B80" s="76" t="s">
        <v>33</v>
      </c>
      <c r="C80" s="86">
        <f>SUM(C69,C76)</f>
        <v>320.68048910154175</v>
      </c>
      <c r="D80" s="86">
        <f t="shared" ref="D80:H80" si="36">SUM(D69,D76)</f>
        <v>346.19883040935673</v>
      </c>
      <c r="E80" s="86">
        <f t="shared" si="36"/>
        <v>353.42902711323762</v>
      </c>
      <c r="F80" s="86">
        <f t="shared" si="36"/>
        <v>357.68208399787341</v>
      </c>
      <c r="G80" s="86">
        <f t="shared" si="36"/>
        <v>369.59064327485373</v>
      </c>
      <c r="H80" s="86">
        <f t="shared" si="36"/>
        <v>369.59064327485373</v>
      </c>
      <c r="I80" s="114"/>
      <c r="J80" s="114"/>
    </row>
    <row r="81" spans="2:10" x14ac:dyDescent="0.15">
      <c r="B81" s="76" t="s">
        <v>34</v>
      </c>
      <c r="C81" s="86">
        <f>SUM(C70,C77)</f>
        <v>18.692691316910835</v>
      </c>
      <c r="D81" s="86">
        <f t="shared" ref="D81:H81" si="37">SUM(D70,D77)</f>
        <v>47.951184345771765</v>
      </c>
      <c r="E81" s="86">
        <f t="shared" si="37"/>
        <v>41.474126216116204</v>
      </c>
      <c r="F81" s="86">
        <f t="shared" si="37"/>
        <v>56.203510628474532</v>
      </c>
      <c r="G81" s="86">
        <f t="shared" si="37"/>
        <v>51.283773892956191</v>
      </c>
      <c r="H81" s="86">
        <f t="shared" si="37"/>
        <v>57.291527171599121</v>
      </c>
      <c r="I81" s="114"/>
      <c r="J81" s="114"/>
    </row>
    <row r="83" spans="2:10" x14ac:dyDescent="0.15">
      <c r="B83" s="76" t="s">
        <v>0</v>
      </c>
      <c r="C83" s="85">
        <v>0</v>
      </c>
      <c r="D83" s="85">
        <v>1.5</v>
      </c>
      <c r="E83" s="85">
        <v>3</v>
      </c>
      <c r="F83" s="85">
        <v>6</v>
      </c>
      <c r="G83" s="85">
        <v>12</v>
      </c>
      <c r="H83" s="85">
        <v>24</v>
      </c>
    </row>
  </sheetData>
  <mergeCells count="26">
    <mergeCell ref="I22:I24"/>
    <mergeCell ref="J22:J24"/>
    <mergeCell ref="K22:K24"/>
    <mergeCell ref="L22:L24"/>
    <mergeCell ref="M22:M24"/>
    <mergeCell ref="N22:N24"/>
    <mergeCell ref="L18:L20"/>
    <mergeCell ref="M18:M20"/>
    <mergeCell ref="N18:N20"/>
    <mergeCell ref="A22:A24"/>
    <mergeCell ref="C22:C24"/>
    <mergeCell ref="D22:D24"/>
    <mergeCell ref="E22:E24"/>
    <mergeCell ref="F22:F24"/>
    <mergeCell ref="G22:G24"/>
    <mergeCell ref="H22:H24"/>
    <mergeCell ref="A18:A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6"/>
  <sheetViews>
    <sheetView tabSelected="1" topLeftCell="A35" zoomScale="88" zoomScaleNormal="93" workbookViewId="0">
      <selection activeCell="U70" sqref="U70"/>
    </sheetView>
  </sheetViews>
  <sheetFormatPr baseColWidth="10" defaultColWidth="8.83203125" defaultRowHeight="13" x14ac:dyDescent="0.15"/>
  <cols>
    <col min="1" max="1" width="20.6640625" customWidth="1"/>
    <col min="2" max="2" width="14" customWidth="1"/>
  </cols>
  <sheetData>
    <row r="1" spans="1:30" ht="40" x14ac:dyDescent="0.4">
      <c r="A1" s="88" t="s">
        <v>47</v>
      </c>
    </row>
    <row r="2" spans="1:30" ht="14" x14ac:dyDescent="0.15">
      <c r="A2" s="1" t="s">
        <v>1</v>
      </c>
      <c r="B2" s="2"/>
    </row>
    <row r="3" spans="1:30" x14ac:dyDescent="0.15">
      <c r="A3" t="s">
        <v>2</v>
      </c>
      <c r="B3" t="s">
        <v>3</v>
      </c>
    </row>
    <row r="4" spans="1:30" x14ac:dyDescent="0.15">
      <c r="A4" t="s">
        <v>4</v>
      </c>
      <c r="B4" t="s">
        <v>5</v>
      </c>
    </row>
    <row r="6" spans="1:30" ht="16" x14ac:dyDescent="0.2">
      <c r="A6" s="23" t="s">
        <v>14</v>
      </c>
      <c r="P6" s="23" t="s">
        <v>29</v>
      </c>
    </row>
    <row r="7" spans="1:30" x14ac:dyDescent="0.15">
      <c r="B7" s="3"/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  <c r="Q7" s="16"/>
      <c r="R7" s="17">
        <v>1</v>
      </c>
      <c r="S7" s="17">
        <v>2</v>
      </c>
      <c r="T7" s="17">
        <v>3</v>
      </c>
      <c r="U7" s="17">
        <v>4</v>
      </c>
      <c r="V7" s="17">
        <v>5</v>
      </c>
      <c r="W7" s="17">
        <v>6</v>
      </c>
      <c r="X7" s="17">
        <v>7</v>
      </c>
      <c r="Y7" s="17">
        <v>8</v>
      </c>
      <c r="Z7" s="17">
        <v>9</v>
      </c>
      <c r="AA7" s="17">
        <v>10</v>
      </c>
      <c r="AB7" s="17">
        <v>11</v>
      </c>
      <c r="AC7" s="17">
        <v>12</v>
      </c>
      <c r="AD7" s="15"/>
    </row>
    <row r="8" spans="1:30" ht="14" x14ac:dyDescent="0.15">
      <c r="B8" s="4" t="s">
        <v>6</v>
      </c>
      <c r="C8" s="5">
        <v>1.1299999999999999</v>
      </c>
      <c r="D8" s="6">
        <v>0.13700000000000001</v>
      </c>
      <c r="E8" s="7">
        <v>0.92400000000000004</v>
      </c>
      <c r="F8" s="8">
        <v>0.40100000000000002</v>
      </c>
      <c r="G8" s="9">
        <v>0.80900000000000005</v>
      </c>
      <c r="H8" s="10">
        <v>0.501</v>
      </c>
      <c r="I8" s="9">
        <v>0.79700000000000004</v>
      </c>
      <c r="J8" s="11">
        <v>0.57099999999999995</v>
      </c>
      <c r="K8" s="11">
        <v>0.68600000000000005</v>
      </c>
      <c r="L8" s="11">
        <v>0.65600000000000003</v>
      </c>
      <c r="M8" s="11">
        <v>0.66700000000000004</v>
      </c>
      <c r="N8" s="11">
        <v>0.67100000000000004</v>
      </c>
      <c r="O8" s="12">
        <v>450</v>
      </c>
      <c r="Q8" s="17" t="s">
        <v>6</v>
      </c>
      <c r="R8" s="18">
        <v>0.13</v>
      </c>
      <c r="S8" s="18">
        <v>0.13100000000000001</v>
      </c>
      <c r="T8" s="19">
        <v>0.128</v>
      </c>
      <c r="U8" s="18">
        <v>0.13400000000000001</v>
      </c>
      <c r="V8" s="19">
        <v>0.128</v>
      </c>
      <c r="W8" s="19">
        <v>0.128</v>
      </c>
      <c r="X8" s="18">
        <v>0.13200000000000001</v>
      </c>
      <c r="Y8" s="18">
        <v>0.13100000000000001</v>
      </c>
      <c r="Z8" s="19">
        <v>0.126</v>
      </c>
      <c r="AA8" s="19">
        <v>0.123</v>
      </c>
      <c r="AB8" s="19">
        <v>0.129</v>
      </c>
      <c r="AC8" s="19">
        <v>0.127</v>
      </c>
      <c r="AD8" s="20">
        <v>450</v>
      </c>
    </row>
    <row r="9" spans="1:30" ht="14" x14ac:dyDescent="0.15">
      <c r="B9" s="4" t="s">
        <v>7</v>
      </c>
      <c r="C9" s="5">
        <v>1.1240000000000001</v>
      </c>
      <c r="D9" s="6">
        <v>0.14599999999999999</v>
      </c>
      <c r="E9" s="7">
        <v>0.89100000000000001</v>
      </c>
      <c r="F9" s="8">
        <v>0.374</v>
      </c>
      <c r="G9" s="7">
        <v>0.83</v>
      </c>
      <c r="H9" s="10">
        <v>0.44700000000000001</v>
      </c>
      <c r="I9" s="9">
        <v>0.77200000000000002</v>
      </c>
      <c r="J9" s="11">
        <v>0.56200000000000006</v>
      </c>
      <c r="K9" s="11">
        <v>0.67</v>
      </c>
      <c r="L9" s="11">
        <v>0.623</v>
      </c>
      <c r="M9" s="11">
        <v>0.64700000000000002</v>
      </c>
      <c r="N9" s="11">
        <v>0.64500000000000002</v>
      </c>
      <c r="O9" s="12">
        <v>450</v>
      </c>
      <c r="Q9" s="17" t="s">
        <v>7</v>
      </c>
      <c r="R9" s="18">
        <v>0.13300000000000001</v>
      </c>
      <c r="S9" s="18">
        <v>0.13600000000000001</v>
      </c>
      <c r="T9" s="19">
        <v>0.129</v>
      </c>
      <c r="U9" s="18">
        <v>0.13400000000000001</v>
      </c>
      <c r="V9" s="19">
        <v>0.126</v>
      </c>
      <c r="W9" s="18">
        <v>0.13400000000000001</v>
      </c>
      <c r="X9" s="21">
        <v>0.13700000000000001</v>
      </c>
      <c r="Y9" s="18">
        <v>0.13400000000000001</v>
      </c>
      <c r="Z9" s="18">
        <v>0.13</v>
      </c>
      <c r="AA9" s="18">
        <v>0.13100000000000001</v>
      </c>
      <c r="AB9" s="19">
        <v>0.127</v>
      </c>
      <c r="AC9" s="19">
        <v>0.125</v>
      </c>
      <c r="AD9" s="20">
        <v>450</v>
      </c>
    </row>
    <row r="10" spans="1:30" ht="14" x14ac:dyDescent="0.15">
      <c r="B10" s="4" t="s">
        <v>8</v>
      </c>
      <c r="C10" s="5">
        <v>1.093</v>
      </c>
      <c r="D10" s="6">
        <v>0.14000000000000001</v>
      </c>
      <c r="E10" s="7">
        <v>0.90800000000000003</v>
      </c>
      <c r="F10" s="8">
        <v>0.35</v>
      </c>
      <c r="G10" s="9">
        <v>0.79600000000000004</v>
      </c>
      <c r="H10" s="10">
        <v>0.45100000000000001</v>
      </c>
      <c r="I10" s="9">
        <v>0.79800000000000004</v>
      </c>
      <c r="J10" s="10">
        <v>0.55500000000000005</v>
      </c>
      <c r="K10" s="9">
        <v>0.69</v>
      </c>
      <c r="L10" s="11">
        <v>0.64300000000000002</v>
      </c>
      <c r="M10" s="11">
        <v>0.67600000000000005</v>
      </c>
      <c r="N10" s="11">
        <v>0.66500000000000004</v>
      </c>
      <c r="O10" s="12">
        <v>450</v>
      </c>
      <c r="Q10" s="17" t="s">
        <v>8</v>
      </c>
      <c r="R10" s="19">
        <v>0.127</v>
      </c>
      <c r="S10" s="21">
        <v>0.13700000000000001</v>
      </c>
      <c r="T10" s="19">
        <v>0.129</v>
      </c>
      <c r="U10" s="18">
        <v>0.13500000000000001</v>
      </c>
      <c r="V10" s="18">
        <v>0.13</v>
      </c>
      <c r="W10" s="18">
        <v>0.13600000000000001</v>
      </c>
      <c r="X10" s="21">
        <v>0.14199999999999999</v>
      </c>
      <c r="Y10" s="21">
        <v>0.14099999999999999</v>
      </c>
      <c r="Z10" s="21">
        <v>0.13700000000000001</v>
      </c>
      <c r="AA10" s="18">
        <v>0.13500000000000001</v>
      </c>
      <c r="AB10" s="18">
        <v>0.13400000000000001</v>
      </c>
      <c r="AC10" s="18">
        <v>0.13200000000000001</v>
      </c>
      <c r="AD10" s="20">
        <v>450</v>
      </c>
    </row>
    <row r="11" spans="1:30" ht="14" x14ac:dyDescent="0.15">
      <c r="B11" s="4" t="s">
        <v>9</v>
      </c>
      <c r="C11" s="13">
        <v>1.85</v>
      </c>
      <c r="D11" s="5">
        <v>1.1000000000000001</v>
      </c>
      <c r="E11" s="11">
        <v>0.65200000000000002</v>
      </c>
      <c r="F11" s="8">
        <v>0.41099999999999998</v>
      </c>
      <c r="G11" s="14">
        <v>0.27600000000000002</v>
      </c>
      <c r="H11" s="14">
        <v>0.20699999999999999</v>
      </c>
      <c r="I11" s="6">
        <v>0.17199999999999999</v>
      </c>
      <c r="J11" s="6">
        <v>0.155</v>
      </c>
      <c r="K11" s="6">
        <v>4.4999999999999998E-2</v>
      </c>
      <c r="L11" s="6">
        <v>4.4999999999999998E-2</v>
      </c>
      <c r="M11" s="6">
        <v>4.4999999999999998E-2</v>
      </c>
      <c r="N11" s="6">
        <v>4.3999999999999997E-2</v>
      </c>
      <c r="O11" s="12">
        <v>450</v>
      </c>
      <c r="Q11" s="17" t="s">
        <v>9</v>
      </c>
      <c r="R11" s="18">
        <v>0.13100000000000001</v>
      </c>
      <c r="S11" s="18">
        <v>0.13500000000000001</v>
      </c>
      <c r="T11" s="18">
        <v>0.13600000000000001</v>
      </c>
      <c r="U11" s="18">
        <v>0.13600000000000001</v>
      </c>
      <c r="V11" s="18">
        <v>0.13600000000000001</v>
      </c>
      <c r="W11" s="21">
        <v>0.14199999999999999</v>
      </c>
      <c r="X11" s="18">
        <v>0.13200000000000001</v>
      </c>
      <c r="Y11" s="18">
        <v>0.13600000000000001</v>
      </c>
      <c r="Z11" s="22">
        <v>4.4999999999999998E-2</v>
      </c>
      <c r="AA11" s="22">
        <v>4.4999999999999998E-2</v>
      </c>
      <c r="AB11" s="22">
        <v>4.4999999999999998E-2</v>
      </c>
      <c r="AC11" s="22">
        <v>4.3999999999999997E-2</v>
      </c>
      <c r="AD11" s="20">
        <v>450</v>
      </c>
    </row>
    <row r="12" spans="1:30" ht="14" x14ac:dyDescent="0.15">
      <c r="B12" s="4" t="s">
        <v>10</v>
      </c>
      <c r="C12" s="13">
        <v>1.819</v>
      </c>
      <c r="D12" s="5">
        <v>1.1000000000000001</v>
      </c>
      <c r="E12" s="11">
        <v>0.64100000000000001</v>
      </c>
      <c r="F12" s="8">
        <v>0.41199999999999998</v>
      </c>
      <c r="G12" s="14">
        <v>0.28000000000000003</v>
      </c>
      <c r="H12" s="14">
        <v>0.21199999999999999</v>
      </c>
      <c r="I12" s="6">
        <v>0.16900000000000001</v>
      </c>
      <c r="J12" s="6">
        <v>0.156</v>
      </c>
      <c r="K12" s="6">
        <v>4.3999999999999997E-2</v>
      </c>
      <c r="L12" s="6">
        <v>4.4999999999999998E-2</v>
      </c>
      <c r="M12" s="6">
        <v>4.3999999999999997E-2</v>
      </c>
      <c r="N12" s="6">
        <v>4.3999999999999997E-2</v>
      </c>
      <c r="O12" s="12">
        <v>450</v>
      </c>
      <c r="Q12" s="17" t="s">
        <v>10</v>
      </c>
      <c r="R12" s="18">
        <v>0.13600000000000001</v>
      </c>
      <c r="S12" s="21">
        <v>0.13800000000000001</v>
      </c>
      <c r="T12" s="21">
        <v>0.13900000000000001</v>
      </c>
      <c r="U12" s="21">
        <v>0.14099999999999999</v>
      </c>
      <c r="V12" s="21">
        <v>0.14099999999999999</v>
      </c>
      <c r="W12" s="21">
        <v>0.14099999999999999</v>
      </c>
      <c r="X12" s="21">
        <v>0.14000000000000001</v>
      </c>
      <c r="Y12" s="21">
        <v>0.14399999999999999</v>
      </c>
      <c r="Z12" s="22">
        <v>4.4999999999999998E-2</v>
      </c>
      <c r="AA12" s="22">
        <v>4.4999999999999998E-2</v>
      </c>
      <c r="AB12" s="22">
        <v>4.4999999999999998E-2</v>
      </c>
      <c r="AC12" s="22">
        <v>4.3999999999999997E-2</v>
      </c>
      <c r="AD12" s="20">
        <v>450</v>
      </c>
    </row>
    <row r="13" spans="1:30" ht="14" x14ac:dyDescent="0.15">
      <c r="B13" s="4" t="s">
        <v>11</v>
      </c>
      <c r="C13" s="13">
        <v>1.8220000000000001</v>
      </c>
      <c r="D13" s="5">
        <v>1.103</v>
      </c>
      <c r="E13" s="11">
        <v>0.65400000000000003</v>
      </c>
      <c r="F13" s="8">
        <v>0.41099999999999998</v>
      </c>
      <c r="G13" s="14">
        <v>0.28299999999999997</v>
      </c>
      <c r="H13" s="14">
        <v>0.20599999999999999</v>
      </c>
      <c r="I13" s="14">
        <v>0.17699999999999999</v>
      </c>
      <c r="J13" s="6">
        <v>0.158</v>
      </c>
      <c r="K13" s="6">
        <v>4.3999999999999997E-2</v>
      </c>
      <c r="L13" s="6">
        <v>4.3999999999999997E-2</v>
      </c>
      <c r="M13" s="6">
        <v>4.3999999999999997E-2</v>
      </c>
      <c r="N13" s="6">
        <v>4.3999999999999997E-2</v>
      </c>
      <c r="O13" s="12">
        <v>450</v>
      </c>
      <c r="Q13" s="17" t="s">
        <v>11</v>
      </c>
      <c r="R13" s="22">
        <v>4.4999999999999998E-2</v>
      </c>
      <c r="S13" s="22">
        <v>4.4999999999999998E-2</v>
      </c>
      <c r="T13" s="22">
        <v>4.4999999999999998E-2</v>
      </c>
      <c r="U13" s="22">
        <v>4.5999999999999999E-2</v>
      </c>
      <c r="V13" s="22">
        <v>4.4999999999999998E-2</v>
      </c>
      <c r="W13" s="22">
        <v>4.5999999999999999E-2</v>
      </c>
      <c r="X13" s="22">
        <v>4.4999999999999998E-2</v>
      </c>
      <c r="Y13" s="22">
        <v>4.4999999999999998E-2</v>
      </c>
      <c r="Z13" s="22">
        <v>4.4999999999999998E-2</v>
      </c>
      <c r="AA13" s="22">
        <v>4.4999999999999998E-2</v>
      </c>
      <c r="AB13" s="22">
        <v>4.5999999999999999E-2</v>
      </c>
      <c r="AC13" s="22">
        <v>4.4999999999999998E-2</v>
      </c>
      <c r="AD13" s="20">
        <v>450</v>
      </c>
    </row>
    <row r="14" spans="1:30" ht="14" x14ac:dyDescent="0.15">
      <c r="B14" s="4" t="s">
        <v>12</v>
      </c>
      <c r="C14" s="6">
        <v>4.4999999999999998E-2</v>
      </c>
      <c r="D14" s="6">
        <v>4.4999999999999998E-2</v>
      </c>
      <c r="E14" s="6">
        <v>4.4999999999999998E-2</v>
      </c>
      <c r="F14" s="6">
        <v>4.4999999999999998E-2</v>
      </c>
      <c r="G14" s="6">
        <v>4.4999999999999998E-2</v>
      </c>
      <c r="H14" s="6">
        <v>4.4999999999999998E-2</v>
      </c>
      <c r="I14" s="6">
        <v>4.5999999999999999E-2</v>
      </c>
      <c r="J14" s="6">
        <v>4.7E-2</v>
      </c>
      <c r="K14" s="6">
        <v>4.4999999999999998E-2</v>
      </c>
      <c r="L14" s="6">
        <v>4.3999999999999997E-2</v>
      </c>
      <c r="M14" s="6">
        <v>4.3999999999999997E-2</v>
      </c>
      <c r="N14" s="6">
        <v>4.3999999999999997E-2</v>
      </c>
      <c r="O14" s="12">
        <v>450</v>
      </c>
      <c r="Q14" s="17" t="s">
        <v>12</v>
      </c>
      <c r="R14" s="22">
        <v>4.4999999999999998E-2</v>
      </c>
      <c r="S14" s="22">
        <v>4.4999999999999998E-2</v>
      </c>
      <c r="T14" s="22">
        <v>4.5999999999999999E-2</v>
      </c>
      <c r="U14" s="22">
        <v>4.5999999999999999E-2</v>
      </c>
      <c r="V14" s="22">
        <v>4.4999999999999998E-2</v>
      </c>
      <c r="W14" s="22">
        <v>4.4999999999999998E-2</v>
      </c>
      <c r="X14" s="22">
        <v>4.4999999999999998E-2</v>
      </c>
      <c r="Y14" s="22">
        <v>4.4999999999999998E-2</v>
      </c>
      <c r="Z14" s="22">
        <v>4.4999999999999998E-2</v>
      </c>
      <c r="AA14" s="22">
        <v>4.4999999999999998E-2</v>
      </c>
      <c r="AB14" s="22">
        <v>4.4999999999999998E-2</v>
      </c>
      <c r="AC14" s="22">
        <v>4.4999999999999998E-2</v>
      </c>
      <c r="AD14" s="20">
        <v>450</v>
      </c>
    </row>
    <row r="15" spans="1:30" ht="14" x14ac:dyDescent="0.15">
      <c r="B15" s="4" t="s">
        <v>13</v>
      </c>
      <c r="C15" s="6">
        <v>4.4999999999999998E-2</v>
      </c>
      <c r="D15" s="6">
        <v>4.4999999999999998E-2</v>
      </c>
      <c r="E15" s="6">
        <v>4.4999999999999998E-2</v>
      </c>
      <c r="F15" s="6">
        <v>4.4999999999999998E-2</v>
      </c>
      <c r="G15" s="6">
        <v>4.4999999999999998E-2</v>
      </c>
      <c r="H15" s="6">
        <v>4.3999999999999997E-2</v>
      </c>
      <c r="I15" s="6">
        <v>4.4999999999999998E-2</v>
      </c>
      <c r="J15" s="6">
        <v>4.3999999999999997E-2</v>
      </c>
      <c r="K15" s="6">
        <v>4.3999999999999997E-2</v>
      </c>
      <c r="L15" s="6">
        <v>4.3999999999999997E-2</v>
      </c>
      <c r="M15" s="6">
        <v>4.4999999999999998E-2</v>
      </c>
      <c r="N15" s="6">
        <v>4.3999999999999997E-2</v>
      </c>
      <c r="O15" s="12">
        <v>450</v>
      </c>
      <c r="Q15" s="17" t="s">
        <v>13</v>
      </c>
      <c r="R15" s="22">
        <v>4.4999999999999998E-2</v>
      </c>
      <c r="S15" s="22">
        <v>4.4999999999999998E-2</v>
      </c>
      <c r="T15" s="22">
        <v>4.4999999999999998E-2</v>
      </c>
      <c r="U15" s="22">
        <v>4.4999999999999998E-2</v>
      </c>
      <c r="V15" s="22">
        <v>4.4999999999999998E-2</v>
      </c>
      <c r="W15" s="22">
        <v>4.4999999999999998E-2</v>
      </c>
      <c r="X15" s="22">
        <v>4.4999999999999998E-2</v>
      </c>
      <c r="Y15" s="22">
        <v>4.4999999999999998E-2</v>
      </c>
      <c r="Z15" s="22">
        <v>4.4999999999999998E-2</v>
      </c>
      <c r="AA15" s="22">
        <v>4.4999999999999998E-2</v>
      </c>
      <c r="AB15" s="22">
        <v>4.4999999999999998E-2</v>
      </c>
      <c r="AC15" s="22">
        <v>4.4999999999999998E-2</v>
      </c>
      <c r="AD15" s="20">
        <v>450</v>
      </c>
    </row>
    <row r="18" spans="1:29" ht="17" thickBot="1" x14ac:dyDescent="0.25">
      <c r="A18" s="23" t="s">
        <v>14</v>
      </c>
      <c r="P18" s="23" t="s">
        <v>29</v>
      </c>
    </row>
    <row r="19" spans="1:29" ht="14" thickBot="1" x14ac:dyDescent="0.2">
      <c r="B19" s="24"/>
      <c r="C19" s="25">
        <v>1</v>
      </c>
      <c r="D19" s="25">
        <v>2</v>
      </c>
      <c r="E19" s="25">
        <v>3</v>
      </c>
      <c r="F19" s="25">
        <v>4</v>
      </c>
      <c r="G19" s="25">
        <v>5</v>
      </c>
      <c r="H19" s="25">
        <v>6</v>
      </c>
      <c r="I19" s="25">
        <v>7</v>
      </c>
      <c r="J19" s="25">
        <v>8</v>
      </c>
      <c r="K19" s="25">
        <v>9</v>
      </c>
      <c r="L19" s="25">
        <v>10</v>
      </c>
      <c r="M19" s="25">
        <v>11</v>
      </c>
      <c r="N19" s="26">
        <v>12</v>
      </c>
      <c r="Q19" s="24"/>
      <c r="R19" s="25">
        <v>1</v>
      </c>
      <c r="S19" s="25">
        <v>2</v>
      </c>
      <c r="T19" s="25">
        <v>3</v>
      </c>
      <c r="U19" s="25">
        <v>4</v>
      </c>
      <c r="V19" s="25">
        <v>5</v>
      </c>
      <c r="W19" s="25">
        <v>6</v>
      </c>
      <c r="X19" s="25">
        <v>7</v>
      </c>
      <c r="Y19" s="25">
        <v>8</v>
      </c>
      <c r="Z19" s="25">
        <v>9</v>
      </c>
      <c r="AA19" s="25">
        <v>10</v>
      </c>
      <c r="AB19" s="25">
        <v>11</v>
      </c>
      <c r="AC19" s="26">
        <v>12</v>
      </c>
    </row>
    <row r="20" spans="1:29" ht="14" x14ac:dyDescent="0.15">
      <c r="A20" s="62" t="s">
        <v>15</v>
      </c>
      <c r="B20" s="27" t="s">
        <v>6</v>
      </c>
      <c r="C20" s="64" t="s">
        <v>16</v>
      </c>
      <c r="D20" s="59" t="s">
        <v>17</v>
      </c>
      <c r="E20" s="59" t="s">
        <v>18</v>
      </c>
      <c r="F20" s="59" t="s">
        <v>19</v>
      </c>
      <c r="G20" s="59" t="s">
        <v>20</v>
      </c>
      <c r="H20" s="59" t="s">
        <v>21</v>
      </c>
      <c r="I20" s="59" t="s">
        <v>22</v>
      </c>
      <c r="J20" s="59" t="s">
        <v>23</v>
      </c>
      <c r="K20" s="59" t="s">
        <v>24</v>
      </c>
      <c r="L20" s="59" t="s">
        <v>25</v>
      </c>
      <c r="M20" s="59" t="s">
        <v>26</v>
      </c>
      <c r="N20" s="68" t="s">
        <v>27</v>
      </c>
      <c r="P20" s="62" t="s">
        <v>30</v>
      </c>
      <c r="Q20" s="27" t="s">
        <v>6</v>
      </c>
      <c r="R20" s="64" t="s">
        <v>16</v>
      </c>
      <c r="S20" s="59" t="s">
        <v>17</v>
      </c>
      <c r="T20" s="59" t="s">
        <v>18</v>
      </c>
      <c r="U20" s="59" t="s">
        <v>19</v>
      </c>
      <c r="V20" s="59" t="s">
        <v>20</v>
      </c>
      <c r="W20" s="59" t="s">
        <v>21</v>
      </c>
      <c r="X20" s="59" t="s">
        <v>22</v>
      </c>
      <c r="Y20" s="59" t="s">
        <v>23</v>
      </c>
      <c r="Z20" s="59" t="s">
        <v>24</v>
      </c>
      <c r="AA20" s="59" t="s">
        <v>25</v>
      </c>
      <c r="AB20" s="59" t="s">
        <v>26</v>
      </c>
      <c r="AC20" s="68" t="s">
        <v>27</v>
      </c>
    </row>
    <row r="21" spans="1:29" ht="14" x14ac:dyDescent="0.15">
      <c r="A21" s="63"/>
      <c r="B21" s="29" t="s">
        <v>7</v>
      </c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9"/>
      <c r="P21" s="63"/>
      <c r="Q21" s="29" t="s">
        <v>7</v>
      </c>
      <c r="R21" s="65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9"/>
    </row>
    <row r="22" spans="1:29" ht="15" thickBot="1" x14ac:dyDescent="0.2">
      <c r="A22" s="63"/>
      <c r="B22" s="29" t="s">
        <v>8</v>
      </c>
      <c r="C22" s="66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70"/>
      <c r="P22" s="63"/>
      <c r="Q22" s="29" t="s">
        <v>8</v>
      </c>
      <c r="R22" s="66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70"/>
    </row>
    <row r="23" spans="1:29" ht="14" x14ac:dyDescent="0.15">
      <c r="A23" s="67" t="s">
        <v>28</v>
      </c>
      <c r="B23" s="29" t="s">
        <v>9</v>
      </c>
      <c r="C23" s="30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32">
        <v>8</v>
      </c>
      <c r="K23" s="33"/>
      <c r="L23" s="34"/>
      <c r="M23" s="34"/>
      <c r="N23" s="35"/>
      <c r="P23" s="67" t="s">
        <v>28</v>
      </c>
      <c r="Q23" s="29" t="s">
        <v>9</v>
      </c>
      <c r="R23" s="50">
        <v>1</v>
      </c>
      <c r="S23" s="51">
        <v>2</v>
      </c>
      <c r="T23" s="51">
        <v>3</v>
      </c>
      <c r="U23" s="51">
        <v>4</v>
      </c>
      <c r="V23" s="51">
        <v>5</v>
      </c>
      <c r="W23" s="51">
        <v>6</v>
      </c>
      <c r="X23" s="51">
        <v>7</v>
      </c>
      <c r="Y23" s="52">
        <v>8</v>
      </c>
      <c r="Z23" s="53"/>
      <c r="AA23" s="54"/>
      <c r="AB23" s="54"/>
      <c r="AC23" s="55"/>
    </row>
    <row r="24" spans="1:29" ht="15" thickBot="1" x14ac:dyDescent="0.2">
      <c r="A24" s="67"/>
      <c r="B24" s="29" t="s">
        <v>10</v>
      </c>
      <c r="C24" s="36">
        <v>1</v>
      </c>
      <c r="D24" s="37">
        <v>2</v>
      </c>
      <c r="E24" s="37">
        <v>3</v>
      </c>
      <c r="F24" s="37">
        <v>4</v>
      </c>
      <c r="G24" s="37">
        <v>5</v>
      </c>
      <c r="H24" s="37">
        <v>6</v>
      </c>
      <c r="I24" s="37">
        <v>7</v>
      </c>
      <c r="J24" s="38">
        <v>8</v>
      </c>
      <c r="K24" s="39"/>
      <c r="L24" s="40"/>
      <c r="M24" s="40"/>
      <c r="N24" s="41"/>
      <c r="P24" s="67"/>
      <c r="Q24" s="29" t="s">
        <v>10</v>
      </c>
      <c r="R24" s="42">
        <v>1</v>
      </c>
      <c r="S24" s="43">
        <v>2</v>
      </c>
      <c r="T24" s="43">
        <v>3</v>
      </c>
      <c r="U24" s="43">
        <v>4</v>
      </c>
      <c r="V24" s="43">
        <v>5</v>
      </c>
      <c r="W24" s="43">
        <v>6</v>
      </c>
      <c r="X24" s="43">
        <v>7</v>
      </c>
      <c r="Y24" s="44">
        <v>8</v>
      </c>
      <c r="Z24" s="56"/>
      <c r="AA24" s="40"/>
      <c r="AB24" s="40"/>
      <c r="AC24" s="41"/>
    </row>
    <row r="25" spans="1:29" ht="15" thickBot="1" x14ac:dyDescent="0.2">
      <c r="A25" s="67"/>
      <c r="B25" s="29" t="s">
        <v>11</v>
      </c>
      <c r="C25" s="42">
        <v>1</v>
      </c>
      <c r="D25" s="43">
        <v>2</v>
      </c>
      <c r="E25" s="43">
        <v>3</v>
      </c>
      <c r="F25" s="43">
        <v>4</v>
      </c>
      <c r="G25" s="43">
        <v>5</v>
      </c>
      <c r="H25" s="43">
        <v>6</v>
      </c>
      <c r="I25" s="43">
        <v>7</v>
      </c>
      <c r="J25" s="44">
        <v>8</v>
      </c>
      <c r="K25" s="39"/>
      <c r="L25" s="40"/>
      <c r="M25" s="40"/>
      <c r="N25" s="41"/>
      <c r="P25" s="57"/>
      <c r="Q25" s="29" t="s">
        <v>11</v>
      </c>
      <c r="R25" s="30"/>
      <c r="S25" s="31"/>
      <c r="T25" s="31"/>
      <c r="U25" s="31"/>
      <c r="V25" s="31"/>
      <c r="W25" s="31"/>
      <c r="X25" s="31"/>
      <c r="Y25" s="31"/>
      <c r="Z25" s="40"/>
      <c r="AA25" s="40"/>
      <c r="AB25" s="40"/>
      <c r="AC25" s="41"/>
    </row>
    <row r="26" spans="1:29" ht="14" x14ac:dyDescent="0.15">
      <c r="A26" s="45"/>
      <c r="B26" s="29" t="s">
        <v>12</v>
      </c>
      <c r="C26" s="46"/>
      <c r="D26" s="47"/>
      <c r="E26" s="47"/>
      <c r="F26" s="47"/>
      <c r="G26" s="47"/>
      <c r="H26" s="47"/>
      <c r="I26" s="47"/>
      <c r="J26" s="47"/>
      <c r="K26" s="40"/>
      <c r="L26" s="40"/>
      <c r="M26" s="40"/>
      <c r="N26" s="41"/>
      <c r="P26" s="45"/>
      <c r="Q26" s="29" t="s">
        <v>12</v>
      </c>
      <c r="R26" s="58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</row>
    <row r="27" spans="1:29" ht="15" thickBot="1" x14ac:dyDescent="0.2">
      <c r="A27" s="48"/>
      <c r="B27" s="49" t="s">
        <v>13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  <c r="P27" s="48"/>
      <c r="Q27" s="49" t="s">
        <v>13</v>
      </c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4"/>
    </row>
    <row r="29" spans="1:29" ht="20" x14ac:dyDescent="0.2">
      <c r="A29" s="82" t="s">
        <v>40</v>
      </c>
    </row>
    <row r="30" spans="1:29" ht="28" x14ac:dyDescent="0.15">
      <c r="A30" s="72" t="s">
        <v>31</v>
      </c>
      <c r="C30" s="30">
        <v>1</v>
      </c>
      <c r="D30" s="31">
        <v>2</v>
      </c>
      <c r="E30" s="31">
        <v>3</v>
      </c>
      <c r="F30" s="31">
        <v>4</v>
      </c>
      <c r="G30" s="31">
        <v>5</v>
      </c>
      <c r="H30" s="31">
        <v>6</v>
      </c>
      <c r="I30" s="31">
        <v>7</v>
      </c>
      <c r="J30" s="32">
        <v>8</v>
      </c>
      <c r="S30" s="74" t="s">
        <v>39</v>
      </c>
      <c r="T30" s="81" t="s">
        <v>38</v>
      </c>
    </row>
    <row r="31" spans="1:29" x14ac:dyDescent="0.15">
      <c r="A31" s="71"/>
      <c r="C31" s="73">
        <f>C11</f>
        <v>1.85</v>
      </c>
      <c r="D31" s="73">
        <f t="shared" ref="D31:J31" si="0">D11</f>
        <v>1.1000000000000001</v>
      </c>
      <c r="E31" s="73">
        <f t="shared" si="0"/>
        <v>0.65200000000000002</v>
      </c>
      <c r="F31" s="73">
        <f t="shared" si="0"/>
        <v>0.41099999999999998</v>
      </c>
      <c r="G31" s="73">
        <f t="shared" si="0"/>
        <v>0.27600000000000002</v>
      </c>
      <c r="H31" s="73">
        <f t="shared" si="0"/>
        <v>0.20699999999999999</v>
      </c>
      <c r="I31" s="73">
        <f t="shared" si="0"/>
        <v>0.17199999999999999</v>
      </c>
      <c r="J31" s="73">
        <f t="shared" si="0"/>
        <v>0.155</v>
      </c>
      <c r="S31" s="74" t="s">
        <v>37</v>
      </c>
      <c r="T31" s="80">
        <v>0.99505900000000003</v>
      </c>
    </row>
    <row r="32" spans="1:29" x14ac:dyDescent="0.15">
      <c r="A32" s="71"/>
      <c r="C32" s="73">
        <f t="shared" ref="C32:J32" si="1">C12</f>
        <v>1.819</v>
      </c>
      <c r="D32" s="73">
        <f t="shared" si="1"/>
        <v>1.1000000000000001</v>
      </c>
      <c r="E32" s="73">
        <f t="shared" si="1"/>
        <v>0.64100000000000001</v>
      </c>
      <c r="F32" s="73">
        <f t="shared" si="1"/>
        <v>0.41199999999999998</v>
      </c>
      <c r="G32" s="73">
        <f t="shared" si="1"/>
        <v>0.28000000000000003</v>
      </c>
      <c r="H32" s="73">
        <f t="shared" si="1"/>
        <v>0.21199999999999999</v>
      </c>
      <c r="I32" s="73">
        <f t="shared" si="1"/>
        <v>0.16900000000000001</v>
      </c>
      <c r="J32" s="73">
        <f t="shared" si="1"/>
        <v>0.156</v>
      </c>
    </row>
    <row r="33" spans="1:18" x14ac:dyDescent="0.15">
      <c r="C33" s="73">
        <f t="shared" ref="C33:J33" si="2">C13</f>
        <v>1.8220000000000001</v>
      </c>
      <c r="D33" s="73">
        <f t="shared" si="2"/>
        <v>1.103</v>
      </c>
      <c r="E33" s="73">
        <f t="shared" si="2"/>
        <v>0.65400000000000003</v>
      </c>
      <c r="F33" s="73">
        <f t="shared" si="2"/>
        <v>0.41099999999999998</v>
      </c>
      <c r="G33" s="73">
        <f t="shared" si="2"/>
        <v>0.28299999999999997</v>
      </c>
      <c r="H33" s="73">
        <f t="shared" si="2"/>
        <v>0.20599999999999999</v>
      </c>
      <c r="I33" s="73">
        <f t="shared" si="2"/>
        <v>0.17699999999999999</v>
      </c>
      <c r="J33" s="73">
        <f t="shared" si="2"/>
        <v>0.158</v>
      </c>
    </row>
    <row r="34" spans="1:18" x14ac:dyDescent="0.15">
      <c r="B34" s="76" t="s">
        <v>33</v>
      </c>
      <c r="C34" s="75">
        <f>AVERAGE(C31:C33)</f>
        <v>1.8303333333333331</v>
      </c>
      <c r="D34" s="75">
        <f t="shared" ref="D34:J34" si="3">AVERAGE(D31:D33)</f>
        <v>1.101</v>
      </c>
      <c r="E34" s="75">
        <f t="shared" si="3"/>
        <v>0.64900000000000002</v>
      </c>
      <c r="F34" s="75">
        <f t="shared" si="3"/>
        <v>0.41133333333333333</v>
      </c>
      <c r="G34" s="75">
        <f t="shared" si="3"/>
        <v>0.27966666666666667</v>
      </c>
      <c r="H34" s="75">
        <f t="shared" si="3"/>
        <v>0.20833333333333334</v>
      </c>
      <c r="I34" s="75">
        <f t="shared" si="3"/>
        <v>0.17266666666666666</v>
      </c>
      <c r="J34" s="75">
        <f t="shared" si="3"/>
        <v>0.15633333333333332</v>
      </c>
    </row>
    <row r="35" spans="1:18" x14ac:dyDescent="0.15">
      <c r="B35" s="76" t="s">
        <v>34</v>
      </c>
      <c r="C35" s="75">
        <f>STDEV(C31:C33)</f>
        <v>1.7097758137642933E-2</v>
      </c>
      <c r="D35" s="75">
        <f t="shared" ref="D35:J35" si="4">STDEV(D31:D33)</f>
        <v>1.7320508075688147E-3</v>
      </c>
      <c r="E35" s="75">
        <f t="shared" si="4"/>
        <v>7.0000000000000071E-3</v>
      </c>
      <c r="F35" s="75">
        <f t="shared" si="4"/>
        <v>5.7735026918962634E-4</v>
      </c>
      <c r="G35" s="75">
        <f t="shared" si="4"/>
        <v>3.5118845842842228E-3</v>
      </c>
      <c r="H35" s="75">
        <f t="shared" si="4"/>
        <v>3.2145502536643214E-3</v>
      </c>
      <c r="I35" s="75">
        <f t="shared" si="4"/>
        <v>4.0414518843273715E-3</v>
      </c>
      <c r="J35" s="75">
        <f t="shared" si="4"/>
        <v>1.5275252316519479E-3</v>
      </c>
    </row>
    <row r="37" spans="1:18" ht="28" x14ac:dyDescent="0.15">
      <c r="A37" s="72" t="s">
        <v>32</v>
      </c>
      <c r="C37" s="30">
        <v>1</v>
      </c>
      <c r="D37" s="31">
        <v>2</v>
      </c>
      <c r="E37" s="31">
        <v>3</v>
      </c>
      <c r="F37" s="31">
        <v>4</v>
      </c>
      <c r="G37" s="31">
        <v>5</v>
      </c>
      <c r="H37" s="31">
        <v>6</v>
      </c>
      <c r="I37" s="31">
        <v>7</v>
      </c>
      <c r="J37" s="32">
        <v>8</v>
      </c>
    </row>
    <row r="38" spans="1:18" x14ac:dyDescent="0.15">
      <c r="C38" s="73">
        <f>R11</f>
        <v>0.13100000000000001</v>
      </c>
      <c r="D38" s="73">
        <f>S11</f>
        <v>0.13500000000000001</v>
      </c>
      <c r="E38" s="73">
        <f>T11</f>
        <v>0.13600000000000001</v>
      </c>
      <c r="F38" s="73">
        <f>U11</f>
        <v>0.13600000000000001</v>
      </c>
      <c r="G38" s="73">
        <f>V11</f>
        <v>0.13600000000000001</v>
      </c>
      <c r="H38" s="73">
        <f>W11</f>
        <v>0.14199999999999999</v>
      </c>
      <c r="I38" s="73">
        <f>X11</f>
        <v>0.13200000000000001</v>
      </c>
      <c r="J38" s="73">
        <f>Y11</f>
        <v>0.13600000000000001</v>
      </c>
    </row>
    <row r="39" spans="1:18" x14ac:dyDescent="0.15">
      <c r="C39" s="73">
        <f>R12</f>
        <v>0.13600000000000001</v>
      </c>
      <c r="D39" s="73">
        <f>S12</f>
        <v>0.13800000000000001</v>
      </c>
      <c r="E39" s="73">
        <f>T12</f>
        <v>0.13900000000000001</v>
      </c>
      <c r="F39" s="73">
        <f>U12</f>
        <v>0.14099999999999999</v>
      </c>
      <c r="G39" s="73">
        <f>V12</f>
        <v>0.14099999999999999</v>
      </c>
      <c r="H39" s="73">
        <f>W12</f>
        <v>0.14099999999999999</v>
      </c>
      <c r="I39" s="73">
        <f>X12</f>
        <v>0.14000000000000001</v>
      </c>
      <c r="J39" s="73">
        <f>Y12</f>
        <v>0.14399999999999999</v>
      </c>
    </row>
    <row r="40" spans="1:18" x14ac:dyDescent="0.15">
      <c r="B40" s="76" t="s">
        <v>33</v>
      </c>
      <c r="C40" s="75">
        <f>AVERAGE(C38:C39)</f>
        <v>0.13350000000000001</v>
      </c>
      <c r="D40" s="75">
        <f t="shared" ref="D40:J40" si="5">AVERAGE(D38:D39)</f>
        <v>0.13650000000000001</v>
      </c>
      <c r="E40" s="75">
        <f t="shared" si="5"/>
        <v>0.13750000000000001</v>
      </c>
      <c r="F40" s="75">
        <f t="shared" si="5"/>
        <v>0.13850000000000001</v>
      </c>
      <c r="G40" s="75">
        <f t="shared" si="5"/>
        <v>0.13850000000000001</v>
      </c>
      <c r="H40" s="75">
        <f t="shared" si="5"/>
        <v>0.14149999999999999</v>
      </c>
      <c r="I40" s="75">
        <f t="shared" si="5"/>
        <v>0.13600000000000001</v>
      </c>
      <c r="J40" s="75">
        <f t="shared" si="5"/>
        <v>0.14000000000000001</v>
      </c>
    </row>
    <row r="41" spans="1:18" x14ac:dyDescent="0.15">
      <c r="B41" s="76" t="s">
        <v>34</v>
      </c>
      <c r="C41" s="75">
        <f>STDEV(C38:C39)</f>
        <v>3.5355339059327407E-3</v>
      </c>
      <c r="D41" s="75">
        <f t="shared" ref="D41:J41" si="6">STDEV(D38:D39)</f>
        <v>2.1213203435596446E-3</v>
      </c>
      <c r="E41" s="75">
        <f t="shared" si="6"/>
        <v>2.1213203435596446E-3</v>
      </c>
      <c r="F41" s="75">
        <f t="shared" si="6"/>
        <v>3.5355339059327212E-3</v>
      </c>
      <c r="G41" s="75">
        <f t="shared" si="6"/>
        <v>3.5355339059327212E-3</v>
      </c>
      <c r="H41" s="75">
        <f t="shared" si="6"/>
        <v>7.0710678118654816E-4</v>
      </c>
      <c r="I41" s="75">
        <f t="shared" si="6"/>
        <v>5.6568542494923853E-3</v>
      </c>
      <c r="J41" s="75">
        <f t="shared" si="6"/>
        <v>5.6568542494923654E-3</v>
      </c>
    </row>
    <row r="43" spans="1:18" x14ac:dyDescent="0.15">
      <c r="A43" s="48" t="s">
        <v>35</v>
      </c>
      <c r="B43" s="76" t="s">
        <v>33</v>
      </c>
      <c r="C43" s="75">
        <f>C34-C40</f>
        <v>1.6968333333333332</v>
      </c>
      <c r="D43" s="75">
        <f t="shared" ref="D43:J43" si="7">D34-D40</f>
        <v>0.96449999999999991</v>
      </c>
      <c r="E43" s="75">
        <f t="shared" si="7"/>
        <v>0.51150000000000007</v>
      </c>
      <c r="F43" s="75">
        <f t="shared" si="7"/>
        <v>0.27283333333333332</v>
      </c>
      <c r="G43" s="75">
        <f t="shared" si="7"/>
        <v>0.14116666666666666</v>
      </c>
      <c r="H43" s="75">
        <f t="shared" si="7"/>
        <v>6.6833333333333356E-2</v>
      </c>
      <c r="I43" s="75">
        <f t="shared" si="7"/>
        <v>3.6666666666666653E-2</v>
      </c>
      <c r="J43" s="75">
        <f t="shared" si="7"/>
        <v>1.6333333333333311E-2</v>
      </c>
    </row>
    <row r="44" spans="1:18" x14ac:dyDescent="0.15">
      <c r="B44" s="76" t="s">
        <v>34</v>
      </c>
      <c r="C44" s="75">
        <f>C35+C41</f>
        <v>2.0633292043575675E-2</v>
      </c>
      <c r="D44" s="75">
        <f t="shared" ref="D44:J44" si="8">D35+D41</f>
        <v>3.8533711511284591E-3</v>
      </c>
      <c r="E44" s="75">
        <f t="shared" si="8"/>
        <v>9.1213203435596517E-3</v>
      </c>
      <c r="F44" s="75">
        <f t="shared" si="8"/>
        <v>4.1128841751223479E-3</v>
      </c>
      <c r="G44" s="75">
        <f t="shared" si="8"/>
        <v>7.047418490216944E-3</v>
      </c>
      <c r="H44" s="75">
        <f t="shared" si="8"/>
        <v>3.9216570348508699E-3</v>
      </c>
      <c r="I44" s="75">
        <f t="shared" si="8"/>
        <v>9.6983061338197576E-3</v>
      </c>
      <c r="J44" s="75">
        <f t="shared" si="8"/>
        <v>7.184379481144313E-3</v>
      </c>
    </row>
    <row r="45" spans="1:18" x14ac:dyDescent="0.15">
      <c r="B45" s="76" t="s">
        <v>36</v>
      </c>
      <c r="C45" s="79">
        <v>1000</v>
      </c>
      <c r="D45" s="79">
        <f>C45/2</f>
        <v>500</v>
      </c>
      <c r="E45" s="79">
        <f>D45/2</f>
        <v>250</v>
      </c>
      <c r="F45" s="79">
        <f>E45/2</f>
        <v>125</v>
      </c>
      <c r="G45" s="79">
        <f>F45/2</f>
        <v>62.5</v>
      </c>
      <c r="H45" s="79">
        <f>G45/2</f>
        <v>31.25</v>
      </c>
      <c r="I45" s="79">
        <f>H45/2</f>
        <v>15.625</v>
      </c>
      <c r="J45" s="79">
        <v>0</v>
      </c>
    </row>
    <row r="47" spans="1:18" ht="20" x14ac:dyDescent="0.2">
      <c r="A47" s="82" t="s">
        <v>41</v>
      </c>
    </row>
    <row r="48" spans="1:18" ht="28" x14ac:dyDescent="0.15">
      <c r="A48" s="72" t="s">
        <v>42</v>
      </c>
      <c r="C48" s="83" t="s">
        <v>16</v>
      </c>
      <c r="D48" s="83" t="s">
        <v>17</v>
      </c>
      <c r="E48" s="83" t="s">
        <v>18</v>
      </c>
      <c r="F48" s="83" t="s">
        <v>19</v>
      </c>
      <c r="G48" s="83" t="s">
        <v>20</v>
      </c>
      <c r="H48" s="83" t="s">
        <v>21</v>
      </c>
      <c r="I48" s="83" t="s">
        <v>22</v>
      </c>
      <c r="J48" s="83" t="s">
        <v>23</v>
      </c>
      <c r="K48" s="83" t="s">
        <v>24</v>
      </c>
      <c r="L48" s="83" t="s">
        <v>25</v>
      </c>
      <c r="M48" s="83" t="s">
        <v>26</v>
      </c>
      <c r="N48" s="83" t="s">
        <v>27</v>
      </c>
      <c r="R48" s="28"/>
    </row>
    <row r="49" spans="1:14" x14ac:dyDescent="0.15">
      <c r="C49" s="87">
        <f>C8</f>
        <v>1.1299999999999999</v>
      </c>
      <c r="D49" s="87">
        <f t="shared" ref="D49:N49" si="9">D8</f>
        <v>0.13700000000000001</v>
      </c>
      <c r="E49" s="87">
        <f t="shared" si="9"/>
        <v>0.92400000000000004</v>
      </c>
      <c r="F49" s="87">
        <f t="shared" si="9"/>
        <v>0.40100000000000002</v>
      </c>
      <c r="G49" s="87">
        <f t="shared" si="9"/>
        <v>0.80900000000000005</v>
      </c>
      <c r="H49" s="87">
        <f t="shared" si="9"/>
        <v>0.501</v>
      </c>
      <c r="I49" s="87">
        <f t="shared" si="9"/>
        <v>0.79700000000000004</v>
      </c>
      <c r="J49" s="87">
        <f t="shared" si="9"/>
        <v>0.57099999999999995</v>
      </c>
      <c r="K49" s="87">
        <f t="shared" si="9"/>
        <v>0.68600000000000005</v>
      </c>
      <c r="L49" s="87">
        <f t="shared" si="9"/>
        <v>0.65600000000000003</v>
      </c>
      <c r="M49" s="87">
        <f t="shared" si="9"/>
        <v>0.66700000000000004</v>
      </c>
      <c r="N49" s="87">
        <f t="shared" si="9"/>
        <v>0.67100000000000004</v>
      </c>
    </row>
    <row r="50" spans="1:14" x14ac:dyDescent="0.15">
      <c r="C50" s="87">
        <f t="shared" ref="C50:N50" si="10">C9</f>
        <v>1.1240000000000001</v>
      </c>
      <c r="D50" s="87">
        <f t="shared" si="10"/>
        <v>0.14599999999999999</v>
      </c>
      <c r="E50" s="87">
        <f t="shared" si="10"/>
        <v>0.89100000000000001</v>
      </c>
      <c r="F50" s="87">
        <f t="shared" si="10"/>
        <v>0.374</v>
      </c>
      <c r="G50" s="87">
        <f t="shared" si="10"/>
        <v>0.83</v>
      </c>
      <c r="H50" s="87">
        <f t="shared" si="10"/>
        <v>0.44700000000000001</v>
      </c>
      <c r="I50" s="87">
        <f t="shared" si="10"/>
        <v>0.77200000000000002</v>
      </c>
      <c r="J50" s="87">
        <f t="shared" si="10"/>
        <v>0.56200000000000006</v>
      </c>
      <c r="K50" s="87">
        <f t="shared" si="10"/>
        <v>0.67</v>
      </c>
      <c r="L50" s="87">
        <f t="shared" si="10"/>
        <v>0.623</v>
      </c>
      <c r="M50" s="87">
        <f t="shared" si="10"/>
        <v>0.64700000000000002</v>
      </c>
      <c r="N50" s="87">
        <f t="shared" si="10"/>
        <v>0.64500000000000002</v>
      </c>
    </row>
    <row r="51" spans="1:14" x14ac:dyDescent="0.15">
      <c r="C51" s="87">
        <f t="shared" ref="C51:N51" si="11">C10</f>
        <v>1.093</v>
      </c>
      <c r="D51" s="87">
        <f t="shared" si="11"/>
        <v>0.14000000000000001</v>
      </c>
      <c r="E51" s="87">
        <f t="shared" si="11"/>
        <v>0.90800000000000003</v>
      </c>
      <c r="F51" s="87">
        <f t="shared" si="11"/>
        <v>0.35</v>
      </c>
      <c r="G51" s="87">
        <f t="shared" si="11"/>
        <v>0.79600000000000004</v>
      </c>
      <c r="H51" s="87">
        <f t="shared" si="11"/>
        <v>0.45100000000000001</v>
      </c>
      <c r="I51" s="87">
        <f t="shared" si="11"/>
        <v>0.79800000000000004</v>
      </c>
      <c r="J51" s="87">
        <f t="shared" si="11"/>
        <v>0.55500000000000005</v>
      </c>
      <c r="K51" s="87">
        <f t="shared" si="11"/>
        <v>0.69</v>
      </c>
      <c r="L51" s="87">
        <f t="shared" si="11"/>
        <v>0.64300000000000002</v>
      </c>
      <c r="M51" s="87">
        <f t="shared" si="11"/>
        <v>0.67600000000000005</v>
      </c>
      <c r="N51" s="87">
        <f t="shared" si="11"/>
        <v>0.66500000000000004</v>
      </c>
    </row>
    <row r="52" spans="1:14" x14ac:dyDescent="0.15">
      <c r="B52" s="76" t="s">
        <v>33</v>
      </c>
      <c r="C52" s="75">
        <f>AVERAGE(C49:C51)</f>
        <v>1.1156666666666666</v>
      </c>
      <c r="D52" s="75">
        <f t="shared" ref="D52:N52" si="12">AVERAGE(D49:D51)</f>
        <v>0.14100000000000001</v>
      </c>
      <c r="E52" s="75">
        <f t="shared" si="12"/>
        <v>0.90766666666666662</v>
      </c>
      <c r="F52" s="75">
        <f t="shared" si="12"/>
        <v>0.375</v>
      </c>
      <c r="G52" s="75">
        <f t="shared" si="12"/>
        <v>0.81166666666666665</v>
      </c>
      <c r="H52" s="75">
        <f t="shared" si="12"/>
        <v>0.46633333333333332</v>
      </c>
      <c r="I52" s="75">
        <f t="shared" si="12"/>
        <v>0.78900000000000003</v>
      </c>
      <c r="J52" s="75">
        <f t="shared" si="12"/>
        <v>0.56266666666666676</v>
      </c>
      <c r="K52" s="75">
        <f t="shared" si="12"/>
        <v>0.68200000000000005</v>
      </c>
      <c r="L52" s="75">
        <f t="shared" si="12"/>
        <v>0.64066666666666661</v>
      </c>
      <c r="M52" s="75">
        <f t="shared" si="12"/>
        <v>0.66333333333333344</v>
      </c>
      <c r="N52" s="75">
        <f t="shared" si="12"/>
        <v>0.66033333333333333</v>
      </c>
    </row>
    <row r="53" spans="1:14" x14ac:dyDescent="0.15">
      <c r="B53" s="76" t="s">
        <v>34</v>
      </c>
      <c r="C53" s="75">
        <f>STDEV(C49:C51)</f>
        <v>1.9857828011475308E-2</v>
      </c>
      <c r="D53" s="75">
        <f t="shared" ref="D53:N53" si="13">STDEV(D49:D51)</f>
        <v>4.5825756949558292E-3</v>
      </c>
      <c r="E53" s="75">
        <f t="shared" si="13"/>
        <v>1.6502525059315432E-2</v>
      </c>
      <c r="F53" s="75">
        <f t="shared" si="13"/>
        <v>2.5514701644346171E-2</v>
      </c>
      <c r="G53" s="75">
        <f t="shared" si="13"/>
        <v>1.7156145643276981E-2</v>
      </c>
      <c r="H53" s="75">
        <f t="shared" si="13"/>
        <v>3.0088757590391351E-2</v>
      </c>
      <c r="I53" s="75">
        <f t="shared" si="13"/>
        <v>1.4730919862656249E-2</v>
      </c>
      <c r="J53" s="75">
        <f t="shared" si="13"/>
        <v>8.0208062770105917E-3</v>
      </c>
      <c r="K53" s="75">
        <f t="shared" si="13"/>
        <v>1.058300524425833E-2</v>
      </c>
      <c r="L53" s="75">
        <f t="shared" si="13"/>
        <v>1.6623276853055591E-2</v>
      </c>
      <c r="M53" s="75">
        <f t="shared" si="13"/>
        <v>1.4843629385474892E-2</v>
      </c>
      <c r="N53" s="75">
        <f t="shared" si="13"/>
        <v>1.3613718571108104E-2</v>
      </c>
    </row>
    <row r="55" spans="1:14" ht="28" x14ac:dyDescent="0.15">
      <c r="A55" s="72" t="s">
        <v>42</v>
      </c>
      <c r="C55" s="83" t="s">
        <v>16</v>
      </c>
      <c r="D55" s="83" t="s">
        <v>17</v>
      </c>
      <c r="E55" s="83" t="s">
        <v>18</v>
      </c>
      <c r="F55" s="83" t="s">
        <v>19</v>
      </c>
      <c r="G55" s="83" t="s">
        <v>20</v>
      </c>
      <c r="H55" s="83" t="s">
        <v>21</v>
      </c>
      <c r="I55" s="83" t="s">
        <v>22</v>
      </c>
      <c r="J55" s="83" t="s">
        <v>23</v>
      </c>
      <c r="K55" s="83" t="s">
        <v>24</v>
      </c>
      <c r="L55" s="83" t="s">
        <v>25</v>
      </c>
      <c r="M55" s="83" t="s">
        <v>26</v>
      </c>
      <c r="N55" s="83" t="s">
        <v>27</v>
      </c>
    </row>
    <row r="56" spans="1:14" x14ac:dyDescent="0.15">
      <c r="C56" s="87">
        <f>R8</f>
        <v>0.13</v>
      </c>
      <c r="D56" s="87">
        <f>S8</f>
        <v>0.13100000000000001</v>
      </c>
      <c r="E56" s="87">
        <f>T8</f>
        <v>0.128</v>
      </c>
      <c r="F56" s="87">
        <f>U8</f>
        <v>0.13400000000000001</v>
      </c>
      <c r="G56" s="87">
        <f>V8</f>
        <v>0.128</v>
      </c>
      <c r="H56" s="87">
        <f>W8</f>
        <v>0.128</v>
      </c>
      <c r="I56" s="87">
        <f>X8</f>
        <v>0.13200000000000001</v>
      </c>
      <c r="J56" s="87">
        <f>Y8</f>
        <v>0.13100000000000001</v>
      </c>
      <c r="K56" s="87">
        <f>Z8</f>
        <v>0.126</v>
      </c>
      <c r="L56" s="87">
        <f>AA8</f>
        <v>0.123</v>
      </c>
      <c r="M56" s="87">
        <f>AB8</f>
        <v>0.129</v>
      </c>
      <c r="N56" s="87">
        <f>AC8</f>
        <v>0.127</v>
      </c>
    </row>
    <row r="57" spans="1:14" x14ac:dyDescent="0.15">
      <c r="C57" s="87">
        <f>R9</f>
        <v>0.13300000000000001</v>
      </c>
      <c r="D57" s="87">
        <f>S9</f>
        <v>0.13600000000000001</v>
      </c>
      <c r="E57" s="87">
        <f>T9</f>
        <v>0.129</v>
      </c>
      <c r="F57" s="87">
        <f>U9</f>
        <v>0.13400000000000001</v>
      </c>
      <c r="G57" s="87">
        <f>V9</f>
        <v>0.126</v>
      </c>
      <c r="H57" s="87">
        <f>W9</f>
        <v>0.13400000000000001</v>
      </c>
      <c r="I57" s="87">
        <f>X9</f>
        <v>0.13700000000000001</v>
      </c>
      <c r="J57" s="87">
        <f>Y9</f>
        <v>0.13400000000000001</v>
      </c>
      <c r="K57" s="87">
        <f>Z9</f>
        <v>0.13</v>
      </c>
      <c r="L57" s="87">
        <f>AA9</f>
        <v>0.13100000000000001</v>
      </c>
      <c r="M57" s="87">
        <f>AB9</f>
        <v>0.127</v>
      </c>
      <c r="N57" s="87">
        <f>AC9</f>
        <v>0.125</v>
      </c>
    </row>
    <row r="58" spans="1:14" x14ac:dyDescent="0.15">
      <c r="C58" s="87">
        <f>R10</f>
        <v>0.127</v>
      </c>
      <c r="D58" s="87">
        <f>S10</f>
        <v>0.13700000000000001</v>
      </c>
      <c r="E58" s="87">
        <f>T10</f>
        <v>0.129</v>
      </c>
      <c r="F58" s="87">
        <f>U10</f>
        <v>0.13500000000000001</v>
      </c>
      <c r="G58" s="87">
        <f>V10</f>
        <v>0.13</v>
      </c>
      <c r="H58" s="87">
        <f>W10</f>
        <v>0.13600000000000001</v>
      </c>
      <c r="I58" s="87">
        <f>X10</f>
        <v>0.14199999999999999</v>
      </c>
      <c r="J58" s="87">
        <f>Y10</f>
        <v>0.14099999999999999</v>
      </c>
      <c r="K58" s="87">
        <f>Z10</f>
        <v>0.13700000000000001</v>
      </c>
      <c r="L58" s="87">
        <f>AA10</f>
        <v>0.13500000000000001</v>
      </c>
      <c r="M58" s="87">
        <f>AB10</f>
        <v>0.13400000000000001</v>
      </c>
      <c r="N58" s="87">
        <f>AC10</f>
        <v>0.13200000000000001</v>
      </c>
    </row>
    <row r="59" spans="1:14" x14ac:dyDescent="0.15">
      <c r="B59" s="76" t="s">
        <v>33</v>
      </c>
      <c r="C59" s="75">
        <f>AVERAGE(C56:C58)</f>
        <v>0.13</v>
      </c>
      <c r="D59" s="75">
        <f t="shared" ref="D59" si="14">AVERAGE(D56:D58)</f>
        <v>0.13466666666666668</v>
      </c>
      <c r="E59" s="75">
        <f t="shared" ref="E59" si="15">AVERAGE(E56:E58)</f>
        <v>0.12866666666666668</v>
      </c>
      <c r="F59" s="75">
        <f t="shared" ref="F59" si="16">AVERAGE(F56:F58)</f>
        <v>0.13433333333333333</v>
      </c>
      <c r="G59" s="75">
        <f t="shared" ref="G59" si="17">AVERAGE(G56:G58)</f>
        <v>0.128</v>
      </c>
      <c r="H59" s="75">
        <f t="shared" ref="H59" si="18">AVERAGE(H56:H58)</f>
        <v>0.13266666666666668</v>
      </c>
      <c r="I59" s="75">
        <f t="shared" ref="I59" si="19">AVERAGE(I56:I58)</f>
        <v>0.13700000000000001</v>
      </c>
      <c r="J59" s="75">
        <f t="shared" ref="J59" si="20">AVERAGE(J56:J58)</f>
        <v>0.13533333333333333</v>
      </c>
      <c r="K59" s="75">
        <f t="shared" ref="K59" si="21">AVERAGE(K56:K58)</f>
        <v>0.13100000000000001</v>
      </c>
      <c r="L59" s="75">
        <f t="shared" ref="L59" si="22">AVERAGE(L56:L58)</f>
        <v>0.12966666666666668</v>
      </c>
      <c r="M59" s="75">
        <f t="shared" ref="M59" si="23">AVERAGE(M56:M58)</f>
        <v>0.13</v>
      </c>
      <c r="N59" s="75">
        <f t="shared" ref="N59" si="24">AVERAGE(N56:N58)</f>
        <v>0.128</v>
      </c>
    </row>
    <row r="60" spans="1:14" x14ac:dyDescent="0.15">
      <c r="B60" s="76" t="s">
        <v>34</v>
      </c>
      <c r="C60" s="75">
        <f>STDEV(C56:C58)</f>
        <v>3.0000000000000027E-3</v>
      </c>
      <c r="D60" s="75">
        <f t="shared" ref="D60:N60" si="25">STDEV(D56:D58)</f>
        <v>3.2145502536643214E-3</v>
      </c>
      <c r="E60" s="75">
        <f t="shared" si="25"/>
        <v>5.7735026918962634E-4</v>
      </c>
      <c r="F60" s="75">
        <f t="shared" si="25"/>
        <v>5.7735026918962634E-4</v>
      </c>
      <c r="G60" s="75">
        <f t="shared" si="25"/>
        <v>2.0000000000000018E-3</v>
      </c>
      <c r="H60" s="75">
        <f t="shared" si="25"/>
        <v>4.1633319989322695E-3</v>
      </c>
      <c r="I60" s="75">
        <f t="shared" si="25"/>
        <v>4.9999999999999906E-3</v>
      </c>
      <c r="J60" s="75">
        <f t="shared" si="25"/>
        <v>5.1316014394468734E-3</v>
      </c>
      <c r="K60" s="75">
        <f t="shared" si="25"/>
        <v>5.5677643628300267E-3</v>
      </c>
      <c r="L60" s="75">
        <f t="shared" si="25"/>
        <v>6.1101009266077925E-3</v>
      </c>
      <c r="M60" s="75">
        <f t="shared" si="25"/>
        <v>3.6055512754639926E-3</v>
      </c>
      <c r="N60" s="75">
        <f t="shared" si="25"/>
        <v>3.6055512754639926E-3</v>
      </c>
    </row>
    <row r="62" spans="1:14" x14ac:dyDescent="0.15">
      <c r="A62" s="48" t="s">
        <v>35</v>
      </c>
      <c r="C62" s="73">
        <f>C49-C56</f>
        <v>0.99999999999999989</v>
      </c>
      <c r="D62" s="73">
        <f t="shared" ref="D62:N62" si="26">D49-D56</f>
        <v>6.0000000000000053E-3</v>
      </c>
      <c r="E62" s="73">
        <f t="shared" si="26"/>
        <v>0.79600000000000004</v>
      </c>
      <c r="F62" s="73">
        <f t="shared" si="26"/>
        <v>0.26700000000000002</v>
      </c>
      <c r="G62" s="73">
        <f t="shared" si="26"/>
        <v>0.68100000000000005</v>
      </c>
      <c r="H62" s="73">
        <f t="shared" si="26"/>
        <v>0.373</v>
      </c>
      <c r="I62" s="73">
        <f t="shared" si="26"/>
        <v>0.66500000000000004</v>
      </c>
      <c r="J62" s="73">
        <f t="shared" si="26"/>
        <v>0.43999999999999995</v>
      </c>
      <c r="K62" s="73">
        <f t="shared" si="26"/>
        <v>0.56000000000000005</v>
      </c>
      <c r="L62" s="73">
        <f t="shared" si="26"/>
        <v>0.53300000000000003</v>
      </c>
      <c r="M62" s="73">
        <f t="shared" si="26"/>
        <v>0.53800000000000003</v>
      </c>
      <c r="N62" s="73">
        <f t="shared" si="26"/>
        <v>0.54400000000000004</v>
      </c>
    </row>
    <row r="63" spans="1:14" x14ac:dyDescent="0.15">
      <c r="C63" s="73">
        <f t="shared" ref="C63:N63" si="27">C50-C57</f>
        <v>0.9910000000000001</v>
      </c>
      <c r="D63" s="73">
        <f t="shared" si="27"/>
        <v>9.9999999999999811E-3</v>
      </c>
      <c r="E63" s="73">
        <f t="shared" si="27"/>
        <v>0.76200000000000001</v>
      </c>
      <c r="F63" s="73">
        <f t="shared" si="27"/>
        <v>0.24</v>
      </c>
      <c r="G63" s="73">
        <f t="shared" si="27"/>
        <v>0.70399999999999996</v>
      </c>
      <c r="H63" s="73">
        <f t="shared" si="27"/>
        <v>0.313</v>
      </c>
      <c r="I63" s="73">
        <f t="shared" si="27"/>
        <v>0.63500000000000001</v>
      </c>
      <c r="J63" s="73">
        <f t="shared" si="27"/>
        <v>0.42800000000000005</v>
      </c>
      <c r="K63" s="73">
        <f t="shared" si="27"/>
        <v>0.54</v>
      </c>
      <c r="L63" s="73">
        <f t="shared" si="27"/>
        <v>0.49199999999999999</v>
      </c>
      <c r="M63" s="73">
        <f t="shared" si="27"/>
        <v>0.52</v>
      </c>
      <c r="N63" s="73">
        <f t="shared" si="27"/>
        <v>0.52</v>
      </c>
    </row>
    <row r="64" spans="1:14" x14ac:dyDescent="0.15">
      <c r="C64" s="73">
        <f t="shared" ref="C64:N64" si="28">C51-C58</f>
        <v>0.96599999999999997</v>
      </c>
      <c r="D64" s="73">
        <f t="shared" si="28"/>
        <v>3.0000000000000027E-3</v>
      </c>
      <c r="E64" s="73">
        <f t="shared" si="28"/>
        <v>0.77900000000000003</v>
      </c>
      <c r="F64" s="73">
        <f t="shared" si="28"/>
        <v>0.21499999999999997</v>
      </c>
      <c r="G64" s="73">
        <f t="shared" si="28"/>
        <v>0.66600000000000004</v>
      </c>
      <c r="H64" s="73">
        <f t="shared" si="28"/>
        <v>0.315</v>
      </c>
      <c r="I64" s="73">
        <f t="shared" si="28"/>
        <v>0.65600000000000003</v>
      </c>
      <c r="J64" s="73">
        <f t="shared" si="28"/>
        <v>0.41400000000000003</v>
      </c>
      <c r="K64" s="73">
        <f t="shared" si="28"/>
        <v>0.55299999999999994</v>
      </c>
      <c r="L64" s="73">
        <f t="shared" si="28"/>
        <v>0.50800000000000001</v>
      </c>
      <c r="M64" s="73">
        <f t="shared" si="28"/>
        <v>0.54200000000000004</v>
      </c>
      <c r="N64" s="73">
        <f t="shared" si="28"/>
        <v>0.53300000000000003</v>
      </c>
    </row>
    <row r="65" spans="1:18" x14ac:dyDescent="0.15">
      <c r="B65" s="76" t="s">
        <v>33</v>
      </c>
      <c r="C65" s="75">
        <f>AVERAGE(C62:C64)</f>
        <v>0.98566666666666658</v>
      </c>
      <c r="D65" s="75">
        <f t="shared" ref="D65" si="29">AVERAGE(D62:D64)</f>
        <v>6.3333333333333297E-3</v>
      </c>
      <c r="E65" s="75">
        <f t="shared" ref="E65" si="30">AVERAGE(E62:E64)</f>
        <v>0.77900000000000003</v>
      </c>
      <c r="F65" s="75">
        <f t="shared" ref="F65" si="31">AVERAGE(F62:F64)</f>
        <v>0.24066666666666667</v>
      </c>
      <c r="G65" s="75">
        <f t="shared" ref="G65" si="32">AVERAGE(G62:G64)</f>
        <v>0.68366666666666676</v>
      </c>
      <c r="H65" s="75">
        <f t="shared" ref="H65" si="33">AVERAGE(H62:H64)</f>
        <v>0.33366666666666661</v>
      </c>
      <c r="I65" s="75">
        <f t="shared" ref="I65" si="34">AVERAGE(I62:I64)</f>
        <v>0.65200000000000002</v>
      </c>
      <c r="J65" s="75">
        <f t="shared" ref="J65" si="35">AVERAGE(J62:J64)</f>
        <v>0.42733333333333334</v>
      </c>
      <c r="K65" s="75">
        <f t="shared" ref="K65" si="36">AVERAGE(K62:K64)</f>
        <v>0.55100000000000005</v>
      </c>
      <c r="L65" s="75">
        <f t="shared" ref="L65" si="37">AVERAGE(L62:L64)</f>
        <v>0.51100000000000001</v>
      </c>
      <c r="M65" s="75">
        <f t="shared" ref="M65" si="38">AVERAGE(M62:M64)</f>
        <v>0.53333333333333333</v>
      </c>
      <c r="N65" s="75">
        <f t="shared" ref="N65" si="39">AVERAGE(N62:N64)</f>
        <v>0.53233333333333333</v>
      </c>
    </row>
    <row r="66" spans="1:18" x14ac:dyDescent="0.15">
      <c r="B66" s="76" t="s">
        <v>34</v>
      </c>
      <c r="C66" s="75">
        <f>STDEV(C62:C64)</f>
        <v>1.761628034896507E-2</v>
      </c>
      <c r="D66" s="75">
        <f t="shared" ref="D66:N66" si="40">STDEV(D62:D64)</f>
        <v>3.5118845842842328E-3</v>
      </c>
      <c r="E66" s="75">
        <f t="shared" si="40"/>
        <v>1.7000000000000015E-2</v>
      </c>
      <c r="F66" s="75">
        <f t="shared" si="40"/>
        <v>2.6006409466386063E-2</v>
      </c>
      <c r="G66" s="75">
        <f t="shared" si="40"/>
        <v>1.9139836293274082E-2</v>
      </c>
      <c r="H66" s="75">
        <f t="shared" si="40"/>
        <v>3.4078341117685491E-2</v>
      </c>
      <c r="I66" s="75">
        <f t="shared" si="40"/>
        <v>1.5394804318340666E-2</v>
      </c>
      <c r="J66" s="75">
        <f t="shared" si="40"/>
        <v>1.3012814197295381E-2</v>
      </c>
      <c r="K66" s="75">
        <f t="shared" si="40"/>
        <v>1.0148891565092218E-2</v>
      </c>
      <c r="L66" s="75">
        <f t="shared" si="40"/>
        <v>2.0663978319771844E-2</v>
      </c>
      <c r="M66" s="75">
        <f t="shared" si="40"/>
        <v>1.171893055416464E-2</v>
      </c>
      <c r="N66" s="75">
        <f t="shared" si="40"/>
        <v>1.2013880860626745E-2</v>
      </c>
    </row>
    <row r="68" spans="1:18" ht="28" x14ac:dyDescent="0.15">
      <c r="A68" s="48" t="s">
        <v>43</v>
      </c>
      <c r="B68" s="76" t="s">
        <v>44</v>
      </c>
      <c r="C68" s="83" t="s">
        <v>16</v>
      </c>
      <c r="D68" s="83" t="s">
        <v>18</v>
      </c>
      <c r="E68" s="83" t="s">
        <v>20</v>
      </c>
      <c r="F68" s="83" t="s">
        <v>22</v>
      </c>
      <c r="G68" s="83" t="s">
        <v>24</v>
      </c>
      <c r="H68" s="83" t="s">
        <v>26</v>
      </c>
      <c r="R68" s="28"/>
    </row>
    <row r="69" spans="1:18" x14ac:dyDescent="0.15">
      <c r="C69">
        <f>(C62- 0.040662)/0.001704</f>
        <v>562.99178403755866</v>
      </c>
      <c r="D69">
        <f>(E62- 0.040662)/0.001704</f>
        <v>443.27347417840377</v>
      </c>
      <c r="E69">
        <f>(G62- 0.040662)/0.001704</f>
        <v>375.78521126760569</v>
      </c>
      <c r="F69">
        <f>(I62- 0.040662)/0.001704</f>
        <v>366.39553990610329</v>
      </c>
      <c r="G69">
        <f>(K62- 0.040662)/0.001704</f>
        <v>304.77582159624416</v>
      </c>
      <c r="H69">
        <f>(M62- 0.040662)/0.001704</f>
        <v>291.86502347417843</v>
      </c>
    </row>
    <row r="70" spans="1:18" x14ac:dyDescent="0.15">
      <c r="C70">
        <f t="shared" ref="C70:N70" si="41">(C63- 0.040662)/0.001704</f>
        <v>557.71009389671372</v>
      </c>
      <c r="D70">
        <f>(E63- 0.040662)/0.001704</f>
        <v>423.32042253521126</v>
      </c>
      <c r="E70">
        <f>(G63- 0.040662)/0.001704</f>
        <v>389.28286384976525</v>
      </c>
      <c r="F70">
        <f>(I63- 0.040662)/0.001704</f>
        <v>348.7899061032864</v>
      </c>
      <c r="G70">
        <f>(K63- 0.040662)/0.001704</f>
        <v>293.03873239436621</v>
      </c>
      <c r="H70">
        <f>(M63- 0.040662)/0.001704</f>
        <v>281.30164319248831</v>
      </c>
    </row>
    <row r="71" spans="1:18" x14ac:dyDescent="0.15">
      <c r="C71">
        <f t="shared" ref="C71:N71" si="42">(C64- 0.040662)/0.001704</f>
        <v>543.03873239436621</v>
      </c>
      <c r="D71">
        <f>(E64- 0.040662)/0.001704</f>
        <v>433.29694835680755</v>
      </c>
      <c r="E71">
        <f>(G64- 0.040662)/0.001704</f>
        <v>366.98239436619724</v>
      </c>
      <c r="F71">
        <f>(I64- 0.040662)/0.001704</f>
        <v>361.11384976525824</v>
      </c>
      <c r="G71">
        <f>(K64- 0.040662)/0.001704</f>
        <v>300.66784037558682</v>
      </c>
      <c r="H71">
        <f>(M64- 0.040662)/0.001704</f>
        <v>294.21244131455404</v>
      </c>
    </row>
    <row r="72" spans="1:18" x14ac:dyDescent="0.15">
      <c r="B72" s="76" t="s">
        <v>33</v>
      </c>
      <c r="C72" s="75">
        <f>AVERAGE(C69:C71)</f>
        <v>554.58020344287957</v>
      </c>
      <c r="D72" s="75">
        <f t="shared" ref="D72" si="43">AVERAGE(D69:D71)</f>
        <v>433.29694835680749</v>
      </c>
      <c r="E72" s="75">
        <f t="shared" ref="E72" si="44">AVERAGE(E69:E71)</f>
        <v>377.35015649452271</v>
      </c>
      <c r="F72" s="75">
        <f t="shared" ref="F72" si="45">AVERAGE(F69:F71)</f>
        <v>358.76643192488262</v>
      </c>
      <c r="G72" s="75">
        <f t="shared" ref="G72" si="46">AVERAGE(G69:G71)</f>
        <v>299.4941314553991</v>
      </c>
      <c r="H72" s="75">
        <f t="shared" ref="H72" si="47">AVERAGE(H69:H71)</f>
        <v>289.12636932707363</v>
      </c>
    </row>
    <row r="73" spans="1:18" x14ac:dyDescent="0.15">
      <c r="B73" s="76" t="s">
        <v>34</v>
      </c>
      <c r="C73" s="75">
        <f>STDEV(C69:C71)</f>
        <v>10.338192693054625</v>
      </c>
      <c r="D73" s="75">
        <f>STDEV(D69:D71)</f>
        <v>9.9765258215962547</v>
      </c>
      <c r="E73" s="75">
        <f>STDEV(E69:E71)</f>
        <v>11.232298294174919</v>
      </c>
      <c r="F73" s="75">
        <f>STDEV(F69:F71)</f>
        <v>9.0345095764909917</v>
      </c>
      <c r="G73" s="75">
        <f>STDEV(G69:G71)</f>
        <v>5.9559222799836995</v>
      </c>
      <c r="H73" s="75">
        <f>STDEV(H69:H71)</f>
        <v>6.8773066632421491</v>
      </c>
    </row>
    <row r="75" spans="1:18" ht="28" x14ac:dyDescent="0.15">
      <c r="B75" s="76" t="s">
        <v>45</v>
      </c>
      <c r="C75" s="83" t="s">
        <v>17</v>
      </c>
      <c r="D75" s="83" t="s">
        <v>19</v>
      </c>
      <c r="E75" s="83" t="s">
        <v>21</v>
      </c>
      <c r="F75" s="83" t="s">
        <v>23</v>
      </c>
      <c r="G75" s="83" t="s">
        <v>25</v>
      </c>
      <c r="H75" s="83" t="s">
        <v>27</v>
      </c>
    </row>
    <row r="76" spans="1:18" x14ac:dyDescent="0.15">
      <c r="C76">
        <f>(D62- 0.040662)/0.001704</f>
        <v>-20.341549295774644</v>
      </c>
      <c r="D76">
        <f>(F62- 0.040662)/0.001704</f>
        <v>132.82746478873241</v>
      </c>
      <c r="E76">
        <f>(H62- 0.040662)/0.001704</f>
        <v>195.03403755868547</v>
      </c>
      <c r="F76">
        <f>(J62- 0.040662)/0.001704</f>
        <v>234.35328638497651</v>
      </c>
      <c r="G76">
        <f>(L62- 0.040662)/0.001704</f>
        <v>288.93075117370893</v>
      </c>
      <c r="H76">
        <f>(N62- 0.040662)/0.001704</f>
        <v>295.38615023474182</v>
      </c>
    </row>
    <row r="77" spans="1:18" x14ac:dyDescent="0.15">
      <c r="C77">
        <f>(D63- 0.040662)/0.001704</f>
        <v>-17.994131455399071</v>
      </c>
      <c r="D77">
        <f>(F63- 0.040662)/0.001704</f>
        <v>116.98239436619717</v>
      </c>
      <c r="E77">
        <f>(H63- 0.040662)/0.001704</f>
        <v>159.82276995305165</v>
      </c>
      <c r="F77">
        <f>(J63- 0.040662)/0.001704</f>
        <v>227.31103286384982</v>
      </c>
      <c r="G77">
        <f>(L63- 0.040662)/0.001704</f>
        <v>264.86971830985914</v>
      </c>
      <c r="H77">
        <f>(N63- 0.040662)/0.001704</f>
        <v>281.30164319248831</v>
      </c>
    </row>
    <row r="78" spans="1:18" x14ac:dyDescent="0.15">
      <c r="C78">
        <f>(D64- 0.040662)/0.001704</f>
        <v>-22.102112676056336</v>
      </c>
      <c r="D78">
        <f>(F64- 0.040662)/0.001704</f>
        <v>102.31103286384975</v>
      </c>
      <c r="E78">
        <f>(H64- 0.040662)/0.001704</f>
        <v>160.99647887323945</v>
      </c>
      <c r="F78">
        <f>(J64- 0.040662)/0.001704</f>
        <v>219.09507042253526</v>
      </c>
      <c r="G78">
        <f>(L64- 0.040662)/0.001704</f>
        <v>274.25938967136153</v>
      </c>
      <c r="H78">
        <f>(N64- 0.040662)/0.001704</f>
        <v>288.93075117370893</v>
      </c>
    </row>
    <row r="79" spans="1:18" x14ac:dyDescent="0.15">
      <c r="C79" s="75">
        <f t="shared" ref="C79" si="48">AVERAGE(C76:C78)</f>
        <v>-20.145931142410017</v>
      </c>
      <c r="D79" s="75">
        <f t="shared" ref="D79" si="49">AVERAGE(D76:D78)</f>
        <v>117.37363067292644</v>
      </c>
      <c r="E79" s="75">
        <f t="shared" ref="E79" si="50">AVERAGE(E76:E78)</f>
        <v>171.95109546165884</v>
      </c>
      <c r="F79" s="75">
        <f t="shared" ref="F79" si="51">AVERAGE(F76:F78)</f>
        <v>226.91979655712055</v>
      </c>
      <c r="G79" s="75">
        <f t="shared" ref="G79" si="52">AVERAGE(G76:G78)</f>
        <v>276.0199530516432</v>
      </c>
      <c r="H79" s="75">
        <f t="shared" ref="H79" si="53">AVERAGE(H76:H78)</f>
        <v>288.53951486697969</v>
      </c>
    </row>
    <row r="80" spans="1:18" x14ac:dyDescent="0.15">
      <c r="C80" s="75">
        <f>STDEV(C76:C78)</f>
        <v>2.0609651316222042</v>
      </c>
      <c r="D80" s="75">
        <f>STDEV(D76:D78)</f>
        <v>15.261977386376811</v>
      </c>
      <c r="E80" s="75">
        <f>STDEV(E76:E78)</f>
        <v>19.999026477514967</v>
      </c>
      <c r="F80" s="75">
        <f>STDEV(F76:F78)</f>
        <v>7.6366280500559709</v>
      </c>
      <c r="G80" s="75">
        <f>STDEV(G76:G78)</f>
        <v>12.126747840241691</v>
      </c>
      <c r="H80" s="75">
        <f>STDEV(H76:H78)</f>
        <v>7.0503995660954919</v>
      </c>
    </row>
    <row r="81" spans="2:8" x14ac:dyDescent="0.15">
      <c r="C81" s="75"/>
      <c r="D81" s="75"/>
      <c r="E81" s="75"/>
      <c r="F81" s="75"/>
      <c r="G81" s="75"/>
      <c r="H81" s="75"/>
    </row>
    <row r="82" spans="2:8" x14ac:dyDescent="0.15">
      <c r="B82" s="76" t="s">
        <v>46</v>
      </c>
      <c r="C82" s="83"/>
      <c r="D82" s="83"/>
      <c r="E82" s="83"/>
      <c r="F82" s="83"/>
      <c r="G82" s="83"/>
      <c r="H82" s="83"/>
    </row>
    <row r="83" spans="2:8" x14ac:dyDescent="0.15">
      <c r="B83" s="76" t="s">
        <v>33</v>
      </c>
      <c r="C83" s="86">
        <f>SUM(C72,C79)</f>
        <v>534.4342723004695</v>
      </c>
      <c r="D83" s="86">
        <f t="shared" ref="D83:H83" si="54">SUM(D72,D79)</f>
        <v>550.67057902973397</v>
      </c>
      <c r="E83" s="86">
        <f t="shared" si="54"/>
        <v>549.30125195618155</v>
      </c>
      <c r="F83" s="86">
        <f t="shared" si="54"/>
        <v>585.68622848200312</v>
      </c>
      <c r="G83" s="86">
        <f t="shared" si="54"/>
        <v>575.5140845070423</v>
      </c>
      <c r="H83" s="86">
        <f t="shared" si="54"/>
        <v>577.66588419405332</v>
      </c>
    </row>
    <row r="84" spans="2:8" x14ac:dyDescent="0.15">
      <c r="B84" s="76" t="s">
        <v>34</v>
      </c>
      <c r="C84" s="86">
        <f>SUM(C80,C73)</f>
        <v>12.399157824676829</v>
      </c>
      <c r="D84" s="86">
        <f t="shared" ref="D84:H84" si="55">SUM(D80,D73)</f>
        <v>25.238503207973068</v>
      </c>
      <c r="E84" s="86">
        <f t="shared" si="55"/>
        <v>31.231324771689884</v>
      </c>
      <c r="F84" s="86">
        <f t="shared" si="55"/>
        <v>16.671137626546962</v>
      </c>
      <c r="G84" s="86">
        <f t="shared" si="55"/>
        <v>18.082670120225391</v>
      </c>
      <c r="H84" s="86">
        <f t="shared" si="55"/>
        <v>13.927706229337641</v>
      </c>
    </row>
    <row r="86" spans="2:8" x14ac:dyDescent="0.15">
      <c r="B86" s="76" t="s">
        <v>0</v>
      </c>
      <c r="C86" s="85">
        <v>0</v>
      </c>
      <c r="D86" s="85">
        <v>1.5</v>
      </c>
      <c r="E86" s="85">
        <v>3</v>
      </c>
      <c r="F86" s="85">
        <v>6</v>
      </c>
      <c r="G86" s="85">
        <v>12</v>
      </c>
      <c r="H86" s="85">
        <v>24</v>
      </c>
    </row>
  </sheetData>
  <mergeCells count="28">
    <mergeCell ref="AC20:AC22"/>
    <mergeCell ref="P23:P24"/>
    <mergeCell ref="W20:W22"/>
    <mergeCell ref="X20:X22"/>
    <mergeCell ref="Y20:Y22"/>
    <mergeCell ref="Z20:Z22"/>
    <mergeCell ref="AA20:AA22"/>
    <mergeCell ref="AB20:AB22"/>
    <mergeCell ref="P20:P22"/>
    <mergeCell ref="R20:R22"/>
    <mergeCell ref="N20:N22"/>
    <mergeCell ref="H20:H22"/>
    <mergeCell ref="I20:I22"/>
    <mergeCell ref="J20:J22"/>
    <mergeCell ref="K20:K22"/>
    <mergeCell ref="S20:S22"/>
    <mergeCell ref="T20:T22"/>
    <mergeCell ref="U20:U22"/>
    <mergeCell ref="V20:V22"/>
    <mergeCell ref="A23:A25"/>
    <mergeCell ref="L20:L22"/>
    <mergeCell ref="M20:M22"/>
    <mergeCell ref="A20:A22"/>
    <mergeCell ref="C20:C22"/>
    <mergeCell ref="D20:D22"/>
    <mergeCell ref="E20:E22"/>
    <mergeCell ref="F20:F22"/>
    <mergeCell ref="G20:G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Lysine</vt:lpstr>
      <vt:lpstr>Isoleucine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Microsoft Office User</cp:lastModifiedBy>
  <dcterms:created xsi:type="dcterms:W3CDTF">2011-01-18T20:51:17Z</dcterms:created>
  <dcterms:modified xsi:type="dcterms:W3CDTF">2022-03-16T02:17:00Z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