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alculo" sheetId="1" state="visible" r:id="rId2"/>
    <sheet name="Base" sheetId="2" state="visible" r:id="rId3"/>
    <sheet name="Ajuste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<sst xmlns="http://schemas.openxmlformats.org/spreadsheetml/2006/main" count="218" uniqueCount="80">
  <si>
    <t xml:space="preserve">Requerimiento</t>
  </si>
  <si>
    <t xml:space="preserve">Tipo</t>
  </si>
  <si>
    <t xml:space="preserve">Complejidad</t>
  </si>
  <si>
    <t xml:space="preserve">Indice</t>
  </si>
  <si>
    <t xml:space="preserve">PF</t>
  </si>
  <si>
    <t xml:space="preserve">Terminado</t>
  </si>
  <si>
    <t xml:space="preserve">Total PFSA</t>
  </si>
  <si>
    <t xml:space="preserve">PFA</t>
  </si>
  <si>
    <t xml:space="preserve">HH 1 Des</t>
  </si>
  <si>
    <t xml:space="preserve">Días de Trabajo Por Des</t>
  </si>
  <si>
    <t xml:space="preserve">Meses Por Des</t>
  </si>
  <si>
    <t xml:space="preserve">Listado de roles</t>
  </si>
  <si>
    <t xml:space="preserve">Salida externa</t>
  </si>
  <si>
    <t xml:space="preserve">PF Baja</t>
  </si>
  <si>
    <t xml:space="preserve">Si</t>
  </si>
  <si>
    <t xml:space="preserve">Ver rol por Id</t>
  </si>
  <si>
    <t xml:space="preserve">Registro de roles</t>
  </si>
  <si>
    <t xml:space="preserve">Entrada externa</t>
  </si>
  <si>
    <t xml:space="preserve">Con dos des.</t>
  </si>
  <si>
    <t xml:space="preserve">Actualizacion de roles</t>
  </si>
  <si>
    <t xml:space="preserve">Liistado de funcionarios</t>
  </si>
  <si>
    <t xml:space="preserve">Ver Funcionario por id</t>
  </si>
  <si>
    <t xml:space="preserve">Registro de funcionarios</t>
  </si>
  <si>
    <t xml:space="preserve">Actualizacion de funcionarios</t>
  </si>
  <si>
    <t xml:space="preserve">valor UF</t>
  </si>
  <si>
    <t xml:space="preserve">Lista de funcionarios por comuna</t>
  </si>
  <si>
    <t xml:space="preserve">valor proyecto</t>
  </si>
  <si>
    <t xml:space="preserve">Agregar rol a funcionario</t>
  </si>
  <si>
    <t xml:space="preserve">Editar roles de funcionarios</t>
  </si>
  <si>
    <t xml:space="preserve">Liistado de comunas</t>
  </si>
  <si>
    <t xml:space="preserve">No</t>
  </si>
  <si>
    <t xml:space="preserve">Ver comuna por id</t>
  </si>
  <si>
    <t xml:space="preserve">*Se consideran horas adicionales para diseño de alto nivel y pruebas</t>
  </si>
  <si>
    <t xml:space="preserve">Registro de comunas</t>
  </si>
  <si>
    <t xml:space="preserve">Actualizacion de comunas</t>
  </si>
  <si>
    <t xml:space="preserve">Realizado</t>
  </si>
  <si>
    <t xml:space="preserve">Liistado de regiones</t>
  </si>
  <si>
    <t xml:space="preserve">Avance</t>
  </si>
  <si>
    <t xml:space="preserve">Ver region por id</t>
  </si>
  <si>
    <t xml:space="preserve">Registro de regiones</t>
  </si>
  <si>
    <t xml:space="preserve">Actualizacion de regiones</t>
  </si>
  <si>
    <t xml:space="preserve">Liistado de comunas por region</t>
  </si>
  <si>
    <t xml:space="preserve">PF Media </t>
  </si>
  <si>
    <t xml:space="preserve">Archvos logicos internos (20)</t>
  </si>
  <si>
    <t xml:space="preserve">Archivo logico interno</t>
  </si>
  <si>
    <t xml:space="preserve">Videos y artículos orientados a abordar problemáticas relacionadas con la formación personal y profesional de los individuos y empresas</t>
  </si>
  <si>
    <t xml:space="preserve">Videos y artículos orientados a abordar problemáticas relacionadas con la formación personal y profesional de los </t>
  </si>
  <si>
    <t xml:space="preserve">PF Alta</t>
  </si>
  <si>
    <t xml:space="preserve">Tipo Complejidad</t>
  </si>
  <si>
    <t xml:space="preserve">EI</t>
  </si>
  <si>
    <t xml:space="preserve">EO</t>
  </si>
  <si>
    <t xml:space="preserve">EQ</t>
  </si>
  <si>
    <t xml:space="preserve">Consulta externa</t>
  </si>
  <si>
    <t xml:space="preserve">ILF</t>
  </si>
  <si>
    <t xml:space="preserve">EIF</t>
  </si>
  <si>
    <t xml:space="preserve">Archivo de interfaz externo</t>
  </si>
  <si>
    <t xml:space="preserve">Lenguaje</t>
  </si>
  <si>
    <t xml:space="preserve">Horas PF promedio</t>
  </si>
  <si>
    <t xml:space="preserve">Lineas de Codigo por PF</t>
  </si>
  <si>
    <t xml:space="preserve">Ensamblador</t>
  </si>
  <si>
    <t xml:space="preserve">Cobol</t>
  </si>
  <si>
    <t xml:space="preserve">Cuarta Generación</t>
  </si>
  <si>
    <t xml:space="preserve">Mi Framework</t>
  </si>
  <si>
    <t xml:space="preserve">Incluye horas de desarrollo, diseño de alto y bajo nivel, y pruebas</t>
  </si>
  <si>
    <t xml:space="preserve">Factor de ajuste</t>
  </si>
  <si>
    <t xml:space="preserve">Puntaje</t>
  </si>
  <si>
    <t xml:space="preserve">Comunicación de datos</t>
  </si>
  <si>
    <t xml:space="preserve">Procesamiento distribuido</t>
  </si>
  <si>
    <t xml:space="preserve">Objetivos de Rendimiento</t>
  </si>
  <si>
    <t xml:space="preserve">Configuración del equipamiento</t>
  </si>
  <si>
    <t xml:space="preserve">Tasa de transacciones</t>
  </si>
  <si>
    <t xml:space="preserve">Entrada de datos en línea</t>
  </si>
  <si>
    <t xml:space="preserve">Interfase con el usuario</t>
  </si>
  <si>
    <t xml:space="preserve">Actualización en línea</t>
  </si>
  <si>
    <t xml:space="preserve">Procesamiento complejo</t>
  </si>
  <si>
    <t xml:space="preserve">Reusabilidad del código</t>
  </si>
  <si>
    <t xml:space="preserve">Facilidad de implementación</t>
  </si>
  <si>
    <t xml:space="preserve">Facilidad de operación</t>
  </si>
  <si>
    <t xml:space="preserve">Instalaciones Múltiples</t>
  </si>
  <si>
    <t xml:space="preserve">Facilidad de cambios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</si>
</sst>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General"/>
    <numFmt numFmtId="166" formatCode="0"/>
    <numFmt numFmtId="167" formatCode="[$$-340A]#,##0;[RED][$$-340A]&quot; -&quot;#,##0"/>
    <numFmt numFmtId="168" formatCode="0.00\ %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</font>
    <font>
      <b val="true"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99FF66"/>
        <bgColor rgb="FF99CC00"/>
      </patternFill>
    </fill>
    <fill>
      <patternFill patternType="solid">
        <fgColor rgb="FF66FFFF"/>
        <bgColor rgb="FF33CCCC"/>
      </patternFill>
    </fill>
    <fill>
      <patternFill patternType="solid">
        <fgColor rgb="FFFFF200"/>
        <bgColor rgb="FFFFFF00"/>
      </patternFill>
    </fill>
    <fill>
      <patternFill patternType="solid">
        <fgColor rgb="FF729FCF"/>
        <bgColor rgb="FF969696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729FC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9FF66"/>
      <rgbColor rgb="FFFFFF99"/>
      <rgbColor rgb="FF66FF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3" activeCellId="0" sqref="A13:A2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59.53"/>
    <col collapsed="false" customWidth="true" hidden="false" outlineLevel="0" max="2" min="2" style="0" width="25.84"/>
    <col collapsed="false" customWidth="true" hidden="false" outlineLevel="0" max="10" min="10" style="0" width="12.96"/>
    <col collapsed="false" customWidth="true" hidden="false" outlineLevel="0" max="11" min="11" style="0" width="14.56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H1" s="0" t="s">
        <v>6</v>
      </c>
      <c r="I1" s="0" t="s">
        <v>7</v>
      </c>
      <c r="J1" s="0" t="s">
        <v>8</v>
      </c>
      <c r="K1" s="0" t="s">
        <v>9</v>
      </c>
      <c r="L1" s="0" t="s">
        <v>10</v>
      </c>
    </row>
    <row r="2" customFormat="false" ht="15" hidden="false" customHeight="false" outlineLevel="0" collapsed="false">
      <c r="A2" s="1" t="s">
        <v>11</v>
      </c>
      <c r="B2" s="2" t="s">
        <v>12</v>
      </c>
      <c r="C2" s="2" t="s">
        <v>13</v>
      </c>
      <c r="D2" s="3" t="n">
        <f aca="false">IFERROR(VLOOKUP(C2,Base!G:H,2,0),0)</f>
        <v>2</v>
      </c>
      <c r="E2" s="0" t="n">
        <f aca="false">IFERROR(VLOOKUP(B2,Base!$B$1:$E$6,D2,0),0)</f>
        <v>4</v>
      </c>
      <c r="F2" s="0" t="s">
        <v>14</v>
      </c>
      <c r="H2" s="4" t="n">
        <f aca="false">SUM(E:E)</f>
        <v>270</v>
      </c>
      <c r="I2" s="5" t="n">
        <f aca="false">H2*(0.65+(0.01*Ajuste!B16))</f>
        <v>240.3</v>
      </c>
      <c r="J2" s="5" t="n">
        <f aca="false">I2*Base!B15</f>
        <v>168.21</v>
      </c>
      <c r="K2" s="5" t="n">
        <f aca="false">J2/5</f>
        <v>33.642</v>
      </c>
      <c r="L2" s="5" t="n">
        <f aca="false">K2/20</f>
        <v>1.6821</v>
      </c>
    </row>
    <row r="3" customFormat="false" ht="15" hidden="false" customHeight="false" outlineLevel="0" collapsed="false">
      <c r="A3" s="1" t="s">
        <v>15</v>
      </c>
      <c r="B3" s="2" t="s">
        <v>12</v>
      </c>
      <c r="C3" s="2" t="s">
        <v>13</v>
      </c>
      <c r="D3" s="3" t="n">
        <f aca="false">IFERROR(VLOOKUP(C3,Base!G:H,2,0),0)</f>
        <v>2</v>
      </c>
      <c r="E3" s="0" t="n">
        <f aca="false">IFERROR(VLOOKUP(B3,Base!$B$1:$E$6,D3,0),0)</f>
        <v>4</v>
      </c>
      <c r="F3" s="0" t="s">
        <v>14</v>
      </c>
    </row>
    <row r="4" customFormat="false" ht="15" hidden="false" customHeight="false" outlineLevel="0" collapsed="false">
      <c r="A4" s="1" t="s">
        <v>16</v>
      </c>
      <c r="B4" s="2" t="s">
        <v>17</v>
      </c>
      <c r="C4" s="2" t="s">
        <v>13</v>
      </c>
      <c r="D4" s="3" t="n">
        <f aca="false">IFERROR(VLOOKUP(C4,Base!G:H,2,0),0)</f>
        <v>2</v>
      </c>
      <c r="E4" s="0" t="n">
        <f aca="false">IFERROR(VLOOKUP(B4,Base!$B$1:$E$6,D4,0),0)</f>
        <v>3</v>
      </c>
      <c r="F4" s="0" t="s">
        <v>14</v>
      </c>
      <c r="I4" s="0" t="s">
        <v>18</v>
      </c>
      <c r="J4" s="0" t="n">
        <f aca="false">J2/2</f>
        <v>84.105</v>
      </c>
      <c r="K4" s="6" t="n">
        <f aca="false">J4/5</f>
        <v>16.821</v>
      </c>
      <c r="L4" s="6" t="n">
        <f aca="false">K4/20</f>
        <v>0.84105</v>
      </c>
    </row>
    <row r="5" customFormat="false" ht="15" hidden="false" customHeight="false" outlineLevel="0" collapsed="false">
      <c r="A5" s="1" t="s">
        <v>19</v>
      </c>
      <c r="B5" s="2" t="s">
        <v>17</v>
      </c>
      <c r="C5" s="2" t="s">
        <v>13</v>
      </c>
      <c r="D5" s="3" t="n">
        <f aca="false">IFERROR(VLOOKUP(C5,Base!G:H,2,0),0)</f>
        <v>2</v>
      </c>
      <c r="E5" s="0" t="n">
        <f aca="false">IFERROR(VLOOKUP(B5,Base!$B$1:$E$6,D5,0),0)</f>
        <v>3</v>
      </c>
      <c r="F5" s="0" t="s">
        <v>14</v>
      </c>
    </row>
    <row r="6" customFormat="false" ht="15" hidden="false" customHeight="false" outlineLevel="0" collapsed="false">
      <c r="A6" s="1" t="s">
        <v>20</v>
      </c>
      <c r="B6" s="2" t="s">
        <v>12</v>
      </c>
      <c r="C6" s="2" t="s">
        <v>13</v>
      </c>
      <c r="D6" s="3" t="n">
        <f aca="false">IFERROR(VLOOKUP(C6,Base!G:H,2,0),0)</f>
        <v>2</v>
      </c>
      <c r="E6" s="0" t="n">
        <f aca="false">IFERROR(VLOOKUP(B6,Base!$B$1:$E$6,D6,0),0)</f>
        <v>4</v>
      </c>
      <c r="F6" s="0" t="s">
        <v>14</v>
      </c>
    </row>
    <row r="7" customFormat="false" ht="15" hidden="false" customHeight="false" outlineLevel="0" collapsed="false">
      <c r="A7" s="1" t="s">
        <v>21</v>
      </c>
      <c r="B7" s="2" t="s">
        <v>12</v>
      </c>
      <c r="C7" s="2" t="s">
        <v>13</v>
      </c>
      <c r="D7" s="3" t="n">
        <f aca="false">IFERROR(VLOOKUP(C7,Base!G:H,2,0),0)</f>
        <v>2</v>
      </c>
      <c r="E7" s="0" t="n">
        <f aca="false">IFERROR(VLOOKUP(B7,Base!$B$1:$E$6,D7,0),0)</f>
        <v>4</v>
      </c>
      <c r="F7" s="0" t="s">
        <v>14</v>
      </c>
    </row>
    <row r="8" customFormat="false" ht="15" hidden="false" customHeight="false" outlineLevel="0" collapsed="false">
      <c r="A8" s="1" t="s">
        <v>22</v>
      </c>
      <c r="B8" s="2" t="s">
        <v>17</v>
      </c>
      <c r="C8" s="2" t="s">
        <v>13</v>
      </c>
      <c r="D8" s="3" t="n">
        <f aca="false">IFERROR(VLOOKUP(C8,Base!G:H,2,0),0)</f>
        <v>2</v>
      </c>
      <c r="E8" s="0" t="n">
        <f aca="false">IFERROR(VLOOKUP(B8,Base!$B$1:$E$6,D8,0),0)</f>
        <v>3</v>
      </c>
      <c r="F8" s="0" t="s">
        <v>14</v>
      </c>
    </row>
    <row r="9" customFormat="false" ht="15" hidden="false" customHeight="false" outlineLevel="0" collapsed="false">
      <c r="A9" s="1" t="s">
        <v>23</v>
      </c>
      <c r="B9" s="2" t="s">
        <v>17</v>
      </c>
      <c r="C9" s="2" t="s">
        <v>13</v>
      </c>
      <c r="D9" s="3" t="n">
        <f aca="false">IFERROR(VLOOKUP(C9,Base!G:H,2,0),0)</f>
        <v>2</v>
      </c>
      <c r="E9" s="0" t="n">
        <f aca="false">IFERROR(VLOOKUP(B9,Base!$B$1:$E$6,D9,0),0)</f>
        <v>3</v>
      </c>
      <c r="F9" s="0" t="s">
        <v>14</v>
      </c>
      <c r="I9" s="0" t="s">
        <v>24</v>
      </c>
      <c r="J9" s="0" t="n">
        <v>30815.83</v>
      </c>
      <c r="K9" s="0" t="n">
        <f aca="false">J9*0.5</f>
        <v>15407.915</v>
      </c>
    </row>
    <row r="10" customFormat="false" ht="15" hidden="false" customHeight="false" outlineLevel="0" collapsed="false">
      <c r="A10" s="1" t="s">
        <v>25</v>
      </c>
      <c r="B10" s="2" t="s">
        <v>12</v>
      </c>
      <c r="C10" s="2" t="s">
        <v>13</v>
      </c>
      <c r="D10" s="3" t="n">
        <f aca="false">IFERROR(VLOOKUP(C10,Base!G:H,2,0),0)</f>
        <v>2</v>
      </c>
      <c r="E10" s="0" t="n">
        <f aca="false">IFERROR(VLOOKUP(B10,Base!$B$1:$E$6,D10,0),0)</f>
        <v>4</v>
      </c>
      <c r="F10" s="0" t="s">
        <v>14</v>
      </c>
      <c r="I10" s="0" t="s">
        <v>26</v>
      </c>
      <c r="J10" s="7" t="n">
        <f aca="false">J2*K9</f>
        <v>2591765.38215</v>
      </c>
    </row>
    <row r="11" customFormat="false" ht="15" hidden="false" customHeight="false" outlineLevel="0" collapsed="false">
      <c r="A11" s="1" t="s">
        <v>27</v>
      </c>
      <c r="B11" s="2" t="s">
        <v>17</v>
      </c>
      <c r="C11" s="2" t="s">
        <v>13</v>
      </c>
      <c r="D11" s="3" t="n">
        <f aca="false">IFERROR(VLOOKUP(C11,Base!G:H,2,0),0)</f>
        <v>2</v>
      </c>
      <c r="E11" s="0" t="n">
        <f aca="false">IFERROR(VLOOKUP(B11,Base!$B$1:$E$6,D11,0),0)</f>
        <v>3</v>
      </c>
      <c r="F11" s="0" t="s">
        <v>14</v>
      </c>
    </row>
    <row r="12" customFormat="false" ht="15" hidden="false" customHeight="false" outlineLevel="0" collapsed="false">
      <c r="A12" s="1" t="s">
        <v>28</v>
      </c>
      <c r="B12" s="2" t="s">
        <v>17</v>
      </c>
      <c r="C12" s="2" t="s">
        <v>13</v>
      </c>
      <c r="D12" s="3" t="n">
        <f aca="false">IFERROR(VLOOKUP(C12,Base!G:H,2,0),0)</f>
        <v>2</v>
      </c>
      <c r="E12" s="0" t="n">
        <f aca="false">IFERROR(VLOOKUP(B12,Base!$B$1:$E$6,D12,0),0)</f>
        <v>3</v>
      </c>
      <c r="F12" s="0" t="s">
        <v>14</v>
      </c>
    </row>
    <row r="13" customFormat="false" ht="15" hidden="false" customHeight="false" outlineLevel="0" collapsed="false">
      <c r="A13" s="1" t="s">
        <v>29</v>
      </c>
      <c r="B13" s="2" t="s">
        <v>12</v>
      </c>
      <c r="C13" s="2" t="s">
        <v>13</v>
      </c>
      <c r="D13" s="3" t="n">
        <f aca="false">IFERROR(VLOOKUP(C13,Base!G:H,2,0),0)</f>
        <v>2</v>
      </c>
      <c r="E13" s="0" t="n">
        <f aca="false">IFERROR(VLOOKUP(B13,Base!$B$1:$E$6,D13,0),0)</f>
        <v>4</v>
      </c>
      <c r="F13" s="0" t="s">
        <v>30</v>
      </c>
    </row>
    <row r="14" customFormat="false" ht="15" hidden="false" customHeight="false" outlineLevel="0" collapsed="false">
      <c r="A14" s="1" t="s">
        <v>31</v>
      </c>
      <c r="B14" s="2" t="s">
        <v>12</v>
      </c>
      <c r="C14" s="2" t="s">
        <v>13</v>
      </c>
      <c r="D14" s="3" t="n">
        <f aca="false">IFERROR(VLOOKUP(C14,Base!G:H,2,0),0)</f>
        <v>2</v>
      </c>
      <c r="E14" s="0" t="n">
        <f aca="false">IFERROR(VLOOKUP(B14,Base!$B$1:$E$6,D14,0),0)</f>
        <v>4</v>
      </c>
      <c r="F14" s="0" t="s">
        <v>30</v>
      </c>
      <c r="I14" s="0" t="s">
        <v>32</v>
      </c>
    </row>
    <row r="15" customFormat="false" ht="15" hidden="false" customHeight="false" outlineLevel="0" collapsed="false">
      <c r="A15" s="1" t="s">
        <v>33</v>
      </c>
      <c r="B15" s="2" t="s">
        <v>17</v>
      </c>
      <c r="C15" s="2" t="s">
        <v>13</v>
      </c>
      <c r="D15" s="3" t="n">
        <f aca="false">IFERROR(VLOOKUP(C15,Base!G:H,2,0),0)</f>
        <v>2</v>
      </c>
      <c r="E15" s="0" t="n">
        <f aca="false">IFERROR(VLOOKUP(B15,Base!$B$1:$E$6,D15,0),0)</f>
        <v>3</v>
      </c>
      <c r="F15" s="0" t="s">
        <v>30</v>
      </c>
    </row>
    <row r="16" customFormat="false" ht="15" hidden="false" customHeight="false" outlineLevel="0" collapsed="false">
      <c r="A16" s="1" t="s">
        <v>34</v>
      </c>
      <c r="B16" s="2" t="s">
        <v>17</v>
      </c>
      <c r="C16" s="2" t="s">
        <v>13</v>
      </c>
      <c r="D16" s="3" t="n">
        <f aca="false">IFERROR(VLOOKUP(C16,Base!G:H,2,0),0)</f>
        <v>2</v>
      </c>
      <c r="E16" s="0" t="n">
        <f aca="false">IFERROR(VLOOKUP(B16,Base!$B$1:$E$6,D16,0),0)</f>
        <v>3</v>
      </c>
      <c r="F16" s="0" t="s">
        <v>30</v>
      </c>
      <c r="G16" s="8" t="s">
        <v>35</v>
      </c>
      <c r="H16" s="8" t="n">
        <f aca="false">SUMIF(F:F,"si",E:E)</f>
        <v>238</v>
      </c>
    </row>
    <row r="17" customFormat="false" ht="15" hidden="false" customHeight="false" outlineLevel="0" collapsed="false">
      <c r="A17" s="1" t="s">
        <v>36</v>
      </c>
      <c r="B17" s="2" t="s">
        <v>12</v>
      </c>
      <c r="C17" s="2" t="s">
        <v>13</v>
      </c>
      <c r="D17" s="3" t="n">
        <f aca="false">IFERROR(VLOOKUP(C17,Base!G:H,2,0),0)</f>
        <v>2</v>
      </c>
      <c r="E17" s="0" t="n">
        <f aca="false">IFERROR(VLOOKUP(B17,Base!$B$1:$E$6,D17,0),0)</f>
        <v>4</v>
      </c>
      <c r="F17" s="0" t="s">
        <v>30</v>
      </c>
      <c r="G17" s="8" t="s">
        <v>37</v>
      </c>
      <c r="H17" s="9" t="n">
        <f aca="false">H16/H2</f>
        <v>0.881481481481482</v>
      </c>
    </row>
    <row r="18" customFormat="false" ht="15" hidden="false" customHeight="false" outlineLevel="0" collapsed="false">
      <c r="A18" s="1" t="s">
        <v>38</v>
      </c>
      <c r="B18" s="2" t="s">
        <v>12</v>
      </c>
      <c r="C18" s="2" t="s">
        <v>13</v>
      </c>
      <c r="D18" s="3" t="n">
        <f aca="false">IFERROR(VLOOKUP(C18,Base!G:H,2,0),0)</f>
        <v>2</v>
      </c>
      <c r="E18" s="0" t="n">
        <f aca="false">IFERROR(VLOOKUP(B18,Base!$B$1:$E$6,D18,0),0)</f>
        <v>4</v>
      </c>
      <c r="F18" s="0" t="s">
        <v>30</v>
      </c>
    </row>
    <row r="19" customFormat="false" ht="15" hidden="false" customHeight="false" outlineLevel="0" collapsed="false">
      <c r="A19" s="1" t="s">
        <v>39</v>
      </c>
      <c r="B19" s="2" t="s">
        <v>17</v>
      </c>
      <c r="C19" s="2" t="s">
        <v>13</v>
      </c>
      <c r="D19" s="3" t="n">
        <f aca="false">IFERROR(VLOOKUP(C19,Base!G:H,2,0),0)</f>
        <v>2</v>
      </c>
      <c r="E19" s="0" t="n">
        <f aca="false">IFERROR(VLOOKUP(B19,Base!$B$1:$E$6,D19,0),0)</f>
        <v>3</v>
      </c>
      <c r="F19" s="0" t="s">
        <v>30</v>
      </c>
    </row>
    <row r="20" customFormat="false" ht="15" hidden="false" customHeight="false" outlineLevel="0" collapsed="false">
      <c r="A20" s="1" t="s">
        <v>40</v>
      </c>
      <c r="B20" s="2" t="s">
        <v>17</v>
      </c>
      <c r="C20" s="2" t="s">
        <v>13</v>
      </c>
      <c r="D20" s="3" t="n">
        <f aca="false">IFERROR(VLOOKUP(C20,Base!G:H,2,0),0)</f>
        <v>2</v>
      </c>
      <c r="E20" s="0" t="n">
        <f aca="false">IFERROR(VLOOKUP(B20,Base!$B$1:$E$6,D20,0),0)</f>
        <v>3</v>
      </c>
      <c r="F20" s="0" t="s">
        <v>30</v>
      </c>
    </row>
    <row r="21" customFormat="false" ht="15" hidden="false" customHeight="false" outlineLevel="0" collapsed="false">
      <c r="A21" s="1" t="s">
        <v>41</v>
      </c>
      <c r="B21" s="2" t="s">
        <v>12</v>
      </c>
      <c r="C21" s="2" t="s">
        <v>13</v>
      </c>
      <c r="D21" s="3" t="n">
        <f aca="false">IFERROR(VLOOKUP(C21,Base!G:H,2,0),0)</f>
        <v>2</v>
      </c>
      <c r="E21" s="0" t="n">
        <f aca="false">IFERROR(VLOOKUP(B21,Base!$B$1:$E$6,D21,0),0)</f>
        <v>4</v>
      </c>
      <c r="F21" s="0" t="s">
        <v>30</v>
      </c>
    </row>
    <row r="22" customFormat="false" ht="15" hidden="false" customHeight="false" outlineLevel="0" collapsed="false">
      <c r="A22" s="1"/>
      <c r="B22" s="2"/>
      <c r="C22" s="2" t="s">
        <v>13</v>
      </c>
      <c r="D22" s="3" t="n">
        <f aca="false">IFERROR(VLOOKUP(C22,Base!G:H,2,0),0)</f>
        <v>2</v>
      </c>
      <c r="E22" s="0" t="n">
        <f aca="false">IFERROR(VLOOKUP(B22,Base!$B$1:$E$6,D22,0),0)</f>
        <v>0</v>
      </c>
      <c r="F22" s="0" t="s">
        <v>30</v>
      </c>
    </row>
    <row r="23" customFormat="false" ht="15" hidden="false" customHeight="false" outlineLevel="0" collapsed="false">
      <c r="A23" s="1"/>
      <c r="B23" s="2"/>
      <c r="C23" s="2" t="s">
        <v>13</v>
      </c>
      <c r="D23" s="3" t="n">
        <f aca="false">IFERROR(VLOOKUP(C23,Base!G:H,2,0),0)</f>
        <v>2</v>
      </c>
      <c r="E23" s="0" t="n">
        <f aca="false">IFERROR(VLOOKUP(B23,Base!$B$1:$E$6,D23,0),0)</f>
        <v>0</v>
      </c>
      <c r="F23" s="0" t="s">
        <v>30</v>
      </c>
    </row>
    <row r="24" customFormat="false" ht="15" hidden="false" customHeight="false" outlineLevel="0" collapsed="false">
      <c r="A24" s="1"/>
      <c r="B24" s="2"/>
      <c r="C24" s="2" t="s">
        <v>13</v>
      </c>
      <c r="D24" s="3" t="n">
        <f aca="false">IFERROR(VLOOKUP(C24,Base!G:H,2,0),0)</f>
        <v>2</v>
      </c>
      <c r="E24" s="0" t="n">
        <f aca="false">IFERROR(VLOOKUP(B24,Base!$B$1:$E$6,D24,0),0)</f>
        <v>0</v>
      </c>
      <c r="F24" s="0" t="s">
        <v>30</v>
      </c>
    </row>
    <row r="25" customFormat="false" ht="15" hidden="false" customHeight="false" outlineLevel="0" collapsed="false">
      <c r="A25" s="1"/>
      <c r="B25" s="2"/>
      <c r="C25" s="2" t="s">
        <v>42</v>
      </c>
      <c r="D25" s="3" t="n">
        <f aca="false">IFERROR(VLOOKUP(C25,Base!G:H,2,0),0)</f>
        <v>3</v>
      </c>
      <c r="E25" s="0" t="n">
        <f aca="false">IFERROR(VLOOKUP(B25,Base!$B$1:$E$6,D25,0),0)</f>
        <v>0</v>
      </c>
      <c r="F25" s="0" t="s">
        <v>30</v>
      </c>
    </row>
    <row r="26" customFormat="false" ht="15" hidden="false" customHeight="false" outlineLevel="0" collapsed="false">
      <c r="A26" s="1"/>
      <c r="B26" s="2"/>
      <c r="C26" s="2" t="s">
        <v>42</v>
      </c>
      <c r="D26" s="3" t="n">
        <f aca="false">IFERROR(VLOOKUP(C26,Base!G:H,2,0),0)</f>
        <v>3</v>
      </c>
      <c r="E26" s="0" t="n">
        <f aca="false">IFERROR(VLOOKUP(B26,Base!$B$1:$E$6,D26,0),0)</f>
        <v>0</v>
      </c>
      <c r="F26" s="0" t="s">
        <v>30</v>
      </c>
    </row>
    <row r="27" customFormat="false" ht="15" hidden="false" customHeight="false" outlineLevel="0" collapsed="false">
      <c r="A27" s="1"/>
      <c r="B27" s="2"/>
      <c r="C27" s="2" t="s">
        <v>42</v>
      </c>
      <c r="D27" s="3" t="n">
        <f aca="false">IFERROR(VLOOKUP(C27,Base!G:H,2,0),0)</f>
        <v>3</v>
      </c>
      <c r="E27" s="0" t="n">
        <f aca="false">IFERROR(VLOOKUP(B27,Base!$B$1:$E$6,D27,0),0)</f>
        <v>0</v>
      </c>
      <c r="F27" s="0" t="s">
        <v>30</v>
      </c>
    </row>
    <row r="28" customFormat="false" ht="15" hidden="false" customHeight="false" outlineLevel="0" collapsed="false">
      <c r="A28" s="1"/>
      <c r="B28" s="2"/>
      <c r="C28" s="2" t="s">
        <v>42</v>
      </c>
      <c r="D28" s="3" t="n">
        <f aca="false">IFERROR(VLOOKUP(C28,Base!G:H,2,0),0)</f>
        <v>3</v>
      </c>
      <c r="E28" s="0" t="n">
        <f aca="false">IFERROR(VLOOKUP(B28,Base!$B$1:$E$6,D28,0),0)</f>
        <v>0</v>
      </c>
      <c r="F28" s="0" t="s">
        <v>30</v>
      </c>
    </row>
    <row r="29" customFormat="false" ht="15" hidden="false" customHeight="false" outlineLevel="0" collapsed="false">
      <c r="A29" s="1"/>
      <c r="B29" s="2"/>
      <c r="C29" s="2" t="s">
        <v>42</v>
      </c>
      <c r="D29" s="3" t="n">
        <f aca="false">IFERROR(VLOOKUP(C29,Base!G:H,2,0),0)</f>
        <v>3</v>
      </c>
      <c r="E29" s="0" t="n">
        <f aca="false">IFERROR(VLOOKUP(B29,Base!$B$1:$E$6,D29,0),0)</f>
        <v>0</v>
      </c>
      <c r="F29" s="0" t="s">
        <v>30</v>
      </c>
    </row>
    <row r="30" customFormat="false" ht="15" hidden="false" customHeight="false" outlineLevel="0" collapsed="false">
      <c r="A30" s="1"/>
      <c r="B30" s="2"/>
      <c r="C30" s="2" t="s">
        <v>42</v>
      </c>
      <c r="D30" s="3" t="n">
        <f aca="false">IFERROR(VLOOKUP(C30,Base!G:H,2,0),0)</f>
        <v>3</v>
      </c>
      <c r="E30" s="0" t="n">
        <f aca="false">IFERROR(VLOOKUP(B30,Base!$B$1:$E$6,D30,0),0)</f>
        <v>0</v>
      </c>
      <c r="F30" s="0" t="s">
        <v>30</v>
      </c>
    </row>
    <row r="31" customFormat="false" ht="15" hidden="false" customHeight="false" outlineLevel="0" collapsed="false">
      <c r="A31" s="1"/>
      <c r="B31" s="2"/>
      <c r="C31" s="2" t="s">
        <v>42</v>
      </c>
      <c r="D31" s="3" t="n">
        <f aca="false">IFERROR(VLOOKUP(C31,Base!G:H,2,0),0)</f>
        <v>3</v>
      </c>
      <c r="E31" s="0" t="n">
        <f aca="false">IFERROR(VLOOKUP(B31,Base!$B$1:$E$6,D31,0),0)</f>
        <v>0</v>
      </c>
      <c r="F31" s="0" t="s">
        <v>30</v>
      </c>
    </row>
    <row r="32" customFormat="false" ht="15" hidden="false" customHeight="false" outlineLevel="0" collapsed="false">
      <c r="A32" s="1"/>
      <c r="B32" s="2"/>
      <c r="C32" s="2" t="s">
        <v>42</v>
      </c>
      <c r="D32" s="3" t="n">
        <f aca="false">IFERROR(VLOOKUP(C32,Base!G:H,2,0),0)</f>
        <v>3</v>
      </c>
      <c r="E32" s="0" t="n">
        <f aca="false">IFERROR(VLOOKUP(B32,Base!$B$1:$E$6,D32,0),0)</f>
        <v>0</v>
      </c>
      <c r="F32" s="0" t="s">
        <v>30</v>
      </c>
    </row>
    <row r="33" customFormat="false" ht="15" hidden="false" customHeight="false" outlineLevel="0" collapsed="false">
      <c r="A33" s="1"/>
      <c r="B33" s="2"/>
      <c r="C33" s="2" t="s">
        <v>42</v>
      </c>
      <c r="D33" s="3" t="n">
        <f aca="false">IFERROR(VLOOKUP(C33,Base!G:H,2,0),0)</f>
        <v>3</v>
      </c>
      <c r="E33" s="0" t="n">
        <f aca="false">IFERROR(VLOOKUP(B33,Base!$B$1:$E$6,D33,0),0)</f>
        <v>0</v>
      </c>
      <c r="F33" s="0" t="s">
        <v>30</v>
      </c>
    </row>
    <row r="34" customFormat="false" ht="15" hidden="false" customHeight="false" outlineLevel="0" collapsed="false">
      <c r="A34" s="1"/>
      <c r="B34" s="2"/>
      <c r="C34" s="2" t="s">
        <v>42</v>
      </c>
      <c r="D34" s="3" t="n">
        <f aca="false">IFERROR(VLOOKUP(C34,Base!G:H,2,0),0)</f>
        <v>3</v>
      </c>
      <c r="E34" s="0" t="n">
        <f aca="false">IFERROR(VLOOKUP(B34,Base!$B$1:$E$6,D34,0),0)</f>
        <v>0</v>
      </c>
      <c r="F34" s="0" t="s">
        <v>30</v>
      </c>
    </row>
    <row r="35" customFormat="false" ht="15" hidden="false" customHeight="false" outlineLevel="0" collapsed="false">
      <c r="A35" s="1" t="s">
        <v>43</v>
      </c>
      <c r="B35" s="2" t="s">
        <v>44</v>
      </c>
      <c r="C35" s="2" t="s">
        <v>42</v>
      </c>
      <c r="D35" s="3" t="n">
        <f aca="false">IFERROR(VLOOKUP(C35,Base!G:H,2,0),0)</f>
        <v>3</v>
      </c>
      <c r="E35" s="10" t="n">
        <v>200</v>
      </c>
      <c r="F35" s="0" t="s">
        <v>14</v>
      </c>
      <c r="G35" s="10"/>
    </row>
    <row r="36" customFormat="false" ht="15" hidden="false" customHeight="false" outlineLevel="0" collapsed="false">
      <c r="A36" s="1"/>
      <c r="B36" s="2"/>
      <c r="C36" s="2" t="s">
        <v>42</v>
      </c>
      <c r="D36" s="3" t="n">
        <f aca="false">IFERROR(VLOOKUP(C36,Base!G:H,2,0),0)</f>
        <v>3</v>
      </c>
      <c r="E36" s="0" t="n">
        <f aca="false">IFERROR(VLOOKUP(B36,Base!$B$1:$E$6,D36,0),0)</f>
        <v>0</v>
      </c>
      <c r="F36" s="0" t="s">
        <v>30</v>
      </c>
    </row>
    <row r="37" customFormat="false" ht="15" hidden="false" customHeight="false" outlineLevel="0" collapsed="false">
      <c r="A37" s="1"/>
      <c r="B37" s="2"/>
      <c r="C37" s="2" t="s">
        <v>13</v>
      </c>
      <c r="D37" s="3" t="n">
        <f aca="false">IFERROR(VLOOKUP(C37,Base!G:H,2,0),0)</f>
        <v>2</v>
      </c>
      <c r="E37" s="0" t="n">
        <f aca="false">IFERROR(VLOOKUP(B37,Base!$B$1:$E$6,D37,0),0)</f>
        <v>0</v>
      </c>
      <c r="F37" s="0" t="s">
        <v>30</v>
      </c>
    </row>
    <row r="38" customFormat="false" ht="15" hidden="false" customHeight="false" outlineLevel="0" collapsed="false">
      <c r="A38" s="1"/>
      <c r="B38" s="2"/>
      <c r="C38" s="2" t="s">
        <v>13</v>
      </c>
      <c r="D38" s="3" t="n">
        <f aca="false">IFERROR(VLOOKUP(C38,Base!G:H,2,0),0)</f>
        <v>2</v>
      </c>
      <c r="E38" s="0" t="n">
        <f aca="false">IFERROR(VLOOKUP(B38,Base!$B$1:$E$6,D38,0),0)</f>
        <v>0</v>
      </c>
      <c r="F38" s="0" t="s">
        <v>30</v>
      </c>
    </row>
    <row r="39" customFormat="false" ht="15" hidden="false" customHeight="false" outlineLevel="0" collapsed="false">
      <c r="A39" s="1"/>
      <c r="B39" s="2"/>
      <c r="C39" s="2" t="s">
        <v>13</v>
      </c>
      <c r="D39" s="3" t="n">
        <f aca="false">IFERROR(VLOOKUP(C39,Base!G:H,2,0),0)</f>
        <v>2</v>
      </c>
      <c r="E39" s="0" t="n">
        <f aca="false">IFERROR(VLOOKUP(B39,Base!$B$1:$E$6,D39,0),0)</f>
        <v>0</v>
      </c>
      <c r="F39" s="0" t="s">
        <v>30</v>
      </c>
      <c r="I39" s="0" t="s">
        <v>45</v>
      </c>
      <c r="J39" s="0" t="n">
        <f aca="false">LEN(I39)</f>
        <v>135</v>
      </c>
    </row>
    <row r="40" customFormat="false" ht="15" hidden="false" customHeight="false" outlineLevel="0" collapsed="false">
      <c r="A40" s="1"/>
      <c r="B40" s="2"/>
      <c r="C40" s="2" t="s">
        <v>13</v>
      </c>
      <c r="D40" s="3" t="n">
        <f aca="false">IFERROR(VLOOKUP(C40,Base!G:H,2,0),0)</f>
        <v>2</v>
      </c>
      <c r="E40" s="0" t="n">
        <f aca="false">IFERROR(VLOOKUP(B40,Base!$B$1:$E$6,D40,0),0)</f>
        <v>0</v>
      </c>
      <c r="F40" s="0" t="s">
        <v>30</v>
      </c>
      <c r="I40" s="0" t="s">
        <v>46</v>
      </c>
      <c r="J40" s="0" t="n">
        <f aca="false">LEN(I40)</f>
        <v>114</v>
      </c>
    </row>
    <row r="41" customFormat="false" ht="15" hidden="false" customHeight="false" outlineLevel="0" collapsed="false">
      <c r="A41" s="1"/>
      <c r="B41" s="2"/>
      <c r="C41" s="2" t="s">
        <v>47</v>
      </c>
      <c r="D41" s="3" t="n">
        <f aca="false">IFERROR(VLOOKUP(C41,Base!G:H,2,0),0)</f>
        <v>4</v>
      </c>
      <c r="E41" s="0" t="n">
        <f aca="false">IFERROR(VLOOKUP(B41,Base!$B$1:$E$6,D41,0),0)</f>
        <v>0</v>
      </c>
      <c r="F41" s="0" t="s">
        <v>30</v>
      </c>
    </row>
    <row r="42" customFormat="false" ht="15" hidden="false" customHeight="false" outlineLevel="0" collapsed="false">
      <c r="A42" s="11"/>
      <c r="B42" s="2"/>
      <c r="C42" s="2"/>
      <c r="D42" s="3" t="n">
        <f aca="false">IFERROR(VLOOKUP(C42,Base!G:H,2,0),0)</f>
        <v>0</v>
      </c>
      <c r="E42" s="0" t="n">
        <f aca="false">IFERROR(VLOOKUP(B42,Base!$B$1:$E$6,D42,0),0)</f>
        <v>0</v>
      </c>
      <c r="F42" s="0" t="s">
        <v>30</v>
      </c>
    </row>
    <row r="43" customFormat="false" ht="15" hidden="false" customHeight="false" outlineLevel="0" collapsed="false">
      <c r="A43" s="11"/>
      <c r="B43" s="2"/>
      <c r="C43" s="2"/>
      <c r="D43" s="3" t="n">
        <f aca="false">IFERROR(VLOOKUP(C43,Base!G:H,2,0),0)</f>
        <v>0</v>
      </c>
      <c r="E43" s="0" t="n">
        <f aca="false">IFERROR(VLOOKUP(B43,Base!$B$1:$E$6,D43,0),0)</f>
        <v>0</v>
      </c>
      <c r="F43" s="0" t="s">
        <v>30</v>
      </c>
    </row>
    <row r="44" customFormat="false" ht="15" hidden="false" customHeight="false" outlineLevel="0" collapsed="false">
      <c r="A44" s="11"/>
      <c r="B44" s="2"/>
      <c r="C44" s="2"/>
      <c r="D44" s="3" t="n">
        <f aca="false">IFERROR(VLOOKUP(C44,Base!G:H,2,0),0)</f>
        <v>0</v>
      </c>
      <c r="E44" s="0" t="n">
        <f aca="false">IFERROR(VLOOKUP(B44,Base!$B$1:$E$6,D44,0),0)</f>
        <v>0</v>
      </c>
      <c r="F44" s="0" t="s">
        <v>30</v>
      </c>
    </row>
    <row r="45" customFormat="false" ht="15" hidden="false" customHeight="false" outlineLevel="0" collapsed="false">
      <c r="A45" s="11"/>
      <c r="B45" s="2"/>
      <c r="C45" s="2"/>
      <c r="D45" s="3" t="n">
        <f aca="false">IFERROR(VLOOKUP(C45,Base!G:H,2,0),0)</f>
        <v>0</v>
      </c>
      <c r="E45" s="0" t="n">
        <f aca="false">IFERROR(VLOOKUP(B45,Base!$B$1:$E$6,D45,0),0)</f>
        <v>0</v>
      </c>
      <c r="F45" s="0" t="s">
        <v>30</v>
      </c>
    </row>
    <row r="46" customFormat="false" ht="15" hidden="false" customHeight="false" outlineLevel="0" collapsed="false">
      <c r="A46" s="11"/>
      <c r="B46" s="2"/>
      <c r="C46" s="2"/>
      <c r="D46" s="3" t="n">
        <f aca="false">IFERROR(VLOOKUP(C46,Base!G:H,2,0),0)</f>
        <v>0</v>
      </c>
      <c r="E46" s="0" t="n">
        <f aca="false">IFERROR(VLOOKUP(B46,Base!$B$1:$E$6,D46,0),0)</f>
        <v>0</v>
      </c>
      <c r="F46" s="0" t="s">
        <v>30</v>
      </c>
    </row>
    <row r="47" customFormat="false" ht="15" hidden="false" customHeight="false" outlineLevel="0" collapsed="false">
      <c r="A47" s="11"/>
      <c r="B47" s="2"/>
      <c r="C47" s="2"/>
      <c r="D47" s="3" t="n">
        <f aca="false">IFERROR(VLOOKUP(C47,Base!G:H,2,0),0)</f>
        <v>0</v>
      </c>
      <c r="E47" s="0" t="n">
        <f aca="false">IFERROR(VLOOKUP(B47,Base!$B$1:$E$6,D47,0),0)</f>
        <v>0</v>
      </c>
      <c r="F47" s="0" t="s">
        <v>30</v>
      </c>
    </row>
    <row r="48" customFormat="false" ht="15" hidden="false" customHeight="false" outlineLevel="0" collapsed="false">
      <c r="A48" s="11"/>
      <c r="B48" s="2"/>
      <c r="C48" s="2"/>
      <c r="D48" s="3" t="n">
        <f aca="false">IFERROR(VLOOKUP(C48,Base!G:H,2,0),0)</f>
        <v>0</v>
      </c>
      <c r="E48" s="0" t="n">
        <f aca="false">IFERROR(VLOOKUP(B48,Base!$B$1:$E$6,D48,0),0)</f>
        <v>0</v>
      </c>
      <c r="F48" s="0" t="s">
        <v>30</v>
      </c>
    </row>
    <row r="49" customFormat="false" ht="15" hidden="false" customHeight="false" outlineLevel="0" collapsed="false">
      <c r="A49" s="11"/>
      <c r="B49" s="2"/>
      <c r="C49" s="2"/>
      <c r="D49" s="3" t="n">
        <f aca="false">IFERROR(VLOOKUP(C49,Base!G:H,2,0),0)</f>
        <v>0</v>
      </c>
      <c r="E49" s="0" t="n">
        <f aca="false">IFERROR(VLOOKUP(B49,Base!$B$1:$E$6,D49,0),0)</f>
        <v>0</v>
      </c>
      <c r="F49" s="0" t="s">
        <v>30</v>
      </c>
    </row>
    <row r="50" customFormat="false" ht="15" hidden="false" customHeight="false" outlineLevel="0" collapsed="false">
      <c r="A50" s="11"/>
      <c r="B50" s="2"/>
      <c r="C50" s="2"/>
      <c r="D50" s="3" t="n">
        <f aca="false">IFERROR(VLOOKUP(C50,Base!G:H,2,0),0)</f>
        <v>0</v>
      </c>
      <c r="E50" s="0" t="n">
        <f aca="false">IFERROR(VLOOKUP(B50,Base!$B$1:$E$6,D50,0),0)</f>
        <v>0</v>
      </c>
      <c r="F50" s="0" t="s">
        <v>30</v>
      </c>
    </row>
    <row r="51" customFormat="false" ht="15" hidden="false" customHeight="false" outlineLevel="0" collapsed="false">
      <c r="A51" s="11"/>
      <c r="B51" s="2"/>
      <c r="C51" s="2"/>
      <c r="D51" s="3" t="n">
        <f aca="false">IFERROR(VLOOKUP(C51,Base!G:H,2,0),0)</f>
        <v>0</v>
      </c>
      <c r="E51" s="0" t="n">
        <f aca="false">IFERROR(VLOOKUP(B51,Base!$B$1:$E$6,D51,0),0)</f>
        <v>0</v>
      </c>
      <c r="F51" s="0" t="s">
        <v>30</v>
      </c>
    </row>
    <row r="52" customFormat="false" ht="15" hidden="false" customHeight="false" outlineLevel="0" collapsed="false">
      <c r="A52" s="11"/>
      <c r="B52" s="2"/>
      <c r="C52" s="2"/>
      <c r="D52" s="3" t="n">
        <f aca="false">IFERROR(VLOOKUP(C52,Base!G:H,2,0),0)</f>
        <v>0</v>
      </c>
      <c r="E52" s="0" t="n">
        <f aca="false">IFERROR(VLOOKUP(B52,Base!$B$1:$E$6,D52,0),0)</f>
        <v>0</v>
      </c>
      <c r="F52" s="0" t="s">
        <v>30</v>
      </c>
    </row>
    <row r="53" customFormat="false" ht="15" hidden="false" customHeight="false" outlineLevel="0" collapsed="false">
      <c r="A53" s="11"/>
      <c r="B53" s="2"/>
      <c r="C53" s="2"/>
      <c r="D53" s="3" t="n">
        <f aca="false">IFERROR(VLOOKUP(C53,Base!G:H,2,0),0)</f>
        <v>0</v>
      </c>
      <c r="E53" s="0" t="n">
        <f aca="false">IFERROR(VLOOKUP(B53,Base!$B$1:$E$6,D53,0),0)</f>
        <v>0</v>
      </c>
      <c r="F53" s="0" t="s">
        <v>30</v>
      </c>
    </row>
    <row r="54" customFormat="false" ht="15" hidden="false" customHeight="false" outlineLevel="0" collapsed="false">
      <c r="A54" s="11"/>
      <c r="B54" s="2"/>
      <c r="C54" s="2"/>
      <c r="D54" s="3" t="n">
        <f aca="false">IFERROR(VLOOKUP(C54,Base!G:H,2,0),0)</f>
        <v>0</v>
      </c>
      <c r="E54" s="0" t="n">
        <f aca="false">IFERROR(VLOOKUP(B54,Base!$B$1:$E$6,D54,0),0)</f>
        <v>0</v>
      </c>
      <c r="F54" s="0" t="s">
        <v>30</v>
      </c>
    </row>
    <row r="55" customFormat="false" ht="15" hidden="false" customHeight="false" outlineLevel="0" collapsed="false">
      <c r="A55" s="11"/>
      <c r="B55" s="2"/>
      <c r="C55" s="2"/>
      <c r="D55" s="3" t="n">
        <f aca="false">IFERROR(VLOOKUP(C55,Base!G:H,2,0),0)</f>
        <v>0</v>
      </c>
      <c r="E55" s="0" t="n">
        <f aca="false">IFERROR(VLOOKUP(B55,Base!$B$1:$E$6,D55,0),0)</f>
        <v>0</v>
      </c>
      <c r="F55" s="0" t="s">
        <v>30</v>
      </c>
    </row>
    <row r="56" customFormat="false" ht="15" hidden="false" customHeight="false" outlineLevel="0" collapsed="false">
      <c r="A56" s="11"/>
      <c r="B56" s="2"/>
      <c r="C56" s="2"/>
      <c r="D56" s="3" t="n">
        <f aca="false">IFERROR(VLOOKUP(C56,Base!G:H,2,0),0)</f>
        <v>0</v>
      </c>
      <c r="E56" s="0" t="n">
        <f aca="false">IFERROR(VLOOKUP(B56,Base!$B$1:$E$6,D56,0),0)</f>
        <v>0</v>
      </c>
      <c r="F56" s="0" t="s">
        <v>30</v>
      </c>
    </row>
    <row r="57" customFormat="false" ht="15" hidden="false" customHeight="false" outlineLevel="0" collapsed="false">
      <c r="A57" s="11"/>
      <c r="B57" s="2"/>
      <c r="C57" s="2"/>
      <c r="D57" s="3" t="n">
        <f aca="false">IFERROR(VLOOKUP(C57,Base!G:H,2,0),0)</f>
        <v>0</v>
      </c>
      <c r="E57" s="0" t="n">
        <f aca="false">IFERROR(VLOOKUP(B57,Base!$B$1:$E$6,D57,0),0)</f>
        <v>0</v>
      </c>
      <c r="F57" s="0" t="s">
        <v>30</v>
      </c>
    </row>
    <row r="58" customFormat="false" ht="15" hidden="false" customHeight="false" outlineLevel="0" collapsed="false">
      <c r="A58" s="11"/>
      <c r="B58" s="2"/>
      <c r="C58" s="2"/>
      <c r="D58" s="3" t="n">
        <f aca="false">IFERROR(VLOOKUP(C58,Base!G:H,2,0),0)</f>
        <v>0</v>
      </c>
      <c r="E58" s="0" t="n">
        <f aca="false">IFERROR(VLOOKUP(B58,Base!$B$1:$E$6,D58,0),0)</f>
        <v>0</v>
      </c>
      <c r="F58" s="0" t="s">
        <v>30</v>
      </c>
    </row>
    <row r="59" customFormat="false" ht="15" hidden="false" customHeight="false" outlineLevel="0" collapsed="false">
      <c r="A59" s="11"/>
      <c r="B59" s="2"/>
      <c r="C59" s="2"/>
      <c r="D59" s="3" t="n">
        <f aca="false">IFERROR(VLOOKUP(C59,Base!G:H,2,0),0)</f>
        <v>0</v>
      </c>
      <c r="E59" s="0" t="n">
        <f aca="false">IFERROR(VLOOKUP(B59,Base!$B$1:$E$6,D59,0),0)</f>
        <v>0</v>
      </c>
      <c r="F59" s="0" t="s">
        <v>30</v>
      </c>
    </row>
    <row r="60" customFormat="false" ht="15" hidden="false" customHeight="false" outlineLevel="0" collapsed="false">
      <c r="A60" s="11"/>
      <c r="B60" s="2"/>
      <c r="C60" s="2"/>
      <c r="D60" s="3" t="n">
        <f aca="false">IFERROR(VLOOKUP(C60,Base!G:H,2,0),0)</f>
        <v>0</v>
      </c>
      <c r="E60" s="0" t="n">
        <f aca="false">IFERROR(VLOOKUP(B60,Base!$B$1:$E$6,D60,0),0)</f>
        <v>0</v>
      </c>
      <c r="F60" s="0" t="s">
        <v>30</v>
      </c>
    </row>
    <row r="61" customFormat="false" ht="15" hidden="false" customHeight="false" outlineLevel="0" collapsed="false">
      <c r="A61" s="11"/>
      <c r="B61" s="2"/>
      <c r="C61" s="2"/>
      <c r="D61" s="3" t="n">
        <f aca="false">IFERROR(VLOOKUP(C61,Base!G:H,2,0),0)</f>
        <v>0</v>
      </c>
      <c r="E61" s="0" t="n">
        <f aca="false">IFERROR(VLOOKUP(B61,Base!$B$1:$E$6,D61,0),0)</f>
        <v>0</v>
      </c>
      <c r="F61" s="0" t="s">
        <v>30</v>
      </c>
    </row>
    <row r="62" customFormat="false" ht="15" hidden="false" customHeight="false" outlineLevel="0" collapsed="false">
      <c r="A62" s="11"/>
      <c r="B62" s="2"/>
      <c r="C62" s="2"/>
      <c r="D62" s="3" t="n">
        <f aca="false">IFERROR(VLOOKUP(C62,Base!G:H,2,0),0)</f>
        <v>0</v>
      </c>
      <c r="E62" s="0" t="n">
        <f aca="false">IFERROR(VLOOKUP(B62,Base!$B$1:$E$6,D62,0),0)</f>
        <v>0</v>
      </c>
      <c r="F62" s="0" t="s">
        <v>30</v>
      </c>
    </row>
    <row r="63" customFormat="false" ht="15" hidden="false" customHeight="false" outlineLevel="0" collapsed="false">
      <c r="A63" s="11"/>
      <c r="B63" s="2"/>
      <c r="C63" s="2"/>
      <c r="D63" s="3" t="n">
        <f aca="false">IFERROR(VLOOKUP(C63,Base!G:H,2,0),0)</f>
        <v>0</v>
      </c>
      <c r="E63" s="0" t="n">
        <f aca="false">IFERROR(VLOOKUP(B63,Base!$B$1:$E$6,D63,0),0)</f>
        <v>0</v>
      </c>
      <c r="F63" s="0" t="s">
        <v>30</v>
      </c>
    </row>
    <row r="64" customFormat="false" ht="15" hidden="false" customHeight="false" outlineLevel="0" collapsed="false">
      <c r="A64" s="11"/>
      <c r="B64" s="2"/>
      <c r="C64" s="2"/>
      <c r="D64" s="3" t="n">
        <f aca="false">IFERROR(VLOOKUP(C64,Base!G:H,2,0),0)</f>
        <v>0</v>
      </c>
      <c r="E64" s="0" t="n">
        <f aca="false">IFERROR(VLOOKUP(B64,Base!$B$1:$E$6,D64,0),0)</f>
        <v>0</v>
      </c>
      <c r="F64" s="0" t="s">
        <v>30</v>
      </c>
    </row>
    <row r="65" customFormat="false" ht="15" hidden="false" customHeight="false" outlineLevel="0" collapsed="false">
      <c r="A65" s="11"/>
      <c r="B65" s="2"/>
      <c r="C65" s="2"/>
      <c r="D65" s="3" t="n">
        <f aca="false">IFERROR(VLOOKUP(C65,Base!G:H,2,0),0)</f>
        <v>0</v>
      </c>
      <c r="E65" s="0" t="n">
        <f aca="false">IFERROR(VLOOKUP(B65,Base!$B$1:$E$6,D65,0),0)</f>
        <v>0</v>
      </c>
      <c r="F65" s="0" t="s">
        <v>30</v>
      </c>
    </row>
    <row r="66" customFormat="false" ht="15" hidden="false" customHeight="false" outlineLevel="0" collapsed="false">
      <c r="A66" s="11"/>
      <c r="B66" s="2"/>
      <c r="C66" s="2"/>
      <c r="D66" s="3" t="n">
        <f aca="false">IFERROR(VLOOKUP(C66,Base!G:H,2,0),0)</f>
        <v>0</v>
      </c>
      <c r="E66" s="0" t="n">
        <f aca="false">IFERROR(VLOOKUP(B66,Base!$B$1:$E$6,D66,0),0)</f>
        <v>0</v>
      </c>
      <c r="F66" s="0" t="s">
        <v>30</v>
      </c>
    </row>
    <row r="67" customFormat="false" ht="15" hidden="false" customHeight="false" outlineLevel="0" collapsed="false">
      <c r="A67" s="11"/>
      <c r="B67" s="2"/>
      <c r="C67" s="2"/>
      <c r="D67" s="3" t="n">
        <f aca="false">IFERROR(VLOOKUP(C67,Base!G:H,2,0),0)</f>
        <v>0</v>
      </c>
      <c r="E67" s="0" t="n">
        <f aca="false">IFERROR(VLOOKUP(B67,Base!$B$1:$E$6,D67,0),0)</f>
        <v>0</v>
      </c>
      <c r="F67" s="0" t="s">
        <v>30</v>
      </c>
    </row>
    <row r="68" customFormat="false" ht="15" hidden="false" customHeight="false" outlineLevel="0" collapsed="false">
      <c r="A68" s="11"/>
      <c r="B68" s="2"/>
      <c r="C68" s="2"/>
      <c r="D68" s="3" t="n">
        <f aca="false">IFERROR(VLOOKUP(C68,Base!G:H,2,0),0)</f>
        <v>0</v>
      </c>
      <c r="E68" s="0" t="n">
        <f aca="false">IFERROR(VLOOKUP(B68,Base!$B$1:$E$6,D68,0),0)</f>
        <v>0</v>
      </c>
      <c r="F68" s="0" t="s">
        <v>30</v>
      </c>
    </row>
    <row r="69" customFormat="false" ht="15" hidden="false" customHeight="false" outlineLevel="0" collapsed="false">
      <c r="A69" s="11"/>
      <c r="B69" s="2"/>
      <c r="C69" s="2"/>
      <c r="D69" s="3" t="n">
        <f aca="false">IFERROR(VLOOKUP(C69,Base!G:H,2,0),0)</f>
        <v>0</v>
      </c>
      <c r="E69" s="0" t="n">
        <f aca="false">IFERROR(VLOOKUP(B69,Base!$B$1:$E$6,D69,0),0)</f>
        <v>0</v>
      </c>
      <c r="F69" s="0" t="s">
        <v>30</v>
      </c>
    </row>
    <row r="70" customFormat="false" ht="15" hidden="false" customHeight="false" outlineLevel="0" collapsed="false">
      <c r="A70" s="11"/>
      <c r="B70" s="2"/>
      <c r="C70" s="2"/>
      <c r="D70" s="3" t="n">
        <f aca="false">IFERROR(VLOOKUP(C70,Base!G:H,2,0),0)</f>
        <v>0</v>
      </c>
      <c r="E70" s="0" t="n">
        <f aca="false">IFERROR(VLOOKUP(B70,Base!$B$1:$E$6,D70,0),0)</f>
        <v>0</v>
      </c>
      <c r="F70" s="0" t="s">
        <v>30</v>
      </c>
    </row>
    <row r="71" customFormat="false" ht="15" hidden="false" customHeight="false" outlineLevel="0" collapsed="false">
      <c r="A71" s="11"/>
      <c r="B71" s="2"/>
      <c r="C71" s="2"/>
      <c r="D71" s="3" t="n">
        <f aca="false">IFERROR(VLOOKUP(C71,Base!G:H,2,0),0)</f>
        <v>0</v>
      </c>
      <c r="E71" s="0" t="n">
        <f aca="false">IFERROR(VLOOKUP(B71,Base!$B$1:$E$6,D71,0),0)</f>
        <v>0</v>
      </c>
      <c r="F71" s="0" t="s">
        <v>30</v>
      </c>
    </row>
    <row r="72" customFormat="false" ht="15" hidden="false" customHeight="false" outlineLevel="0" collapsed="false">
      <c r="A72" s="11"/>
      <c r="B72" s="2"/>
      <c r="C72" s="2"/>
      <c r="D72" s="3" t="n">
        <f aca="false">IFERROR(VLOOKUP(C72,Base!G:H,2,0),0)</f>
        <v>0</v>
      </c>
      <c r="E72" s="0" t="n">
        <f aca="false">IFERROR(VLOOKUP(B72,Base!$B$1:$E$6,D72,0),0)</f>
        <v>0</v>
      </c>
      <c r="F72" s="0" t="s">
        <v>30</v>
      </c>
    </row>
    <row r="73" customFormat="false" ht="15" hidden="false" customHeight="false" outlineLevel="0" collapsed="false">
      <c r="A73" s="11"/>
      <c r="B73" s="2"/>
      <c r="C73" s="2"/>
      <c r="D73" s="3" t="n">
        <f aca="false">IFERROR(VLOOKUP(C73,Base!G:H,2,0),0)</f>
        <v>0</v>
      </c>
      <c r="E73" s="0" t="n">
        <f aca="false">IFERROR(VLOOKUP(B73,Base!$B$1:$E$6,D73,0),0)</f>
        <v>0</v>
      </c>
      <c r="F73" s="0" t="s">
        <v>30</v>
      </c>
    </row>
    <row r="74" customFormat="false" ht="15" hidden="false" customHeight="false" outlineLevel="0" collapsed="false">
      <c r="A74" s="11"/>
      <c r="B74" s="2"/>
      <c r="C74" s="2"/>
      <c r="D74" s="3" t="n">
        <f aca="false">IFERROR(VLOOKUP(C74,Base!G:H,2,0),0)</f>
        <v>0</v>
      </c>
      <c r="E74" s="0" t="n">
        <f aca="false">IFERROR(VLOOKUP(B74,Base!$B$1:$E$6,D74,0),0)</f>
        <v>0</v>
      </c>
      <c r="F74" s="0" t="s">
        <v>30</v>
      </c>
    </row>
    <row r="75" customFormat="false" ht="15" hidden="false" customHeight="false" outlineLevel="0" collapsed="false">
      <c r="A75" s="11"/>
      <c r="B75" s="2"/>
      <c r="C75" s="2"/>
      <c r="D75" s="3" t="n">
        <f aca="false">IFERROR(VLOOKUP(C75,Base!G:H,2,0),0)</f>
        <v>0</v>
      </c>
      <c r="E75" s="0" t="n">
        <f aca="false">IFERROR(VLOOKUP(B75,Base!$B$1:$E$6,D75,0),0)</f>
        <v>0</v>
      </c>
      <c r="F75" s="0" t="s">
        <v>30</v>
      </c>
    </row>
    <row r="76" customFormat="false" ht="15" hidden="false" customHeight="false" outlineLevel="0" collapsed="false">
      <c r="A76" s="11"/>
      <c r="B76" s="2"/>
      <c r="C76" s="2"/>
      <c r="D76" s="3" t="n">
        <f aca="false">IFERROR(VLOOKUP(C76,Base!G:H,2,0),0)</f>
        <v>0</v>
      </c>
      <c r="E76" s="0" t="n">
        <f aca="false">IFERROR(VLOOKUP(B76,Base!$B$1:$E$6,D76,0),0)</f>
        <v>0</v>
      </c>
      <c r="F76" s="0" t="s">
        <v>30</v>
      </c>
    </row>
  </sheetData>
  <dataValidations count="3">
    <dataValidation allowBlank="true" operator="equal" showDropDown="false" showErrorMessage="true" showInputMessage="false" sqref="B2:B76" type="list">
      <formula1>Base!$B$2:$B$6</formula1>
      <formula2>0</formula2>
    </dataValidation>
    <dataValidation allowBlank="true" operator="equal" showDropDown="false" showErrorMessage="true" showInputMessage="false" sqref="C2:C76" type="list">
      <formula1>Base!$G$2:$G$4</formula1>
      <formula2>0</formula2>
    </dataValidation>
    <dataValidation allowBlank="true" operator="equal" showDropDown="false" showErrorMessage="true" showInputMessage="false" sqref="D2:D76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5" activeCellId="1" sqref="A13:A21 B1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0.49"/>
    <col collapsed="false" customWidth="true" hidden="false" outlineLevel="0" max="2" min="2" style="0" width="24.07"/>
    <col collapsed="false" customWidth="true" hidden="false" outlineLevel="0" max="3" min="3" style="0" width="9.93"/>
  </cols>
  <sheetData>
    <row r="1" customFormat="false" ht="12.8" hidden="false" customHeight="false" outlineLevel="0" collapsed="false">
      <c r="A1" s="12" t="s">
        <v>48</v>
      </c>
      <c r="B1" s="12" t="s">
        <v>2</v>
      </c>
      <c r="C1" s="12" t="s">
        <v>13</v>
      </c>
      <c r="D1" s="12" t="s">
        <v>42</v>
      </c>
      <c r="E1" s="12" t="s">
        <v>47</v>
      </c>
    </row>
    <row r="2" customFormat="false" ht="12.8" hidden="false" customHeight="false" outlineLevel="0" collapsed="false">
      <c r="A2" s="13" t="s">
        <v>49</v>
      </c>
      <c r="B2" s="13" t="s">
        <v>17</v>
      </c>
      <c r="C2" s="13" t="n">
        <v>3</v>
      </c>
      <c r="D2" s="13" t="n">
        <v>4</v>
      </c>
      <c r="E2" s="13" t="n">
        <v>6</v>
      </c>
      <c r="G2" s="0" t="s">
        <v>13</v>
      </c>
      <c r="H2" s="0" t="n">
        <v>2</v>
      </c>
    </row>
    <row r="3" customFormat="false" ht="12.8" hidden="false" customHeight="false" outlineLevel="0" collapsed="false">
      <c r="A3" s="13" t="s">
        <v>50</v>
      </c>
      <c r="B3" s="13" t="s">
        <v>12</v>
      </c>
      <c r="C3" s="13" t="n">
        <v>4</v>
      </c>
      <c r="D3" s="13" t="n">
        <v>5</v>
      </c>
      <c r="E3" s="13" t="n">
        <v>7</v>
      </c>
      <c r="G3" s="0" t="s">
        <v>42</v>
      </c>
      <c r="H3" s="0" t="n">
        <v>3</v>
      </c>
    </row>
    <row r="4" customFormat="false" ht="12.8" hidden="false" customHeight="false" outlineLevel="0" collapsed="false">
      <c r="A4" s="13" t="s">
        <v>51</v>
      </c>
      <c r="B4" s="13" t="s">
        <v>52</v>
      </c>
      <c r="C4" s="13" t="n">
        <v>3</v>
      </c>
      <c r="D4" s="13" t="n">
        <v>4</v>
      </c>
      <c r="E4" s="13" t="n">
        <v>6</v>
      </c>
      <c r="G4" s="0" t="s">
        <v>47</v>
      </c>
      <c r="H4" s="0" t="n">
        <v>4</v>
      </c>
    </row>
    <row r="5" customFormat="false" ht="12.8" hidden="false" customHeight="false" outlineLevel="0" collapsed="false">
      <c r="A5" s="13" t="s">
        <v>53</v>
      </c>
      <c r="B5" s="13" t="s">
        <v>44</v>
      </c>
      <c r="C5" s="13" t="n">
        <v>7</v>
      </c>
      <c r="D5" s="13" t="n">
        <v>10</v>
      </c>
      <c r="E5" s="13" t="n">
        <v>15</v>
      </c>
    </row>
    <row r="6" customFormat="false" ht="12.8" hidden="false" customHeight="false" outlineLevel="0" collapsed="false">
      <c r="A6" s="13" t="s">
        <v>54</v>
      </c>
      <c r="B6" s="13" t="s">
        <v>55</v>
      </c>
      <c r="C6" s="13" t="n">
        <v>5</v>
      </c>
      <c r="D6" s="13" t="n">
        <v>7</v>
      </c>
      <c r="E6" s="13" t="n">
        <v>10</v>
      </c>
    </row>
    <row r="11" customFormat="false" ht="35.05" hidden="false" customHeight="false" outlineLevel="0" collapsed="false">
      <c r="A11" s="14" t="s">
        <v>56</v>
      </c>
      <c r="B11" s="14" t="s">
        <v>57</v>
      </c>
      <c r="C11" s="14" t="s">
        <v>58</v>
      </c>
    </row>
    <row r="12" customFormat="false" ht="12.8" hidden="false" customHeight="false" outlineLevel="0" collapsed="false">
      <c r="A12" s="13" t="s">
        <v>59</v>
      </c>
      <c r="B12" s="13" t="n">
        <v>25</v>
      </c>
      <c r="C12" s="13" t="n">
        <v>300</v>
      </c>
    </row>
    <row r="13" customFormat="false" ht="12.8" hidden="false" customHeight="false" outlineLevel="0" collapsed="false">
      <c r="A13" s="13" t="s">
        <v>60</v>
      </c>
      <c r="B13" s="13" t="n">
        <v>15</v>
      </c>
      <c r="C13" s="13" t="n">
        <v>100</v>
      </c>
    </row>
    <row r="14" customFormat="false" ht="12.8" hidden="false" customHeight="false" outlineLevel="0" collapsed="false">
      <c r="A14" s="13" t="s">
        <v>61</v>
      </c>
      <c r="B14" s="13" t="n">
        <v>8</v>
      </c>
      <c r="C14" s="13" t="n">
        <v>20</v>
      </c>
    </row>
    <row r="15" customFormat="false" ht="12.8" hidden="false" customHeight="false" outlineLevel="0" collapsed="false">
      <c r="A15" s="13" t="s">
        <v>62</v>
      </c>
      <c r="B15" s="13" t="n">
        <v>0.7</v>
      </c>
      <c r="C15" s="13" t="n">
        <v>10</v>
      </c>
      <c r="D15" s="0" t="s">
        <v>63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6" activeCellId="1" sqref="A13:A21 B1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7.9"/>
  </cols>
  <sheetData>
    <row r="1" customFormat="false" ht="12.8" hidden="false" customHeight="false" outlineLevel="0" collapsed="false">
      <c r="A1" s="0" t="s">
        <v>64</v>
      </c>
      <c r="B1" s="0" t="s">
        <v>65</v>
      </c>
    </row>
    <row r="2" customFormat="false" ht="12.8" hidden="false" customHeight="false" outlineLevel="0" collapsed="false">
      <c r="A2" s="0" t="s">
        <v>66</v>
      </c>
      <c r="B2" s="0" t="n">
        <v>4</v>
      </c>
      <c r="C2" s="0" t="n">
        <v>4</v>
      </c>
    </row>
    <row r="3" customFormat="false" ht="12.8" hidden="false" customHeight="false" outlineLevel="0" collapsed="false">
      <c r="A3" s="0" t="s">
        <v>67</v>
      </c>
      <c r="B3" s="0" t="n">
        <v>5</v>
      </c>
      <c r="C3" s="0" t="n">
        <v>4</v>
      </c>
    </row>
    <row r="4" customFormat="false" ht="12.8" hidden="false" customHeight="false" outlineLevel="0" collapsed="false">
      <c r="A4" s="0" t="s">
        <v>68</v>
      </c>
      <c r="B4" s="0" t="n">
        <v>1</v>
      </c>
      <c r="C4" s="0" t="n">
        <v>1</v>
      </c>
    </row>
    <row r="5" customFormat="false" ht="12.8" hidden="false" customHeight="false" outlineLevel="0" collapsed="false">
      <c r="A5" s="0" t="s">
        <v>69</v>
      </c>
      <c r="B5" s="0" t="n">
        <v>2</v>
      </c>
      <c r="C5" s="0" t="n">
        <v>2</v>
      </c>
    </row>
    <row r="6" customFormat="false" ht="12.8" hidden="false" customHeight="false" outlineLevel="0" collapsed="false">
      <c r="A6" s="0" t="s">
        <v>70</v>
      </c>
      <c r="B6" s="0" t="n">
        <v>0</v>
      </c>
      <c r="C6" s="0" t="n">
        <v>1</v>
      </c>
    </row>
    <row r="7" customFormat="false" ht="12.8" hidden="false" customHeight="false" outlineLevel="0" collapsed="false">
      <c r="A7" s="0" t="s">
        <v>71</v>
      </c>
      <c r="B7" s="0" t="n">
        <v>5</v>
      </c>
      <c r="C7" s="0" t="n">
        <v>5</v>
      </c>
    </row>
    <row r="8" customFormat="false" ht="12.8" hidden="false" customHeight="false" outlineLevel="0" collapsed="false">
      <c r="A8" s="0" t="s">
        <v>72</v>
      </c>
      <c r="B8" s="0" t="n">
        <v>1</v>
      </c>
      <c r="C8" s="0" t="n">
        <v>1</v>
      </c>
    </row>
    <row r="9" customFormat="false" ht="12.8" hidden="false" customHeight="false" outlineLevel="0" collapsed="false">
      <c r="A9" s="0" t="s">
        <v>73</v>
      </c>
      <c r="B9" s="0" t="n">
        <v>3</v>
      </c>
      <c r="C9" s="0" t="n">
        <v>4</v>
      </c>
    </row>
    <row r="10" customFormat="false" ht="12.8" hidden="false" customHeight="false" outlineLevel="0" collapsed="false">
      <c r="A10" s="0" t="s">
        <v>74</v>
      </c>
      <c r="B10" s="0" t="n">
        <v>1</v>
      </c>
      <c r="C10" s="0" t="n">
        <v>2</v>
      </c>
    </row>
    <row r="11" customFormat="false" ht="12.8" hidden="false" customHeight="false" outlineLevel="0" collapsed="false">
      <c r="A11" s="0" t="s">
        <v>75</v>
      </c>
      <c r="B11" s="0" t="n">
        <v>0</v>
      </c>
      <c r="C11" s="0" t="n">
        <v>2</v>
      </c>
    </row>
    <row r="12" customFormat="false" ht="12.8" hidden="false" customHeight="false" outlineLevel="0" collapsed="false">
      <c r="A12" s="0" t="s">
        <v>76</v>
      </c>
      <c r="B12" s="0" t="n">
        <v>0</v>
      </c>
      <c r="C12" s="0" t="n">
        <v>1</v>
      </c>
    </row>
    <row r="13" customFormat="false" ht="12.8" hidden="false" customHeight="false" outlineLevel="0" collapsed="false">
      <c r="A13" s="0" t="s">
        <v>77</v>
      </c>
      <c r="B13" s="0" t="n">
        <v>0</v>
      </c>
      <c r="C13" s="0" t="n">
        <v>1</v>
      </c>
    </row>
    <row r="14" customFormat="false" ht="12.8" hidden="false" customHeight="false" outlineLevel="0" collapsed="false">
      <c r="A14" s="0" t="s">
        <v>78</v>
      </c>
      <c r="B14" s="0" t="n">
        <v>0</v>
      </c>
      <c r="C14" s="0" t="n">
        <v>2</v>
      </c>
    </row>
    <row r="15" customFormat="false" ht="12.8" hidden="false" customHeight="false" outlineLevel="0" collapsed="false">
      <c r="A15" s="0" t="s">
        <v>79</v>
      </c>
      <c r="B15" s="0" t="n">
        <v>2</v>
      </c>
      <c r="C15" s="0" t="n">
        <v>3</v>
      </c>
    </row>
    <row r="16" customFormat="false" ht="12.8" hidden="false" customHeight="false" outlineLevel="0" collapsed="false">
      <c r="B16" s="0" t="n">
        <f aca="false">SUM(B2:B15)</f>
        <v>24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8073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2019-12-31T12:16:02Z</dcterms:created>
  <dc:creator/>
  <dc:description/>
  <dc:language>es-CL</dc:language>
  <cp:lastModifiedBy/>
  <dcterms:modified xsi:type="dcterms:W3CDTF">2021-12-04T17:10:46Z</dcterms:modified>
  <cp:revision>15</cp:revision>
  <dc:subject/>
  <dc:title/>
</cp:coreProperties>
</file>