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BubbleSheet\Spring 21\DSSA-Section4_Prepared By Yousra\"/>
    </mc:Choice>
  </mc:AlternateContent>
  <bookViews>
    <workbookView xWindow="0" yWindow="0" windowWidth="20490" windowHeight="7620" activeTab="2"/>
  </bookViews>
  <sheets>
    <sheet name="Sheet 1 - cereal" sheetId="1" r:id="rId1"/>
    <sheet name="Sheet 1 - cereal (2 vars)" sheetId="2" r:id="rId2"/>
    <sheet name="Section#4" sheetId="3" r:id="rId3"/>
  </sheets>
  <calcPr calcId="162913"/>
</workbook>
</file>

<file path=xl/calcChain.xml><?xml version="1.0" encoding="utf-8"?>
<calcChain xmlns="http://schemas.openxmlformats.org/spreadsheetml/2006/main">
  <c r="B86" i="3" l="1"/>
  <c r="L85" i="3" s="1"/>
  <c r="C87" i="3"/>
  <c r="B87" i="3"/>
  <c r="E31" i="3" l="1"/>
  <c r="F31" i="3" s="1"/>
  <c r="H31" i="3" s="1"/>
  <c r="L13" i="3"/>
  <c r="L9" i="3"/>
  <c r="L17" i="3"/>
  <c r="L21" i="3"/>
  <c r="L10" i="3"/>
  <c r="L14" i="3"/>
  <c r="L18" i="3"/>
  <c r="L22" i="3"/>
  <c r="L11" i="3"/>
  <c r="L15" i="3"/>
  <c r="L19" i="3"/>
  <c r="L23" i="3"/>
  <c r="L12" i="3"/>
  <c r="L16" i="3"/>
  <c r="L20" i="3"/>
  <c r="L24" i="3"/>
  <c r="E15" i="3"/>
  <c r="F15" i="3" s="1"/>
  <c r="H15" i="3" s="1"/>
  <c r="E23" i="3"/>
  <c r="F23" i="3" s="1"/>
  <c r="H23" i="3" s="1"/>
  <c r="E19" i="3"/>
  <c r="F19" i="3" s="1"/>
  <c r="E35" i="3"/>
  <c r="F35" i="3" s="1"/>
  <c r="M85" i="3"/>
  <c r="O85" i="3" s="1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E83" i="3"/>
  <c r="F83" i="3" s="1"/>
  <c r="M15" i="3"/>
  <c r="M11" i="3"/>
  <c r="E79" i="3"/>
  <c r="F79" i="3" s="1"/>
  <c r="E75" i="3"/>
  <c r="F75" i="3" s="1"/>
  <c r="E71" i="3"/>
  <c r="F71" i="3" s="1"/>
  <c r="E67" i="3"/>
  <c r="F67" i="3" s="1"/>
  <c r="E63" i="3"/>
  <c r="F63" i="3" s="1"/>
  <c r="E59" i="3"/>
  <c r="F59" i="3" s="1"/>
  <c r="E55" i="3"/>
  <c r="F55" i="3" s="1"/>
  <c r="E51" i="3"/>
  <c r="F51" i="3" s="1"/>
  <c r="E47" i="3"/>
  <c r="F47" i="3" s="1"/>
  <c r="E43" i="3"/>
  <c r="F43" i="3" s="1"/>
  <c r="E39" i="3"/>
  <c r="F39" i="3" s="1"/>
  <c r="M12" i="3"/>
  <c r="B90" i="3"/>
  <c r="E85" i="3"/>
  <c r="F85" i="3" s="1"/>
  <c r="E84" i="3"/>
  <c r="F84" i="3" s="1"/>
  <c r="E82" i="3"/>
  <c r="F82" i="3" s="1"/>
  <c r="E78" i="3"/>
  <c r="F78" i="3" s="1"/>
  <c r="E74" i="3"/>
  <c r="F74" i="3" s="1"/>
  <c r="E70" i="3"/>
  <c r="F70" i="3" s="1"/>
  <c r="E66" i="3"/>
  <c r="F66" i="3" s="1"/>
  <c r="E62" i="3"/>
  <c r="F62" i="3" s="1"/>
  <c r="E58" i="3"/>
  <c r="F58" i="3" s="1"/>
  <c r="E54" i="3"/>
  <c r="F54" i="3" s="1"/>
  <c r="E50" i="3"/>
  <c r="F50" i="3" s="1"/>
  <c r="E46" i="3"/>
  <c r="F46" i="3" s="1"/>
  <c r="E42" i="3"/>
  <c r="F42" i="3" s="1"/>
  <c r="E38" i="3"/>
  <c r="F38" i="3" s="1"/>
  <c r="M13" i="3"/>
  <c r="M9" i="3"/>
  <c r="E81" i="3"/>
  <c r="F81" i="3" s="1"/>
  <c r="E77" i="3"/>
  <c r="F77" i="3" s="1"/>
  <c r="E73" i="3"/>
  <c r="F73" i="3" s="1"/>
  <c r="E69" i="3"/>
  <c r="F69" i="3" s="1"/>
  <c r="E65" i="3"/>
  <c r="F65" i="3" s="1"/>
  <c r="E61" i="3"/>
  <c r="F61" i="3" s="1"/>
  <c r="E57" i="3"/>
  <c r="F57" i="3" s="1"/>
  <c r="E76" i="3"/>
  <c r="F76" i="3" s="1"/>
  <c r="E60" i="3"/>
  <c r="F60" i="3" s="1"/>
  <c r="E49" i="3"/>
  <c r="F49" i="3" s="1"/>
  <c r="E41" i="3"/>
  <c r="F41" i="3" s="1"/>
  <c r="E34" i="3"/>
  <c r="F34" i="3" s="1"/>
  <c r="E30" i="3"/>
  <c r="F30" i="3" s="1"/>
  <c r="E26" i="3"/>
  <c r="F26" i="3" s="1"/>
  <c r="E22" i="3"/>
  <c r="F22" i="3" s="1"/>
  <c r="E18" i="3"/>
  <c r="F18" i="3" s="1"/>
  <c r="E14" i="3"/>
  <c r="F14" i="3" s="1"/>
  <c r="E10" i="3"/>
  <c r="F10" i="3" s="1"/>
  <c r="E9" i="3"/>
  <c r="E12" i="3"/>
  <c r="F12" i="3" s="1"/>
  <c r="M14" i="3"/>
  <c r="E80" i="3"/>
  <c r="F80" i="3" s="1"/>
  <c r="E64" i="3"/>
  <c r="F64" i="3" s="1"/>
  <c r="M10" i="3"/>
  <c r="E72" i="3"/>
  <c r="F72" i="3" s="1"/>
  <c r="E56" i="3"/>
  <c r="F56" i="3" s="1"/>
  <c r="E52" i="3"/>
  <c r="F52" i="3" s="1"/>
  <c r="E44" i="3"/>
  <c r="F44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16" i="3"/>
  <c r="F16" i="3" s="1"/>
  <c r="E68" i="3"/>
  <c r="F68" i="3" s="1"/>
  <c r="E53" i="3"/>
  <c r="F53" i="3" s="1"/>
  <c r="E45" i="3"/>
  <c r="F45" i="3" s="1"/>
  <c r="E37" i="3"/>
  <c r="F37" i="3" s="1"/>
  <c r="E36" i="3"/>
  <c r="F36" i="3" s="1"/>
  <c r="E32" i="3"/>
  <c r="F32" i="3" s="1"/>
  <c r="E28" i="3"/>
  <c r="F28" i="3" s="1"/>
  <c r="E24" i="3"/>
  <c r="F24" i="3" s="1"/>
  <c r="E20" i="3"/>
  <c r="F20" i="3" s="1"/>
  <c r="E48" i="3"/>
  <c r="F48" i="3" s="1"/>
  <c r="E40" i="3"/>
  <c r="F40" i="3" s="1"/>
  <c r="E11" i="3"/>
  <c r="F11" i="3" s="1"/>
  <c r="E27" i="3"/>
  <c r="F27" i="3" s="1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G31" i="3" l="1"/>
  <c r="I31" i="3" s="1"/>
  <c r="G15" i="3"/>
  <c r="I15" i="3" s="1"/>
  <c r="N85" i="3"/>
  <c r="G23" i="3"/>
  <c r="I23" i="3" s="1"/>
  <c r="L86" i="3"/>
  <c r="M92" i="3" s="1"/>
  <c r="H40" i="3"/>
  <c r="G40" i="3"/>
  <c r="I40" i="3" s="1"/>
  <c r="H13" i="3"/>
  <c r="G13" i="3"/>
  <c r="I13" i="3" s="1"/>
  <c r="H26" i="3"/>
  <c r="G26" i="3"/>
  <c r="I26" i="3" s="1"/>
  <c r="G77" i="3"/>
  <c r="I77" i="3" s="1"/>
  <c r="H77" i="3"/>
  <c r="H70" i="3"/>
  <c r="G70" i="3"/>
  <c r="I70" i="3" s="1"/>
  <c r="H55" i="3"/>
  <c r="G55" i="3"/>
  <c r="I55" i="3" s="1"/>
  <c r="O18" i="3"/>
  <c r="N18" i="3"/>
  <c r="O30" i="3"/>
  <c r="N30" i="3"/>
  <c r="O42" i="3"/>
  <c r="N42" i="3"/>
  <c r="O54" i="3"/>
  <c r="N54" i="3"/>
  <c r="O66" i="3"/>
  <c r="N66" i="3"/>
  <c r="O78" i="3"/>
  <c r="N78" i="3"/>
  <c r="O82" i="3"/>
  <c r="N82" i="3"/>
  <c r="G53" i="3"/>
  <c r="I53" i="3" s="1"/>
  <c r="H53" i="3"/>
  <c r="H17" i="3"/>
  <c r="G17" i="3"/>
  <c r="I17" i="3" s="1"/>
  <c r="H33" i="3"/>
  <c r="G33" i="3"/>
  <c r="I33" i="3" s="1"/>
  <c r="H72" i="3"/>
  <c r="G72" i="3"/>
  <c r="I72" i="3" s="1"/>
  <c r="O14" i="3"/>
  <c r="N14" i="3"/>
  <c r="H14" i="3"/>
  <c r="G14" i="3"/>
  <c r="I14" i="3" s="1"/>
  <c r="H30" i="3"/>
  <c r="G30" i="3"/>
  <c r="I30" i="3" s="1"/>
  <c r="H60" i="3"/>
  <c r="G60" i="3"/>
  <c r="I60" i="3" s="1"/>
  <c r="G65" i="3"/>
  <c r="I65" i="3" s="1"/>
  <c r="H65" i="3"/>
  <c r="G81" i="3"/>
  <c r="I81" i="3" s="1"/>
  <c r="H81" i="3"/>
  <c r="H42" i="3"/>
  <c r="G42" i="3"/>
  <c r="I42" i="3" s="1"/>
  <c r="H58" i="3"/>
  <c r="G58" i="3"/>
  <c r="I58" i="3" s="1"/>
  <c r="H74" i="3"/>
  <c r="G74" i="3"/>
  <c r="I74" i="3" s="1"/>
  <c r="G85" i="3"/>
  <c r="I85" i="3" s="1"/>
  <c r="H85" i="3"/>
  <c r="H43" i="3"/>
  <c r="G43" i="3"/>
  <c r="I43" i="3" s="1"/>
  <c r="H59" i="3"/>
  <c r="G59" i="3"/>
  <c r="I59" i="3" s="1"/>
  <c r="H75" i="3"/>
  <c r="G75" i="3"/>
  <c r="I75" i="3" s="1"/>
  <c r="H83" i="3"/>
  <c r="G83" i="3"/>
  <c r="I83" i="3" s="1"/>
  <c r="O19" i="3"/>
  <c r="N19" i="3"/>
  <c r="O23" i="3"/>
  <c r="N23" i="3"/>
  <c r="O27" i="3"/>
  <c r="N27" i="3"/>
  <c r="O31" i="3"/>
  <c r="N31" i="3"/>
  <c r="O35" i="3"/>
  <c r="N35" i="3"/>
  <c r="O39" i="3"/>
  <c r="N39" i="3"/>
  <c r="O43" i="3"/>
  <c r="N43" i="3"/>
  <c r="O47" i="3"/>
  <c r="N47" i="3"/>
  <c r="O51" i="3"/>
  <c r="N51" i="3"/>
  <c r="O55" i="3"/>
  <c r="N55" i="3"/>
  <c r="O59" i="3"/>
  <c r="N59" i="3"/>
  <c r="O63" i="3"/>
  <c r="N63" i="3"/>
  <c r="O67" i="3"/>
  <c r="N67" i="3"/>
  <c r="O71" i="3"/>
  <c r="N71" i="3"/>
  <c r="O75" i="3"/>
  <c r="N75" i="3"/>
  <c r="O79" i="3"/>
  <c r="N79" i="3"/>
  <c r="O83" i="3"/>
  <c r="N83" i="3"/>
  <c r="G45" i="3"/>
  <c r="I45" i="3" s="1"/>
  <c r="H45" i="3"/>
  <c r="H56" i="3"/>
  <c r="G56" i="3"/>
  <c r="I56" i="3" s="1"/>
  <c r="H10" i="3"/>
  <c r="G10" i="3"/>
  <c r="I10" i="3" s="1"/>
  <c r="G61" i="3"/>
  <c r="I61" i="3" s="1"/>
  <c r="H61" i="3"/>
  <c r="H54" i="3"/>
  <c r="G54" i="3"/>
  <c r="I54" i="3" s="1"/>
  <c r="H39" i="3"/>
  <c r="G39" i="3"/>
  <c r="I39" i="3" s="1"/>
  <c r="O15" i="3"/>
  <c r="N15" i="3"/>
  <c r="O26" i="3"/>
  <c r="N26" i="3"/>
  <c r="O38" i="3"/>
  <c r="N38" i="3"/>
  <c r="O46" i="3"/>
  <c r="N46" i="3"/>
  <c r="O62" i="3"/>
  <c r="N62" i="3"/>
  <c r="O74" i="3"/>
  <c r="N74" i="3"/>
  <c r="H48" i="3"/>
  <c r="G48" i="3"/>
  <c r="I48" i="3" s="1"/>
  <c r="H27" i="3"/>
  <c r="G27" i="3"/>
  <c r="I27" i="3" s="1"/>
  <c r="G20" i="3"/>
  <c r="I20" i="3" s="1"/>
  <c r="H20" i="3"/>
  <c r="H36" i="3"/>
  <c r="G36" i="3"/>
  <c r="I36" i="3" s="1"/>
  <c r="H68" i="3"/>
  <c r="G68" i="3"/>
  <c r="I68" i="3" s="1"/>
  <c r="H21" i="3"/>
  <c r="G21" i="3"/>
  <c r="I21" i="3" s="1"/>
  <c r="H44" i="3"/>
  <c r="G44" i="3"/>
  <c r="I44" i="3" s="1"/>
  <c r="O10" i="3"/>
  <c r="N10" i="3"/>
  <c r="G12" i="3"/>
  <c r="I12" i="3" s="1"/>
  <c r="H12" i="3"/>
  <c r="H18" i="3"/>
  <c r="G18" i="3"/>
  <c r="I18" i="3" s="1"/>
  <c r="H34" i="3"/>
  <c r="G34" i="3"/>
  <c r="I34" i="3" s="1"/>
  <c r="H76" i="3"/>
  <c r="G76" i="3"/>
  <c r="I76" i="3" s="1"/>
  <c r="G69" i="3"/>
  <c r="I69" i="3" s="1"/>
  <c r="H69" i="3"/>
  <c r="O9" i="3"/>
  <c r="N9" i="3"/>
  <c r="H46" i="3"/>
  <c r="G46" i="3"/>
  <c r="I46" i="3" s="1"/>
  <c r="H62" i="3"/>
  <c r="G62" i="3"/>
  <c r="I62" i="3" s="1"/>
  <c r="H78" i="3"/>
  <c r="G78" i="3"/>
  <c r="I78" i="3" s="1"/>
  <c r="H47" i="3"/>
  <c r="G47" i="3"/>
  <c r="I47" i="3" s="1"/>
  <c r="H63" i="3"/>
  <c r="G63" i="3"/>
  <c r="I63" i="3" s="1"/>
  <c r="H79" i="3"/>
  <c r="G79" i="3"/>
  <c r="I79" i="3" s="1"/>
  <c r="O16" i="3"/>
  <c r="N16" i="3"/>
  <c r="O20" i="3"/>
  <c r="N20" i="3"/>
  <c r="O24" i="3"/>
  <c r="N24" i="3"/>
  <c r="O28" i="3"/>
  <c r="N28" i="3"/>
  <c r="O32" i="3"/>
  <c r="N32" i="3"/>
  <c r="O36" i="3"/>
  <c r="N36" i="3"/>
  <c r="O40" i="3"/>
  <c r="N40" i="3"/>
  <c r="O44" i="3"/>
  <c r="N44" i="3"/>
  <c r="O48" i="3"/>
  <c r="N48" i="3"/>
  <c r="O52" i="3"/>
  <c r="N52" i="3"/>
  <c r="O56" i="3"/>
  <c r="N56" i="3"/>
  <c r="O60" i="3"/>
  <c r="N60" i="3"/>
  <c r="O64" i="3"/>
  <c r="N64" i="3"/>
  <c r="O68" i="3"/>
  <c r="N68" i="3"/>
  <c r="O72" i="3"/>
  <c r="N72" i="3"/>
  <c r="O76" i="3"/>
  <c r="N76" i="3"/>
  <c r="O80" i="3"/>
  <c r="N80" i="3"/>
  <c r="O84" i="3"/>
  <c r="N84" i="3"/>
  <c r="H35" i="3"/>
  <c r="G35" i="3"/>
  <c r="I35" i="3" s="1"/>
  <c r="G28" i="3"/>
  <c r="I28" i="3" s="1"/>
  <c r="H28" i="3"/>
  <c r="H29" i="3"/>
  <c r="G29" i="3"/>
  <c r="I29" i="3" s="1"/>
  <c r="H80" i="3"/>
  <c r="G80" i="3"/>
  <c r="I80" i="3" s="1"/>
  <c r="G49" i="3"/>
  <c r="I49" i="3" s="1"/>
  <c r="H49" i="3"/>
  <c r="G38" i="3"/>
  <c r="I38" i="3" s="1"/>
  <c r="H38" i="3"/>
  <c r="H84" i="3"/>
  <c r="G84" i="3"/>
  <c r="I84" i="3" s="1"/>
  <c r="H71" i="3"/>
  <c r="G71" i="3"/>
  <c r="I71" i="3" s="1"/>
  <c r="O22" i="3"/>
  <c r="N22" i="3"/>
  <c r="O34" i="3"/>
  <c r="N34" i="3"/>
  <c r="O50" i="3"/>
  <c r="N50" i="3"/>
  <c r="O58" i="3"/>
  <c r="N58" i="3"/>
  <c r="O70" i="3"/>
  <c r="N70" i="3"/>
  <c r="G32" i="3"/>
  <c r="I32" i="3" s="1"/>
  <c r="H32" i="3"/>
  <c r="H11" i="3"/>
  <c r="G11" i="3"/>
  <c r="I11" i="3" s="1"/>
  <c r="G24" i="3"/>
  <c r="I24" i="3" s="1"/>
  <c r="H24" i="3"/>
  <c r="G37" i="3"/>
  <c r="I37" i="3" s="1"/>
  <c r="H37" i="3"/>
  <c r="G16" i="3"/>
  <c r="I16" i="3" s="1"/>
  <c r="H16" i="3"/>
  <c r="H25" i="3"/>
  <c r="G25" i="3"/>
  <c r="I25" i="3" s="1"/>
  <c r="H52" i="3"/>
  <c r="G52" i="3"/>
  <c r="I52" i="3" s="1"/>
  <c r="H64" i="3"/>
  <c r="G64" i="3"/>
  <c r="I64" i="3" s="1"/>
  <c r="H91" i="3"/>
  <c r="F9" i="3"/>
  <c r="H22" i="3"/>
  <c r="G22" i="3"/>
  <c r="I22" i="3" s="1"/>
  <c r="G41" i="3"/>
  <c r="I41" i="3" s="1"/>
  <c r="H41" i="3"/>
  <c r="G57" i="3"/>
  <c r="I57" i="3" s="1"/>
  <c r="H57" i="3"/>
  <c r="G73" i="3"/>
  <c r="I73" i="3" s="1"/>
  <c r="H73" i="3"/>
  <c r="O13" i="3"/>
  <c r="N13" i="3"/>
  <c r="H50" i="3"/>
  <c r="G50" i="3"/>
  <c r="I50" i="3" s="1"/>
  <c r="H66" i="3"/>
  <c r="G66" i="3"/>
  <c r="I66" i="3" s="1"/>
  <c r="H82" i="3"/>
  <c r="G82" i="3"/>
  <c r="I82" i="3" s="1"/>
  <c r="O12" i="3"/>
  <c r="N12" i="3"/>
  <c r="H51" i="3"/>
  <c r="G51" i="3"/>
  <c r="I51" i="3" s="1"/>
  <c r="H67" i="3"/>
  <c r="G67" i="3"/>
  <c r="I67" i="3" s="1"/>
  <c r="O11" i="3"/>
  <c r="N11" i="3"/>
  <c r="O17" i="3"/>
  <c r="N17" i="3"/>
  <c r="O21" i="3"/>
  <c r="N21" i="3"/>
  <c r="O25" i="3"/>
  <c r="N25" i="3"/>
  <c r="O29" i="3"/>
  <c r="N29" i="3"/>
  <c r="O33" i="3"/>
  <c r="N33" i="3"/>
  <c r="O37" i="3"/>
  <c r="N37" i="3"/>
  <c r="O41" i="3"/>
  <c r="N41" i="3"/>
  <c r="O45" i="3"/>
  <c r="N45" i="3"/>
  <c r="O49" i="3"/>
  <c r="N49" i="3"/>
  <c r="O53" i="3"/>
  <c r="N53" i="3"/>
  <c r="O57" i="3"/>
  <c r="N57" i="3"/>
  <c r="O61" i="3"/>
  <c r="N61" i="3"/>
  <c r="O65" i="3"/>
  <c r="N65" i="3"/>
  <c r="O69" i="3"/>
  <c r="N69" i="3"/>
  <c r="O73" i="3"/>
  <c r="N73" i="3"/>
  <c r="O77" i="3"/>
  <c r="N77" i="3"/>
  <c r="O81" i="3"/>
  <c r="N81" i="3"/>
  <c r="H19" i="3"/>
  <c r="G19" i="3"/>
  <c r="I19" i="3" s="1"/>
  <c r="O86" i="3" l="1"/>
  <c r="M90" i="3" s="1"/>
  <c r="O90" i="3" s="1"/>
  <c r="N86" i="3"/>
  <c r="M91" i="3" s="1"/>
  <c r="O91" i="3" s="1"/>
  <c r="M94" i="3"/>
  <c r="M95" i="3" s="1"/>
  <c r="F87" i="3"/>
  <c r="F86" i="3"/>
  <c r="H9" i="3"/>
  <c r="G9" i="3"/>
  <c r="H87" i="3" l="1"/>
  <c r="H86" i="3"/>
  <c r="H89" i="3" s="1"/>
  <c r="G87" i="3"/>
  <c r="G86" i="3"/>
  <c r="I9" i="3"/>
  <c r="I87" i="3" l="1"/>
  <c r="I86" i="3"/>
</calcChain>
</file>

<file path=xl/comments1.xml><?xml version="1.0" encoding="utf-8"?>
<comments xmlns="http://schemas.openxmlformats.org/spreadsheetml/2006/main">
  <authors>
    <author>Ahmed Kamel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Multiple Regression: Submodel =  0; Problem size @  77 by 1</t>
        </r>
      </text>
    </comment>
  </commentList>
</comments>
</file>

<file path=xl/sharedStrings.xml><?xml version="1.0" encoding="utf-8"?>
<sst xmlns="http://schemas.openxmlformats.org/spreadsheetml/2006/main" count="439" uniqueCount="212">
  <si>
    <t>cereal</t>
  </si>
  <si>
    <t>name</t>
  </si>
  <si>
    <t>Manufacturer</t>
  </si>
  <si>
    <t>type</t>
  </si>
  <si>
    <t>calories per serving</t>
  </si>
  <si>
    <t>grams of protein</t>
  </si>
  <si>
    <t>grams of fat</t>
  </si>
  <si>
    <t>milligrams of sodium</t>
  </si>
  <si>
    <t>grams of dietary fiber</t>
  </si>
  <si>
    <t>grams of complex carbohydrates</t>
  </si>
  <si>
    <t>grams of sugars</t>
  </si>
  <si>
    <t>milligrams of potassium</t>
  </si>
  <si>
    <t>vitamins and minerals (% of FDA recommendation)</t>
  </si>
  <si>
    <t>Display shelf</t>
  </si>
  <si>
    <t>Weight in ounces per one serving</t>
  </si>
  <si>
    <t>Number of cups in one serving</t>
  </si>
  <si>
    <t>Rating of cereal</t>
  </si>
  <si>
    <t>Apple Cinnamon Cheerios</t>
  </si>
  <si>
    <t>General Mills</t>
  </si>
  <si>
    <t>Cold</t>
  </si>
  <si>
    <t>Basic 4</t>
  </si>
  <si>
    <t>Cheerios</t>
  </si>
  <si>
    <t>Cinnamon Toast Crunch</t>
  </si>
  <si>
    <t>Clusters</t>
  </si>
  <si>
    <t>Cocoa Puffs</t>
  </si>
  <si>
    <t>Count Chocula</t>
  </si>
  <si>
    <t>Crispy Wheat &amp; Raisins</t>
  </si>
  <si>
    <t>Golden Grahams</t>
  </si>
  <si>
    <t>Honey Nut Cheerios</t>
  </si>
  <si>
    <t>Kix</t>
  </si>
  <si>
    <t>Lucky Charms</t>
  </si>
  <si>
    <t>Multi-Grain Cheerios</t>
  </si>
  <si>
    <t>Oatmeal Raisin Crisp</t>
  </si>
  <si>
    <t>Raisin Nut Bran</t>
  </si>
  <si>
    <t>Total Corn Flakes</t>
  </si>
  <si>
    <t>Total Raisin Bran</t>
  </si>
  <si>
    <t>Total Whole Grain</t>
  </si>
  <si>
    <t>Triples</t>
  </si>
  <si>
    <t>Trix</t>
  </si>
  <si>
    <t>Wheaties</t>
  </si>
  <si>
    <t>Wheaties Honey Gold</t>
  </si>
  <si>
    <t>All-Bran</t>
  </si>
  <si>
    <t>Kelloggs</t>
  </si>
  <si>
    <t>All-Bran with Extra Fiber</t>
  </si>
  <si>
    <t>Apple Jacks</t>
  </si>
  <si>
    <t>Corn Flakes</t>
  </si>
  <si>
    <t>Corn Pops</t>
  </si>
  <si>
    <t>Cracklin' Oat Bran</t>
  </si>
  <si>
    <t>Crispix</t>
  </si>
  <si>
    <t>Froot Loops</t>
  </si>
  <si>
    <t>Frosted Flakes</t>
  </si>
  <si>
    <t>Frosted Mini-Wheats</t>
  </si>
  <si>
    <t>Fruitful Bran</t>
  </si>
  <si>
    <t>Just Right Crunchy  Nuggets</t>
  </si>
  <si>
    <t>Just Right Fruit &amp; Nut</t>
  </si>
  <si>
    <t>Mueslix Crispy Blend</t>
  </si>
  <si>
    <t>Nut&amp;Honey Crunch</t>
  </si>
  <si>
    <t>Nutri-Grain Almond-Raisin</t>
  </si>
  <si>
    <t>Nutri-grain Wheat</t>
  </si>
  <si>
    <t>Product 19</t>
  </si>
  <si>
    <t>Raisin Bran</t>
  </si>
  <si>
    <t>Raisin Squares</t>
  </si>
  <si>
    <t>Rice Krispies</t>
  </si>
  <si>
    <t>Smacks</t>
  </si>
  <si>
    <t>Special K</t>
  </si>
  <si>
    <t>100% Bran</t>
  </si>
  <si>
    <t>Nabisco</t>
  </si>
  <si>
    <t>Shredded Wheat</t>
  </si>
  <si>
    <t>Shredded Wheat 'n'Bran</t>
  </si>
  <si>
    <t>Shredded Wheat spoon size</t>
  </si>
  <si>
    <t>Strawberry Fruit Wheats</t>
  </si>
  <si>
    <t>Bran Flakes</t>
  </si>
  <si>
    <t>Post</t>
  </si>
  <si>
    <t>Fruit &amp; Fibre Dates; Walnuts; and Oats</t>
  </si>
  <si>
    <t>Fruity Pebbles</t>
  </si>
  <si>
    <t>Golden Crisp</t>
  </si>
  <si>
    <t>Grape Nuts Flakes</t>
  </si>
  <si>
    <t>Grape-Nuts</t>
  </si>
  <si>
    <t>Great Grains Pecan</t>
  </si>
  <si>
    <t>Honey-comb</t>
  </si>
  <si>
    <t>Post Nat. Raisin Bran</t>
  </si>
  <si>
    <t>100% Natural Bran</t>
  </si>
  <si>
    <t>Quaker Oats</t>
  </si>
  <si>
    <t>Cap'n'Crunch</t>
  </si>
  <si>
    <t>Honey Graham Ohs</t>
  </si>
  <si>
    <t>Life</t>
  </si>
  <si>
    <t>Puffed Rice</t>
  </si>
  <si>
    <t>Puffed Wheat</t>
  </si>
  <si>
    <t>Quaker Oat Squares</t>
  </si>
  <si>
    <t>Almond Delight</t>
  </si>
  <si>
    <t>Ralston Purina</t>
  </si>
  <si>
    <t>Bran Chex</t>
  </si>
  <si>
    <t>Corn Chex</t>
  </si>
  <si>
    <t>Double Chex</t>
  </si>
  <si>
    <t>Muesli Raisins; Dates; &amp; Almonds</t>
  </si>
  <si>
    <t>Muesli Raisins; Peaches; &amp; Pecans</t>
  </si>
  <si>
    <t>Rice Chex</t>
  </si>
  <si>
    <t>Wheat Chex</t>
  </si>
  <si>
    <t>Maypo</t>
  </si>
  <si>
    <t>American Home Food Products</t>
  </si>
  <si>
    <t>Hot</t>
  </si>
  <si>
    <t>Cream of Wheat (Quick)</t>
  </si>
  <si>
    <t>Quaker Oatmeal</t>
  </si>
  <si>
    <t>grams of sugars x</t>
  </si>
  <si>
    <t>Rating of cereal y</t>
  </si>
  <si>
    <t>Multiple Regression</t>
  </si>
  <si>
    <t>Data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</si>
  <si>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</si>
  <si>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</si>
  <si>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</si>
  <si>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</si>
  <si>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</si>
  <si>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</si>
  <si>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</si>
  <si>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</si>
  <si>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</si>
  <si>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</si>
  <si>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</si>
  <si>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</si>
  <si>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</si>
  <si>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</si>
  <si>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</si>
  <si>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</si>
  <si>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</si>
  <si>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</si>
  <si>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</si>
  <si>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</si>
  <si>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</si>
  <si>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</si>
  <si>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</si>
  <si>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</si>
  <si>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</si>
  <si>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</si>
  <si>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</si>
  <si>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</si>
  <si>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</si>
  <si>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</si>
  <si>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</si>
  <si>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</si>
  <si>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</si>
  <si>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</si>
  <si>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</si>
  <si>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</si>
  <si>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</si>
  <si>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</si>
  <si>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</si>
  <si>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</si>
  <si>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</si>
  <si>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</si>
  <si>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</si>
  <si>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</si>
  <si>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</si>
  <si>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</si>
  <si>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</si>
  <si>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</si>
  <si>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</si>
  <si>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</si>
  <si>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</si>
  <si>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</si>
  <si>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</si>
  <si>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</si>
  <si>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</si>
  <si>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</si>
  <si>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</si>
  <si>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</si>
  <si>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</si>
  <si>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</si>
  <si>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Period 61</t>
  </si>
  <si>
    <t>Period 62</t>
  </si>
  <si>
    <t>Period 63</t>
  </si>
  <si>
    <t>Period 64</t>
  </si>
  <si>
    <t>Period 65</t>
  </si>
  <si>
    <t>Period 66</t>
  </si>
  <si>
    <t>Period 67</t>
  </si>
  <si>
    <t>Period 68</t>
  </si>
  <si>
    <t>Period 69</t>
  </si>
  <si>
    <t>Period 70</t>
  </si>
  <si>
    <t>Period 71</t>
  </si>
  <si>
    <t>Period 72</t>
  </si>
  <si>
    <t>Period 73</t>
  </si>
  <si>
    <t>Period 74</t>
  </si>
  <si>
    <t>Period 75</t>
  </si>
  <si>
    <t>Period 76</t>
  </si>
  <si>
    <t>Period 77</t>
  </si>
  <si>
    <t>Y</t>
  </si>
  <si>
    <t>sugar 1</t>
  </si>
  <si>
    <t>Forecast</t>
  </si>
  <si>
    <t>Error</t>
  </si>
  <si>
    <t>Absolute</t>
  </si>
  <si>
    <t>Squared</t>
  </si>
  <si>
    <t>Abs Pct Err</t>
  </si>
  <si>
    <t>Sum of Squares Computations</t>
  </si>
  <si>
    <t>Total</t>
  </si>
  <si>
    <t>Coefficients</t>
  </si>
  <si>
    <t>Average</t>
  </si>
  <si>
    <t>ANOVA SUmmary</t>
  </si>
  <si>
    <t>Sum</t>
  </si>
  <si>
    <t>Degrees of Freedom</t>
  </si>
  <si>
    <t>Mean Square</t>
  </si>
  <si>
    <t>SSR (Regression)</t>
  </si>
  <si>
    <t>SSE (SQ Error)</t>
  </si>
  <si>
    <t>SST (Total)</t>
  </si>
  <si>
    <t>F Statistic</t>
  </si>
  <si>
    <t>Probability</t>
  </si>
  <si>
    <t>Bias</t>
  </si>
  <si>
    <t>MAD</t>
  </si>
  <si>
    <t>MSE</t>
  </si>
  <si>
    <t>MAPE</t>
  </si>
  <si>
    <t>SE</t>
  </si>
  <si>
    <t>Correlation</t>
  </si>
  <si>
    <t>Forecasts and Error Analysis</t>
  </si>
  <si>
    <t>Cereal  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</si>
</sst>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%"/>
    <numFmt numFmtId="180" formatCode="0.0000000000000000"/>
  </numFmts>
  <fonts count="1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4"/>
      <color indexed="13"/>
      <name val="Helvetica"/>
    </font>
    <font>
      <sz val="11"/>
      <color indexed="8"/>
      <name val="Helvetica Neue"/>
    </font>
    <font>
      <sz val="11"/>
      <color rgb="FF0000FF"/>
      <name val="Helvetica Neue"/>
    </font>
    <font>
      <b/>
      <sz val="13"/>
      <color rgb="FF1F497D"/>
      <name val="Helvetica Neue"/>
    </font>
    <font>
      <sz val="9"/>
      <color indexed="81"/>
      <name val="Tahoma"/>
      <family val="2"/>
    </font>
    <font>
      <b/>
      <sz val="11"/>
      <color rgb="FFFF6600"/>
      <name val="Helvetica Neue"/>
    </font>
    <font>
      <sz val="10"/>
      <name val="Arial"/>
      <family val="2"/>
    </font>
    <font>
      <sz val="11"/>
      <color rgb="FF3F3F3F"/>
      <name val="Helvetica Neue"/>
    </font>
    <font>
      <b/>
      <sz val="11"/>
      <color rgb="FF3F3F3F"/>
      <name val="Helvetica Neue"/>
    </font>
    <font>
      <b/>
      <sz val="14"/>
      <color rgb="FF8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/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horizontal="left" vertical="top" readingOrder="1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3" fillId="0" borderId="6" xfId="0" applyNumberFormat="1" applyFont="1" applyBorder="1" applyAlignment="1">
      <alignment horizontal="left" vertical="top" readingOrder="1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4" borderId="9" xfId="0" applyFont="1" applyFill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0" xfId="1"/>
    <xf numFmtId="0" fontId="0" fillId="0" borderId="0" xfId="0" applyAlignment="1"/>
    <xf numFmtId="0" fontId="11" fillId="0" borderId="0" xfId="0" applyFont="1" applyAlignment="1">
      <alignment vertical="top" wrapText="1"/>
    </xf>
    <xf numFmtId="0" fontId="10" fillId="5" borderId="8" xfId="0" applyFont="1" applyFill="1" applyBorder="1" applyAlignment="1">
      <alignment vertical="top" wrapText="1"/>
    </xf>
    <xf numFmtId="0" fontId="10" fillId="5" borderId="9" xfId="0" applyFont="1" applyFill="1" applyBorder="1" applyAlignment="1">
      <alignment vertical="top" wrapText="1"/>
    </xf>
    <xf numFmtId="0" fontId="10" fillId="5" borderId="15" xfId="0" applyFont="1" applyFill="1" applyBorder="1" applyAlignment="1">
      <alignment vertical="top" wrapText="1"/>
    </xf>
    <xf numFmtId="0" fontId="10" fillId="5" borderId="16" xfId="0" applyFont="1" applyFill="1" applyBorder="1" applyAlignment="1">
      <alignment vertical="top" wrapText="1"/>
    </xf>
    <xf numFmtId="0" fontId="10" fillId="5" borderId="17" xfId="0" applyFont="1" applyFill="1" applyBorder="1" applyAlignment="1">
      <alignment vertical="top" wrapText="1"/>
    </xf>
    <xf numFmtId="164" fontId="10" fillId="5" borderId="20" xfId="0" applyNumberFormat="1" applyFont="1" applyFill="1" applyBorder="1" applyAlignment="1">
      <alignment vertical="top" wrapText="1"/>
    </xf>
    <xf numFmtId="164" fontId="10" fillId="5" borderId="21" xfId="0" applyNumberFormat="1" applyFont="1" applyFill="1" applyBorder="1" applyAlignment="1">
      <alignment vertical="top" wrapText="1"/>
    </xf>
    <xf numFmtId="0" fontId="11" fillId="5" borderId="9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164" fontId="10" fillId="5" borderId="24" xfId="0" applyNumberFormat="1" applyFont="1" applyFill="1" applyBorder="1" applyAlignment="1">
      <alignment vertical="top" wrapText="1"/>
    </xf>
    <xf numFmtId="0" fontId="11" fillId="5" borderId="15" xfId="0" applyFont="1" applyFill="1" applyBorder="1" applyAlignment="1">
      <alignment vertical="top" wrapText="1"/>
    </xf>
    <xf numFmtId="0" fontId="11" fillId="5" borderId="16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0" fontId="11" fillId="5" borderId="19" xfId="0" applyFont="1" applyFill="1" applyBorder="1" applyAlignment="1">
      <alignment vertical="top" wrapText="1"/>
    </xf>
    <xf numFmtId="164" fontId="11" fillId="5" borderId="20" xfId="0" applyNumberFormat="1" applyFont="1" applyFill="1" applyBorder="1" applyAlignment="1">
      <alignment vertical="top" wrapText="1"/>
    </xf>
    <xf numFmtId="164" fontId="11" fillId="5" borderId="21" xfId="0" applyNumberFormat="1" applyFont="1" applyFill="1" applyBorder="1" applyAlignment="1">
      <alignment vertical="top" wrapText="1"/>
    </xf>
    <xf numFmtId="0" fontId="11" fillId="5" borderId="21" xfId="0" applyFont="1" applyFill="1" applyBorder="1" applyAlignment="1">
      <alignment vertical="top" wrapText="1"/>
    </xf>
    <xf numFmtId="0" fontId="11" fillId="5" borderId="2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B200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2</xdr:row>
      <xdr:rowOff>708558</xdr:rowOff>
    </xdr:from>
    <xdr:ext cx="3810000" cy="317500"/>
    <xdr:sp macro="" textlink="">
      <xdr:nvSpPr>
        <xdr:cNvPr id="2" name="messageTextbox"/>
        <xdr:cNvSpPr txBox="1"/>
      </xdr:nvSpPr>
      <xdr:spPr>
        <a:xfrm>
          <a:off x="254000" y="1346733"/>
          <a:ext cx="3810000" cy="317500"/>
        </a:xfrm>
        <a:prstGeom prst="rect">
          <a:avLst/>
        </a:prstGeom>
        <a:solidFill>
          <a:srgbClr val="FFFFE6"/>
        </a:solidFill>
        <a:ln w="1" cap="flat" cmpd="sng">
          <a:solidFill>
            <a:srgbClr val="000000"/>
          </a:solidFill>
          <a:prstDash val="solid"/>
          <a:miter lim="400000"/>
        </a:ln>
        <a:effectLst>
          <a:outerShdw blurRad="63500" dist="37357" dir="2700000" rotWithShape="0">
            <a:scrgbClr r="0" g="0" b="0"/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ctr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CA" sz="900" b="0" i="0" u="none" strike="noStrike" cap="none" spc="0" normalizeH="0" baseline="0">
              <a:ln>
                <a:noFill/>
              </a:ln>
              <a:solidFill>
                <a:srgbClr val="9C6500"/>
              </a:solidFill>
              <a:effectLst/>
              <a:uFillTx/>
              <a:latin typeface="Arial" panose="020B0604020202020204" pitchFamily="34" charset="0"/>
              <a:ea typeface="+mn-ea"/>
              <a:cs typeface="+mn-cs"/>
              <a:sym typeface="Helvetica Neue"/>
            </a:rPr>
            <a:t>Enter the data in the shaded area.. To get a forecast use the shaded data area at the bottom left of the sheet.</a:t>
          </a:r>
        </a:p>
      </xdr:txBody>
    </xdr:sp>
    <xdr:clientData fPrintsWithSheet="0"/>
  </xdr:one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9"/>
  <sheetViews>
    <sheetView showGridLines="0" workbookViewId="0">
      <selection activeCell="A5" sqref="A5"/>
    </sheetView>
  </sheetViews>
  <sheetFormatPr defaultColWidth="8.28515625" defaultRowHeight="19.899999999999999" customHeight="1"/>
  <cols>
    <col min="1" max="1" width="36.28515625" style="1" bestFit="1" customWidth="1"/>
    <col min="2" max="2" width="40.42578125" style="1" bestFit="1" customWidth="1"/>
    <col min="3" max="3" width="4.85546875" style="1" customWidth="1"/>
    <col min="4" max="4" width="19.140625" style="1" bestFit="1" customWidth="1"/>
    <col min="5" max="5" width="16" style="1" bestFit="1" customWidth="1"/>
    <col min="6" max="6" width="11.7109375" style="1" bestFit="1" customWidth="1"/>
    <col min="7" max="7" width="20.28515625" style="1" bestFit="1" customWidth="1"/>
    <col min="8" max="8" width="20.7109375" style="1" bestFit="1" customWidth="1"/>
    <col min="9" max="9" width="31.42578125" style="1" bestFit="1" customWidth="1"/>
    <col min="10" max="10" width="15.42578125" style="1" bestFit="1" customWidth="1"/>
    <col min="11" max="11" width="23" style="1" bestFit="1" customWidth="1"/>
    <col min="12" max="12" width="48" style="1" bestFit="1" customWidth="1"/>
    <col min="13" max="13" width="12.42578125" style="1" bestFit="1" customWidth="1"/>
    <col min="14" max="14" width="32.140625" style="1" bestFit="1" customWidth="1"/>
    <col min="15" max="15" width="29.140625" style="1" bestFit="1" customWidth="1"/>
    <col min="16" max="16" width="15.5703125" style="1" bestFit="1" customWidth="1"/>
    <col min="17" max="256" width="8.28515625" style="1" customWidth="1"/>
  </cols>
  <sheetData>
    <row r="1" spans="1:16" ht="27.6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25.5" customHeight="1">
      <c r="A3" s="3" t="s">
        <v>17</v>
      </c>
      <c r="B3" s="4" t="s">
        <v>18</v>
      </c>
      <c r="C3" s="5" t="s">
        <v>19</v>
      </c>
      <c r="D3" s="6">
        <v>110</v>
      </c>
      <c r="E3" s="6">
        <v>2</v>
      </c>
      <c r="F3" s="6">
        <v>2</v>
      </c>
      <c r="G3" s="6">
        <v>180</v>
      </c>
      <c r="H3" s="6">
        <v>1.5</v>
      </c>
      <c r="I3" s="6">
        <v>10.5</v>
      </c>
      <c r="J3" s="6">
        <v>10</v>
      </c>
      <c r="K3" s="6">
        <v>70</v>
      </c>
      <c r="L3" s="6">
        <v>25</v>
      </c>
      <c r="M3" s="6">
        <v>1</v>
      </c>
      <c r="N3" s="6">
        <v>1</v>
      </c>
      <c r="O3" s="6">
        <v>0.75</v>
      </c>
      <c r="P3" s="6">
        <v>29.509540999999999</v>
      </c>
    </row>
    <row r="4" spans="1:16" ht="25.35" customHeight="1">
      <c r="A4" s="7" t="s">
        <v>20</v>
      </c>
      <c r="B4" s="8" t="s">
        <v>18</v>
      </c>
      <c r="C4" s="9" t="s">
        <v>19</v>
      </c>
      <c r="D4" s="10">
        <v>130</v>
      </c>
      <c r="E4" s="10">
        <v>3</v>
      </c>
      <c r="F4" s="10">
        <v>2</v>
      </c>
      <c r="G4" s="10">
        <v>210</v>
      </c>
      <c r="H4" s="10">
        <v>2</v>
      </c>
      <c r="I4" s="10">
        <v>18</v>
      </c>
      <c r="J4" s="10">
        <v>8</v>
      </c>
      <c r="K4" s="10">
        <v>100</v>
      </c>
      <c r="L4" s="10">
        <v>25</v>
      </c>
      <c r="M4" s="10">
        <v>3</v>
      </c>
      <c r="N4" s="10">
        <v>1.33</v>
      </c>
      <c r="O4" s="10">
        <v>0.75</v>
      </c>
      <c r="P4" s="10">
        <v>37.038561999999999</v>
      </c>
    </row>
    <row r="5" spans="1:16" ht="25.35" customHeight="1">
      <c r="A5" s="7" t="s">
        <v>21</v>
      </c>
      <c r="B5" s="8" t="s">
        <v>18</v>
      </c>
      <c r="C5" s="9" t="s">
        <v>19</v>
      </c>
      <c r="D5" s="10">
        <v>110</v>
      </c>
      <c r="E5" s="10">
        <v>6</v>
      </c>
      <c r="F5" s="10">
        <v>2</v>
      </c>
      <c r="G5" s="10">
        <v>290</v>
      </c>
      <c r="H5" s="10">
        <v>2</v>
      </c>
      <c r="I5" s="10">
        <v>17</v>
      </c>
      <c r="J5" s="10">
        <v>1</v>
      </c>
      <c r="K5" s="10">
        <v>105</v>
      </c>
      <c r="L5" s="10">
        <v>25</v>
      </c>
      <c r="M5" s="10">
        <v>1</v>
      </c>
      <c r="N5" s="10">
        <v>1</v>
      </c>
      <c r="O5" s="10">
        <v>1.25</v>
      </c>
      <c r="P5" s="10">
        <v>50.764999000000003</v>
      </c>
    </row>
    <row r="6" spans="1:16" ht="25.35" customHeight="1">
      <c r="A6" s="7" t="s">
        <v>22</v>
      </c>
      <c r="B6" s="8" t="s">
        <v>18</v>
      </c>
      <c r="C6" s="9" t="s">
        <v>19</v>
      </c>
      <c r="D6" s="10">
        <v>120</v>
      </c>
      <c r="E6" s="10">
        <v>1</v>
      </c>
      <c r="F6" s="10">
        <v>3</v>
      </c>
      <c r="G6" s="10">
        <v>210</v>
      </c>
      <c r="H6" s="10">
        <v>0</v>
      </c>
      <c r="I6" s="10">
        <v>13</v>
      </c>
      <c r="J6" s="10">
        <v>9</v>
      </c>
      <c r="K6" s="10">
        <v>45</v>
      </c>
      <c r="L6" s="10">
        <v>25</v>
      </c>
      <c r="M6" s="10">
        <v>2</v>
      </c>
      <c r="N6" s="10">
        <v>1</v>
      </c>
      <c r="O6" s="10">
        <v>0.75</v>
      </c>
      <c r="P6" s="10">
        <v>19.823573</v>
      </c>
    </row>
    <row r="7" spans="1:16" ht="25.35" customHeight="1">
      <c r="A7" s="7" t="s">
        <v>23</v>
      </c>
      <c r="B7" s="8" t="s">
        <v>18</v>
      </c>
      <c r="C7" s="9" t="s">
        <v>19</v>
      </c>
      <c r="D7" s="10">
        <v>110</v>
      </c>
      <c r="E7" s="10">
        <v>3</v>
      </c>
      <c r="F7" s="10">
        <v>2</v>
      </c>
      <c r="G7" s="10">
        <v>140</v>
      </c>
      <c r="H7" s="10">
        <v>2</v>
      </c>
      <c r="I7" s="10">
        <v>13</v>
      </c>
      <c r="J7" s="10">
        <v>7</v>
      </c>
      <c r="K7" s="10">
        <v>105</v>
      </c>
      <c r="L7" s="10">
        <v>25</v>
      </c>
      <c r="M7" s="10">
        <v>3</v>
      </c>
      <c r="N7" s="10">
        <v>1</v>
      </c>
      <c r="O7" s="10">
        <v>0.5</v>
      </c>
      <c r="P7" s="10">
        <v>40.400207999999999</v>
      </c>
    </row>
    <row r="8" spans="1:16" ht="25.35" customHeight="1">
      <c r="A8" s="7" t="s">
        <v>24</v>
      </c>
      <c r="B8" s="8" t="s">
        <v>18</v>
      </c>
      <c r="C8" s="9" t="s">
        <v>19</v>
      </c>
      <c r="D8" s="10">
        <v>110</v>
      </c>
      <c r="E8" s="10">
        <v>1</v>
      </c>
      <c r="F8" s="10">
        <v>1</v>
      </c>
      <c r="G8" s="10">
        <v>180</v>
      </c>
      <c r="H8" s="10">
        <v>0</v>
      </c>
      <c r="I8" s="10">
        <v>12</v>
      </c>
      <c r="J8" s="10">
        <v>13</v>
      </c>
      <c r="K8" s="10">
        <v>55</v>
      </c>
      <c r="L8" s="10">
        <v>25</v>
      </c>
      <c r="M8" s="10">
        <v>2</v>
      </c>
      <c r="N8" s="10">
        <v>1</v>
      </c>
      <c r="O8" s="10">
        <v>1</v>
      </c>
      <c r="P8" s="10">
        <v>22.736446000000001</v>
      </c>
    </row>
    <row r="9" spans="1:16" ht="25.35" customHeight="1">
      <c r="A9" s="7" t="s">
        <v>25</v>
      </c>
      <c r="B9" s="8" t="s">
        <v>18</v>
      </c>
      <c r="C9" s="9" t="s">
        <v>19</v>
      </c>
      <c r="D9" s="10">
        <v>110</v>
      </c>
      <c r="E9" s="10">
        <v>1</v>
      </c>
      <c r="F9" s="10">
        <v>1</v>
      </c>
      <c r="G9" s="10">
        <v>180</v>
      </c>
      <c r="H9" s="10">
        <v>0</v>
      </c>
      <c r="I9" s="10">
        <v>12</v>
      </c>
      <c r="J9" s="10">
        <v>13</v>
      </c>
      <c r="K9" s="10">
        <v>65</v>
      </c>
      <c r="L9" s="10">
        <v>25</v>
      </c>
      <c r="M9" s="10">
        <v>2</v>
      </c>
      <c r="N9" s="10">
        <v>1</v>
      </c>
      <c r="O9" s="10">
        <v>1</v>
      </c>
      <c r="P9" s="10">
        <v>22.396512999999999</v>
      </c>
    </row>
    <row r="10" spans="1:16" ht="25.35" customHeight="1">
      <c r="A10" s="7" t="s">
        <v>26</v>
      </c>
      <c r="B10" s="8" t="s">
        <v>18</v>
      </c>
      <c r="C10" s="9" t="s">
        <v>19</v>
      </c>
      <c r="D10" s="10">
        <v>100</v>
      </c>
      <c r="E10" s="10">
        <v>2</v>
      </c>
      <c r="F10" s="10">
        <v>1</v>
      </c>
      <c r="G10" s="10">
        <v>140</v>
      </c>
      <c r="H10" s="10">
        <v>2</v>
      </c>
      <c r="I10" s="10">
        <v>11</v>
      </c>
      <c r="J10" s="10">
        <v>10</v>
      </c>
      <c r="K10" s="10">
        <v>120</v>
      </c>
      <c r="L10" s="10">
        <v>25</v>
      </c>
      <c r="M10" s="10">
        <v>3</v>
      </c>
      <c r="N10" s="10">
        <v>1</v>
      </c>
      <c r="O10" s="10">
        <v>0.75</v>
      </c>
      <c r="P10" s="10">
        <v>36.176195999999997</v>
      </c>
    </row>
    <row r="11" spans="1:16" ht="25.35" customHeight="1">
      <c r="A11" s="7" t="s">
        <v>27</v>
      </c>
      <c r="B11" s="8" t="s">
        <v>18</v>
      </c>
      <c r="C11" s="9" t="s">
        <v>19</v>
      </c>
      <c r="D11" s="10">
        <v>110</v>
      </c>
      <c r="E11" s="10">
        <v>1</v>
      </c>
      <c r="F11" s="10">
        <v>1</v>
      </c>
      <c r="G11" s="10">
        <v>280</v>
      </c>
      <c r="H11" s="10">
        <v>0</v>
      </c>
      <c r="I11" s="10">
        <v>15</v>
      </c>
      <c r="J11" s="10">
        <v>9</v>
      </c>
      <c r="K11" s="10">
        <v>45</v>
      </c>
      <c r="L11" s="10">
        <v>25</v>
      </c>
      <c r="M11" s="10">
        <v>2</v>
      </c>
      <c r="N11" s="10">
        <v>1</v>
      </c>
      <c r="O11" s="10">
        <v>0.75</v>
      </c>
      <c r="P11" s="10">
        <v>23.804043</v>
      </c>
    </row>
    <row r="12" spans="1:16" ht="25.35" customHeight="1">
      <c r="A12" s="7" t="s">
        <v>28</v>
      </c>
      <c r="B12" s="8" t="s">
        <v>18</v>
      </c>
      <c r="C12" s="9" t="s">
        <v>19</v>
      </c>
      <c r="D12" s="10">
        <v>110</v>
      </c>
      <c r="E12" s="10">
        <v>3</v>
      </c>
      <c r="F12" s="10">
        <v>1</v>
      </c>
      <c r="G12" s="10">
        <v>250</v>
      </c>
      <c r="H12" s="10">
        <v>1.5</v>
      </c>
      <c r="I12" s="10">
        <v>11.5</v>
      </c>
      <c r="J12" s="10">
        <v>10</v>
      </c>
      <c r="K12" s="10">
        <v>90</v>
      </c>
      <c r="L12" s="10">
        <v>25</v>
      </c>
      <c r="M12" s="10">
        <v>1</v>
      </c>
      <c r="N12" s="10">
        <v>1</v>
      </c>
      <c r="O12" s="10">
        <v>0.75</v>
      </c>
      <c r="P12" s="10">
        <v>31.072216999999998</v>
      </c>
    </row>
    <row r="13" spans="1:16" ht="25.35" customHeight="1">
      <c r="A13" s="7" t="s">
        <v>29</v>
      </c>
      <c r="B13" s="8" t="s">
        <v>18</v>
      </c>
      <c r="C13" s="9" t="s">
        <v>19</v>
      </c>
      <c r="D13" s="10">
        <v>110</v>
      </c>
      <c r="E13" s="10">
        <v>2</v>
      </c>
      <c r="F13" s="10">
        <v>1</v>
      </c>
      <c r="G13" s="10">
        <v>260</v>
      </c>
      <c r="H13" s="10">
        <v>0</v>
      </c>
      <c r="I13" s="10">
        <v>21</v>
      </c>
      <c r="J13" s="10">
        <v>3</v>
      </c>
      <c r="K13" s="10">
        <v>40</v>
      </c>
      <c r="L13" s="10">
        <v>25</v>
      </c>
      <c r="M13" s="10">
        <v>2</v>
      </c>
      <c r="N13" s="10">
        <v>1</v>
      </c>
      <c r="O13" s="10">
        <v>1.5</v>
      </c>
      <c r="P13" s="10">
        <v>39.241114000000003</v>
      </c>
    </row>
    <row r="14" spans="1:16" ht="25.35" customHeight="1">
      <c r="A14" s="7" t="s">
        <v>30</v>
      </c>
      <c r="B14" s="8" t="s">
        <v>18</v>
      </c>
      <c r="C14" s="9" t="s">
        <v>19</v>
      </c>
      <c r="D14" s="10">
        <v>110</v>
      </c>
      <c r="E14" s="10">
        <v>2</v>
      </c>
      <c r="F14" s="10">
        <v>1</v>
      </c>
      <c r="G14" s="10">
        <v>180</v>
      </c>
      <c r="H14" s="10">
        <v>0</v>
      </c>
      <c r="I14" s="10">
        <v>12</v>
      </c>
      <c r="J14" s="10">
        <v>12</v>
      </c>
      <c r="K14" s="10">
        <v>55</v>
      </c>
      <c r="L14" s="10">
        <v>25</v>
      </c>
      <c r="M14" s="10">
        <v>2</v>
      </c>
      <c r="N14" s="10">
        <v>1</v>
      </c>
      <c r="O14" s="10">
        <v>1</v>
      </c>
      <c r="P14" s="10">
        <v>26.734514999999998</v>
      </c>
    </row>
    <row r="15" spans="1:16" ht="25.35" customHeight="1">
      <c r="A15" s="7" t="s">
        <v>31</v>
      </c>
      <c r="B15" s="8" t="s">
        <v>18</v>
      </c>
      <c r="C15" s="9" t="s">
        <v>19</v>
      </c>
      <c r="D15" s="10">
        <v>100</v>
      </c>
      <c r="E15" s="10">
        <v>2</v>
      </c>
      <c r="F15" s="10">
        <v>1</v>
      </c>
      <c r="G15" s="10">
        <v>220</v>
      </c>
      <c r="H15" s="10">
        <v>2</v>
      </c>
      <c r="I15" s="10">
        <v>15</v>
      </c>
      <c r="J15" s="10">
        <v>6</v>
      </c>
      <c r="K15" s="10">
        <v>90</v>
      </c>
      <c r="L15" s="10">
        <v>25</v>
      </c>
      <c r="M15" s="10">
        <v>1</v>
      </c>
      <c r="N15" s="10">
        <v>1</v>
      </c>
      <c r="O15" s="10">
        <v>1</v>
      </c>
      <c r="P15" s="10">
        <v>40.105964999999998</v>
      </c>
    </row>
    <row r="16" spans="1:16" ht="25.35" customHeight="1">
      <c r="A16" s="7" t="s">
        <v>32</v>
      </c>
      <c r="B16" s="8" t="s">
        <v>18</v>
      </c>
      <c r="C16" s="9" t="s">
        <v>19</v>
      </c>
      <c r="D16" s="10">
        <v>130</v>
      </c>
      <c r="E16" s="10">
        <v>3</v>
      </c>
      <c r="F16" s="10">
        <v>2</v>
      </c>
      <c r="G16" s="10">
        <v>170</v>
      </c>
      <c r="H16" s="10">
        <v>1.5</v>
      </c>
      <c r="I16" s="10">
        <v>13.5</v>
      </c>
      <c r="J16" s="10">
        <v>10</v>
      </c>
      <c r="K16" s="10">
        <v>120</v>
      </c>
      <c r="L16" s="10">
        <v>25</v>
      </c>
      <c r="M16" s="10">
        <v>3</v>
      </c>
      <c r="N16" s="10">
        <v>1.25</v>
      </c>
      <c r="O16" s="10">
        <v>0.5</v>
      </c>
      <c r="P16" s="10">
        <v>30.450842999999999</v>
      </c>
    </row>
    <row r="17" spans="1:16" ht="25.35" customHeight="1">
      <c r="A17" s="7" t="s">
        <v>33</v>
      </c>
      <c r="B17" s="8" t="s">
        <v>18</v>
      </c>
      <c r="C17" s="9" t="s">
        <v>19</v>
      </c>
      <c r="D17" s="10">
        <v>100</v>
      </c>
      <c r="E17" s="10">
        <v>3</v>
      </c>
      <c r="F17" s="10">
        <v>2</v>
      </c>
      <c r="G17" s="10">
        <v>140</v>
      </c>
      <c r="H17" s="10">
        <v>2.5</v>
      </c>
      <c r="I17" s="10">
        <v>10.5</v>
      </c>
      <c r="J17" s="10">
        <v>8</v>
      </c>
      <c r="K17" s="10">
        <v>140</v>
      </c>
      <c r="L17" s="10">
        <v>25</v>
      </c>
      <c r="M17" s="10">
        <v>3</v>
      </c>
      <c r="N17" s="10">
        <v>1</v>
      </c>
      <c r="O17" s="10">
        <v>0.5</v>
      </c>
      <c r="P17" s="10">
        <v>39.703400000000002</v>
      </c>
    </row>
    <row r="18" spans="1:16" ht="25.35" customHeight="1">
      <c r="A18" s="7" t="s">
        <v>34</v>
      </c>
      <c r="B18" s="8" t="s">
        <v>18</v>
      </c>
      <c r="C18" s="9" t="s">
        <v>19</v>
      </c>
      <c r="D18" s="10">
        <v>110</v>
      </c>
      <c r="E18" s="10">
        <v>2</v>
      </c>
      <c r="F18" s="10">
        <v>1</v>
      </c>
      <c r="G18" s="10">
        <v>200</v>
      </c>
      <c r="H18" s="10">
        <v>0</v>
      </c>
      <c r="I18" s="10">
        <v>21</v>
      </c>
      <c r="J18" s="10">
        <v>3</v>
      </c>
      <c r="K18" s="10">
        <v>35</v>
      </c>
      <c r="L18" s="10">
        <v>100</v>
      </c>
      <c r="M18" s="10">
        <v>3</v>
      </c>
      <c r="N18" s="10">
        <v>1</v>
      </c>
      <c r="O18" s="10">
        <v>1</v>
      </c>
      <c r="P18" s="10">
        <v>38.839745999999998</v>
      </c>
    </row>
    <row r="19" spans="1:16" ht="25.35" customHeight="1">
      <c r="A19" s="7" t="s">
        <v>35</v>
      </c>
      <c r="B19" s="8" t="s">
        <v>18</v>
      </c>
      <c r="C19" s="9" t="s">
        <v>19</v>
      </c>
      <c r="D19" s="10">
        <v>140</v>
      </c>
      <c r="E19" s="10">
        <v>3</v>
      </c>
      <c r="F19" s="10">
        <v>1</v>
      </c>
      <c r="G19" s="10">
        <v>190</v>
      </c>
      <c r="H19" s="10">
        <v>4</v>
      </c>
      <c r="I19" s="10">
        <v>15</v>
      </c>
      <c r="J19" s="10">
        <v>14</v>
      </c>
      <c r="K19" s="10">
        <v>230</v>
      </c>
      <c r="L19" s="10">
        <v>100</v>
      </c>
      <c r="M19" s="10">
        <v>3</v>
      </c>
      <c r="N19" s="10">
        <v>1.5</v>
      </c>
      <c r="O19" s="10">
        <v>1</v>
      </c>
      <c r="P19" s="10">
        <v>28.592784999999999</v>
      </c>
    </row>
    <row r="20" spans="1:16" ht="25.35" customHeight="1">
      <c r="A20" s="7" t="s">
        <v>36</v>
      </c>
      <c r="B20" s="8" t="s">
        <v>18</v>
      </c>
      <c r="C20" s="9" t="s">
        <v>19</v>
      </c>
      <c r="D20" s="10">
        <v>100</v>
      </c>
      <c r="E20" s="10">
        <v>3</v>
      </c>
      <c r="F20" s="10">
        <v>1</v>
      </c>
      <c r="G20" s="10">
        <v>200</v>
      </c>
      <c r="H20" s="10">
        <v>3</v>
      </c>
      <c r="I20" s="10">
        <v>16</v>
      </c>
      <c r="J20" s="10">
        <v>3</v>
      </c>
      <c r="K20" s="10">
        <v>110</v>
      </c>
      <c r="L20" s="10">
        <v>100</v>
      </c>
      <c r="M20" s="10">
        <v>3</v>
      </c>
      <c r="N20" s="10">
        <v>1</v>
      </c>
      <c r="O20" s="10">
        <v>1</v>
      </c>
      <c r="P20" s="10">
        <v>46.658844000000002</v>
      </c>
    </row>
    <row r="21" spans="1:16" ht="25.35" customHeight="1">
      <c r="A21" s="7" t="s">
        <v>37</v>
      </c>
      <c r="B21" s="8" t="s">
        <v>18</v>
      </c>
      <c r="C21" s="9" t="s">
        <v>19</v>
      </c>
      <c r="D21" s="10">
        <v>110</v>
      </c>
      <c r="E21" s="10">
        <v>2</v>
      </c>
      <c r="F21" s="10">
        <v>1</v>
      </c>
      <c r="G21" s="10">
        <v>250</v>
      </c>
      <c r="H21" s="10">
        <v>0</v>
      </c>
      <c r="I21" s="10">
        <v>21</v>
      </c>
      <c r="J21" s="10">
        <v>3</v>
      </c>
      <c r="K21" s="10">
        <v>60</v>
      </c>
      <c r="L21" s="10">
        <v>25</v>
      </c>
      <c r="M21" s="10">
        <v>3</v>
      </c>
      <c r="N21" s="10">
        <v>1</v>
      </c>
      <c r="O21" s="10">
        <v>0.75</v>
      </c>
      <c r="P21" s="10">
        <v>39.106174000000003</v>
      </c>
    </row>
    <row r="22" spans="1:16" ht="25.35" customHeight="1">
      <c r="A22" s="7" t="s">
        <v>38</v>
      </c>
      <c r="B22" s="8" t="s">
        <v>18</v>
      </c>
      <c r="C22" s="9" t="s">
        <v>19</v>
      </c>
      <c r="D22" s="10">
        <v>110</v>
      </c>
      <c r="E22" s="10">
        <v>1</v>
      </c>
      <c r="F22" s="10">
        <v>1</v>
      </c>
      <c r="G22" s="10">
        <v>140</v>
      </c>
      <c r="H22" s="10">
        <v>0</v>
      </c>
      <c r="I22" s="10">
        <v>13</v>
      </c>
      <c r="J22" s="10">
        <v>12</v>
      </c>
      <c r="K22" s="10">
        <v>25</v>
      </c>
      <c r="L22" s="10">
        <v>25</v>
      </c>
      <c r="M22" s="10">
        <v>2</v>
      </c>
      <c r="N22" s="10">
        <v>1</v>
      </c>
      <c r="O22" s="10">
        <v>1</v>
      </c>
      <c r="P22" s="10">
        <v>27.753301</v>
      </c>
    </row>
    <row r="23" spans="1:16" ht="25.35" customHeight="1">
      <c r="A23" s="7" t="s">
        <v>39</v>
      </c>
      <c r="B23" s="8" t="s">
        <v>18</v>
      </c>
      <c r="C23" s="9" t="s">
        <v>19</v>
      </c>
      <c r="D23" s="10">
        <v>100</v>
      </c>
      <c r="E23" s="10">
        <v>3</v>
      </c>
      <c r="F23" s="10">
        <v>1</v>
      </c>
      <c r="G23" s="10">
        <v>200</v>
      </c>
      <c r="H23" s="10">
        <v>3</v>
      </c>
      <c r="I23" s="10">
        <v>17</v>
      </c>
      <c r="J23" s="10">
        <v>3</v>
      </c>
      <c r="K23" s="10">
        <v>110</v>
      </c>
      <c r="L23" s="10">
        <v>25</v>
      </c>
      <c r="M23" s="10">
        <v>1</v>
      </c>
      <c r="N23" s="10">
        <v>1</v>
      </c>
      <c r="O23" s="10">
        <v>1</v>
      </c>
      <c r="P23" s="10">
        <v>51.592193000000002</v>
      </c>
    </row>
    <row r="24" spans="1:16" ht="25.35" customHeight="1">
      <c r="A24" s="7" t="s">
        <v>40</v>
      </c>
      <c r="B24" s="8" t="s">
        <v>18</v>
      </c>
      <c r="C24" s="9" t="s">
        <v>19</v>
      </c>
      <c r="D24" s="10">
        <v>110</v>
      </c>
      <c r="E24" s="10">
        <v>2</v>
      </c>
      <c r="F24" s="10">
        <v>1</v>
      </c>
      <c r="G24" s="10">
        <v>200</v>
      </c>
      <c r="H24" s="10">
        <v>1</v>
      </c>
      <c r="I24" s="10">
        <v>16</v>
      </c>
      <c r="J24" s="10">
        <v>8</v>
      </c>
      <c r="K24" s="10">
        <v>60</v>
      </c>
      <c r="L24" s="10">
        <v>25</v>
      </c>
      <c r="M24" s="10">
        <v>1</v>
      </c>
      <c r="N24" s="10">
        <v>1</v>
      </c>
      <c r="O24" s="10">
        <v>0.75</v>
      </c>
      <c r="P24" s="10">
        <v>36.187559</v>
      </c>
    </row>
    <row r="25" spans="1:16" ht="25.35" customHeight="1">
      <c r="A25" s="7" t="s">
        <v>41</v>
      </c>
      <c r="B25" s="8" t="s">
        <v>42</v>
      </c>
      <c r="C25" s="9" t="s">
        <v>19</v>
      </c>
      <c r="D25" s="10">
        <v>70</v>
      </c>
      <c r="E25" s="10">
        <v>4</v>
      </c>
      <c r="F25" s="10">
        <v>1</v>
      </c>
      <c r="G25" s="10">
        <v>260</v>
      </c>
      <c r="H25" s="10">
        <v>9</v>
      </c>
      <c r="I25" s="10">
        <v>7</v>
      </c>
      <c r="J25" s="10">
        <v>5</v>
      </c>
      <c r="K25" s="10">
        <v>320</v>
      </c>
      <c r="L25" s="10">
        <v>25</v>
      </c>
      <c r="M25" s="10">
        <v>3</v>
      </c>
      <c r="N25" s="10">
        <v>1</v>
      </c>
      <c r="O25" s="10">
        <v>0.33</v>
      </c>
      <c r="P25" s="10">
        <v>59.425505000000001</v>
      </c>
    </row>
    <row r="26" spans="1:16" ht="25.35" customHeight="1">
      <c r="A26" s="7" t="s">
        <v>43</v>
      </c>
      <c r="B26" s="8" t="s">
        <v>42</v>
      </c>
      <c r="C26" s="9" t="s">
        <v>19</v>
      </c>
      <c r="D26" s="10">
        <v>50</v>
      </c>
      <c r="E26" s="10">
        <v>4</v>
      </c>
      <c r="F26" s="10">
        <v>0</v>
      </c>
      <c r="G26" s="10">
        <v>140</v>
      </c>
      <c r="H26" s="10">
        <v>14</v>
      </c>
      <c r="I26" s="10">
        <v>8</v>
      </c>
      <c r="J26" s="10">
        <v>0</v>
      </c>
      <c r="K26" s="10">
        <v>330</v>
      </c>
      <c r="L26" s="10">
        <v>25</v>
      </c>
      <c r="M26" s="10">
        <v>3</v>
      </c>
      <c r="N26" s="10">
        <v>1</v>
      </c>
      <c r="O26" s="10">
        <v>0.5</v>
      </c>
      <c r="P26" s="10">
        <v>93.704911999999993</v>
      </c>
    </row>
    <row r="27" spans="1:16" ht="25.35" customHeight="1">
      <c r="A27" s="7" t="s">
        <v>44</v>
      </c>
      <c r="B27" s="8" t="s">
        <v>42</v>
      </c>
      <c r="C27" s="9" t="s">
        <v>19</v>
      </c>
      <c r="D27" s="10">
        <v>110</v>
      </c>
      <c r="E27" s="10">
        <v>2</v>
      </c>
      <c r="F27" s="10">
        <v>0</v>
      </c>
      <c r="G27" s="10">
        <v>125</v>
      </c>
      <c r="H27" s="10">
        <v>1</v>
      </c>
      <c r="I27" s="10">
        <v>11</v>
      </c>
      <c r="J27" s="10">
        <v>14</v>
      </c>
      <c r="K27" s="10">
        <v>30</v>
      </c>
      <c r="L27" s="10">
        <v>25</v>
      </c>
      <c r="M27" s="10">
        <v>2</v>
      </c>
      <c r="N27" s="10">
        <v>1</v>
      </c>
      <c r="O27" s="10">
        <v>1</v>
      </c>
      <c r="P27" s="10">
        <v>33.174093999999997</v>
      </c>
    </row>
    <row r="28" spans="1:16" ht="25.35" customHeight="1">
      <c r="A28" s="7" t="s">
        <v>45</v>
      </c>
      <c r="B28" s="8" t="s">
        <v>42</v>
      </c>
      <c r="C28" s="9" t="s">
        <v>19</v>
      </c>
      <c r="D28" s="10">
        <v>100</v>
      </c>
      <c r="E28" s="10">
        <v>2</v>
      </c>
      <c r="F28" s="10">
        <v>0</v>
      </c>
      <c r="G28" s="10">
        <v>290</v>
      </c>
      <c r="H28" s="10">
        <v>1</v>
      </c>
      <c r="I28" s="10">
        <v>21</v>
      </c>
      <c r="J28" s="10">
        <v>2</v>
      </c>
      <c r="K28" s="10">
        <v>35</v>
      </c>
      <c r="L28" s="10">
        <v>25</v>
      </c>
      <c r="M28" s="10">
        <v>1</v>
      </c>
      <c r="N28" s="10">
        <v>1</v>
      </c>
      <c r="O28" s="10">
        <v>1</v>
      </c>
      <c r="P28" s="10">
        <v>45.863323999999999</v>
      </c>
    </row>
    <row r="29" spans="1:16" ht="25.35" customHeight="1">
      <c r="A29" s="7" t="s">
        <v>46</v>
      </c>
      <c r="B29" s="8" t="s">
        <v>42</v>
      </c>
      <c r="C29" s="9" t="s">
        <v>19</v>
      </c>
      <c r="D29" s="10">
        <v>110</v>
      </c>
      <c r="E29" s="10">
        <v>1</v>
      </c>
      <c r="F29" s="10">
        <v>0</v>
      </c>
      <c r="G29" s="10">
        <v>90</v>
      </c>
      <c r="H29" s="10">
        <v>1</v>
      </c>
      <c r="I29" s="10">
        <v>13</v>
      </c>
      <c r="J29" s="10">
        <v>12</v>
      </c>
      <c r="K29" s="10">
        <v>20</v>
      </c>
      <c r="L29" s="10">
        <v>25</v>
      </c>
      <c r="M29" s="10">
        <v>2</v>
      </c>
      <c r="N29" s="10">
        <v>1</v>
      </c>
      <c r="O29" s="10">
        <v>1</v>
      </c>
      <c r="P29" s="10">
        <v>35.782791000000003</v>
      </c>
    </row>
    <row r="30" spans="1:16" ht="25.35" customHeight="1">
      <c r="A30" s="7" t="s">
        <v>47</v>
      </c>
      <c r="B30" s="8" t="s">
        <v>42</v>
      </c>
      <c r="C30" s="9" t="s">
        <v>19</v>
      </c>
      <c r="D30" s="10">
        <v>110</v>
      </c>
      <c r="E30" s="10">
        <v>3</v>
      </c>
      <c r="F30" s="10">
        <v>3</v>
      </c>
      <c r="G30" s="10">
        <v>140</v>
      </c>
      <c r="H30" s="10">
        <v>4</v>
      </c>
      <c r="I30" s="10">
        <v>10</v>
      </c>
      <c r="J30" s="10">
        <v>7</v>
      </c>
      <c r="K30" s="10">
        <v>160</v>
      </c>
      <c r="L30" s="10">
        <v>25</v>
      </c>
      <c r="M30" s="10">
        <v>3</v>
      </c>
      <c r="N30" s="10">
        <v>1</v>
      </c>
      <c r="O30" s="10">
        <v>0.5</v>
      </c>
      <c r="P30" s="10">
        <v>40.448771999999998</v>
      </c>
    </row>
    <row r="31" spans="1:16" ht="25.35" customHeight="1">
      <c r="A31" s="7" t="s">
        <v>48</v>
      </c>
      <c r="B31" s="8" t="s">
        <v>42</v>
      </c>
      <c r="C31" s="9" t="s">
        <v>19</v>
      </c>
      <c r="D31" s="10">
        <v>110</v>
      </c>
      <c r="E31" s="10">
        <v>2</v>
      </c>
      <c r="F31" s="10">
        <v>0</v>
      </c>
      <c r="G31" s="10">
        <v>220</v>
      </c>
      <c r="H31" s="10">
        <v>1</v>
      </c>
      <c r="I31" s="10">
        <v>21</v>
      </c>
      <c r="J31" s="10">
        <v>3</v>
      </c>
      <c r="K31" s="10">
        <v>30</v>
      </c>
      <c r="L31" s="10">
        <v>25</v>
      </c>
      <c r="M31" s="10">
        <v>3</v>
      </c>
      <c r="N31" s="10">
        <v>1</v>
      </c>
      <c r="O31" s="10">
        <v>1</v>
      </c>
      <c r="P31" s="10">
        <v>46.895643999999997</v>
      </c>
    </row>
    <row r="32" spans="1:16" ht="25.35" customHeight="1">
      <c r="A32" s="7" t="s">
        <v>49</v>
      </c>
      <c r="B32" s="8" t="s">
        <v>42</v>
      </c>
      <c r="C32" s="9" t="s">
        <v>19</v>
      </c>
      <c r="D32" s="10">
        <v>110</v>
      </c>
      <c r="E32" s="10">
        <v>2</v>
      </c>
      <c r="F32" s="10">
        <v>1</v>
      </c>
      <c r="G32" s="10">
        <v>125</v>
      </c>
      <c r="H32" s="10">
        <v>1</v>
      </c>
      <c r="I32" s="10">
        <v>11</v>
      </c>
      <c r="J32" s="10">
        <v>13</v>
      </c>
      <c r="K32" s="10">
        <v>30</v>
      </c>
      <c r="L32" s="10">
        <v>25</v>
      </c>
      <c r="M32" s="10">
        <v>2</v>
      </c>
      <c r="N32" s="10">
        <v>1</v>
      </c>
      <c r="O32" s="10">
        <v>1</v>
      </c>
      <c r="P32" s="10">
        <v>32.207582000000002</v>
      </c>
    </row>
    <row r="33" spans="1:16" ht="25.35" customHeight="1">
      <c r="A33" s="7" t="s">
        <v>50</v>
      </c>
      <c r="B33" s="8" t="s">
        <v>42</v>
      </c>
      <c r="C33" s="9" t="s">
        <v>19</v>
      </c>
      <c r="D33" s="10">
        <v>110</v>
      </c>
      <c r="E33" s="10">
        <v>1</v>
      </c>
      <c r="F33" s="10">
        <v>0</v>
      </c>
      <c r="G33" s="10">
        <v>200</v>
      </c>
      <c r="H33" s="10">
        <v>1</v>
      </c>
      <c r="I33" s="10">
        <v>14</v>
      </c>
      <c r="J33" s="10">
        <v>11</v>
      </c>
      <c r="K33" s="10">
        <v>25</v>
      </c>
      <c r="L33" s="10">
        <v>25</v>
      </c>
      <c r="M33" s="10">
        <v>1</v>
      </c>
      <c r="N33" s="10">
        <v>1</v>
      </c>
      <c r="O33" s="10">
        <v>0.75</v>
      </c>
      <c r="P33" s="10">
        <v>31.435973000000001</v>
      </c>
    </row>
    <row r="34" spans="1:16" ht="25.35" customHeight="1">
      <c r="A34" s="7" t="s">
        <v>51</v>
      </c>
      <c r="B34" s="8" t="s">
        <v>42</v>
      </c>
      <c r="C34" s="9" t="s">
        <v>19</v>
      </c>
      <c r="D34" s="10">
        <v>100</v>
      </c>
      <c r="E34" s="10">
        <v>3</v>
      </c>
      <c r="F34" s="10">
        <v>0</v>
      </c>
      <c r="G34" s="10">
        <v>0</v>
      </c>
      <c r="H34" s="10">
        <v>3</v>
      </c>
      <c r="I34" s="10">
        <v>14</v>
      </c>
      <c r="J34" s="10">
        <v>7</v>
      </c>
      <c r="K34" s="10">
        <v>100</v>
      </c>
      <c r="L34" s="10">
        <v>25</v>
      </c>
      <c r="M34" s="10">
        <v>2</v>
      </c>
      <c r="N34" s="10">
        <v>1</v>
      </c>
      <c r="O34" s="10">
        <v>0.8</v>
      </c>
      <c r="P34" s="10">
        <v>58.345140999999998</v>
      </c>
    </row>
    <row r="35" spans="1:16" ht="25.35" customHeight="1">
      <c r="A35" s="7" t="s">
        <v>52</v>
      </c>
      <c r="B35" s="8" t="s">
        <v>42</v>
      </c>
      <c r="C35" s="9" t="s">
        <v>19</v>
      </c>
      <c r="D35" s="10">
        <v>120</v>
      </c>
      <c r="E35" s="10">
        <v>3</v>
      </c>
      <c r="F35" s="10">
        <v>0</v>
      </c>
      <c r="G35" s="10">
        <v>240</v>
      </c>
      <c r="H35" s="10">
        <v>5</v>
      </c>
      <c r="I35" s="10">
        <v>14</v>
      </c>
      <c r="J35" s="10">
        <v>12</v>
      </c>
      <c r="K35" s="10">
        <v>190</v>
      </c>
      <c r="L35" s="10">
        <v>25</v>
      </c>
      <c r="M35" s="10">
        <v>3</v>
      </c>
      <c r="N35" s="10">
        <v>1.33</v>
      </c>
      <c r="O35" s="10">
        <v>0.67</v>
      </c>
      <c r="P35" s="10">
        <v>41.015492000000002</v>
      </c>
    </row>
    <row r="36" spans="1:16" ht="25.35" customHeight="1">
      <c r="A36" s="7" t="s">
        <v>53</v>
      </c>
      <c r="B36" s="8" t="s">
        <v>42</v>
      </c>
      <c r="C36" s="9" t="s">
        <v>19</v>
      </c>
      <c r="D36" s="10">
        <v>110</v>
      </c>
      <c r="E36" s="10">
        <v>2</v>
      </c>
      <c r="F36" s="10">
        <v>1</v>
      </c>
      <c r="G36" s="10">
        <v>170</v>
      </c>
      <c r="H36" s="10">
        <v>1</v>
      </c>
      <c r="I36" s="10">
        <v>17</v>
      </c>
      <c r="J36" s="10">
        <v>6</v>
      </c>
      <c r="K36" s="10">
        <v>60</v>
      </c>
      <c r="L36" s="10">
        <v>100</v>
      </c>
      <c r="M36" s="10">
        <v>3</v>
      </c>
      <c r="N36" s="10">
        <v>1</v>
      </c>
      <c r="O36" s="10">
        <v>1</v>
      </c>
      <c r="P36" s="10">
        <v>36.523682999999998</v>
      </c>
    </row>
    <row r="37" spans="1:16" ht="25.35" customHeight="1">
      <c r="A37" s="7" t="s">
        <v>54</v>
      </c>
      <c r="B37" s="8" t="s">
        <v>42</v>
      </c>
      <c r="C37" s="9" t="s">
        <v>19</v>
      </c>
      <c r="D37" s="10">
        <v>140</v>
      </c>
      <c r="E37" s="10">
        <v>3</v>
      </c>
      <c r="F37" s="10">
        <v>1</v>
      </c>
      <c r="G37" s="10">
        <v>170</v>
      </c>
      <c r="H37" s="10">
        <v>2</v>
      </c>
      <c r="I37" s="10">
        <v>20</v>
      </c>
      <c r="J37" s="10">
        <v>9</v>
      </c>
      <c r="K37" s="10">
        <v>95</v>
      </c>
      <c r="L37" s="10">
        <v>100</v>
      </c>
      <c r="M37" s="10">
        <v>3</v>
      </c>
      <c r="N37" s="10">
        <v>1.3</v>
      </c>
      <c r="O37" s="10">
        <v>0.75</v>
      </c>
      <c r="P37" s="10">
        <v>36.471511999999997</v>
      </c>
    </row>
    <row r="38" spans="1:16" ht="25.35" customHeight="1">
      <c r="A38" s="7" t="s">
        <v>55</v>
      </c>
      <c r="B38" s="8" t="s">
        <v>42</v>
      </c>
      <c r="C38" s="9" t="s">
        <v>19</v>
      </c>
      <c r="D38" s="10">
        <v>160</v>
      </c>
      <c r="E38" s="10">
        <v>3</v>
      </c>
      <c r="F38" s="10">
        <v>2</v>
      </c>
      <c r="G38" s="10">
        <v>150</v>
      </c>
      <c r="H38" s="10">
        <v>3</v>
      </c>
      <c r="I38" s="10">
        <v>17</v>
      </c>
      <c r="J38" s="10">
        <v>13</v>
      </c>
      <c r="K38" s="10">
        <v>160</v>
      </c>
      <c r="L38" s="10">
        <v>25</v>
      </c>
      <c r="M38" s="10">
        <v>3</v>
      </c>
      <c r="N38" s="10">
        <v>1.5</v>
      </c>
      <c r="O38" s="10">
        <v>0.67</v>
      </c>
      <c r="P38" s="10">
        <v>30.313351000000001</v>
      </c>
    </row>
    <row r="39" spans="1:16" ht="25.35" customHeight="1">
      <c r="A39" s="7" t="s">
        <v>56</v>
      </c>
      <c r="B39" s="8" t="s">
        <v>42</v>
      </c>
      <c r="C39" s="9" t="s">
        <v>19</v>
      </c>
      <c r="D39" s="10">
        <v>120</v>
      </c>
      <c r="E39" s="10">
        <v>2</v>
      </c>
      <c r="F39" s="10">
        <v>1</v>
      </c>
      <c r="G39" s="10">
        <v>190</v>
      </c>
      <c r="H39" s="10">
        <v>0</v>
      </c>
      <c r="I39" s="10">
        <v>15</v>
      </c>
      <c r="J39" s="10">
        <v>9</v>
      </c>
      <c r="K39" s="10">
        <v>40</v>
      </c>
      <c r="L39" s="10">
        <v>25</v>
      </c>
      <c r="M39" s="10">
        <v>2</v>
      </c>
      <c r="N39" s="10">
        <v>1</v>
      </c>
      <c r="O39" s="10">
        <v>0.67</v>
      </c>
      <c r="P39" s="10">
        <v>29.924285000000001</v>
      </c>
    </row>
    <row r="40" spans="1:16" ht="25.35" customHeight="1">
      <c r="A40" s="7" t="s">
        <v>57</v>
      </c>
      <c r="B40" s="8" t="s">
        <v>42</v>
      </c>
      <c r="C40" s="9" t="s">
        <v>19</v>
      </c>
      <c r="D40" s="10">
        <v>140</v>
      </c>
      <c r="E40" s="10">
        <v>3</v>
      </c>
      <c r="F40" s="10">
        <v>2</v>
      </c>
      <c r="G40" s="10">
        <v>220</v>
      </c>
      <c r="H40" s="10">
        <v>3</v>
      </c>
      <c r="I40" s="10">
        <v>21</v>
      </c>
      <c r="J40" s="10">
        <v>7</v>
      </c>
      <c r="K40" s="10">
        <v>130</v>
      </c>
      <c r="L40" s="10">
        <v>25</v>
      </c>
      <c r="M40" s="10">
        <v>3</v>
      </c>
      <c r="N40" s="10">
        <v>1.33</v>
      </c>
      <c r="O40" s="10">
        <v>0.67</v>
      </c>
      <c r="P40" s="10">
        <v>40.692320000000002</v>
      </c>
    </row>
    <row r="41" spans="1:16" ht="25.35" customHeight="1">
      <c r="A41" s="7" t="s">
        <v>58</v>
      </c>
      <c r="B41" s="8" t="s">
        <v>42</v>
      </c>
      <c r="C41" s="9" t="s">
        <v>19</v>
      </c>
      <c r="D41" s="10">
        <v>90</v>
      </c>
      <c r="E41" s="10">
        <v>3</v>
      </c>
      <c r="F41" s="10">
        <v>0</v>
      </c>
      <c r="G41" s="10">
        <v>170</v>
      </c>
      <c r="H41" s="10">
        <v>3</v>
      </c>
      <c r="I41" s="10">
        <v>18</v>
      </c>
      <c r="J41" s="10">
        <v>2</v>
      </c>
      <c r="K41" s="10">
        <v>90</v>
      </c>
      <c r="L41" s="10">
        <v>25</v>
      </c>
      <c r="M41" s="10">
        <v>3</v>
      </c>
      <c r="N41" s="10">
        <v>1</v>
      </c>
      <c r="O41" s="10">
        <v>1</v>
      </c>
      <c r="P41" s="10">
        <v>59.642837</v>
      </c>
    </row>
    <row r="42" spans="1:16" ht="25.35" customHeight="1">
      <c r="A42" s="7" t="s">
        <v>59</v>
      </c>
      <c r="B42" s="8" t="s">
        <v>42</v>
      </c>
      <c r="C42" s="9" t="s">
        <v>19</v>
      </c>
      <c r="D42" s="10">
        <v>100</v>
      </c>
      <c r="E42" s="10">
        <v>3</v>
      </c>
      <c r="F42" s="10">
        <v>0</v>
      </c>
      <c r="G42" s="10">
        <v>320</v>
      </c>
      <c r="H42" s="10">
        <v>1</v>
      </c>
      <c r="I42" s="10">
        <v>20</v>
      </c>
      <c r="J42" s="10">
        <v>3</v>
      </c>
      <c r="K42" s="10">
        <v>45</v>
      </c>
      <c r="L42" s="10">
        <v>100</v>
      </c>
      <c r="M42" s="10">
        <v>3</v>
      </c>
      <c r="N42" s="10">
        <v>1</v>
      </c>
      <c r="O42" s="10">
        <v>1</v>
      </c>
      <c r="P42" s="10">
        <v>41.503540000000001</v>
      </c>
    </row>
    <row r="43" spans="1:16" ht="25.35" customHeight="1">
      <c r="A43" s="7" t="s">
        <v>60</v>
      </c>
      <c r="B43" s="8" t="s">
        <v>42</v>
      </c>
      <c r="C43" s="9" t="s">
        <v>19</v>
      </c>
      <c r="D43" s="10">
        <v>120</v>
      </c>
      <c r="E43" s="10">
        <v>3</v>
      </c>
      <c r="F43" s="10">
        <v>1</v>
      </c>
      <c r="G43" s="10">
        <v>210</v>
      </c>
      <c r="H43" s="10">
        <v>5</v>
      </c>
      <c r="I43" s="10">
        <v>14</v>
      </c>
      <c r="J43" s="10">
        <v>12</v>
      </c>
      <c r="K43" s="10">
        <v>240</v>
      </c>
      <c r="L43" s="10">
        <v>25</v>
      </c>
      <c r="M43" s="10">
        <v>2</v>
      </c>
      <c r="N43" s="10">
        <v>1.33</v>
      </c>
      <c r="O43" s="10">
        <v>0.75</v>
      </c>
      <c r="P43" s="10">
        <v>39.259197</v>
      </c>
    </row>
    <row r="44" spans="1:16" ht="25.35" customHeight="1">
      <c r="A44" s="7" t="s">
        <v>61</v>
      </c>
      <c r="B44" s="8" t="s">
        <v>42</v>
      </c>
      <c r="C44" s="9" t="s">
        <v>19</v>
      </c>
      <c r="D44" s="10">
        <v>90</v>
      </c>
      <c r="E44" s="10">
        <v>2</v>
      </c>
      <c r="F44" s="10">
        <v>0</v>
      </c>
      <c r="G44" s="10">
        <v>0</v>
      </c>
      <c r="H44" s="10">
        <v>2</v>
      </c>
      <c r="I44" s="10">
        <v>15</v>
      </c>
      <c r="J44" s="10">
        <v>6</v>
      </c>
      <c r="K44" s="10">
        <v>110</v>
      </c>
      <c r="L44" s="10">
        <v>25</v>
      </c>
      <c r="M44" s="10">
        <v>3</v>
      </c>
      <c r="N44" s="10">
        <v>1</v>
      </c>
      <c r="O44" s="10">
        <v>0.5</v>
      </c>
      <c r="P44" s="10">
        <v>55.333142000000002</v>
      </c>
    </row>
    <row r="45" spans="1:16" ht="25.35" customHeight="1">
      <c r="A45" s="7" t="s">
        <v>62</v>
      </c>
      <c r="B45" s="8" t="s">
        <v>42</v>
      </c>
      <c r="C45" s="9" t="s">
        <v>19</v>
      </c>
      <c r="D45" s="10">
        <v>110</v>
      </c>
      <c r="E45" s="10">
        <v>2</v>
      </c>
      <c r="F45" s="10">
        <v>0</v>
      </c>
      <c r="G45" s="10">
        <v>290</v>
      </c>
      <c r="H45" s="10">
        <v>0</v>
      </c>
      <c r="I45" s="10">
        <v>22</v>
      </c>
      <c r="J45" s="10">
        <v>3</v>
      </c>
      <c r="K45" s="10">
        <v>35</v>
      </c>
      <c r="L45" s="10">
        <v>25</v>
      </c>
      <c r="M45" s="10">
        <v>1</v>
      </c>
      <c r="N45" s="10">
        <v>1</v>
      </c>
      <c r="O45" s="10">
        <v>1</v>
      </c>
      <c r="P45" s="10">
        <v>40.560158999999999</v>
      </c>
    </row>
    <row r="46" spans="1:16" ht="25.35" customHeight="1">
      <c r="A46" s="7" t="s">
        <v>63</v>
      </c>
      <c r="B46" s="8" t="s">
        <v>42</v>
      </c>
      <c r="C46" s="9" t="s">
        <v>19</v>
      </c>
      <c r="D46" s="10">
        <v>110</v>
      </c>
      <c r="E46" s="10">
        <v>2</v>
      </c>
      <c r="F46" s="10">
        <v>1</v>
      </c>
      <c r="G46" s="10">
        <v>70</v>
      </c>
      <c r="H46" s="10">
        <v>1</v>
      </c>
      <c r="I46" s="10">
        <v>9</v>
      </c>
      <c r="J46" s="10">
        <v>15</v>
      </c>
      <c r="K46" s="10">
        <v>40</v>
      </c>
      <c r="L46" s="10">
        <v>25</v>
      </c>
      <c r="M46" s="10">
        <v>2</v>
      </c>
      <c r="N46" s="10">
        <v>1</v>
      </c>
      <c r="O46" s="10">
        <v>0.75</v>
      </c>
      <c r="P46" s="10">
        <v>31.230053999999999</v>
      </c>
    </row>
    <row r="47" spans="1:16" ht="25.35" customHeight="1">
      <c r="A47" s="7" t="s">
        <v>64</v>
      </c>
      <c r="B47" s="8" t="s">
        <v>42</v>
      </c>
      <c r="C47" s="9" t="s">
        <v>19</v>
      </c>
      <c r="D47" s="10">
        <v>110</v>
      </c>
      <c r="E47" s="10">
        <v>6</v>
      </c>
      <c r="F47" s="10">
        <v>0</v>
      </c>
      <c r="G47" s="10">
        <v>230</v>
      </c>
      <c r="H47" s="10">
        <v>1</v>
      </c>
      <c r="I47" s="10">
        <v>16</v>
      </c>
      <c r="J47" s="10">
        <v>3</v>
      </c>
      <c r="K47" s="10">
        <v>55</v>
      </c>
      <c r="L47" s="10">
        <v>25</v>
      </c>
      <c r="M47" s="10">
        <v>1</v>
      </c>
      <c r="N47" s="10">
        <v>1</v>
      </c>
      <c r="O47" s="10">
        <v>1</v>
      </c>
      <c r="P47" s="10">
        <v>53.131323999999999</v>
      </c>
    </row>
    <row r="48" spans="1:16" ht="25.35" customHeight="1">
      <c r="A48" s="7" t="s">
        <v>65</v>
      </c>
      <c r="B48" s="8" t="s">
        <v>66</v>
      </c>
      <c r="C48" s="9" t="s">
        <v>19</v>
      </c>
      <c r="D48" s="10">
        <v>70</v>
      </c>
      <c r="E48" s="10">
        <v>4</v>
      </c>
      <c r="F48" s="10">
        <v>1</v>
      </c>
      <c r="G48" s="10">
        <v>130</v>
      </c>
      <c r="H48" s="10">
        <v>10</v>
      </c>
      <c r="I48" s="10">
        <v>5</v>
      </c>
      <c r="J48" s="10">
        <v>6</v>
      </c>
      <c r="K48" s="10">
        <v>280</v>
      </c>
      <c r="L48" s="10">
        <v>25</v>
      </c>
      <c r="M48" s="10">
        <v>3</v>
      </c>
      <c r="N48" s="10">
        <v>1</v>
      </c>
      <c r="O48" s="10">
        <v>0.33</v>
      </c>
      <c r="P48" s="10">
        <v>68.402973000000003</v>
      </c>
    </row>
    <row r="49" spans="1:16" ht="25.35" customHeight="1">
      <c r="A49" s="7" t="s">
        <v>67</v>
      </c>
      <c r="B49" s="8" t="s">
        <v>66</v>
      </c>
      <c r="C49" s="9" t="s">
        <v>19</v>
      </c>
      <c r="D49" s="10">
        <v>80</v>
      </c>
      <c r="E49" s="10">
        <v>2</v>
      </c>
      <c r="F49" s="10">
        <v>0</v>
      </c>
      <c r="G49" s="10">
        <v>0</v>
      </c>
      <c r="H49" s="10">
        <v>3</v>
      </c>
      <c r="I49" s="10">
        <v>16</v>
      </c>
      <c r="J49" s="10">
        <v>0</v>
      </c>
      <c r="K49" s="10">
        <v>95</v>
      </c>
      <c r="L49" s="10">
        <v>0</v>
      </c>
      <c r="M49" s="10">
        <v>1</v>
      </c>
      <c r="N49" s="10">
        <v>0.83</v>
      </c>
      <c r="O49" s="10">
        <v>1</v>
      </c>
      <c r="P49" s="10">
        <v>68.235884999999996</v>
      </c>
    </row>
    <row r="50" spans="1:16" ht="25.35" customHeight="1">
      <c r="A50" s="7" t="s">
        <v>68</v>
      </c>
      <c r="B50" s="8" t="s">
        <v>66</v>
      </c>
      <c r="C50" s="9" t="s">
        <v>19</v>
      </c>
      <c r="D50" s="10">
        <v>90</v>
      </c>
      <c r="E50" s="10">
        <v>3</v>
      </c>
      <c r="F50" s="10">
        <v>0</v>
      </c>
      <c r="G50" s="10">
        <v>0</v>
      </c>
      <c r="H50" s="10">
        <v>4</v>
      </c>
      <c r="I50" s="10">
        <v>19</v>
      </c>
      <c r="J50" s="10">
        <v>0</v>
      </c>
      <c r="K50" s="10">
        <v>140</v>
      </c>
      <c r="L50" s="10">
        <v>0</v>
      </c>
      <c r="M50" s="10">
        <v>1</v>
      </c>
      <c r="N50" s="10">
        <v>1</v>
      </c>
      <c r="O50" s="10">
        <v>0.67</v>
      </c>
      <c r="P50" s="10">
        <v>74.472949</v>
      </c>
    </row>
    <row r="51" spans="1:16" ht="25.35" customHeight="1">
      <c r="A51" s="7" t="s">
        <v>69</v>
      </c>
      <c r="B51" s="8" t="s">
        <v>66</v>
      </c>
      <c r="C51" s="9" t="s">
        <v>19</v>
      </c>
      <c r="D51" s="10">
        <v>90</v>
      </c>
      <c r="E51" s="10">
        <v>3</v>
      </c>
      <c r="F51" s="10">
        <v>0</v>
      </c>
      <c r="G51" s="10">
        <v>0</v>
      </c>
      <c r="H51" s="10">
        <v>3</v>
      </c>
      <c r="I51" s="10">
        <v>20</v>
      </c>
      <c r="J51" s="10">
        <v>0</v>
      </c>
      <c r="K51" s="10">
        <v>120</v>
      </c>
      <c r="L51" s="10">
        <v>0</v>
      </c>
      <c r="M51" s="10">
        <v>1</v>
      </c>
      <c r="N51" s="10">
        <v>1</v>
      </c>
      <c r="O51" s="10">
        <v>0.67</v>
      </c>
      <c r="P51" s="10">
        <v>72.801787000000004</v>
      </c>
    </row>
    <row r="52" spans="1:16" ht="25.35" customHeight="1">
      <c r="A52" s="7" t="s">
        <v>70</v>
      </c>
      <c r="B52" s="8" t="s">
        <v>66</v>
      </c>
      <c r="C52" s="9" t="s">
        <v>19</v>
      </c>
      <c r="D52" s="10">
        <v>90</v>
      </c>
      <c r="E52" s="10">
        <v>2</v>
      </c>
      <c r="F52" s="10">
        <v>0</v>
      </c>
      <c r="G52" s="10">
        <v>15</v>
      </c>
      <c r="H52" s="10">
        <v>3</v>
      </c>
      <c r="I52" s="10">
        <v>15</v>
      </c>
      <c r="J52" s="10">
        <v>5</v>
      </c>
      <c r="K52" s="10">
        <v>90</v>
      </c>
      <c r="L52" s="10">
        <v>25</v>
      </c>
      <c r="M52" s="10">
        <v>2</v>
      </c>
      <c r="N52" s="10">
        <v>1</v>
      </c>
      <c r="O52" s="10">
        <v>1</v>
      </c>
      <c r="P52" s="10">
        <v>59.363993000000001</v>
      </c>
    </row>
    <row r="53" spans="1:16" ht="25.35" customHeight="1">
      <c r="A53" s="7" t="s">
        <v>71</v>
      </c>
      <c r="B53" s="8" t="s">
        <v>72</v>
      </c>
      <c r="C53" s="9" t="s">
        <v>19</v>
      </c>
      <c r="D53" s="10">
        <v>90</v>
      </c>
      <c r="E53" s="10">
        <v>3</v>
      </c>
      <c r="F53" s="10">
        <v>0</v>
      </c>
      <c r="G53" s="10">
        <v>210</v>
      </c>
      <c r="H53" s="10">
        <v>5</v>
      </c>
      <c r="I53" s="10">
        <v>13</v>
      </c>
      <c r="J53" s="10">
        <v>5</v>
      </c>
      <c r="K53" s="10">
        <v>190</v>
      </c>
      <c r="L53" s="10">
        <v>25</v>
      </c>
      <c r="M53" s="10">
        <v>3</v>
      </c>
      <c r="N53" s="10">
        <v>1</v>
      </c>
      <c r="O53" s="10">
        <v>0.67</v>
      </c>
      <c r="P53" s="10">
        <v>53.313813000000003</v>
      </c>
    </row>
    <row r="54" spans="1:16" ht="25.35" customHeight="1">
      <c r="A54" s="7" t="s">
        <v>73</v>
      </c>
      <c r="B54" s="8" t="s">
        <v>72</v>
      </c>
      <c r="C54" s="9" t="s">
        <v>19</v>
      </c>
      <c r="D54" s="10">
        <v>120</v>
      </c>
      <c r="E54" s="10">
        <v>3</v>
      </c>
      <c r="F54" s="10">
        <v>2</v>
      </c>
      <c r="G54" s="10">
        <v>160</v>
      </c>
      <c r="H54" s="10">
        <v>5</v>
      </c>
      <c r="I54" s="10">
        <v>12</v>
      </c>
      <c r="J54" s="10">
        <v>10</v>
      </c>
      <c r="K54" s="10">
        <v>200</v>
      </c>
      <c r="L54" s="10">
        <v>25</v>
      </c>
      <c r="M54" s="10">
        <v>3</v>
      </c>
      <c r="N54" s="10">
        <v>1.25</v>
      </c>
      <c r="O54" s="10">
        <v>0.67</v>
      </c>
      <c r="P54" s="10">
        <v>40.917046999999997</v>
      </c>
    </row>
    <row r="55" spans="1:16" ht="25.35" customHeight="1">
      <c r="A55" s="7" t="s">
        <v>74</v>
      </c>
      <c r="B55" s="8" t="s">
        <v>72</v>
      </c>
      <c r="C55" s="9" t="s">
        <v>19</v>
      </c>
      <c r="D55" s="10">
        <v>110</v>
      </c>
      <c r="E55" s="10">
        <v>1</v>
      </c>
      <c r="F55" s="10">
        <v>1</v>
      </c>
      <c r="G55" s="10">
        <v>135</v>
      </c>
      <c r="H55" s="10">
        <v>0</v>
      </c>
      <c r="I55" s="10">
        <v>13</v>
      </c>
      <c r="J55" s="10">
        <v>12</v>
      </c>
      <c r="K55" s="10">
        <v>25</v>
      </c>
      <c r="L55" s="10">
        <v>25</v>
      </c>
      <c r="M55" s="10">
        <v>2</v>
      </c>
      <c r="N55" s="10">
        <v>1</v>
      </c>
      <c r="O55" s="10">
        <v>0.75</v>
      </c>
      <c r="P55" s="10">
        <v>28.025765</v>
      </c>
    </row>
    <row r="56" spans="1:16" ht="25.35" customHeight="1">
      <c r="A56" s="7" t="s">
        <v>75</v>
      </c>
      <c r="B56" s="8" t="s">
        <v>72</v>
      </c>
      <c r="C56" s="9" t="s">
        <v>19</v>
      </c>
      <c r="D56" s="10">
        <v>100</v>
      </c>
      <c r="E56" s="10">
        <v>2</v>
      </c>
      <c r="F56" s="10">
        <v>0</v>
      </c>
      <c r="G56" s="10">
        <v>45</v>
      </c>
      <c r="H56" s="10">
        <v>0</v>
      </c>
      <c r="I56" s="10">
        <v>11</v>
      </c>
      <c r="J56" s="10">
        <v>15</v>
      </c>
      <c r="K56" s="10">
        <v>40</v>
      </c>
      <c r="L56" s="10">
        <v>25</v>
      </c>
      <c r="M56" s="10">
        <v>1</v>
      </c>
      <c r="N56" s="10">
        <v>1</v>
      </c>
      <c r="O56" s="10">
        <v>0.88</v>
      </c>
      <c r="P56" s="10">
        <v>35.252443999999997</v>
      </c>
    </row>
    <row r="57" spans="1:16" ht="25.35" customHeight="1">
      <c r="A57" s="7" t="s">
        <v>76</v>
      </c>
      <c r="B57" s="8" t="s">
        <v>72</v>
      </c>
      <c r="C57" s="9" t="s">
        <v>19</v>
      </c>
      <c r="D57" s="10">
        <v>100</v>
      </c>
      <c r="E57" s="10">
        <v>3</v>
      </c>
      <c r="F57" s="10">
        <v>1</v>
      </c>
      <c r="G57" s="10">
        <v>140</v>
      </c>
      <c r="H57" s="10">
        <v>3</v>
      </c>
      <c r="I57" s="10">
        <v>15</v>
      </c>
      <c r="J57" s="10">
        <v>5</v>
      </c>
      <c r="K57" s="10">
        <v>85</v>
      </c>
      <c r="L57" s="10">
        <v>25</v>
      </c>
      <c r="M57" s="10">
        <v>3</v>
      </c>
      <c r="N57" s="10">
        <v>1</v>
      </c>
      <c r="O57" s="10">
        <v>0.88</v>
      </c>
      <c r="P57" s="10">
        <v>52.076897000000002</v>
      </c>
    </row>
    <row r="58" spans="1:16" ht="25.35" customHeight="1">
      <c r="A58" s="7" t="s">
        <v>77</v>
      </c>
      <c r="B58" s="8" t="s">
        <v>72</v>
      </c>
      <c r="C58" s="9" t="s">
        <v>19</v>
      </c>
      <c r="D58" s="10">
        <v>110</v>
      </c>
      <c r="E58" s="10">
        <v>3</v>
      </c>
      <c r="F58" s="10">
        <v>0</v>
      </c>
      <c r="G58" s="10">
        <v>170</v>
      </c>
      <c r="H58" s="10">
        <v>3</v>
      </c>
      <c r="I58" s="10">
        <v>17</v>
      </c>
      <c r="J58" s="10">
        <v>3</v>
      </c>
      <c r="K58" s="10">
        <v>90</v>
      </c>
      <c r="L58" s="10">
        <v>25</v>
      </c>
      <c r="M58" s="10">
        <v>3</v>
      </c>
      <c r="N58" s="10">
        <v>1</v>
      </c>
      <c r="O58" s="10">
        <v>0.25</v>
      </c>
      <c r="P58" s="10">
        <v>53.371006999999999</v>
      </c>
    </row>
    <row r="59" spans="1:16" ht="25.35" customHeight="1">
      <c r="A59" s="7" t="s">
        <v>78</v>
      </c>
      <c r="B59" s="8" t="s">
        <v>72</v>
      </c>
      <c r="C59" s="9" t="s">
        <v>19</v>
      </c>
      <c r="D59" s="10">
        <v>120</v>
      </c>
      <c r="E59" s="10">
        <v>3</v>
      </c>
      <c r="F59" s="10">
        <v>3</v>
      </c>
      <c r="G59" s="10">
        <v>75</v>
      </c>
      <c r="H59" s="10">
        <v>3</v>
      </c>
      <c r="I59" s="10">
        <v>13</v>
      </c>
      <c r="J59" s="10">
        <v>4</v>
      </c>
      <c r="K59" s="10">
        <v>100</v>
      </c>
      <c r="L59" s="10">
        <v>25</v>
      </c>
      <c r="M59" s="10">
        <v>3</v>
      </c>
      <c r="N59" s="10">
        <v>1</v>
      </c>
      <c r="O59" s="10">
        <v>0.33</v>
      </c>
      <c r="P59" s="10">
        <v>45.811715999999997</v>
      </c>
    </row>
    <row r="60" spans="1:16" ht="25.35" customHeight="1">
      <c r="A60" s="7" t="s">
        <v>79</v>
      </c>
      <c r="B60" s="8" t="s">
        <v>72</v>
      </c>
      <c r="C60" s="9" t="s">
        <v>19</v>
      </c>
      <c r="D60" s="10">
        <v>110</v>
      </c>
      <c r="E60" s="10">
        <v>1</v>
      </c>
      <c r="F60" s="10">
        <v>0</v>
      </c>
      <c r="G60" s="10">
        <v>180</v>
      </c>
      <c r="H60" s="10">
        <v>0</v>
      </c>
      <c r="I60" s="10">
        <v>14</v>
      </c>
      <c r="J60" s="10">
        <v>11</v>
      </c>
      <c r="K60" s="10">
        <v>35</v>
      </c>
      <c r="L60" s="10">
        <v>25</v>
      </c>
      <c r="M60" s="10">
        <v>1</v>
      </c>
      <c r="N60" s="10">
        <v>1</v>
      </c>
      <c r="O60" s="10">
        <v>1.33</v>
      </c>
      <c r="P60" s="10">
        <v>28.742414</v>
      </c>
    </row>
    <row r="61" spans="1:16" ht="25.35" customHeight="1">
      <c r="A61" s="7" t="s">
        <v>80</v>
      </c>
      <c r="B61" s="8" t="s">
        <v>72</v>
      </c>
      <c r="C61" s="9" t="s">
        <v>19</v>
      </c>
      <c r="D61" s="10">
        <v>120</v>
      </c>
      <c r="E61" s="10">
        <v>3</v>
      </c>
      <c r="F61" s="10">
        <v>1</v>
      </c>
      <c r="G61" s="10">
        <v>200</v>
      </c>
      <c r="H61" s="10">
        <v>6</v>
      </c>
      <c r="I61" s="10">
        <v>11</v>
      </c>
      <c r="J61" s="10">
        <v>14</v>
      </c>
      <c r="K61" s="10">
        <v>260</v>
      </c>
      <c r="L61" s="10">
        <v>25</v>
      </c>
      <c r="M61" s="10">
        <v>3</v>
      </c>
      <c r="N61" s="10">
        <v>1.33</v>
      </c>
      <c r="O61" s="10">
        <v>0.67</v>
      </c>
      <c r="P61" s="10">
        <v>37.840594000000003</v>
      </c>
    </row>
    <row r="62" spans="1:16" ht="25.35" customHeight="1">
      <c r="A62" s="7" t="s">
        <v>81</v>
      </c>
      <c r="B62" s="8" t="s">
        <v>82</v>
      </c>
      <c r="C62" s="9" t="s">
        <v>19</v>
      </c>
      <c r="D62" s="10">
        <v>120</v>
      </c>
      <c r="E62" s="10">
        <v>3</v>
      </c>
      <c r="F62" s="10">
        <v>5</v>
      </c>
      <c r="G62" s="10">
        <v>15</v>
      </c>
      <c r="H62" s="10">
        <v>2</v>
      </c>
      <c r="I62" s="10">
        <v>8</v>
      </c>
      <c r="J62" s="10">
        <v>8</v>
      </c>
      <c r="K62" s="10">
        <v>135</v>
      </c>
      <c r="L62" s="10">
        <v>0</v>
      </c>
      <c r="M62" s="10">
        <v>3</v>
      </c>
      <c r="N62" s="10">
        <v>1</v>
      </c>
      <c r="O62" s="10">
        <v>1</v>
      </c>
      <c r="P62" s="10">
        <v>33.983679000000002</v>
      </c>
    </row>
    <row r="63" spans="1:16" ht="25.35" customHeight="1">
      <c r="A63" s="7" t="s">
        <v>83</v>
      </c>
      <c r="B63" s="8" t="s">
        <v>82</v>
      </c>
      <c r="C63" s="9" t="s">
        <v>19</v>
      </c>
      <c r="D63" s="10">
        <v>120</v>
      </c>
      <c r="E63" s="10">
        <v>1</v>
      </c>
      <c r="F63" s="10">
        <v>2</v>
      </c>
      <c r="G63" s="10">
        <v>220</v>
      </c>
      <c r="H63" s="10">
        <v>0</v>
      </c>
      <c r="I63" s="10">
        <v>12</v>
      </c>
      <c r="J63" s="10">
        <v>12</v>
      </c>
      <c r="K63" s="10">
        <v>35</v>
      </c>
      <c r="L63" s="10">
        <v>25</v>
      </c>
      <c r="M63" s="10">
        <v>2</v>
      </c>
      <c r="N63" s="10">
        <v>1</v>
      </c>
      <c r="O63" s="10">
        <v>0.75</v>
      </c>
      <c r="P63" s="10">
        <v>18.042850999999999</v>
      </c>
    </row>
    <row r="64" spans="1:16" ht="25.35" customHeight="1">
      <c r="A64" s="7" t="s">
        <v>84</v>
      </c>
      <c r="B64" s="8" t="s">
        <v>82</v>
      </c>
      <c r="C64" s="9" t="s">
        <v>19</v>
      </c>
      <c r="D64" s="10">
        <v>120</v>
      </c>
      <c r="E64" s="10">
        <v>1</v>
      </c>
      <c r="F64" s="10">
        <v>2</v>
      </c>
      <c r="G64" s="10">
        <v>220</v>
      </c>
      <c r="H64" s="10">
        <v>1</v>
      </c>
      <c r="I64" s="10">
        <v>12</v>
      </c>
      <c r="J64" s="10">
        <v>11</v>
      </c>
      <c r="K64" s="10">
        <v>45</v>
      </c>
      <c r="L64" s="10">
        <v>25</v>
      </c>
      <c r="M64" s="10">
        <v>2</v>
      </c>
      <c r="N64" s="10">
        <v>1</v>
      </c>
      <c r="O64" s="10">
        <v>1</v>
      </c>
      <c r="P64" s="10">
        <v>21.871292</v>
      </c>
    </row>
    <row r="65" spans="1:16" ht="25.35" customHeight="1">
      <c r="A65" s="7" t="s">
        <v>85</v>
      </c>
      <c r="B65" s="8" t="s">
        <v>82</v>
      </c>
      <c r="C65" s="9" t="s">
        <v>19</v>
      </c>
      <c r="D65" s="10">
        <v>100</v>
      </c>
      <c r="E65" s="10">
        <v>4</v>
      </c>
      <c r="F65" s="10">
        <v>2</v>
      </c>
      <c r="G65" s="10">
        <v>150</v>
      </c>
      <c r="H65" s="10">
        <v>2</v>
      </c>
      <c r="I65" s="10">
        <v>12</v>
      </c>
      <c r="J65" s="10">
        <v>6</v>
      </c>
      <c r="K65" s="10">
        <v>95</v>
      </c>
      <c r="L65" s="10">
        <v>25</v>
      </c>
      <c r="M65" s="10">
        <v>2</v>
      </c>
      <c r="N65" s="10">
        <v>1</v>
      </c>
      <c r="O65" s="10">
        <v>0.67</v>
      </c>
      <c r="P65" s="10">
        <v>45.328074000000001</v>
      </c>
    </row>
    <row r="66" spans="1:16" ht="25.35" customHeight="1">
      <c r="A66" s="7" t="s">
        <v>86</v>
      </c>
      <c r="B66" s="8" t="s">
        <v>82</v>
      </c>
      <c r="C66" s="9" t="s">
        <v>19</v>
      </c>
      <c r="D66" s="10">
        <v>50</v>
      </c>
      <c r="E66" s="10">
        <v>1</v>
      </c>
      <c r="F66" s="10">
        <v>0</v>
      </c>
      <c r="G66" s="10">
        <v>0</v>
      </c>
      <c r="H66" s="10">
        <v>0</v>
      </c>
      <c r="I66" s="10">
        <v>13</v>
      </c>
      <c r="J66" s="10">
        <v>0</v>
      </c>
      <c r="K66" s="10">
        <v>15</v>
      </c>
      <c r="L66" s="10">
        <v>0</v>
      </c>
      <c r="M66" s="10">
        <v>3</v>
      </c>
      <c r="N66" s="10">
        <v>0.5</v>
      </c>
      <c r="O66" s="10">
        <v>1</v>
      </c>
      <c r="P66" s="10">
        <v>60.756112000000002</v>
      </c>
    </row>
    <row r="67" spans="1:16" ht="25.35" customHeight="1">
      <c r="A67" s="7" t="s">
        <v>87</v>
      </c>
      <c r="B67" s="8" t="s">
        <v>82</v>
      </c>
      <c r="C67" s="9" t="s">
        <v>19</v>
      </c>
      <c r="D67" s="10">
        <v>50</v>
      </c>
      <c r="E67" s="10">
        <v>2</v>
      </c>
      <c r="F67" s="10">
        <v>0</v>
      </c>
      <c r="G67" s="10">
        <v>0</v>
      </c>
      <c r="H67" s="10">
        <v>1</v>
      </c>
      <c r="I67" s="10">
        <v>10</v>
      </c>
      <c r="J67" s="10">
        <v>0</v>
      </c>
      <c r="K67" s="10">
        <v>50</v>
      </c>
      <c r="L67" s="10">
        <v>0</v>
      </c>
      <c r="M67" s="10">
        <v>3</v>
      </c>
      <c r="N67" s="10">
        <v>0.5</v>
      </c>
      <c r="O67" s="10">
        <v>1</v>
      </c>
      <c r="P67" s="10">
        <v>63.005645000000001</v>
      </c>
    </row>
    <row r="68" spans="1:16" ht="25.35" customHeight="1">
      <c r="A68" s="7" t="s">
        <v>88</v>
      </c>
      <c r="B68" s="8" t="s">
        <v>82</v>
      </c>
      <c r="C68" s="9" t="s">
        <v>19</v>
      </c>
      <c r="D68" s="10">
        <v>100</v>
      </c>
      <c r="E68" s="10">
        <v>4</v>
      </c>
      <c r="F68" s="10">
        <v>1</v>
      </c>
      <c r="G68" s="10">
        <v>135</v>
      </c>
      <c r="H68" s="10">
        <v>2</v>
      </c>
      <c r="I68" s="10">
        <v>14</v>
      </c>
      <c r="J68" s="10">
        <v>6</v>
      </c>
      <c r="K68" s="10">
        <v>110</v>
      </c>
      <c r="L68" s="10">
        <v>25</v>
      </c>
      <c r="M68" s="10">
        <v>3</v>
      </c>
      <c r="N68" s="10">
        <v>1</v>
      </c>
      <c r="O68" s="10">
        <v>0.5</v>
      </c>
      <c r="P68" s="10">
        <v>49.511873999999999</v>
      </c>
    </row>
    <row r="69" spans="1:16" ht="25.35" customHeight="1">
      <c r="A69" s="7" t="s">
        <v>89</v>
      </c>
      <c r="B69" s="8" t="s">
        <v>90</v>
      </c>
      <c r="C69" s="9" t="s">
        <v>19</v>
      </c>
      <c r="D69" s="10">
        <v>110</v>
      </c>
      <c r="E69" s="10">
        <v>2</v>
      </c>
      <c r="F69" s="10">
        <v>2</v>
      </c>
      <c r="G69" s="10">
        <v>200</v>
      </c>
      <c r="H69" s="10">
        <v>1</v>
      </c>
      <c r="I69" s="10">
        <v>14</v>
      </c>
      <c r="J69" s="10">
        <v>8</v>
      </c>
      <c r="K69" s="10">
        <v>-1</v>
      </c>
      <c r="L69" s="10">
        <v>25</v>
      </c>
      <c r="M69" s="10">
        <v>3</v>
      </c>
      <c r="N69" s="10">
        <v>1</v>
      </c>
      <c r="O69" s="10">
        <v>0.75</v>
      </c>
      <c r="P69" s="10">
        <v>34.384842999999996</v>
      </c>
    </row>
    <row r="70" spans="1:16" ht="25.35" customHeight="1">
      <c r="A70" s="7" t="s">
        <v>91</v>
      </c>
      <c r="B70" s="8" t="s">
        <v>90</v>
      </c>
      <c r="C70" s="9" t="s">
        <v>19</v>
      </c>
      <c r="D70" s="10">
        <v>90</v>
      </c>
      <c r="E70" s="10">
        <v>2</v>
      </c>
      <c r="F70" s="10">
        <v>1</v>
      </c>
      <c r="G70" s="10">
        <v>200</v>
      </c>
      <c r="H70" s="10">
        <v>4</v>
      </c>
      <c r="I70" s="10">
        <v>15</v>
      </c>
      <c r="J70" s="10">
        <v>6</v>
      </c>
      <c r="K70" s="10">
        <v>125</v>
      </c>
      <c r="L70" s="10">
        <v>25</v>
      </c>
      <c r="M70" s="10">
        <v>1</v>
      </c>
      <c r="N70" s="10">
        <v>1</v>
      </c>
      <c r="O70" s="10">
        <v>0.67</v>
      </c>
      <c r="P70" s="10">
        <v>49.120252999999998</v>
      </c>
    </row>
    <row r="71" spans="1:16" ht="25.35" customHeight="1">
      <c r="A71" s="7" t="s">
        <v>92</v>
      </c>
      <c r="B71" s="8" t="s">
        <v>90</v>
      </c>
      <c r="C71" s="9" t="s">
        <v>19</v>
      </c>
      <c r="D71" s="10">
        <v>110</v>
      </c>
      <c r="E71" s="10">
        <v>2</v>
      </c>
      <c r="F71" s="10">
        <v>0</v>
      </c>
      <c r="G71" s="10">
        <v>280</v>
      </c>
      <c r="H71" s="10">
        <v>0</v>
      </c>
      <c r="I71" s="10">
        <v>22</v>
      </c>
      <c r="J71" s="10">
        <v>3</v>
      </c>
      <c r="K71" s="10">
        <v>25</v>
      </c>
      <c r="L71" s="10">
        <v>25</v>
      </c>
      <c r="M71" s="10">
        <v>1</v>
      </c>
      <c r="N71" s="10">
        <v>1</v>
      </c>
      <c r="O71" s="10">
        <v>1</v>
      </c>
      <c r="P71" s="10">
        <v>41.445019000000002</v>
      </c>
    </row>
    <row r="72" spans="1:16" ht="25.35" customHeight="1">
      <c r="A72" s="7" t="s">
        <v>93</v>
      </c>
      <c r="B72" s="8" t="s">
        <v>90</v>
      </c>
      <c r="C72" s="9" t="s">
        <v>19</v>
      </c>
      <c r="D72" s="10">
        <v>100</v>
      </c>
      <c r="E72" s="10">
        <v>2</v>
      </c>
      <c r="F72" s="10">
        <v>0</v>
      </c>
      <c r="G72" s="10">
        <v>190</v>
      </c>
      <c r="H72" s="10">
        <v>1</v>
      </c>
      <c r="I72" s="10">
        <v>18</v>
      </c>
      <c r="J72" s="10">
        <v>5</v>
      </c>
      <c r="K72" s="10">
        <v>80</v>
      </c>
      <c r="L72" s="10">
        <v>25</v>
      </c>
      <c r="M72" s="10">
        <v>3</v>
      </c>
      <c r="N72" s="10">
        <v>1</v>
      </c>
      <c r="O72" s="10">
        <v>0.75</v>
      </c>
      <c r="P72" s="10">
        <v>44.330855999999997</v>
      </c>
    </row>
    <row r="73" spans="1:16" ht="25.35" customHeight="1">
      <c r="A73" s="7" t="s">
        <v>94</v>
      </c>
      <c r="B73" s="8" t="s">
        <v>90</v>
      </c>
      <c r="C73" s="9" t="s">
        <v>19</v>
      </c>
      <c r="D73" s="10">
        <v>150</v>
      </c>
      <c r="E73" s="10">
        <v>4</v>
      </c>
      <c r="F73" s="10">
        <v>3</v>
      </c>
      <c r="G73" s="10">
        <v>95</v>
      </c>
      <c r="H73" s="10">
        <v>3</v>
      </c>
      <c r="I73" s="10">
        <v>16</v>
      </c>
      <c r="J73" s="10">
        <v>11</v>
      </c>
      <c r="K73" s="10">
        <v>170</v>
      </c>
      <c r="L73" s="10">
        <v>25</v>
      </c>
      <c r="M73" s="10">
        <v>3</v>
      </c>
      <c r="N73" s="10">
        <v>1</v>
      </c>
      <c r="O73" s="10">
        <v>1</v>
      </c>
      <c r="P73" s="10">
        <v>37.136862999999998</v>
      </c>
    </row>
    <row r="74" spans="1:16" ht="25.35" customHeight="1">
      <c r="A74" s="7" t="s">
        <v>95</v>
      </c>
      <c r="B74" s="8" t="s">
        <v>90</v>
      </c>
      <c r="C74" s="9" t="s">
        <v>19</v>
      </c>
      <c r="D74" s="10">
        <v>150</v>
      </c>
      <c r="E74" s="10">
        <v>4</v>
      </c>
      <c r="F74" s="10">
        <v>3</v>
      </c>
      <c r="G74" s="10">
        <v>150</v>
      </c>
      <c r="H74" s="10">
        <v>3</v>
      </c>
      <c r="I74" s="10">
        <v>16</v>
      </c>
      <c r="J74" s="10">
        <v>11</v>
      </c>
      <c r="K74" s="10">
        <v>170</v>
      </c>
      <c r="L74" s="10">
        <v>25</v>
      </c>
      <c r="M74" s="10">
        <v>3</v>
      </c>
      <c r="N74" s="10">
        <v>1</v>
      </c>
      <c r="O74" s="10">
        <v>1</v>
      </c>
      <c r="P74" s="10">
        <v>34.139764999999997</v>
      </c>
    </row>
    <row r="75" spans="1:16" ht="25.35" customHeight="1">
      <c r="A75" s="7" t="s">
        <v>96</v>
      </c>
      <c r="B75" s="8" t="s">
        <v>90</v>
      </c>
      <c r="C75" s="9" t="s">
        <v>19</v>
      </c>
      <c r="D75" s="10">
        <v>110</v>
      </c>
      <c r="E75" s="10">
        <v>1</v>
      </c>
      <c r="F75" s="10">
        <v>0</v>
      </c>
      <c r="G75" s="10">
        <v>240</v>
      </c>
      <c r="H75" s="10">
        <v>0</v>
      </c>
      <c r="I75" s="10">
        <v>23</v>
      </c>
      <c r="J75" s="10">
        <v>2</v>
      </c>
      <c r="K75" s="10">
        <v>30</v>
      </c>
      <c r="L75" s="10">
        <v>25</v>
      </c>
      <c r="M75" s="10">
        <v>1</v>
      </c>
      <c r="N75" s="10">
        <v>1</v>
      </c>
      <c r="O75" s="10">
        <v>1.1299999999999999</v>
      </c>
      <c r="P75" s="10">
        <v>41.998933000000001</v>
      </c>
    </row>
    <row r="76" spans="1:16" ht="25.35" customHeight="1">
      <c r="A76" s="7" t="s">
        <v>97</v>
      </c>
      <c r="B76" s="8" t="s">
        <v>90</v>
      </c>
      <c r="C76" s="9" t="s">
        <v>19</v>
      </c>
      <c r="D76" s="10">
        <v>100</v>
      </c>
      <c r="E76" s="10">
        <v>3</v>
      </c>
      <c r="F76" s="10">
        <v>1</v>
      </c>
      <c r="G76" s="10">
        <v>230</v>
      </c>
      <c r="H76" s="10">
        <v>3</v>
      </c>
      <c r="I76" s="10">
        <v>17</v>
      </c>
      <c r="J76" s="10">
        <v>3</v>
      </c>
      <c r="K76" s="10">
        <v>115</v>
      </c>
      <c r="L76" s="10">
        <v>25</v>
      </c>
      <c r="M76" s="10">
        <v>1</v>
      </c>
      <c r="N76" s="10">
        <v>1</v>
      </c>
      <c r="O76" s="10">
        <v>0.67</v>
      </c>
      <c r="P76" s="10">
        <v>49.787444999999998</v>
      </c>
    </row>
    <row r="77" spans="1:16" ht="25.35" customHeight="1">
      <c r="A77" s="7" t="s">
        <v>98</v>
      </c>
      <c r="B77" s="8" t="s">
        <v>99</v>
      </c>
      <c r="C77" s="9" t="s">
        <v>100</v>
      </c>
      <c r="D77" s="10">
        <v>100</v>
      </c>
      <c r="E77" s="10">
        <v>4</v>
      </c>
      <c r="F77" s="10">
        <v>1</v>
      </c>
      <c r="G77" s="10">
        <v>0</v>
      </c>
      <c r="H77" s="10">
        <v>0</v>
      </c>
      <c r="I77" s="10">
        <v>16</v>
      </c>
      <c r="J77" s="10">
        <v>3</v>
      </c>
      <c r="K77" s="10">
        <v>95</v>
      </c>
      <c r="L77" s="10">
        <v>25</v>
      </c>
      <c r="M77" s="10">
        <v>2</v>
      </c>
      <c r="N77" s="10">
        <v>1</v>
      </c>
      <c r="O77" s="10">
        <v>1</v>
      </c>
      <c r="P77" s="10">
        <v>54.850917000000003</v>
      </c>
    </row>
    <row r="78" spans="1:16" ht="25.35" customHeight="1">
      <c r="A78" s="7" t="s">
        <v>101</v>
      </c>
      <c r="B78" s="8" t="s">
        <v>66</v>
      </c>
      <c r="C78" s="9" t="s">
        <v>100</v>
      </c>
      <c r="D78" s="10">
        <v>100</v>
      </c>
      <c r="E78" s="10">
        <v>3</v>
      </c>
      <c r="F78" s="10">
        <v>0</v>
      </c>
      <c r="G78" s="10">
        <v>80</v>
      </c>
      <c r="H78" s="10">
        <v>1</v>
      </c>
      <c r="I78" s="10">
        <v>21</v>
      </c>
      <c r="J78" s="10">
        <v>0</v>
      </c>
      <c r="K78" s="10">
        <v>-1</v>
      </c>
      <c r="L78" s="10">
        <v>0</v>
      </c>
      <c r="M78" s="10">
        <v>2</v>
      </c>
      <c r="N78" s="10">
        <v>1</v>
      </c>
      <c r="O78" s="10">
        <v>1</v>
      </c>
      <c r="P78" s="10">
        <v>64.533816000000002</v>
      </c>
    </row>
    <row r="79" spans="1:16" ht="25.35" customHeight="1">
      <c r="A79" s="7" t="s">
        <v>102</v>
      </c>
      <c r="B79" s="8" t="s">
        <v>82</v>
      </c>
      <c r="C79" s="9" t="s">
        <v>100</v>
      </c>
      <c r="D79" s="10">
        <v>100</v>
      </c>
      <c r="E79" s="10">
        <v>5</v>
      </c>
      <c r="F79" s="10">
        <v>2</v>
      </c>
      <c r="G79" s="10">
        <v>0</v>
      </c>
      <c r="H79" s="10">
        <v>2.7</v>
      </c>
      <c r="I79" s="10">
        <v>-1</v>
      </c>
      <c r="J79" s="10">
        <v>-1</v>
      </c>
      <c r="K79" s="10">
        <v>110</v>
      </c>
      <c r="L79" s="10">
        <v>0</v>
      </c>
      <c r="M79" s="10">
        <v>1</v>
      </c>
      <c r="N79" s="10">
        <v>1</v>
      </c>
      <c r="O79" s="10">
        <v>0.67</v>
      </c>
      <c r="P79" s="10">
        <v>50.828392000000001</v>
      </c>
    </row>
  </sheetData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I79"/>
  <sheetViews>
    <sheetView showGridLines="0" topLeftCell="A66" workbookViewId="0">
      <selection activeCell="B3" sqref="B3:B79"/>
    </sheetView>
  </sheetViews>
  <sheetFormatPr defaultColWidth="8.28515625" defaultRowHeight="19.899999999999999" customHeight="1"/>
  <cols>
    <col min="1" max="1" width="36.28515625" style="1" bestFit="1" customWidth="1"/>
    <col min="2" max="3" width="17.28515625" style="1" bestFit="1" customWidth="1"/>
    <col min="4" max="243" width="8.28515625" style="1" customWidth="1"/>
  </cols>
  <sheetData>
    <row r="1" spans="1:3" ht="27.6" customHeight="1">
      <c r="A1" s="11" t="s">
        <v>0</v>
      </c>
      <c r="B1" s="11"/>
      <c r="C1" s="11"/>
    </row>
    <row r="2" spans="1:3" ht="20.25" customHeight="1">
      <c r="A2" s="2" t="s">
        <v>1</v>
      </c>
      <c r="B2" s="2" t="s">
        <v>103</v>
      </c>
      <c r="C2" s="2" t="s">
        <v>104</v>
      </c>
    </row>
    <row r="3" spans="1:3" ht="25.5" customHeight="1">
      <c r="A3" s="3" t="s">
        <v>17</v>
      </c>
      <c r="B3" s="6">
        <v>10</v>
      </c>
      <c r="C3" s="6">
        <v>29.509540999999999</v>
      </c>
    </row>
    <row r="4" spans="1:3" ht="25.35" customHeight="1">
      <c r="A4" s="7" t="s">
        <v>20</v>
      </c>
      <c r="B4" s="10">
        <v>8</v>
      </c>
      <c r="C4" s="10">
        <v>37.038561999999999</v>
      </c>
    </row>
    <row r="5" spans="1:3" ht="25.35" customHeight="1">
      <c r="A5" s="7" t="s">
        <v>21</v>
      </c>
      <c r="B5" s="10">
        <v>1</v>
      </c>
      <c r="C5" s="10">
        <v>50.764999000000003</v>
      </c>
    </row>
    <row r="6" spans="1:3" ht="25.35" customHeight="1">
      <c r="A6" s="7" t="s">
        <v>22</v>
      </c>
      <c r="B6" s="10">
        <v>9</v>
      </c>
      <c r="C6" s="10">
        <v>19.823573</v>
      </c>
    </row>
    <row r="7" spans="1:3" ht="25.35" customHeight="1">
      <c r="A7" s="7" t="s">
        <v>23</v>
      </c>
      <c r="B7" s="10">
        <v>7</v>
      </c>
      <c r="C7" s="10">
        <v>40.400207999999999</v>
      </c>
    </row>
    <row r="8" spans="1:3" ht="25.35" customHeight="1">
      <c r="A8" s="7" t="s">
        <v>24</v>
      </c>
      <c r="B8" s="10">
        <v>13</v>
      </c>
      <c r="C8" s="10">
        <v>22.736446000000001</v>
      </c>
    </row>
    <row r="9" spans="1:3" ht="25.35" customHeight="1">
      <c r="A9" s="7" t="s">
        <v>25</v>
      </c>
      <c r="B9" s="10">
        <v>13</v>
      </c>
      <c r="C9" s="10">
        <v>22.396512999999999</v>
      </c>
    </row>
    <row r="10" spans="1:3" ht="25.35" customHeight="1">
      <c r="A10" s="7" t="s">
        <v>26</v>
      </c>
      <c r="B10" s="10">
        <v>10</v>
      </c>
      <c r="C10" s="10">
        <v>36.176195999999997</v>
      </c>
    </row>
    <row r="11" spans="1:3" ht="25.35" customHeight="1">
      <c r="A11" s="7" t="s">
        <v>27</v>
      </c>
      <c r="B11" s="10">
        <v>9</v>
      </c>
      <c r="C11" s="10">
        <v>23.804043</v>
      </c>
    </row>
    <row r="12" spans="1:3" ht="25.35" customHeight="1">
      <c r="A12" s="7" t="s">
        <v>28</v>
      </c>
      <c r="B12" s="10">
        <v>10</v>
      </c>
      <c r="C12" s="10">
        <v>31.072216999999998</v>
      </c>
    </row>
    <row r="13" spans="1:3" ht="25.35" customHeight="1">
      <c r="A13" s="7" t="s">
        <v>29</v>
      </c>
      <c r="B13" s="10">
        <v>3</v>
      </c>
      <c r="C13" s="10">
        <v>39.241114000000003</v>
      </c>
    </row>
    <row r="14" spans="1:3" ht="25.35" customHeight="1">
      <c r="A14" s="7" t="s">
        <v>30</v>
      </c>
      <c r="B14" s="10">
        <v>12</v>
      </c>
      <c r="C14" s="10">
        <v>26.734514999999998</v>
      </c>
    </row>
    <row r="15" spans="1:3" ht="25.35" customHeight="1">
      <c r="A15" s="7" t="s">
        <v>31</v>
      </c>
      <c r="B15" s="10">
        <v>6</v>
      </c>
      <c r="C15" s="10">
        <v>40.105964999999998</v>
      </c>
    </row>
    <row r="16" spans="1:3" ht="25.35" customHeight="1">
      <c r="A16" s="7" t="s">
        <v>32</v>
      </c>
      <c r="B16" s="10">
        <v>10</v>
      </c>
      <c r="C16" s="10">
        <v>30.450842999999999</v>
      </c>
    </row>
    <row r="17" spans="1:3" ht="25.35" customHeight="1">
      <c r="A17" s="7" t="s">
        <v>33</v>
      </c>
      <c r="B17" s="10">
        <v>8</v>
      </c>
      <c r="C17" s="10">
        <v>39.703400000000002</v>
      </c>
    </row>
    <row r="18" spans="1:3" ht="25.35" customHeight="1">
      <c r="A18" s="7" t="s">
        <v>34</v>
      </c>
      <c r="B18" s="10">
        <v>3</v>
      </c>
      <c r="C18" s="10">
        <v>38.839745999999998</v>
      </c>
    </row>
    <row r="19" spans="1:3" ht="25.35" customHeight="1">
      <c r="A19" s="7" t="s">
        <v>35</v>
      </c>
      <c r="B19" s="10">
        <v>14</v>
      </c>
      <c r="C19" s="10">
        <v>28.592784999999999</v>
      </c>
    </row>
    <row r="20" spans="1:3" ht="25.35" customHeight="1">
      <c r="A20" s="7" t="s">
        <v>36</v>
      </c>
      <c r="B20" s="10">
        <v>3</v>
      </c>
      <c r="C20" s="10">
        <v>46.658844000000002</v>
      </c>
    </row>
    <row r="21" spans="1:3" ht="25.35" customHeight="1">
      <c r="A21" s="7" t="s">
        <v>37</v>
      </c>
      <c r="B21" s="10">
        <v>3</v>
      </c>
      <c r="C21" s="10">
        <v>39.106174000000003</v>
      </c>
    </row>
    <row r="22" spans="1:3" ht="25.35" customHeight="1">
      <c r="A22" s="7" t="s">
        <v>38</v>
      </c>
      <c r="B22" s="10">
        <v>12</v>
      </c>
      <c r="C22" s="10">
        <v>27.753301</v>
      </c>
    </row>
    <row r="23" spans="1:3" ht="25.35" customHeight="1">
      <c r="A23" s="7" t="s">
        <v>39</v>
      </c>
      <c r="B23" s="10">
        <v>3</v>
      </c>
      <c r="C23" s="10">
        <v>51.592193000000002</v>
      </c>
    </row>
    <row r="24" spans="1:3" ht="25.35" customHeight="1">
      <c r="A24" s="7" t="s">
        <v>40</v>
      </c>
      <c r="B24" s="10">
        <v>8</v>
      </c>
      <c r="C24" s="10">
        <v>36.187559</v>
      </c>
    </row>
    <row r="25" spans="1:3" ht="25.35" customHeight="1">
      <c r="A25" s="7" t="s">
        <v>41</v>
      </c>
      <c r="B25" s="10">
        <v>5</v>
      </c>
      <c r="C25" s="10">
        <v>59.425505000000001</v>
      </c>
    </row>
    <row r="26" spans="1:3" ht="25.35" customHeight="1">
      <c r="A26" s="7" t="s">
        <v>43</v>
      </c>
      <c r="B26" s="10">
        <v>0</v>
      </c>
      <c r="C26" s="10">
        <v>93.704911999999993</v>
      </c>
    </row>
    <row r="27" spans="1:3" ht="25.35" customHeight="1">
      <c r="A27" s="7" t="s">
        <v>44</v>
      </c>
      <c r="B27" s="10">
        <v>14</v>
      </c>
      <c r="C27" s="10">
        <v>33.174093999999997</v>
      </c>
    </row>
    <row r="28" spans="1:3" ht="25.35" customHeight="1">
      <c r="A28" s="7" t="s">
        <v>45</v>
      </c>
      <c r="B28" s="10">
        <v>2</v>
      </c>
      <c r="C28" s="10">
        <v>45.863323999999999</v>
      </c>
    </row>
    <row r="29" spans="1:3" ht="25.35" customHeight="1">
      <c r="A29" s="7" t="s">
        <v>46</v>
      </c>
      <c r="B29" s="10">
        <v>12</v>
      </c>
      <c r="C29" s="10">
        <v>35.782791000000003</v>
      </c>
    </row>
    <row r="30" spans="1:3" ht="25.35" customHeight="1">
      <c r="A30" s="7" t="s">
        <v>47</v>
      </c>
      <c r="B30" s="10">
        <v>7</v>
      </c>
      <c r="C30" s="10">
        <v>40.448771999999998</v>
      </c>
    </row>
    <row r="31" spans="1:3" ht="25.35" customHeight="1">
      <c r="A31" s="7" t="s">
        <v>48</v>
      </c>
      <c r="B31" s="10">
        <v>3</v>
      </c>
      <c r="C31" s="10">
        <v>46.895643999999997</v>
      </c>
    </row>
    <row r="32" spans="1:3" ht="25.35" customHeight="1">
      <c r="A32" s="7" t="s">
        <v>49</v>
      </c>
      <c r="B32" s="10">
        <v>13</v>
      </c>
      <c r="C32" s="10">
        <v>32.207582000000002</v>
      </c>
    </row>
    <row r="33" spans="1:3" ht="25.35" customHeight="1">
      <c r="A33" s="7" t="s">
        <v>50</v>
      </c>
      <c r="B33" s="10">
        <v>11</v>
      </c>
      <c r="C33" s="10">
        <v>31.435973000000001</v>
      </c>
    </row>
    <row r="34" spans="1:3" ht="25.35" customHeight="1">
      <c r="A34" s="7" t="s">
        <v>51</v>
      </c>
      <c r="B34" s="10">
        <v>7</v>
      </c>
      <c r="C34" s="10">
        <v>58.345140999999998</v>
      </c>
    </row>
    <row r="35" spans="1:3" ht="25.35" customHeight="1">
      <c r="A35" s="7" t="s">
        <v>52</v>
      </c>
      <c r="B35" s="10">
        <v>12</v>
      </c>
      <c r="C35" s="10">
        <v>41.015492000000002</v>
      </c>
    </row>
    <row r="36" spans="1:3" ht="25.35" customHeight="1">
      <c r="A36" s="7" t="s">
        <v>53</v>
      </c>
      <c r="B36" s="10">
        <v>6</v>
      </c>
      <c r="C36" s="10">
        <v>36.523682999999998</v>
      </c>
    </row>
    <row r="37" spans="1:3" ht="25.35" customHeight="1">
      <c r="A37" s="7" t="s">
        <v>54</v>
      </c>
      <c r="B37" s="10">
        <v>9</v>
      </c>
      <c r="C37" s="10">
        <v>36.471511999999997</v>
      </c>
    </row>
    <row r="38" spans="1:3" ht="25.35" customHeight="1">
      <c r="A38" s="7" t="s">
        <v>55</v>
      </c>
      <c r="B38" s="10">
        <v>13</v>
      </c>
      <c r="C38" s="10">
        <v>30.313351000000001</v>
      </c>
    </row>
    <row r="39" spans="1:3" ht="25.35" customHeight="1">
      <c r="A39" s="7" t="s">
        <v>56</v>
      </c>
      <c r="B39" s="10">
        <v>9</v>
      </c>
      <c r="C39" s="10">
        <v>29.924285000000001</v>
      </c>
    </row>
    <row r="40" spans="1:3" ht="25.35" customHeight="1">
      <c r="A40" s="7" t="s">
        <v>57</v>
      </c>
      <c r="B40" s="10">
        <v>7</v>
      </c>
      <c r="C40" s="10">
        <v>40.692320000000002</v>
      </c>
    </row>
    <row r="41" spans="1:3" ht="25.35" customHeight="1">
      <c r="A41" s="7" t="s">
        <v>58</v>
      </c>
      <c r="B41" s="10">
        <v>2</v>
      </c>
      <c r="C41" s="10">
        <v>59.642837</v>
      </c>
    </row>
    <row r="42" spans="1:3" ht="25.35" customHeight="1">
      <c r="A42" s="7" t="s">
        <v>59</v>
      </c>
      <c r="B42" s="10">
        <v>3</v>
      </c>
      <c r="C42" s="10">
        <v>41.503540000000001</v>
      </c>
    </row>
    <row r="43" spans="1:3" ht="25.35" customHeight="1">
      <c r="A43" s="7" t="s">
        <v>60</v>
      </c>
      <c r="B43" s="10">
        <v>12</v>
      </c>
      <c r="C43" s="10">
        <v>39.259197</v>
      </c>
    </row>
    <row r="44" spans="1:3" ht="25.35" customHeight="1">
      <c r="A44" s="7" t="s">
        <v>61</v>
      </c>
      <c r="B44" s="10">
        <v>6</v>
      </c>
      <c r="C44" s="10">
        <v>55.333142000000002</v>
      </c>
    </row>
    <row r="45" spans="1:3" ht="25.35" customHeight="1">
      <c r="A45" s="7" t="s">
        <v>62</v>
      </c>
      <c r="B45" s="10">
        <v>3</v>
      </c>
      <c r="C45" s="10">
        <v>40.560158999999999</v>
      </c>
    </row>
    <row r="46" spans="1:3" ht="25.35" customHeight="1">
      <c r="A46" s="7" t="s">
        <v>63</v>
      </c>
      <c r="B46" s="10">
        <v>15</v>
      </c>
      <c r="C46" s="10">
        <v>31.230053999999999</v>
      </c>
    </row>
    <row r="47" spans="1:3" ht="25.35" customHeight="1">
      <c r="A47" s="7" t="s">
        <v>64</v>
      </c>
      <c r="B47" s="10">
        <v>3</v>
      </c>
      <c r="C47" s="10">
        <v>53.131323999999999</v>
      </c>
    </row>
    <row r="48" spans="1:3" ht="25.35" customHeight="1">
      <c r="A48" s="7" t="s">
        <v>65</v>
      </c>
      <c r="B48" s="10">
        <v>6</v>
      </c>
      <c r="C48" s="10">
        <v>68.402973000000003</v>
      </c>
    </row>
    <row r="49" spans="1:3" ht="25.35" customHeight="1">
      <c r="A49" s="7" t="s">
        <v>67</v>
      </c>
      <c r="B49" s="10">
        <v>0</v>
      </c>
      <c r="C49" s="10">
        <v>68.235884999999996</v>
      </c>
    </row>
    <row r="50" spans="1:3" ht="25.35" customHeight="1">
      <c r="A50" s="7" t="s">
        <v>68</v>
      </c>
      <c r="B50" s="10">
        <v>0</v>
      </c>
      <c r="C50" s="10">
        <v>74.472949</v>
      </c>
    </row>
    <row r="51" spans="1:3" ht="25.35" customHeight="1">
      <c r="A51" s="7" t="s">
        <v>69</v>
      </c>
      <c r="B51" s="10">
        <v>0</v>
      </c>
      <c r="C51" s="10">
        <v>72.801787000000004</v>
      </c>
    </row>
    <row r="52" spans="1:3" ht="25.35" customHeight="1">
      <c r="A52" s="7" t="s">
        <v>70</v>
      </c>
      <c r="B52" s="10">
        <v>5</v>
      </c>
      <c r="C52" s="10">
        <v>59.363993000000001</v>
      </c>
    </row>
    <row r="53" spans="1:3" ht="25.35" customHeight="1">
      <c r="A53" s="7" t="s">
        <v>71</v>
      </c>
      <c r="B53" s="10">
        <v>5</v>
      </c>
      <c r="C53" s="10">
        <v>53.313813000000003</v>
      </c>
    </row>
    <row r="54" spans="1:3" ht="25.35" customHeight="1">
      <c r="A54" s="7" t="s">
        <v>73</v>
      </c>
      <c r="B54" s="10">
        <v>10</v>
      </c>
      <c r="C54" s="10">
        <v>40.917046999999997</v>
      </c>
    </row>
    <row r="55" spans="1:3" ht="25.35" customHeight="1">
      <c r="A55" s="7" t="s">
        <v>74</v>
      </c>
      <c r="B55" s="10">
        <v>12</v>
      </c>
      <c r="C55" s="10">
        <v>28.025765</v>
      </c>
    </row>
    <row r="56" spans="1:3" ht="25.35" customHeight="1">
      <c r="A56" s="7" t="s">
        <v>75</v>
      </c>
      <c r="B56" s="10">
        <v>15</v>
      </c>
      <c r="C56" s="10">
        <v>35.252443999999997</v>
      </c>
    </row>
    <row r="57" spans="1:3" ht="25.35" customHeight="1">
      <c r="A57" s="7" t="s">
        <v>76</v>
      </c>
      <c r="B57" s="10">
        <v>5</v>
      </c>
      <c r="C57" s="10">
        <v>52.076897000000002</v>
      </c>
    </row>
    <row r="58" spans="1:3" ht="25.35" customHeight="1">
      <c r="A58" s="7" t="s">
        <v>77</v>
      </c>
      <c r="B58" s="10">
        <v>3</v>
      </c>
      <c r="C58" s="10">
        <v>53.371006999999999</v>
      </c>
    </row>
    <row r="59" spans="1:3" ht="25.35" customHeight="1">
      <c r="A59" s="7" t="s">
        <v>78</v>
      </c>
      <c r="B59" s="10">
        <v>4</v>
      </c>
      <c r="C59" s="10">
        <v>45.811715999999997</v>
      </c>
    </row>
    <row r="60" spans="1:3" ht="25.35" customHeight="1">
      <c r="A60" s="7" t="s">
        <v>79</v>
      </c>
      <c r="B60" s="10">
        <v>11</v>
      </c>
      <c r="C60" s="10">
        <v>28.742414</v>
      </c>
    </row>
    <row r="61" spans="1:3" ht="25.35" customHeight="1">
      <c r="A61" s="7" t="s">
        <v>80</v>
      </c>
      <c r="B61" s="10">
        <v>14</v>
      </c>
      <c r="C61" s="10">
        <v>37.840594000000003</v>
      </c>
    </row>
    <row r="62" spans="1:3" ht="25.35" customHeight="1">
      <c r="A62" s="7" t="s">
        <v>81</v>
      </c>
      <c r="B62" s="10">
        <v>8</v>
      </c>
      <c r="C62" s="10">
        <v>33.983679000000002</v>
      </c>
    </row>
    <row r="63" spans="1:3" ht="25.35" customHeight="1">
      <c r="A63" s="7" t="s">
        <v>83</v>
      </c>
      <c r="B63" s="10">
        <v>12</v>
      </c>
      <c r="C63" s="10">
        <v>18.042850999999999</v>
      </c>
    </row>
    <row r="64" spans="1:3" ht="25.35" customHeight="1">
      <c r="A64" s="7" t="s">
        <v>84</v>
      </c>
      <c r="B64" s="10">
        <v>11</v>
      </c>
      <c r="C64" s="10">
        <v>21.871292</v>
      </c>
    </row>
    <row r="65" spans="1:3" ht="25.35" customHeight="1">
      <c r="A65" s="7" t="s">
        <v>85</v>
      </c>
      <c r="B65" s="10">
        <v>6</v>
      </c>
      <c r="C65" s="10">
        <v>45.328074000000001</v>
      </c>
    </row>
    <row r="66" spans="1:3" ht="25.35" customHeight="1">
      <c r="A66" s="7" t="s">
        <v>86</v>
      </c>
      <c r="B66" s="10">
        <v>0</v>
      </c>
      <c r="C66" s="10">
        <v>60.756112000000002</v>
      </c>
    </row>
    <row r="67" spans="1:3" ht="25.35" customHeight="1">
      <c r="A67" s="7" t="s">
        <v>87</v>
      </c>
      <c r="B67" s="10">
        <v>0</v>
      </c>
      <c r="C67" s="10">
        <v>63.005645000000001</v>
      </c>
    </row>
    <row r="68" spans="1:3" ht="25.35" customHeight="1">
      <c r="A68" s="7" t="s">
        <v>88</v>
      </c>
      <c r="B68" s="10">
        <v>6</v>
      </c>
      <c r="C68" s="10">
        <v>49.511873999999999</v>
      </c>
    </row>
    <row r="69" spans="1:3" ht="25.35" customHeight="1">
      <c r="A69" s="7" t="s">
        <v>89</v>
      </c>
      <c r="B69" s="10">
        <v>8</v>
      </c>
      <c r="C69" s="10">
        <v>34.384842999999996</v>
      </c>
    </row>
    <row r="70" spans="1:3" ht="25.35" customHeight="1">
      <c r="A70" s="7" t="s">
        <v>91</v>
      </c>
      <c r="B70" s="10">
        <v>6</v>
      </c>
      <c r="C70" s="10">
        <v>49.120252999999998</v>
      </c>
    </row>
    <row r="71" spans="1:3" ht="25.35" customHeight="1">
      <c r="A71" s="7" t="s">
        <v>92</v>
      </c>
      <c r="B71" s="10">
        <v>3</v>
      </c>
      <c r="C71" s="10">
        <v>41.445019000000002</v>
      </c>
    </row>
    <row r="72" spans="1:3" ht="25.35" customHeight="1">
      <c r="A72" s="7" t="s">
        <v>93</v>
      </c>
      <c r="B72" s="10">
        <v>5</v>
      </c>
      <c r="C72" s="10">
        <v>44.330855999999997</v>
      </c>
    </row>
    <row r="73" spans="1:3" ht="25.35" customHeight="1">
      <c r="A73" s="7" t="s">
        <v>94</v>
      </c>
      <c r="B73" s="10">
        <v>11</v>
      </c>
      <c r="C73" s="10">
        <v>37.136862999999998</v>
      </c>
    </row>
    <row r="74" spans="1:3" ht="25.35" customHeight="1">
      <c r="A74" s="7" t="s">
        <v>95</v>
      </c>
      <c r="B74" s="10">
        <v>11</v>
      </c>
      <c r="C74" s="10">
        <v>34.139764999999997</v>
      </c>
    </row>
    <row r="75" spans="1:3" ht="25.35" customHeight="1">
      <c r="A75" s="7" t="s">
        <v>96</v>
      </c>
      <c r="B75" s="10">
        <v>2</v>
      </c>
      <c r="C75" s="10">
        <v>41.998933000000001</v>
      </c>
    </row>
    <row r="76" spans="1:3" ht="25.35" customHeight="1">
      <c r="A76" s="7" t="s">
        <v>97</v>
      </c>
      <c r="B76" s="10">
        <v>3</v>
      </c>
      <c r="C76" s="10">
        <v>49.787444999999998</v>
      </c>
    </row>
    <row r="77" spans="1:3" ht="25.35" customHeight="1">
      <c r="A77" s="7" t="s">
        <v>98</v>
      </c>
      <c r="B77" s="10">
        <v>3</v>
      </c>
      <c r="C77" s="10">
        <v>54.850917000000003</v>
      </c>
    </row>
    <row r="78" spans="1:3" ht="25.35" customHeight="1">
      <c r="A78" s="7" t="s">
        <v>101</v>
      </c>
      <c r="B78" s="10">
        <v>0</v>
      </c>
      <c r="C78" s="10">
        <v>64.533816000000002</v>
      </c>
    </row>
    <row r="79" spans="1:3" ht="25.35" customHeight="1">
      <c r="A79" s="7" t="s">
        <v>102</v>
      </c>
      <c r="B79" s="10">
        <v>-1</v>
      </c>
      <c r="C79" s="10">
        <v>50.828392000000001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abSelected="1" topLeftCell="A87" workbookViewId="0">
      <selection activeCell="A93" sqref="A93"/>
    </sheetView>
  </sheetViews>
  <sheetFormatPr defaultRowHeight="14.25"/>
  <cols>
    <col min="1" max="2" width="10.7109375" style="12" customWidth="1"/>
    <col min="3" max="3" width="13.85546875" style="12" bestFit="1" customWidth="1"/>
    <col min="4" max="11" width="9.140625" style="12"/>
    <col min="12" max="12" width="13.140625" style="12" bestFit="1" customWidth="1"/>
    <col min="13" max="13" width="21.42578125" style="12" bestFit="1" customWidth="1"/>
    <col min="14" max="16384" width="9.140625" style="12"/>
  </cols>
  <sheetData>
    <row r="1" spans="1:15" ht="36">
      <c r="A1" s="44" t="s">
        <v>211</v>
      </c>
    </row>
    <row r="3" spans="1:15" ht="66">
      <c r="A3" s="14" t="s">
        <v>105</v>
      </c>
      <c r="B3" s="14"/>
      <c r="C3" s="14"/>
      <c r="D3" s="14"/>
      <c r="E3" s="14"/>
      <c r="F3" s="14"/>
      <c r="G3" s="14"/>
      <c r="H3" s="14"/>
    </row>
    <row r="4" spans="1:15">
      <c r="A4" s="13"/>
      <c r="B4" s="13"/>
    </row>
    <row r="7" spans="1:15" ht="60.75" thickBot="1">
      <c r="A7" s="15" t="s">
        <v>106</v>
      </c>
      <c r="E7" s="24" t="s">
        <v>210</v>
      </c>
      <c r="L7" s="12" t="s">
        <v>191</v>
      </c>
    </row>
    <row r="8" spans="1:15" ht="28.5">
      <c r="A8" s="17"/>
      <c r="B8" s="18" t="s">
        <v>184</v>
      </c>
      <c r="C8" s="19" t="s">
        <v>185</v>
      </c>
      <c r="E8" s="28" t="s">
        <v>186</v>
      </c>
      <c r="F8" s="29" t="s">
        <v>187</v>
      </c>
      <c r="G8" s="29" t="s">
        <v>188</v>
      </c>
      <c r="H8" s="29" t="s">
        <v>189</v>
      </c>
      <c r="I8" s="30" t="s">
        <v>190</v>
      </c>
      <c r="L8" s="22"/>
      <c r="M8" s="23"/>
      <c r="N8" s="23"/>
      <c r="O8" s="23"/>
    </row>
    <row r="9" spans="1:15">
      <c r="A9" s="20" t="s">
        <v>107</v>
      </c>
      <c r="B9" s="6">
        <v>29.509540999999999</v>
      </c>
      <c r="C9" s="6">
        <v>10</v>
      </c>
      <c r="E9" s="27">
        <f>$B$87+$C$87*C9</f>
        <v>35.276168429050855</v>
      </c>
      <c r="F9" s="26">
        <f>B9-E9</f>
        <v>-5.7666274290508568</v>
      </c>
      <c r="G9" s="26">
        <f>ABS(F9)</f>
        <v>5.7666274290508568</v>
      </c>
      <c r="H9" s="26">
        <f>F9^2</f>
        <v>33.253991905481698</v>
      </c>
      <c r="I9" s="31">
        <f>G9/B9</f>
        <v>0.19541569382766263</v>
      </c>
      <c r="L9" s="12">
        <f>(B9-$B$86)^2</f>
        <v>173.08465085317766</v>
      </c>
      <c r="M9" s="12">
        <f>$B$87+$C$87*C9</f>
        <v>35.276168429050855</v>
      </c>
      <c r="N9" s="12">
        <f>(B9-M9)^2</f>
        <v>33.253991905481698</v>
      </c>
      <c r="O9" s="12">
        <f>(M9-$B$86)^2</f>
        <v>54.605250541458929</v>
      </c>
    </row>
    <row r="10" spans="1:15">
      <c r="A10" s="20" t="s">
        <v>108</v>
      </c>
      <c r="B10" s="10">
        <v>37.038561999999999</v>
      </c>
      <c r="C10" s="10">
        <v>8</v>
      </c>
      <c r="E10" s="27">
        <f>$B$87+$C$87*C10</f>
        <v>40.077808217768876</v>
      </c>
      <c r="F10" s="26">
        <f>B10-E10</f>
        <v>-3.039246217768877</v>
      </c>
      <c r="G10" s="26">
        <f>ABS(F10)</f>
        <v>3.039246217768877</v>
      </c>
      <c r="H10" s="26">
        <f>F10^2</f>
        <v>9.2370175722224239</v>
      </c>
      <c r="I10" s="31">
        <f>G10/B10</f>
        <v>8.2056269294927736E-2</v>
      </c>
      <c r="L10" s="12">
        <f t="shared" ref="L10:L73" si="0">(B10-$B$86)^2</f>
        <v>31.66473819628953</v>
      </c>
      <c r="M10" s="12">
        <f t="shared" ref="M10:M73" si="1">$B$87+$C$87*C10</f>
        <v>40.077808217768876</v>
      </c>
      <c r="N10" s="12">
        <f t="shared" ref="N10:N73" si="2">(B10-M10)^2</f>
        <v>9.2370175722224239</v>
      </c>
      <c r="O10" s="12">
        <f t="shared" ref="O10:O73" si="3">(M10-$B$86)^2</f>
        <v>6.6972096882641434</v>
      </c>
    </row>
    <row r="11" spans="1:15">
      <c r="A11" s="20" t="s">
        <v>109</v>
      </c>
      <c r="B11" s="10">
        <v>50.764999000000003</v>
      </c>
      <c r="C11" s="10">
        <v>1</v>
      </c>
      <c r="E11" s="27">
        <f>$B$87+$C$87*C11</f>
        <v>56.883547478281933</v>
      </c>
      <c r="F11" s="26">
        <f>B11-E11</f>
        <v>-6.1185484782819302</v>
      </c>
      <c r="G11" s="26">
        <f>ABS(F11)</f>
        <v>6.1185484782819302</v>
      </c>
      <c r="H11" s="26">
        <f>F11^2</f>
        <v>37.436635481086121</v>
      </c>
      <c r="I11" s="31">
        <f>G11/B11</f>
        <v>0.12052691024936157</v>
      </c>
      <c r="L11" s="12">
        <f t="shared" si="0"/>
        <v>65.598563508807217</v>
      </c>
      <c r="M11" s="12">
        <f t="shared" si="1"/>
        <v>56.883547478281933</v>
      </c>
      <c r="N11" s="12">
        <f t="shared" si="2"/>
        <v>37.436635481086121</v>
      </c>
      <c r="O11" s="12">
        <f t="shared" si="3"/>
        <v>202.14704510653257</v>
      </c>
    </row>
    <row r="12" spans="1:15">
      <c r="A12" s="20" t="s">
        <v>110</v>
      </c>
      <c r="B12" s="10">
        <v>19.823573</v>
      </c>
      <c r="C12" s="10">
        <v>9</v>
      </c>
      <c r="E12" s="27">
        <f>$B$87+$C$87*C12</f>
        <v>37.676988323409859</v>
      </c>
      <c r="F12" s="26">
        <f>B12-E12</f>
        <v>-17.853415323409859</v>
      </c>
      <c r="G12" s="26">
        <f>ABS(F12)</f>
        <v>17.853415323409859</v>
      </c>
      <c r="H12" s="26">
        <f>F12^2</f>
        <v>318.74443871016598</v>
      </c>
      <c r="I12" s="31">
        <f>G12/B12</f>
        <v>0.90061540991676214</v>
      </c>
      <c r="L12" s="12">
        <f t="shared" si="0"/>
        <v>521.76299371212224</v>
      </c>
      <c r="M12" s="12">
        <f t="shared" si="1"/>
        <v>37.676988323409859</v>
      </c>
      <c r="N12" s="12">
        <f t="shared" si="2"/>
        <v>318.74443871016598</v>
      </c>
      <c r="O12" s="12">
        <f t="shared" si="3"/>
        <v>24.887293949711598</v>
      </c>
    </row>
    <row r="13" spans="1:15">
      <c r="A13" s="20" t="s">
        <v>111</v>
      </c>
      <c r="B13" s="10">
        <v>40.400207999999999</v>
      </c>
      <c r="C13" s="10">
        <v>7</v>
      </c>
      <c r="E13" s="27">
        <f>$B$87+$C$87*C13</f>
        <v>42.478628112127879</v>
      </c>
      <c r="F13" s="26">
        <f>B13-E13</f>
        <v>-2.0784201121278798</v>
      </c>
      <c r="G13" s="26">
        <f>ABS(F13)</f>
        <v>2.0784201121278798</v>
      </c>
      <c r="H13" s="26">
        <f>F13^2</f>
        <v>4.3198301624976683</v>
      </c>
      <c r="I13" s="31">
        <f>G13/B13</f>
        <v>5.1445777510053407E-2</v>
      </c>
      <c r="L13" s="12">
        <f t="shared" si="0"/>
        <v>5.1324765981649572</v>
      </c>
      <c r="M13" s="12">
        <f t="shared" si="1"/>
        <v>42.478628112127879</v>
      </c>
      <c r="N13" s="12">
        <f t="shared" si="2"/>
        <v>4.3198301624976683</v>
      </c>
      <c r="O13" s="12">
        <f t="shared" si="3"/>
        <v>3.4997757116780902E-2</v>
      </c>
    </row>
    <row r="14" spans="1:15">
      <c r="A14" s="20" t="s">
        <v>112</v>
      </c>
      <c r="B14" s="10">
        <v>22.736446000000001</v>
      </c>
      <c r="C14" s="10">
        <v>13</v>
      </c>
      <c r="E14" s="27">
        <f>$B$87+$C$87*C14</f>
        <v>28.073708745973828</v>
      </c>
      <c r="F14" s="26">
        <f>B14-E14</f>
        <v>-5.3372627459738275</v>
      </c>
      <c r="G14" s="26">
        <f>ABS(F14)</f>
        <v>5.3372627459738275</v>
      </c>
      <c r="H14" s="26">
        <f>F14^2</f>
        <v>28.486373619560084</v>
      </c>
      <c r="I14" s="31">
        <f>G14/B14</f>
        <v>0.23474481218277593</v>
      </c>
      <c r="L14" s="12">
        <f t="shared" si="0"/>
        <v>397.17536377143813</v>
      </c>
      <c r="M14" s="12">
        <f t="shared" si="1"/>
        <v>28.073708745973828</v>
      </c>
      <c r="N14" s="12">
        <f t="shared" si="2"/>
        <v>28.486373619560084</v>
      </c>
      <c r="O14" s="12">
        <f t="shared" si="3"/>
        <v>212.92635429850114</v>
      </c>
    </row>
    <row r="15" spans="1:15">
      <c r="A15" s="20" t="s">
        <v>113</v>
      </c>
      <c r="B15" s="10">
        <v>22.396512999999999</v>
      </c>
      <c r="C15" s="10">
        <v>13</v>
      </c>
      <c r="E15" s="27">
        <f>$B$87+$C$87*C15</f>
        <v>28.073708745973828</v>
      </c>
      <c r="F15" s="26">
        <f>B15-E15</f>
        <v>-5.6771957459738296</v>
      </c>
      <c r="G15" s="26">
        <f>ABS(F15)</f>
        <v>5.6771957459738296</v>
      </c>
      <c r="H15" s="26">
        <f>F15^2</f>
        <v>32.230551538103349</v>
      </c>
      <c r="I15" s="31">
        <f>G15/B15</f>
        <v>0.25348569868773008</v>
      </c>
      <c r="L15" s="12">
        <f t="shared" si="0"/>
        <v>410.84014380639178</v>
      </c>
      <c r="M15" s="12">
        <f t="shared" si="1"/>
        <v>28.073708745973828</v>
      </c>
      <c r="N15" s="12">
        <f t="shared" si="2"/>
        <v>32.230551538103349</v>
      </c>
      <c r="O15" s="12">
        <f t="shared" si="3"/>
        <v>212.92635429850114</v>
      </c>
    </row>
    <row r="16" spans="1:15">
      <c r="A16" s="20" t="s">
        <v>114</v>
      </c>
      <c r="B16" s="10">
        <v>36.176195999999997</v>
      </c>
      <c r="C16" s="10">
        <v>10</v>
      </c>
      <c r="E16" s="27">
        <f>$B$87+$C$87*C16</f>
        <v>35.276168429050855</v>
      </c>
      <c r="F16" s="26">
        <f>B16-E16</f>
        <v>0.90002757094914188</v>
      </c>
      <c r="G16" s="26">
        <f>ABS(F16)</f>
        <v>0.90002757094914188</v>
      </c>
      <c r="H16" s="26">
        <f>F16^2</f>
        <v>0.81004962846861261</v>
      </c>
      <c r="I16" s="31">
        <f>G16/B16</f>
        <v>2.4878999741961314E-2</v>
      </c>
      <c r="L16" s="12">
        <f t="shared" si="0"/>
        <v>42.11372689252245</v>
      </c>
      <c r="M16" s="12">
        <f t="shared" si="1"/>
        <v>35.276168429050855</v>
      </c>
      <c r="N16" s="12">
        <f t="shared" si="2"/>
        <v>0.81004962846861261</v>
      </c>
      <c r="O16" s="12">
        <f t="shared" si="3"/>
        <v>54.605250541458929</v>
      </c>
    </row>
    <row r="17" spans="1:15">
      <c r="A17" s="20" t="s">
        <v>115</v>
      </c>
      <c r="B17" s="10">
        <v>23.804043</v>
      </c>
      <c r="C17" s="10">
        <v>9</v>
      </c>
      <c r="E17" s="27">
        <f>$B$87+$C$87*C17</f>
        <v>37.676988323409859</v>
      </c>
      <c r="F17" s="26">
        <f>B17-E17</f>
        <v>-13.872945323409859</v>
      </c>
      <c r="G17" s="26">
        <f>ABS(F17)</f>
        <v>13.872945323409859</v>
      </c>
      <c r="H17" s="26">
        <f>F17^2</f>
        <v>192.45861194631945</v>
      </c>
      <c r="I17" s="31">
        <f>G17/B17</f>
        <v>0.58279786015383428</v>
      </c>
      <c r="L17" s="12">
        <f t="shared" si="0"/>
        <v>355.76229291233096</v>
      </c>
      <c r="M17" s="12">
        <f t="shared" si="1"/>
        <v>37.676988323409859</v>
      </c>
      <c r="N17" s="12">
        <f t="shared" si="2"/>
        <v>192.45861194631945</v>
      </c>
      <c r="O17" s="12">
        <f t="shared" si="3"/>
        <v>24.887293949711598</v>
      </c>
    </row>
    <row r="18" spans="1:15">
      <c r="A18" s="20" t="s">
        <v>116</v>
      </c>
      <c r="B18" s="10">
        <v>31.072216999999998</v>
      </c>
      <c r="C18" s="10">
        <v>10</v>
      </c>
      <c r="E18" s="27">
        <f>$B$87+$C$87*C18</f>
        <v>35.276168429050855</v>
      </c>
      <c r="F18" s="26">
        <f>B18-E18</f>
        <v>-4.2039514290508571</v>
      </c>
      <c r="G18" s="26">
        <f>ABS(F18)</f>
        <v>4.2039514290508571</v>
      </c>
      <c r="H18" s="26">
        <f>F18^2</f>
        <v>17.673207617818743</v>
      </c>
      <c r="I18" s="31">
        <f>G18/B18</f>
        <v>0.13529615312131918</v>
      </c>
      <c r="L18" s="12">
        <f t="shared" si="0"/>
        <v>134.40896370501463</v>
      </c>
      <c r="M18" s="12">
        <f t="shared" si="1"/>
        <v>35.276168429050855</v>
      </c>
      <c r="N18" s="12">
        <f t="shared" si="2"/>
        <v>17.673207617818743</v>
      </c>
      <c r="O18" s="12">
        <f t="shared" si="3"/>
        <v>54.605250541458929</v>
      </c>
    </row>
    <row r="19" spans="1:15">
      <c r="A19" s="20" t="s">
        <v>117</v>
      </c>
      <c r="B19" s="10">
        <v>39.241114000000003</v>
      </c>
      <c r="C19" s="10">
        <v>3</v>
      </c>
      <c r="E19" s="27">
        <f>$B$87+$C$87*C19</f>
        <v>52.08190768956392</v>
      </c>
      <c r="F19" s="26">
        <f>B19-E19</f>
        <v>-12.840793689563917</v>
      </c>
      <c r="G19" s="26">
        <f>ABS(F19)</f>
        <v>12.840793689563917</v>
      </c>
      <c r="H19" s="26">
        <f>F19^2</f>
        <v>164.8859825779445</v>
      </c>
      <c r="I19" s="31">
        <f>G19/B19</f>
        <v>0.32722806211780625</v>
      </c>
      <c r="L19" s="12">
        <f t="shared" si="0"/>
        <v>11.727823428330609</v>
      </c>
      <c r="M19" s="12">
        <f t="shared" si="1"/>
        <v>52.08190768956392</v>
      </c>
      <c r="N19" s="12">
        <f t="shared" si="2"/>
        <v>164.8859825779445</v>
      </c>
      <c r="O19" s="12">
        <f t="shared" si="3"/>
        <v>88.664873335527361</v>
      </c>
    </row>
    <row r="20" spans="1:15">
      <c r="A20" s="20" t="s">
        <v>118</v>
      </c>
      <c r="B20" s="10">
        <v>26.734514999999998</v>
      </c>
      <c r="C20" s="10">
        <v>12</v>
      </c>
      <c r="E20" s="27">
        <f>$B$87+$C$87*C20</f>
        <v>30.474528640332835</v>
      </c>
      <c r="F20" s="26">
        <f>B20-E20</f>
        <v>-3.7400136403328368</v>
      </c>
      <c r="G20" s="26">
        <f>ABS(F20)</f>
        <v>3.7400136403328368</v>
      </c>
      <c r="H20" s="26">
        <f>F20^2</f>
        <v>13.987702029875678</v>
      </c>
      <c r="I20" s="31">
        <f>G20/B20</f>
        <v>0.13989457599409741</v>
      </c>
      <c r="L20" s="12">
        <f t="shared" si="0"/>
        <v>253.80281440230314</v>
      </c>
      <c r="M20" s="12">
        <f t="shared" si="1"/>
        <v>30.474528640332835</v>
      </c>
      <c r="N20" s="12">
        <f t="shared" si="2"/>
        <v>13.987702029875678</v>
      </c>
      <c r="O20" s="12">
        <f t="shared" si="3"/>
        <v>148.62478071585377</v>
      </c>
    </row>
    <row r="21" spans="1:15">
      <c r="A21" s="20" t="s">
        <v>119</v>
      </c>
      <c r="B21" s="10">
        <v>40.105964999999998</v>
      </c>
      <c r="C21" s="10">
        <v>6</v>
      </c>
      <c r="E21" s="27">
        <f>$B$87+$C$87*C21</f>
        <v>44.879448006486889</v>
      </c>
      <c r="F21" s="26">
        <f>B21-E21</f>
        <v>-4.7734830064868916</v>
      </c>
      <c r="G21" s="26">
        <f>ABS(F21)</f>
        <v>4.7734830064868916</v>
      </c>
      <c r="H21" s="26">
        <f>F21^2</f>
        <v>22.786140013219132</v>
      </c>
      <c r="I21" s="31">
        <f>G21/B21</f>
        <v>0.11902177161145211</v>
      </c>
      <c r="L21" s="12">
        <f t="shared" si="0"/>
        <v>6.5522688011132937</v>
      </c>
      <c r="M21" s="12">
        <f t="shared" si="1"/>
        <v>44.879448006486889</v>
      </c>
      <c r="N21" s="12">
        <f t="shared" si="2"/>
        <v>22.786140013219132</v>
      </c>
      <c r="O21" s="12">
        <f t="shared" si="3"/>
        <v>4.9006581562694</v>
      </c>
    </row>
    <row r="22" spans="1:15">
      <c r="A22" s="20" t="s">
        <v>120</v>
      </c>
      <c r="B22" s="10">
        <v>30.450842999999999</v>
      </c>
      <c r="C22" s="10">
        <v>10</v>
      </c>
      <c r="E22" s="27">
        <f>$B$87+$C$87*C22</f>
        <v>35.276168429050855</v>
      </c>
      <c r="F22" s="26">
        <f>B22-E22</f>
        <v>-4.8253254290508565</v>
      </c>
      <c r="G22" s="26">
        <f>ABS(F22)</f>
        <v>4.8253254290508565</v>
      </c>
      <c r="H22" s="26">
        <f>F22^2</f>
        <v>23.283765496244833</v>
      </c>
      <c r="I22" s="31">
        <f>G22/B22</f>
        <v>0.15846278636853689</v>
      </c>
      <c r="L22" s="12">
        <f t="shared" si="0"/>
        <v>149.20285336177506</v>
      </c>
      <c r="M22" s="12">
        <f t="shared" si="1"/>
        <v>35.276168429050855</v>
      </c>
      <c r="N22" s="12">
        <f t="shared" si="2"/>
        <v>23.283765496244833</v>
      </c>
      <c r="O22" s="12">
        <f t="shared" si="3"/>
        <v>54.605250541458929</v>
      </c>
    </row>
    <row r="23" spans="1:15">
      <c r="A23" s="20" t="s">
        <v>121</v>
      </c>
      <c r="B23" s="10">
        <v>39.703400000000002</v>
      </c>
      <c r="C23" s="10">
        <v>8</v>
      </c>
      <c r="E23" s="27">
        <f>$B$87+$C$87*C23</f>
        <v>40.077808217768876</v>
      </c>
      <c r="F23" s="26">
        <f>B23-E23</f>
        <v>-0.3744082177688739</v>
      </c>
      <c r="G23" s="26">
        <f>ABS(F23)</f>
        <v>0.3744082177688739</v>
      </c>
      <c r="H23" s="26">
        <f>F23^2</f>
        <v>0.14018151353286451</v>
      </c>
      <c r="I23" s="31">
        <f>G23/B23</f>
        <v>9.4301298571123349E-3</v>
      </c>
      <c r="L23" s="12">
        <f t="shared" si="0"/>
        <v>8.7752508360820425</v>
      </c>
      <c r="M23" s="12">
        <f t="shared" si="1"/>
        <v>40.077808217768876</v>
      </c>
      <c r="N23" s="12">
        <f t="shared" si="2"/>
        <v>0.14018151353286451</v>
      </c>
      <c r="O23" s="12">
        <f t="shared" si="3"/>
        <v>6.6972096882641434</v>
      </c>
    </row>
    <row r="24" spans="1:15">
      <c r="A24" s="20" t="s">
        <v>122</v>
      </c>
      <c r="B24" s="10">
        <v>38.839745999999998</v>
      </c>
      <c r="C24" s="10">
        <v>3</v>
      </c>
      <c r="E24" s="27">
        <f>$B$87+$C$87*C24</f>
        <v>52.08190768956392</v>
      </c>
      <c r="F24" s="26">
        <f>B24-E24</f>
        <v>-13.242161689563922</v>
      </c>
      <c r="G24" s="26">
        <f>ABS(F24)</f>
        <v>13.242161689563922</v>
      </c>
      <c r="H24" s="26">
        <f>F24^2</f>
        <v>175.35484621255441</v>
      </c>
      <c r="I24" s="31">
        <f>G24/B24</f>
        <v>0.34094357078349385</v>
      </c>
      <c r="L24" s="12">
        <f t="shared" si="0"/>
        <v>14.637962170305508</v>
      </c>
      <c r="M24" s="12">
        <f t="shared" si="1"/>
        <v>52.08190768956392</v>
      </c>
      <c r="N24" s="12">
        <f t="shared" si="2"/>
        <v>175.35484621255441</v>
      </c>
      <c r="O24" s="12">
        <f t="shared" si="3"/>
        <v>88.664873335527361</v>
      </c>
    </row>
    <row r="25" spans="1:15">
      <c r="A25" s="20" t="s">
        <v>123</v>
      </c>
      <c r="B25" s="10">
        <v>28.592784999999999</v>
      </c>
      <c r="C25" s="10">
        <v>14</v>
      </c>
      <c r="E25" s="27">
        <f>$B$87+$C$87*C25</f>
        <v>25.672888851614822</v>
      </c>
      <c r="F25" s="26">
        <f>B25-E25</f>
        <v>2.9198961483851775</v>
      </c>
      <c r="G25" s="26">
        <f>ABS(F25)</f>
        <v>2.9198961483851775</v>
      </c>
      <c r="H25" s="26">
        <f>F25^2</f>
        <v>8.5257935173545949</v>
      </c>
      <c r="I25" s="31">
        <f>G25/B25</f>
        <v>0.10212003302179824</v>
      </c>
      <c r="L25" s="12">
        <f t="shared" si="0"/>
        <v>198.04707696086982</v>
      </c>
      <c r="M25" s="12">
        <f t="shared" si="1"/>
        <v>25.672888851614822</v>
      </c>
      <c r="N25" s="12">
        <f t="shared" si="2"/>
        <v>8.5257935173545949</v>
      </c>
      <c r="O25" s="12">
        <f t="shared" si="3"/>
        <v>288.75580021144845</v>
      </c>
    </row>
    <row r="26" spans="1:15">
      <c r="A26" s="20" t="s">
        <v>124</v>
      </c>
      <c r="B26" s="10">
        <v>46.658844000000002</v>
      </c>
      <c r="C26" s="10">
        <v>3</v>
      </c>
      <c r="E26" s="27">
        <f>$B$87+$C$87*C26</f>
        <v>52.08190768956392</v>
      </c>
      <c r="F26" s="26">
        <f>B26-E26</f>
        <v>-5.4230636895639179</v>
      </c>
      <c r="G26" s="26">
        <f>ABS(F26)</f>
        <v>5.4230636895639179</v>
      </c>
      <c r="H26" s="26">
        <f>F26^2</f>
        <v>29.409619781066613</v>
      </c>
      <c r="I26" s="31">
        <f>G26/B26</f>
        <v>0.11622799076556457</v>
      </c>
      <c r="L26" s="12">
        <f t="shared" si="0"/>
        <v>15.945159177038857</v>
      </c>
      <c r="M26" s="12">
        <f t="shared" si="1"/>
        <v>52.08190768956392</v>
      </c>
      <c r="N26" s="12">
        <f t="shared" si="2"/>
        <v>29.409619781066613</v>
      </c>
      <c r="O26" s="12">
        <f t="shared" si="3"/>
        <v>88.664873335527361</v>
      </c>
    </row>
    <row r="27" spans="1:15">
      <c r="A27" s="20" t="s">
        <v>125</v>
      </c>
      <c r="B27" s="10">
        <v>39.106174000000003</v>
      </c>
      <c r="C27" s="10">
        <v>3</v>
      </c>
      <c r="E27" s="27">
        <f>$B$87+$C$87*C27</f>
        <v>52.08190768956392</v>
      </c>
      <c r="F27" s="26">
        <f>B27-E27</f>
        <v>-12.975733689563917</v>
      </c>
      <c r="G27" s="26">
        <f>ABS(F27)</f>
        <v>12.975733689563917</v>
      </c>
      <c r="H27" s="26">
        <f>F27^2</f>
        <v>168.36966478248402</v>
      </c>
      <c r="I27" s="31">
        <f>G27/B27</f>
        <v>0.33180780327842646</v>
      </c>
      <c r="L27" s="12">
        <f t="shared" si="0"/>
        <v>12.670260847505677</v>
      </c>
      <c r="M27" s="12">
        <f t="shared" si="1"/>
        <v>52.08190768956392</v>
      </c>
      <c r="N27" s="12">
        <f t="shared" si="2"/>
        <v>168.36966478248402</v>
      </c>
      <c r="O27" s="12">
        <f t="shared" si="3"/>
        <v>88.664873335527361</v>
      </c>
    </row>
    <row r="28" spans="1:15">
      <c r="A28" s="20" t="s">
        <v>126</v>
      </c>
      <c r="B28" s="10">
        <v>27.753301</v>
      </c>
      <c r="C28" s="10">
        <v>12</v>
      </c>
      <c r="E28" s="27">
        <f>$B$87+$C$87*C28</f>
        <v>30.474528640332835</v>
      </c>
      <c r="F28" s="26">
        <f>B28-E28</f>
        <v>-2.7212276403328346</v>
      </c>
      <c r="G28" s="26">
        <f>ABS(F28)</f>
        <v>2.7212276403328346</v>
      </c>
      <c r="H28" s="26">
        <f>F28^2</f>
        <v>7.4050798705114067</v>
      </c>
      <c r="I28" s="31">
        <f>G28/B28</f>
        <v>9.8050593705333811E-2</v>
      </c>
      <c r="L28" s="12">
        <f t="shared" si="0"/>
        <v>222.37979267188103</v>
      </c>
      <c r="M28" s="12">
        <f t="shared" si="1"/>
        <v>30.474528640332835</v>
      </c>
      <c r="N28" s="12">
        <f t="shared" si="2"/>
        <v>7.4050798705114067</v>
      </c>
      <c r="O28" s="12">
        <f t="shared" si="3"/>
        <v>148.62478071585377</v>
      </c>
    </row>
    <row r="29" spans="1:15">
      <c r="A29" s="20" t="s">
        <v>127</v>
      </c>
      <c r="B29" s="10">
        <v>51.592193000000002</v>
      </c>
      <c r="C29" s="10">
        <v>3</v>
      </c>
      <c r="E29" s="27">
        <f>$B$87+$C$87*C29</f>
        <v>52.08190768956392</v>
      </c>
      <c r="F29" s="26">
        <f>B29-E29</f>
        <v>-0.48971468956391817</v>
      </c>
      <c r="G29" s="26">
        <f>ABS(F29)</f>
        <v>0.48971468956391817</v>
      </c>
      <c r="H29" s="26">
        <f>F29^2</f>
        <v>0.23982047717468474</v>
      </c>
      <c r="I29" s="31">
        <f>G29/B29</f>
        <v>9.4920308885477721E-3</v>
      </c>
      <c r="L29" s="12">
        <f t="shared" si="0"/>
        <v>79.682188246000734</v>
      </c>
      <c r="M29" s="12">
        <f t="shared" si="1"/>
        <v>52.08190768956392</v>
      </c>
      <c r="N29" s="12">
        <f t="shared" si="2"/>
        <v>0.23982047717468474</v>
      </c>
      <c r="O29" s="12">
        <f t="shared" si="3"/>
        <v>88.664873335527361</v>
      </c>
    </row>
    <row r="30" spans="1:15">
      <c r="A30" s="20" t="s">
        <v>128</v>
      </c>
      <c r="B30" s="10">
        <v>36.187559</v>
      </c>
      <c r="C30" s="10">
        <v>8</v>
      </c>
      <c r="E30" s="27">
        <f>$B$87+$C$87*C30</f>
        <v>40.077808217768876</v>
      </c>
      <c r="F30" s="26">
        <f>B30-E30</f>
        <v>-3.8902492177688757</v>
      </c>
      <c r="G30" s="26">
        <f>ABS(F30)</f>
        <v>3.8902492177688757</v>
      </c>
      <c r="H30" s="26">
        <f>F30^2</f>
        <v>15.134038976351349</v>
      </c>
      <c r="I30" s="31">
        <f>G30/B30</f>
        <v>0.10750239378591067</v>
      </c>
      <c r="L30" s="12">
        <f t="shared" si="0"/>
        <v>41.966375429052555</v>
      </c>
      <c r="M30" s="12">
        <f t="shared" si="1"/>
        <v>40.077808217768876</v>
      </c>
      <c r="N30" s="12">
        <f t="shared" si="2"/>
        <v>15.134038976351349</v>
      </c>
      <c r="O30" s="12">
        <f t="shared" si="3"/>
        <v>6.6972096882641434</v>
      </c>
    </row>
    <row r="31" spans="1:15">
      <c r="A31" s="20" t="s">
        <v>129</v>
      </c>
      <c r="B31" s="10">
        <v>59.425505000000001</v>
      </c>
      <c r="C31" s="10">
        <v>5</v>
      </c>
      <c r="E31" s="27">
        <f>$B$87+$C$87*C31</f>
        <v>47.280267900845899</v>
      </c>
      <c r="F31" s="26">
        <f>B31-E31</f>
        <v>12.145237099154102</v>
      </c>
      <c r="G31" s="26">
        <f>ABS(F31)</f>
        <v>12.145237099154102</v>
      </c>
      <c r="H31" s="26">
        <f>F31^2</f>
        <v>147.50678419466914</v>
      </c>
      <c r="I31" s="31">
        <f>G31/B31</f>
        <v>0.20437751600350895</v>
      </c>
      <c r="L31" s="12">
        <f t="shared" si="0"/>
        <v>280.89089647531927</v>
      </c>
      <c r="M31" s="12">
        <f t="shared" si="1"/>
        <v>47.280267900845899</v>
      </c>
      <c r="N31" s="12">
        <f t="shared" si="2"/>
        <v>147.50678419466914</v>
      </c>
      <c r="O31" s="12">
        <f t="shared" si="3"/>
        <v>21.294190885722035</v>
      </c>
    </row>
    <row r="32" spans="1:15">
      <c r="A32" s="20" t="s">
        <v>130</v>
      </c>
      <c r="B32" s="10">
        <v>93.704911999999993</v>
      </c>
      <c r="C32" s="10">
        <v>0</v>
      </c>
      <c r="E32" s="27">
        <f>$B$87+$C$87*C32</f>
        <v>59.284367372640943</v>
      </c>
      <c r="F32" s="26">
        <f>B32-E32</f>
        <v>34.42054462735905</v>
      </c>
      <c r="G32" s="26">
        <f>ABS(F32)</f>
        <v>34.42054462735905</v>
      </c>
      <c r="H32" s="26">
        <f>F32^2</f>
        <v>1184.7738924440159</v>
      </c>
      <c r="I32" s="31">
        <f>G32/B32</f>
        <v>0.36732913881141099</v>
      </c>
      <c r="L32" s="12">
        <f t="shared" si="0"/>
        <v>2605.0006525145413</v>
      </c>
      <c r="M32" s="12">
        <f t="shared" si="1"/>
        <v>59.284367372640943</v>
      </c>
      <c r="N32" s="12">
        <f t="shared" si="2"/>
        <v>1184.7738924440159</v>
      </c>
      <c r="O32" s="12">
        <f t="shared" si="3"/>
        <v>276.17993948748523</v>
      </c>
    </row>
    <row r="33" spans="1:15">
      <c r="A33" s="20" t="s">
        <v>131</v>
      </c>
      <c r="B33" s="10">
        <v>33.174093999999997</v>
      </c>
      <c r="C33" s="10">
        <v>14</v>
      </c>
      <c r="E33" s="27">
        <f>$B$87+$C$87*C33</f>
        <v>25.672888851614822</v>
      </c>
      <c r="F33" s="26">
        <f>B33-E33</f>
        <v>7.5012051483851749</v>
      </c>
      <c r="G33" s="26">
        <f>ABS(F33)</f>
        <v>7.5012051483851749</v>
      </c>
      <c r="H33" s="26">
        <f>F33^2</f>
        <v>56.268078678160258</v>
      </c>
      <c r="I33" s="31">
        <f>G33/B33</f>
        <v>0.22611635297063956</v>
      </c>
      <c r="L33" s="12">
        <f t="shared" si="0"/>
        <v>90.090679128785837</v>
      </c>
      <c r="M33" s="12">
        <f t="shared" si="1"/>
        <v>25.672888851614822</v>
      </c>
      <c r="N33" s="12">
        <f t="shared" si="2"/>
        <v>56.268078678160258</v>
      </c>
      <c r="O33" s="12">
        <f t="shared" si="3"/>
        <v>288.75580021144845</v>
      </c>
    </row>
    <row r="34" spans="1:15">
      <c r="A34" s="20" t="s">
        <v>132</v>
      </c>
      <c r="B34" s="10">
        <v>45.863323999999999</v>
      </c>
      <c r="C34" s="10">
        <v>2</v>
      </c>
      <c r="E34" s="27">
        <f>$B$87+$C$87*C34</f>
        <v>54.482727583922923</v>
      </c>
      <c r="F34" s="26">
        <f>B34-E34</f>
        <v>-8.6194035839229244</v>
      </c>
      <c r="G34" s="26">
        <f>ABS(F34)</f>
        <v>8.6194035839229244</v>
      </c>
      <c r="H34" s="26">
        <f>F34^2</f>
        <v>74.294118142543354</v>
      </c>
      <c r="I34" s="31">
        <f>G34/B34</f>
        <v>0.1879367396903662</v>
      </c>
      <c r="L34" s="12">
        <f t="shared" si="0"/>
        <v>10.224767352215986</v>
      </c>
      <c r="M34" s="12">
        <f t="shared" si="1"/>
        <v>54.482727583922923</v>
      </c>
      <c r="N34" s="12">
        <f t="shared" si="2"/>
        <v>74.294118142543354</v>
      </c>
      <c r="O34" s="12">
        <f t="shared" si="3"/>
        <v>139.64202305587989</v>
      </c>
    </row>
    <row r="35" spans="1:15">
      <c r="A35" s="20" t="s">
        <v>133</v>
      </c>
      <c r="B35" s="10">
        <v>35.782791000000003</v>
      </c>
      <c r="C35" s="10">
        <v>12</v>
      </c>
      <c r="E35" s="27">
        <f>$B$87+$C$87*C35</f>
        <v>30.474528640332835</v>
      </c>
      <c r="F35" s="26">
        <f>B35-E35</f>
        <v>5.3082623596671681</v>
      </c>
      <c r="G35" s="26">
        <f>ABS(F35)</f>
        <v>5.3082623596671681</v>
      </c>
      <c r="H35" s="26">
        <f>F35^2</f>
        <v>28.177649279059253</v>
      </c>
      <c r="I35" s="31">
        <f>G35/B35</f>
        <v>0.14834679496261674</v>
      </c>
      <c r="L35" s="12">
        <f t="shared" si="0"/>
        <v>47.374504952619063</v>
      </c>
      <c r="M35" s="12">
        <f t="shared" si="1"/>
        <v>30.474528640332835</v>
      </c>
      <c r="N35" s="12">
        <f t="shared" si="2"/>
        <v>28.177649279059253</v>
      </c>
      <c r="O35" s="12">
        <f t="shared" si="3"/>
        <v>148.62478071585377</v>
      </c>
    </row>
    <row r="36" spans="1:15">
      <c r="A36" s="20" t="s">
        <v>134</v>
      </c>
      <c r="B36" s="10">
        <v>40.448771999999998</v>
      </c>
      <c r="C36" s="10">
        <v>7</v>
      </c>
      <c r="E36" s="27">
        <f>$B$87+$C$87*C36</f>
        <v>42.478628112127879</v>
      </c>
      <c r="F36" s="26">
        <f>B36-E36</f>
        <v>-2.0298561121278809</v>
      </c>
      <c r="G36" s="26">
        <f>ABS(F36)</f>
        <v>2.0298561121278809</v>
      </c>
      <c r="H36" s="26">
        <f>F36^2</f>
        <v>4.1203158359429164</v>
      </c>
      <c r="I36" s="31">
        <f>G36/B36</f>
        <v>5.0183380403436749E-2</v>
      </c>
      <c r="L36" s="12">
        <f t="shared" si="0"/>
        <v>4.914791868906363</v>
      </c>
      <c r="M36" s="12">
        <f t="shared" si="1"/>
        <v>42.478628112127879</v>
      </c>
      <c r="N36" s="12">
        <f t="shared" si="2"/>
        <v>4.1203158359429164</v>
      </c>
      <c r="O36" s="12">
        <f t="shared" si="3"/>
        <v>3.4997757116780902E-2</v>
      </c>
    </row>
    <row r="37" spans="1:15">
      <c r="A37" s="20" t="s">
        <v>135</v>
      </c>
      <c r="B37" s="10">
        <v>46.895643999999997</v>
      </c>
      <c r="C37" s="10">
        <v>3</v>
      </c>
      <c r="E37" s="27">
        <f>$B$87+$C$87*C37</f>
        <v>52.08190768956392</v>
      </c>
      <c r="F37" s="26">
        <f>B37-E37</f>
        <v>-5.1862636895639227</v>
      </c>
      <c r="G37" s="26">
        <f>ABS(F37)</f>
        <v>5.1862636895639227</v>
      </c>
      <c r="H37" s="26">
        <f>F37^2</f>
        <v>26.897331057689193</v>
      </c>
      <c r="I37" s="31">
        <f>G37/B37</f>
        <v>0.11059158691932928</v>
      </c>
      <c r="L37" s="12">
        <f t="shared" si="0"/>
        <v>17.892384053589463</v>
      </c>
      <c r="M37" s="12">
        <f t="shared" si="1"/>
        <v>52.08190768956392</v>
      </c>
      <c r="N37" s="12">
        <f t="shared" si="2"/>
        <v>26.897331057689193</v>
      </c>
      <c r="O37" s="12">
        <f t="shared" si="3"/>
        <v>88.664873335527361</v>
      </c>
    </row>
    <row r="38" spans="1:15">
      <c r="A38" s="20" t="s">
        <v>136</v>
      </c>
      <c r="B38" s="10">
        <v>32.207582000000002</v>
      </c>
      <c r="C38" s="10">
        <v>13</v>
      </c>
      <c r="E38" s="27">
        <f>$B$87+$C$87*C38</f>
        <v>28.073708745973828</v>
      </c>
      <c r="F38" s="26">
        <f>B38-E38</f>
        <v>4.1338732540261738</v>
      </c>
      <c r="G38" s="26">
        <f>ABS(F38)</f>
        <v>4.1338732540261738</v>
      </c>
      <c r="H38" s="26">
        <f>F38^2</f>
        <v>17.088908080352947</v>
      </c>
      <c r="I38" s="31">
        <f>G38/B38</f>
        <v>0.12835093469687273</v>
      </c>
      <c r="L38" s="12">
        <f t="shared" si="0"/>
        <v>109.37233641148954</v>
      </c>
      <c r="M38" s="12">
        <f t="shared" si="1"/>
        <v>28.073708745973828</v>
      </c>
      <c r="N38" s="12">
        <f t="shared" si="2"/>
        <v>17.088908080352947</v>
      </c>
      <c r="O38" s="12">
        <f t="shared" si="3"/>
        <v>212.92635429850114</v>
      </c>
    </row>
    <row r="39" spans="1:15">
      <c r="A39" s="20" t="s">
        <v>137</v>
      </c>
      <c r="B39" s="10">
        <v>31.435973000000001</v>
      </c>
      <c r="C39" s="10">
        <v>11</v>
      </c>
      <c r="E39" s="27">
        <f>$B$87+$C$87*C39</f>
        <v>32.875348534691845</v>
      </c>
      <c r="F39" s="26">
        <f>B39-E39</f>
        <v>-1.4393755346918446</v>
      </c>
      <c r="G39" s="26">
        <f>ABS(F39)</f>
        <v>1.4393755346918446</v>
      </c>
      <c r="H39" s="26">
        <f>F39^2</f>
        <v>2.0718019298694337</v>
      </c>
      <c r="I39" s="31">
        <f>G39/B39</f>
        <v>4.5787529296193397E-2</v>
      </c>
      <c r="L39" s="12">
        <f t="shared" si="0"/>
        <v>126.10688050014279</v>
      </c>
      <c r="M39" s="12">
        <f t="shared" si="1"/>
        <v>32.875348534691845</v>
      </c>
      <c r="N39" s="12">
        <f t="shared" si="2"/>
        <v>2.0718019298694337</v>
      </c>
      <c r="O39" s="12">
        <f t="shared" si="3"/>
        <v>95.851079463506352</v>
      </c>
    </row>
    <row r="40" spans="1:15">
      <c r="A40" s="20" t="s">
        <v>138</v>
      </c>
      <c r="B40" s="10">
        <v>58.345140999999998</v>
      </c>
      <c r="C40" s="10">
        <v>7</v>
      </c>
      <c r="E40" s="27">
        <f>$B$87+$C$87*C40</f>
        <v>42.478628112127879</v>
      </c>
      <c r="F40" s="26">
        <f>B40-E40</f>
        <v>15.866512887872119</v>
      </c>
      <c r="G40" s="26">
        <f>ABS(F40)</f>
        <v>15.866512887872119</v>
      </c>
      <c r="H40" s="26">
        <f>F40^2</f>
        <v>251.74623122101204</v>
      </c>
      <c r="I40" s="31">
        <f>G40/B40</f>
        <v>0.27194231800506097</v>
      </c>
      <c r="L40" s="12">
        <f t="shared" si="0"/>
        <v>245.84471368535381</v>
      </c>
      <c r="M40" s="12">
        <f t="shared" si="1"/>
        <v>42.478628112127879</v>
      </c>
      <c r="N40" s="12">
        <f t="shared" si="2"/>
        <v>251.74623122101204</v>
      </c>
      <c r="O40" s="12">
        <f t="shared" si="3"/>
        <v>3.4997757116780902E-2</v>
      </c>
    </row>
    <row r="41" spans="1:15">
      <c r="A41" s="20" t="s">
        <v>139</v>
      </c>
      <c r="B41" s="10">
        <v>41.015492000000002</v>
      </c>
      <c r="C41" s="10">
        <v>12</v>
      </c>
      <c r="E41" s="27">
        <f>$B$87+$C$87*C41</f>
        <v>30.474528640332835</v>
      </c>
      <c r="F41" s="26">
        <f>B41-E41</f>
        <v>10.540963359667167</v>
      </c>
      <c r="G41" s="26">
        <f>ABS(F41)</f>
        <v>10.540963359667167</v>
      </c>
      <c r="H41" s="26">
        <f>F41^2</f>
        <v>111.11190854984572</v>
      </c>
      <c r="I41" s="31">
        <f>G41/B41</f>
        <v>0.25699955908531258</v>
      </c>
      <c r="L41" s="12">
        <f t="shared" si="0"/>
        <v>2.7232029025063413</v>
      </c>
      <c r="M41" s="12">
        <f t="shared" si="1"/>
        <v>30.474528640332835</v>
      </c>
      <c r="N41" s="12">
        <f t="shared" si="2"/>
        <v>111.11190854984572</v>
      </c>
      <c r="O41" s="12">
        <f t="shared" si="3"/>
        <v>148.62478071585377</v>
      </c>
    </row>
    <row r="42" spans="1:15">
      <c r="A42" s="20" t="s">
        <v>140</v>
      </c>
      <c r="B42" s="10">
        <v>36.523682999999998</v>
      </c>
      <c r="C42" s="10">
        <v>6</v>
      </c>
      <c r="E42" s="27">
        <f>$B$87+$C$87*C42</f>
        <v>44.879448006486889</v>
      </c>
      <c r="F42" s="26">
        <f>B42-E42</f>
        <v>-8.3557650064868909</v>
      </c>
      <c r="G42" s="26">
        <f>ABS(F42)</f>
        <v>8.3557650064868909</v>
      </c>
      <c r="H42" s="26">
        <f>F42^2</f>
        <v>69.818808843630876</v>
      </c>
      <c r="I42" s="31">
        <f>G42/B42</f>
        <v>0.22877662711306773</v>
      </c>
      <c r="L42" s="12">
        <f t="shared" si="0"/>
        <v>37.724434088951064</v>
      </c>
      <c r="M42" s="12">
        <f t="shared" si="1"/>
        <v>44.879448006486889</v>
      </c>
      <c r="N42" s="12">
        <f t="shared" si="2"/>
        <v>69.818808843630876</v>
      </c>
      <c r="O42" s="12">
        <f t="shared" si="3"/>
        <v>4.9006581562694</v>
      </c>
    </row>
    <row r="43" spans="1:15">
      <c r="A43" s="20" t="s">
        <v>141</v>
      </c>
      <c r="B43" s="10">
        <v>36.471511999999997</v>
      </c>
      <c r="C43" s="10">
        <v>9</v>
      </c>
      <c r="E43" s="27">
        <f>$B$87+$C$87*C43</f>
        <v>37.676988323409859</v>
      </c>
      <c r="F43" s="26">
        <f>B43-E43</f>
        <v>-1.2054763234098615</v>
      </c>
      <c r="G43" s="26">
        <f>ABS(F43)</f>
        <v>1.2054763234098615</v>
      </c>
      <c r="H43" s="26">
        <f>F43^2</f>
        <v>1.4531731663017571</v>
      </c>
      <c r="I43" s="31">
        <f>G43/B43</f>
        <v>3.3052545872237535E-2</v>
      </c>
      <c r="L43" s="12">
        <f t="shared" si="0"/>
        <v>38.368026760360991</v>
      </c>
      <c r="M43" s="12">
        <f t="shared" si="1"/>
        <v>37.676988323409859</v>
      </c>
      <c r="N43" s="12">
        <f t="shared" si="2"/>
        <v>1.4531731663017571</v>
      </c>
      <c r="O43" s="12">
        <f t="shared" si="3"/>
        <v>24.887293949711598</v>
      </c>
    </row>
    <row r="44" spans="1:15">
      <c r="A44" s="20" t="s">
        <v>142</v>
      </c>
      <c r="B44" s="10">
        <v>30.313351000000001</v>
      </c>
      <c r="C44" s="10">
        <v>13</v>
      </c>
      <c r="E44" s="27">
        <f>$B$87+$C$87*C44</f>
        <v>28.073708745973828</v>
      </c>
      <c r="F44" s="26">
        <f>B44-E44</f>
        <v>2.2396422540261725</v>
      </c>
      <c r="G44" s="26">
        <f>ABS(F44)</f>
        <v>2.2396422540261725</v>
      </c>
      <c r="H44" s="26">
        <f>F44^2</f>
        <v>5.0159974260194344</v>
      </c>
      <c r="I44" s="31">
        <f>G44/B44</f>
        <v>7.3883031078489883E-2</v>
      </c>
      <c r="L44" s="12">
        <f t="shared" si="0"/>
        <v>152.58064902047579</v>
      </c>
      <c r="M44" s="12">
        <f t="shared" si="1"/>
        <v>28.073708745973828</v>
      </c>
      <c r="N44" s="12">
        <f t="shared" si="2"/>
        <v>5.0159974260194344</v>
      </c>
      <c r="O44" s="12">
        <f t="shared" si="3"/>
        <v>212.92635429850114</v>
      </c>
    </row>
    <row r="45" spans="1:15">
      <c r="A45" s="20" t="s">
        <v>143</v>
      </c>
      <c r="B45" s="10">
        <v>29.924285000000001</v>
      </c>
      <c r="C45" s="10">
        <v>9</v>
      </c>
      <c r="E45" s="27">
        <f>$B$87+$C$87*C45</f>
        <v>37.676988323409859</v>
      </c>
      <c r="F45" s="26">
        <f>B45-E45</f>
        <v>-7.7527033234098575</v>
      </c>
      <c r="G45" s="26">
        <f>ABS(F45)</f>
        <v>7.7527033234098575</v>
      </c>
      <c r="H45" s="26">
        <f>F45^2</f>
        <v>60.104408820810249</v>
      </c>
      <c r="I45" s="31">
        <f>G45/B45</f>
        <v>0.25907731206977402</v>
      </c>
      <c r="L45" s="12">
        <f t="shared" si="0"/>
        <v>162.34378328545418</v>
      </c>
      <c r="M45" s="12">
        <f t="shared" si="1"/>
        <v>37.676988323409859</v>
      </c>
      <c r="N45" s="12">
        <f t="shared" si="2"/>
        <v>60.104408820810249</v>
      </c>
      <c r="O45" s="12">
        <f t="shared" si="3"/>
        <v>24.887293949711598</v>
      </c>
    </row>
    <row r="46" spans="1:15">
      <c r="A46" s="20" t="s">
        <v>144</v>
      </c>
      <c r="B46" s="10">
        <v>40.692320000000002</v>
      </c>
      <c r="C46" s="10">
        <v>7</v>
      </c>
      <c r="E46" s="27">
        <f>$B$87+$C$87*C46</f>
        <v>42.478628112127879</v>
      </c>
      <c r="F46" s="26">
        <f>B46-E46</f>
        <v>-1.7863081121278768</v>
      </c>
      <c r="G46" s="26">
        <f>ABS(F46)</f>
        <v>1.7863081121278768</v>
      </c>
      <c r="H46" s="26">
        <f>F46^2</f>
        <v>3.1908966714538591</v>
      </c>
      <c r="I46" s="31">
        <f>G46/B46</f>
        <v>4.3897917644604108E-2</v>
      </c>
      <c r="L46" s="12">
        <f t="shared" si="0"/>
        <v>3.8942483069682652</v>
      </c>
      <c r="M46" s="12">
        <f t="shared" si="1"/>
        <v>42.478628112127879</v>
      </c>
      <c r="N46" s="12">
        <f t="shared" si="2"/>
        <v>3.1908966714538591</v>
      </c>
      <c r="O46" s="12">
        <f t="shared" si="3"/>
        <v>3.4997757116780902E-2</v>
      </c>
    </row>
    <row r="47" spans="1:15">
      <c r="A47" s="20" t="s">
        <v>145</v>
      </c>
      <c r="B47" s="10">
        <v>59.642837</v>
      </c>
      <c r="C47" s="10">
        <v>2</v>
      </c>
      <c r="E47" s="27">
        <f>$B$87+$C$87*C47</f>
        <v>54.482727583922923</v>
      </c>
      <c r="F47" s="26">
        <f>B47-E47</f>
        <v>5.1601094160770771</v>
      </c>
      <c r="G47" s="26">
        <f>ABS(F47)</f>
        <v>5.1601094160770771</v>
      </c>
      <c r="H47" s="26">
        <f>F47^2</f>
        <v>26.626729185887314</v>
      </c>
      <c r="I47" s="31">
        <f>G47/B47</f>
        <v>8.6516833799791873E-2</v>
      </c>
      <c r="L47" s="12">
        <f t="shared" si="0"/>
        <v>288.22301138638824</v>
      </c>
      <c r="M47" s="12">
        <f t="shared" si="1"/>
        <v>54.482727583922923</v>
      </c>
      <c r="N47" s="12">
        <f t="shared" si="2"/>
        <v>26.626729185887314</v>
      </c>
      <c r="O47" s="12">
        <f t="shared" si="3"/>
        <v>139.64202305587989</v>
      </c>
    </row>
    <row r="48" spans="1:15">
      <c r="A48" s="20" t="s">
        <v>146</v>
      </c>
      <c r="B48" s="10">
        <v>41.503540000000001</v>
      </c>
      <c r="C48" s="10">
        <v>3</v>
      </c>
      <c r="E48" s="27">
        <f>$B$87+$C$87*C48</f>
        <v>52.08190768956392</v>
      </c>
      <c r="F48" s="26">
        <f>B48-E48</f>
        <v>-10.578367689563919</v>
      </c>
      <c r="G48" s="26">
        <f>ABS(F48)</f>
        <v>10.578367689563919</v>
      </c>
      <c r="H48" s="26">
        <f>F48^2</f>
        <v>111.90186297560989</v>
      </c>
      <c r="I48" s="31">
        <f>G48/B48</f>
        <v>0.25487868479565645</v>
      </c>
      <c r="L48" s="12">
        <f t="shared" si="0"/>
        <v>1.3506274570389099</v>
      </c>
      <c r="M48" s="12">
        <f t="shared" si="1"/>
        <v>52.08190768956392</v>
      </c>
      <c r="N48" s="12">
        <f t="shared" si="2"/>
        <v>111.90186297560989</v>
      </c>
      <c r="O48" s="12">
        <f t="shared" si="3"/>
        <v>88.664873335527361</v>
      </c>
    </row>
    <row r="49" spans="1:15">
      <c r="A49" s="20" t="s">
        <v>147</v>
      </c>
      <c r="B49" s="10">
        <v>39.259197</v>
      </c>
      <c r="C49" s="10">
        <v>12</v>
      </c>
      <c r="E49" s="27">
        <f>$B$87+$C$87*C49</f>
        <v>30.474528640332835</v>
      </c>
      <c r="F49" s="26">
        <f>B49-E49</f>
        <v>8.7846683596671653</v>
      </c>
      <c r="G49" s="26">
        <f>ABS(F49)</f>
        <v>8.7846683596671653</v>
      </c>
      <c r="H49" s="26">
        <f>F49^2</f>
        <v>77.170398189337405</v>
      </c>
      <c r="I49" s="31">
        <f>G49/B49</f>
        <v>0.22376077533290264</v>
      </c>
      <c r="L49" s="12">
        <f t="shared" si="0"/>
        <v>11.604296665583318</v>
      </c>
      <c r="M49" s="12">
        <f t="shared" si="1"/>
        <v>30.474528640332835</v>
      </c>
      <c r="N49" s="12">
        <f t="shared" si="2"/>
        <v>77.170398189337405</v>
      </c>
      <c r="O49" s="12">
        <f t="shared" si="3"/>
        <v>148.62478071585377</v>
      </c>
    </row>
    <row r="50" spans="1:15">
      <c r="A50" s="20" t="s">
        <v>148</v>
      </c>
      <c r="B50" s="10">
        <v>55.333142000000002</v>
      </c>
      <c r="C50" s="10">
        <v>6</v>
      </c>
      <c r="E50" s="27">
        <f>$B$87+$C$87*C50</f>
        <v>44.879448006486889</v>
      </c>
      <c r="F50" s="26">
        <f>B50-E50</f>
        <v>10.453693993513113</v>
      </c>
      <c r="G50" s="26">
        <f>ABS(F50)</f>
        <v>10.453693993513113</v>
      </c>
      <c r="H50" s="26">
        <f>F50^2</f>
        <v>109.27971811001214</v>
      </c>
      <c r="I50" s="31">
        <f>G50/B50</f>
        <v>0.18892283386895167</v>
      </c>
      <c r="L50" s="12">
        <f t="shared" si="0"/>
        <v>160.46396047799323</v>
      </c>
      <c r="M50" s="12">
        <f t="shared" si="1"/>
        <v>44.879448006486889</v>
      </c>
      <c r="N50" s="12">
        <f t="shared" si="2"/>
        <v>109.27971811001214</v>
      </c>
      <c r="O50" s="12">
        <f t="shared" si="3"/>
        <v>4.9006581562694</v>
      </c>
    </row>
    <row r="51" spans="1:15">
      <c r="A51" s="20" t="s">
        <v>149</v>
      </c>
      <c r="B51" s="10">
        <v>40.560158999999999</v>
      </c>
      <c r="C51" s="10">
        <v>3</v>
      </c>
      <c r="E51" s="27">
        <f>$B$87+$C$87*C51</f>
        <v>52.08190768956392</v>
      </c>
      <c r="F51" s="26">
        <f>B51-E51</f>
        <v>-11.521748689563921</v>
      </c>
      <c r="G51" s="26">
        <f>ABS(F51)</f>
        <v>11.521748689563921</v>
      </c>
      <c r="H51" s="26">
        <f>F51^2</f>
        <v>132.75069286546793</v>
      </c>
      <c r="I51" s="31">
        <f>G51/B51</f>
        <v>0.28406566871604033</v>
      </c>
      <c r="L51" s="12">
        <f t="shared" si="0"/>
        <v>4.4333239034265279</v>
      </c>
      <c r="M51" s="12">
        <f t="shared" si="1"/>
        <v>52.08190768956392</v>
      </c>
      <c r="N51" s="12">
        <f t="shared" si="2"/>
        <v>132.75069286546793</v>
      </c>
      <c r="O51" s="12">
        <f t="shared" si="3"/>
        <v>88.664873335527361</v>
      </c>
    </row>
    <row r="52" spans="1:15">
      <c r="A52" s="20" t="s">
        <v>150</v>
      </c>
      <c r="B52" s="10">
        <v>31.230053999999999</v>
      </c>
      <c r="C52" s="10">
        <v>15</v>
      </c>
      <c r="E52" s="27">
        <f>$B$87+$C$87*C52</f>
        <v>23.272068957255811</v>
      </c>
      <c r="F52" s="26">
        <f>B52-E52</f>
        <v>7.9579850427441876</v>
      </c>
      <c r="G52" s="26">
        <f>ABS(F52)</f>
        <v>7.9579850427441876</v>
      </c>
      <c r="H52" s="26">
        <f>F52^2</f>
        <v>63.329525940540208</v>
      </c>
      <c r="I52" s="31">
        <f>G52/B52</f>
        <v>0.25481816466741258</v>
      </c>
      <c r="L52" s="12">
        <f t="shared" si="0"/>
        <v>130.77411349677129</v>
      </c>
      <c r="M52" s="12">
        <f t="shared" si="1"/>
        <v>23.272068957255811</v>
      </c>
      <c r="N52" s="12">
        <f t="shared" si="2"/>
        <v>63.329525940540208</v>
      </c>
      <c r="O52" s="12">
        <f t="shared" si="3"/>
        <v>376.11311845469595</v>
      </c>
    </row>
    <row r="53" spans="1:15">
      <c r="A53" s="20" t="s">
        <v>151</v>
      </c>
      <c r="B53" s="10">
        <v>53.131323999999999</v>
      </c>
      <c r="C53" s="10">
        <v>3</v>
      </c>
      <c r="E53" s="27">
        <f>$B$87+$C$87*C53</f>
        <v>52.08190768956392</v>
      </c>
      <c r="F53" s="26">
        <f>B53-E53</f>
        <v>1.0494163104360794</v>
      </c>
      <c r="G53" s="26">
        <f>ABS(F53)</f>
        <v>1.0494163104360794</v>
      </c>
      <c r="H53" s="26">
        <f>F53^2</f>
        <v>1.1012745926092737</v>
      </c>
      <c r="I53" s="31">
        <f>G53/B53</f>
        <v>1.9751367581882194E-2</v>
      </c>
      <c r="L53" s="12">
        <f t="shared" si="0"/>
        <v>109.52918132499511</v>
      </c>
      <c r="M53" s="12">
        <f t="shared" si="1"/>
        <v>52.08190768956392</v>
      </c>
      <c r="N53" s="12">
        <f t="shared" si="2"/>
        <v>1.1012745926092737</v>
      </c>
      <c r="O53" s="12">
        <f t="shared" si="3"/>
        <v>88.664873335527361</v>
      </c>
    </row>
    <row r="54" spans="1:15">
      <c r="A54" s="20" t="s">
        <v>152</v>
      </c>
      <c r="B54" s="10">
        <v>68.402973000000003</v>
      </c>
      <c r="C54" s="10">
        <v>6</v>
      </c>
      <c r="E54" s="27">
        <f>$B$87+$C$87*C54</f>
        <v>44.879448006486889</v>
      </c>
      <c r="F54" s="26">
        <f>B54-E54</f>
        <v>23.523524993513114</v>
      </c>
      <c r="G54" s="26">
        <f>ABS(F54)</f>
        <v>23.523524993513114</v>
      </c>
      <c r="H54" s="26">
        <f>F54^2</f>
        <v>553.35622812043619</v>
      </c>
      <c r="I54" s="31">
        <f>G54/B54</f>
        <v>0.34389623669592712</v>
      </c>
      <c r="L54" s="12">
        <f t="shared" si="0"/>
        <v>662.40696477232427</v>
      </c>
      <c r="M54" s="12">
        <f t="shared" si="1"/>
        <v>44.879448006486889</v>
      </c>
      <c r="N54" s="12">
        <f t="shared" si="2"/>
        <v>553.35622812043619</v>
      </c>
      <c r="O54" s="12">
        <f t="shared" si="3"/>
        <v>4.9006581562694</v>
      </c>
    </row>
    <row r="55" spans="1:15">
      <c r="A55" s="20" t="s">
        <v>153</v>
      </c>
      <c r="B55" s="10">
        <v>68.235884999999996</v>
      </c>
      <c r="C55" s="10">
        <v>0</v>
      </c>
      <c r="E55" s="27">
        <f>$B$87+$C$87*C55</f>
        <v>59.284367372640943</v>
      </c>
      <c r="F55" s="26">
        <f>B55-E55</f>
        <v>8.9515176273590527</v>
      </c>
      <c r="G55" s="26">
        <f>ABS(F55)</f>
        <v>8.9515176273590527</v>
      </c>
      <c r="H55" s="26">
        <f>F55^2</f>
        <v>80.12966783291985</v>
      </c>
      <c r="I55" s="31">
        <f>G55/B55</f>
        <v>0.13118489820069093</v>
      </c>
      <c r="L55" s="12">
        <f t="shared" si="0"/>
        <v>653.83410589656</v>
      </c>
      <c r="M55" s="12">
        <f t="shared" si="1"/>
        <v>59.284367372640943</v>
      </c>
      <c r="N55" s="12">
        <f t="shared" si="2"/>
        <v>80.12966783291985</v>
      </c>
      <c r="O55" s="12">
        <f t="shared" si="3"/>
        <v>276.17993948748523</v>
      </c>
    </row>
    <row r="56" spans="1:15">
      <c r="A56" s="20" t="s">
        <v>154</v>
      </c>
      <c r="B56" s="10">
        <v>74.472949</v>
      </c>
      <c r="C56" s="10">
        <v>0</v>
      </c>
      <c r="E56" s="27">
        <f>$B$87+$C$87*C56</f>
        <v>59.284367372640943</v>
      </c>
      <c r="F56" s="26">
        <f>B56-E56</f>
        <v>15.188581627359056</v>
      </c>
      <c r="G56" s="26">
        <f>ABS(F56)</f>
        <v>15.188581627359056</v>
      </c>
      <c r="H56" s="26">
        <f>F56^2</f>
        <v>230.69301185094909</v>
      </c>
      <c r="I56" s="31">
        <f>G56/B56</f>
        <v>0.20394763241293232</v>
      </c>
      <c r="L56" s="12">
        <f t="shared" si="0"/>
        <v>1011.7007717016977</v>
      </c>
      <c r="M56" s="12">
        <f t="shared" si="1"/>
        <v>59.284367372640943</v>
      </c>
      <c r="N56" s="12">
        <f t="shared" si="2"/>
        <v>230.69301185094909</v>
      </c>
      <c r="O56" s="12">
        <f t="shared" si="3"/>
        <v>276.17993948748523</v>
      </c>
    </row>
    <row r="57" spans="1:15">
      <c r="A57" s="20" t="s">
        <v>155</v>
      </c>
      <c r="B57" s="10">
        <v>72.801787000000004</v>
      </c>
      <c r="C57" s="10">
        <v>0</v>
      </c>
      <c r="E57" s="27">
        <f>$B$87+$C$87*C57</f>
        <v>59.284367372640943</v>
      </c>
      <c r="F57" s="26">
        <f>B57-E57</f>
        <v>13.517419627359061</v>
      </c>
      <c r="G57" s="26">
        <f>ABS(F57)</f>
        <v>13.517419627359061</v>
      </c>
      <c r="H57" s="26">
        <f>F57^2</f>
        <v>182.72063338211197</v>
      </c>
      <c r="I57" s="31">
        <f>G57/B57</f>
        <v>0.18567428334360886</v>
      </c>
      <c r="L57" s="12">
        <f t="shared" si="0"/>
        <v>908.18343909347925</v>
      </c>
      <c r="M57" s="12">
        <f t="shared" si="1"/>
        <v>59.284367372640943</v>
      </c>
      <c r="N57" s="12">
        <f t="shared" si="2"/>
        <v>182.72063338211197</v>
      </c>
      <c r="O57" s="12">
        <f t="shared" si="3"/>
        <v>276.17993948748523</v>
      </c>
    </row>
    <row r="58" spans="1:15">
      <c r="A58" s="20" t="s">
        <v>156</v>
      </c>
      <c r="B58" s="10">
        <v>59.363993000000001</v>
      </c>
      <c r="C58" s="10">
        <v>5</v>
      </c>
      <c r="E58" s="27">
        <f>$B$87+$C$87*C58</f>
        <v>47.280267900845899</v>
      </c>
      <c r="F58" s="26">
        <f>B58-E58</f>
        <v>12.083725099154101</v>
      </c>
      <c r="G58" s="26">
        <f>ABS(F58)</f>
        <v>12.083725099154101</v>
      </c>
      <c r="H58" s="26">
        <f>F58^2</f>
        <v>146.01641227192678</v>
      </c>
      <c r="I58" s="31">
        <f>G58/B58</f>
        <v>0.20355310497988405</v>
      </c>
      <c r="L58" s="12">
        <f t="shared" si="0"/>
        <v>278.83282256466555</v>
      </c>
      <c r="M58" s="12">
        <f t="shared" si="1"/>
        <v>47.280267900845899</v>
      </c>
      <c r="N58" s="12">
        <f t="shared" si="2"/>
        <v>146.01641227192678</v>
      </c>
      <c r="O58" s="12">
        <f t="shared" si="3"/>
        <v>21.294190885722035</v>
      </c>
    </row>
    <row r="59" spans="1:15">
      <c r="A59" s="20" t="s">
        <v>157</v>
      </c>
      <c r="B59" s="10">
        <v>53.313813000000003</v>
      </c>
      <c r="C59" s="10">
        <v>5</v>
      </c>
      <c r="E59" s="27">
        <f>$B$87+$C$87*C59</f>
        <v>47.280267900845899</v>
      </c>
      <c r="F59" s="26">
        <f>B59-E59</f>
        <v>6.0335450991541038</v>
      </c>
      <c r="G59" s="26">
        <f>ABS(F59)</f>
        <v>6.0335450991541038</v>
      </c>
      <c r="H59" s="26">
        <f>F59^2</f>
        <v>36.403666463526505</v>
      </c>
      <c r="I59" s="31">
        <f>G59/B59</f>
        <v>0.11317039167980919</v>
      </c>
      <c r="L59" s="12">
        <f t="shared" si="0"/>
        <v>113.38220425623815</v>
      </c>
      <c r="M59" s="12">
        <f t="shared" si="1"/>
        <v>47.280267900845899</v>
      </c>
      <c r="N59" s="12">
        <f t="shared" si="2"/>
        <v>36.403666463526505</v>
      </c>
      <c r="O59" s="12">
        <f t="shared" si="3"/>
        <v>21.294190885722035</v>
      </c>
    </row>
    <row r="60" spans="1:15">
      <c r="A60" s="20" t="s">
        <v>158</v>
      </c>
      <c r="B60" s="10">
        <v>40.917046999999997</v>
      </c>
      <c r="C60" s="10">
        <v>10</v>
      </c>
      <c r="E60" s="27">
        <f>$B$87+$C$87*C60</f>
        <v>35.276168429050855</v>
      </c>
      <c r="F60" s="26">
        <f>B60-E60</f>
        <v>5.6408785709491411</v>
      </c>
      <c r="G60" s="26">
        <f>ABS(F60)</f>
        <v>5.6408785709491411</v>
      </c>
      <c r="H60" s="26">
        <f>F60^2</f>
        <v>31.819511052193224</v>
      </c>
      <c r="I60" s="31">
        <f>G60/B60</f>
        <v>0.13786133126736008</v>
      </c>
      <c r="L60" s="12">
        <f t="shared" si="0"/>
        <v>3.0578047555443475</v>
      </c>
      <c r="M60" s="12">
        <f t="shared" si="1"/>
        <v>35.276168429050855</v>
      </c>
      <c r="N60" s="12">
        <f t="shared" si="2"/>
        <v>31.819511052193224</v>
      </c>
      <c r="O60" s="12">
        <f t="shared" si="3"/>
        <v>54.605250541458929</v>
      </c>
    </row>
    <row r="61" spans="1:15">
      <c r="A61" s="20" t="s">
        <v>159</v>
      </c>
      <c r="B61" s="10">
        <v>28.025765</v>
      </c>
      <c r="C61" s="10">
        <v>12</v>
      </c>
      <c r="E61" s="27">
        <f>$B$87+$C$87*C61</f>
        <v>30.474528640332835</v>
      </c>
      <c r="F61" s="26">
        <f>B61-E61</f>
        <v>-2.4487636403328352</v>
      </c>
      <c r="G61" s="26">
        <f>ABS(F61)</f>
        <v>2.4487636403328352</v>
      </c>
      <c r="H61" s="26">
        <f>F61^2</f>
        <v>5.996443366216119</v>
      </c>
      <c r="I61" s="31">
        <f>G61/B61</f>
        <v>8.7375443287019475E-2</v>
      </c>
      <c r="L61" s="12">
        <f t="shared" si="0"/>
        <v>214.32784282334202</v>
      </c>
      <c r="M61" s="12">
        <f t="shared" si="1"/>
        <v>30.474528640332835</v>
      </c>
      <c r="N61" s="12">
        <f t="shared" si="2"/>
        <v>5.996443366216119</v>
      </c>
      <c r="O61" s="12">
        <f t="shared" si="3"/>
        <v>148.62478071585377</v>
      </c>
    </row>
    <row r="62" spans="1:15">
      <c r="A62" s="20" t="s">
        <v>160</v>
      </c>
      <c r="B62" s="10">
        <v>35.252443999999997</v>
      </c>
      <c r="C62" s="10">
        <v>15</v>
      </c>
      <c r="E62" s="27">
        <f>$B$87+$C$87*C62</f>
        <v>23.272068957255811</v>
      </c>
      <c r="F62" s="26">
        <f>B62-E62</f>
        <v>11.980375042744186</v>
      </c>
      <c r="G62" s="26">
        <f>ABS(F62)</f>
        <v>11.980375042744186</v>
      </c>
      <c r="H62" s="26">
        <f>F62^2</f>
        <v>143.52938616480773</v>
      </c>
      <c r="I62" s="31">
        <f>G62/B62</f>
        <v>0.33984523293602525</v>
      </c>
      <c r="L62" s="12">
        <f t="shared" si="0"/>
        <v>54.956438461568915</v>
      </c>
      <c r="M62" s="12">
        <f t="shared" si="1"/>
        <v>23.272068957255811</v>
      </c>
      <c r="N62" s="12">
        <f t="shared" si="2"/>
        <v>143.52938616480773</v>
      </c>
      <c r="O62" s="12">
        <f t="shared" si="3"/>
        <v>376.11311845469595</v>
      </c>
    </row>
    <row r="63" spans="1:15">
      <c r="A63" s="20" t="s">
        <v>161</v>
      </c>
      <c r="B63" s="10">
        <v>52.076897000000002</v>
      </c>
      <c r="C63" s="10">
        <v>5</v>
      </c>
      <c r="E63" s="27">
        <f>$B$87+$C$87*C63</f>
        <v>47.280267900845899</v>
      </c>
      <c r="F63" s="26">
        <f>B63-E63</f>
        <v>4.796629099154103</v>
      </c>
      <c r="G63" s="26">
        <f>ABS(F63)</f>
        <v>4.796629099154103</v>
      </c>
      <c r="H63" s="26">
        <f>F63^2</f>
        <v>23.007650714851902</v>
      </c>
      <c r="I63" s="31">
        <f>G63/B63</f>
        <v>9.2106661023872119E-2</v>
      </c>
      <c r="L63" s="12">
        <f t="shared" si="0"/>
        <v>88.570535105310469</v>
      </c>
      <c r="M63" s="12">
        <f t="shared" si="1"/>
        <v>47.280267900845899</v>
      </c>
      <c r="N63" s="12">
        <f t="shared" si="2"/>
        <v>23.007650714851902</v>
      </c>
      <c r="O63" s="12">
        <f t="shared" si="3"/>
        <v>21.294190885722035</v>
      </c>
    </row>
    <row r="64" spans="1:15">
      <c r="A64" s="20" t="s">
        <v>162</v>
      </c>
      <c r="B64" s="10">
        <v>53.371006999999999</v>
      </c>
      <c r="C64" s="10">
        <v>3</v>
      </c>
      <c r="E64" s="27">
        <f>$B$87+$C$87*C64</f>
        <v>52.08190768956392</v>
      </c>
      <c r="F64" s="26">
        <f>B64-E64</f>
        <v>1.2890993104360788</v>
      </c>
      <c r="G64" s="26">
        <f>ABS(F64)</f>
        <v>1.2890993104360788</v>
      </c>
      <c r="H64" s="26">
        <f>F64^2</f>
        <v>1.661777032166774</v>
      </c>
      <c r="I64" s="31">
        <f>G64/B64</f>
        <v>2.4153550455513775E-2</v>
      </c>
      <c r="L64" s="12">
        <f t="shared" si="0"/>
        <v>114.60349118926362</v>
      </c>
      <c r="M64" s="12">
        <f t="shared" si="1"/>
        <v>52.08190768956392</v>
      </c>
      <c r="N64" s="12">
        <f t="shared" si="2"/>
        <v>1.661777032166774</v>
      </c>
      <c r="O64" s="12">
        <f t="shared" si="3"/>
        <v>88.664873335527361</v>
      </c>
    </row>
    <row r="65" spans="1:15">
      <c r="A65" s="20" t="s">
        <v>163</v>
      </c>
      <c r="B65" s="10">
        <v>45.811715999999997</v>
      </c>
      <c r="C65" s="10">
        <v>4</v>
      </c>
      <c r="E65" s="27">
        <f>$B$87+$C$87*C65</f>
        <v>49.68108779520491</v>
      </c>
      <c r="F65" s="26">
        <f>B65-E65</f>
        <v>-3.8693717952049127</v>
      </c>
      <c r="G65" s="26">
        <f>ABS(F65)</f>
        <v>3.8693717952049127</v>
      </c>
      <c r="H65" s="26">
        <f>F65^2</f>
        <v>14.972038089527288</v>
      </c>
      <c r="I65" s="31">
        <f>G65/B65</f>
        <v>8.4462494162081E-2</v>
      </c>
      <c r="L65" s="12">
        <f t="shared" si="0"/>
        <v>9.8973852938355105</v>
      </c>
      <c r="M65" s="12">
        <f t="shared" si="1"/>
        <v>49.68108779520491</v>
      </c>
      <c r="N65" s="12">
        <f t="shared" si="2"/>
        <v>14.972038089527288</v>
      </c>
      <c r="O65" s="12">
        <f t="shared" si="3"/>
        <v>49.215595945474689</v>
      </c>
    </row>
    <row r="66" spans="1:15">
      <c r="A66" s="20" t="s">
        <v>164</v>
      </c>
      <c r="B66" s="10">
        <v>28.742414</v>
      </c>
      <c r="C66" s="10">
        <v>11</v>
      </c>
      <c r="E66" s="27">
        <f>$B$87+$C$87*C66</f>
        <v>32.875348534691845</v>
      </c>
      <c r="F66" s="26">
        <f>B66-E66</f>
        <v>-4.1329345346918451</v>
      </c>
      <c r="G66" s="26">
        <f>ABS(F66)</f>
        <v>4.1329345346918451</v>
      </c>
      <c r="H66" s="26">
        <f>F66^2</f>
        <v>17.081147868048497</v>
      </c>
      <c r="I66" s="31">
        <f>G66/B66</f>
        <v>0.14379218581611986</v>
      </c>
      <c r="L66" s="12">
        <f t="shared" si="0"/>
        <v>193.85803190903727</v>
      </c>
      <c r="M66" s="12">
        <f t="shared" si="1"/>
        <v>32.875348534691845</v>
      </c>
      <c r="N66" s="12">
        <f t="shared" si="2"/>
        <v>17.081147868048497</v>
      </c>
      <c r="O66" s="12">
        <f t="shared" si="3"/>
        <v>95.851079463506352</v>
      </c>
    </row>
    <row r="67" spans="1:15">
      <c r="A67" s="20" t="s">
        <v>165</v>
      </c>
      <c r="B67" s="10">
        <v>37.840594000000003</v>
      </c>
      <c r="C67" s="10">
        <v>14</v>
      </c>
      <c r="E67" s="27">
        <f>$B$87+$C$87*C67</f>
        <v>25.672888851614822</v>
      </c>
      <c r="F67" s="26">
        <f>B67-E67</f>
        <v>12.167705148385181</v>
      </c>
      <c r="G67" s="26">
        <f>ABS(F67)</f>
        <v>12.167705148385181</v>
      </c>
      <c r="H67" s="26">
        <f>F67^2</f>
        <v>148.05304857803924</v>
      </c>
      <c r="I67" s="31">
        <f>G67/B67</f>
        <v>0.32155164235490541</v>
      </c>
      <c r="L67" s="12">
        <f t="shared" si="0"/>
        <v>23.28169603699348</v>
      </c>
      <c r="M67" s="12">
        <f t="shared" si="1"/>
        <v>25.672888851614822</v>
      </c>
      <c r="N67" s="12">
        <f t="shared" si="2"/>
        <v>148.05304857803924</v>
      </c>
      <c r="O67" s="12">
        <f t="shared" si="3"/>
        <v>288.75580021144845</v>
      </c>
    </row>
    <row r="68" spans="1:15">
      <c r="A68" s="20" t="s">
        <v>166</v>
      </c>
      <c r="B68" s="10">
        <v>33.983679000000002</v>
      </c>
      <c r="C68" s="10">
        <v>8</v>
      </c>
      <c r="E68" s="27">
        <f>$B$87+$C$87*C68</f>
        <v>40.077808217768876</v>
      </c>
      <c r="F68" s="26">
        <f>B68-E68</f>
        <v>-6.0941292177688737</v>
      </c>
      <c r="G68" s="26">
        <f>ABS(F68)</f>
        <v>6.0941292177688737</v>
      </c>
      <c r="H68" s="26">
        <f>F68^2</f>
        <v>37.138410922864267</v>
      </c>
      <c r="I68" s="31">
        <f>G68/B68</f>
        <v>0.17932517599901038</v>
      </c>
      <c r="L68" s="12">
        <f t="shared" si="0"/>
        <v>75.377575239168905</v>
      </c>
      <c r="M68" s="12">
        <f t="shared" si="1"/>
        <v>40.077808217768876</v>
      </c>
      <c r="N68" s="12">
        <f t="shared" si="2"/>
        <v>37.138410922864267</v>
      </c>
      <c r="O68" s="12">
        <f t="shared" si="3"/>
        <v>6.6972096882641434</v>
      </c>
    </row>
    <row r="69" spans="1:15">
      <c r="A69" s="20" t="s">
        <v>167</v>
      </c>
      <c r="B69" s="10">
        <v>18.042850999999999</v>
      </c>
      <c r="C69" s="10">
        <v>12</v>
      </c>
      <c r="E69" s="27">
        <f>$B$87+$C$87*C69</f>
        <v>30.474528640332835</v>
      </c>
      <c r="F69" s="26">
        <f>B69-E69</f>
        <v>-12.431677640332836</v>
      </c>
      <c r="G69" s="26">
        <f>ABS(F69)</f>
        <v>12.431677640332836</v>
      </c>
      <c r="H69" s="26">
        <f>F69^2</f>
        <v>154.54660895315141</v>
      </c>
      <c r="I69" s="31">
        <f>G69/B69</f>
        <v>0.68900849651381801</v>
      </c>
      <c r="L69" s="12">
        <f t="shared" si="0"/>
        <v>606.2849384657618</v>
      </c>
      <c r="M69" s="12">
        <f t="shared" si="1"/>
        <v>30.474528640332835</v>
      </c>
      <c r="N69" s="12">
        <f t="shared" si="2"/>
        <v>154.54660895315141</v>
      </c>
      <c r="O69" s="12">
        <f t="shared" si="3"/>
        <v>148.62478071585377</v>
      </c>
    </row>
    <row r="70" spans="1:15">
      <c r="A70" s="20" t="s">
        <v>168</v>
      </c>
      <c r="B70" s="10">
        <v>21.871292</v>
      </c>
      <c r="C70" s="10">
        <v>11</v>
      </c>
      <c r="E70" s="27">
        <f>$B$87+$C$87*C70</f>
        <v>32.875348534691845</v>
      </c>
      <c r="F70" s="26">
        <f>B70-E70</f>
        <v>-11.004056534691845</v>
      </c>
      <c r="G70" s="26">
        <f>ABS(F70)</f>
        <v>11.004056534691845</v>
      </c>
      <c r="H70" s="26">
        <f>F70^2</f>
        <v>121.08926021869429</v>
      </c>
      <c r="I70" s="31">
        <f>G70/B70</f>
        <v>0.5031278689293639</v>
      </c>
      <c r="L70" s="12">
        <f t="shared" si="0"/>
        <v>432.40761147445465</v>
      </c>
      <c r="M70" s="12">
        <f t="shared" si="1"/>
        <v>32.875348534691845</v>
      </c>
      <c r="N70" s="12">
        <f t="shared" si="2"/>
        <v>121.08926021869429</v>
      </c>
      <c r="O70" s="12">
        <f t="shared" si="3"/>
        <v>95.851079463506352</v>
      </c>
    </row>
    <row r="71" spans="1:15">
      <c r="A71" s="20" t="s">
        <v>169</v>
      </c>
      <c r="B71" s="10">
        <v>45.328074000000001</v>
      </c>
      <c r="C71" s="10">
        <v>6</v>
      </c>
      <c r="E71" s="27">
        <f>$B$87+$C$87*C71</f>
        <v>44.879448006486889</v>
      </c>
      <c r="F71" s="26">
        <f>B71-E71</f>
        <v>0.44862599351311161</v>
      </c>
      <c r="G71" s="26">
        <f>ABS(F71)</f>
        <v>0.44862599351311161</v>
      </c>
      <c r="H71" s="26">
        <f>F71^2</f>
        <v>0.20126528205562647</v>
      </c>
      <c r="I71" s="31">
        <f>G71/B71</f>
        <v>9.8973098551046225E-3</v>
      </c>
      <c r="L71" s="12">
        <f t="shared" si="0"/>
        <v>7.0882087613134095</v>
      </c>
      <c r="M71" s="12">
        <f t="shared" si="1"/>
        <v>44.879448006486889</v>
      </c>
      <c r="N71" s="12">
        <f t="shared" si="2"/>
        <v>0.20126528205562647</v>
      </c>
      <c r="O71" s="12">
        <f t="shared" si="3"/>
        <v>4.9006581562694</v>
      </c>
    </row>
    <row r="72" spans="1:15">
      <c r="A72" s="20" t="s">
        <v>170</v>
      </c>
      <c r="B72" s="10">
        <v>60.756112000000002</v>
      </c>
      <c r="C72" s="10">
        <v>0</v>
      </c>
      <c r="E72" s="27">
        <f>$B$87+$C$87*C72</f>
        <v>59.284367372640943</v>
      </c>
      <c r="F72" s="26">
        <f>B72-E72</f>
        <v>1.4717446273590582</v>
      </c>
      <c r="G72" s="26">
        <f>ABS(F72)</f>
        <v>1.4717446273590582</v>
      </c>
      <c r="H72" s="26">
        <f>F72^2</f>
        <v>2.1660322481602532</v>
      </c>
      <c r="I72" s="31">
        <f>G72/B72</f>
        <v>2.422381187524077E-2</v>
      </c>
      <c r="L72" s="12">
        <f t="shared" si="0"/>
        <v>327.26282589552949</v>
      </c>
      <c r="M72" s="12">
        <f t="shared" si="1"/>
        <v>59.284367372640943</v>
      </c>
      <c r="N72" s="12">
        <f t="shared" si="2"/>
        <v>2.1660322481602532</v>
      </c>
      <c r="O72" s="12">
        <f t="shared" si="3"/>
        <v>276.17993948748523</v>
      </c>
    </row>
    <row r="73" spans="1:15">
      <c r="A73" s="20" t="s">
        <v>171</v>
      </c>
      <c r="B73" s="10">
        <v>63.005645000000001</v>
      </c>
      <c r="C73" s="10">
        <v>0</v>
      </c>
      <c r="E73" s="27">
        <f>$B$87+$C$87*C73</f>
        <v>59.284367372640943</v>
      </c>
      <c r="F73" s="26">
        <f>B73-E73</f>
        <v>3.7212776273590578</v>
      </c>
      <c r="G73" s="26">
        <f>ABS(F73)</f>
        <v>3.7212776273590578</v>
      </c>
      <c r="H73" s="26">
        <f>F73^2</f>
        <v>13.847907179883059</v>
      </c>
      <c r="I73" s="31">
        <f>G73/B73</f>
        <v>5.9062606649913002E-2</v>
      </c>
      <c r="L73" s="12">
        <f t="shared" si="0"/>
        <v>413.71315973190991</v>
      </c>
      <c r="M73" s="12">
        <f t="shared" si="1"/>
        <v>59.284367372640943</v>
      </c>
      <c r="N73" s="12">
        <f t="shared" si="2"/>
        <v>13.847907179883059</v>
      </c>
      <c r="O73" s="12">
        <f t="shared" si="3"/>
        <v>276.17993948748523</v>
      </c>
    </row>
    <row r="74" spans="1:15">
      <c r="A74" s="20" t="s">
        <v>172</v>
      </c>
      <c r="B74" s="10">
        <v>49.511873999999999</v>
      </c>
      <c r="C74" s="10">
        <v>6</v>
      </c>
      <c r="E74" s="27">
        <f>$B$87+$C$87*C74</f>
        <v>44.879448006486889</v>
      </c>
      <c r="F74" s="26">
        <f>B74-E74</f>
        <v>4.6324259935131096</v>
      </c>
      <c r="G74" s="26">
        <f>ABS(F74)</f>
        <v>4.6324259935131096</v>
      </c>
      <c r="H74" s="26">
        <f>F74^2</f>
        <v>21.459370585375922</v>
      </c>
      <c r="I74" s="31">
        <f>G74/B74</f>
        <v>9.356191998535765E-2</v>
      </c>
      <c r="L74" s="12">
        <f t="shared" ref="L74:L85" si="4">(B74-$B$86)^2</f>
        <v>46.870030154383464</v>
      </c>
      <c r="M74" s="12">
        <f t="shared" ref="M74:M85" si="5">$B$87+$C$87*C74</f>
        <v>44.879448006486889</v>
      </c>
      <c r="N74" s="12">
        <f t="shared" ref="N74:N85" si="6">(B74-M74)^2</f>
        <v>21.459370585375922</v>
      </c>
      <c r="O74" s="12">
        <f t="shared" ref="O74:O85" si="7">(M74-$B$86)^2</f>
        <v>4.9006581562694</v>
      </c>
    </row>
    <row r="75" spans="1:15">
      <c r="A75" s="20" t="s">
        <v>173</v>
      </c>
      <c r="B75" s="10">
        <v>34.384842999999996</v>
      </c>
      <c r="C75" s="10">
        <v>8</v>
      </c>
      <c r="E75" s="27">
        <f>$B$87+$C$87*C75</f>
        <v>40.077808217768876</v>
      </c>
      <c r="F75" s="26">
        <f>B75-E75</f>
        <v>-5.6929652177688794</v>
      </c>
      <c r="G75" s="26">
        <f>ABS(F75)</f>
        <v>5.6929652177688794</v>
      </c>
      <c r="H75" s="26">
        <f>F75^2</f>
        <v>32.409852970726263</v>
      </c>
      <c r="I75" s="31">
        <f>G75/B75</f>
        <v>0.1655661251025308</v>
      </c>
      <c r="L75" s="12">
        <f t="shared" si="4"/>
        <v>68.572675247956852</v>
      </c>
      <c r="M75" s="12">
        <f t="shared" si="5"/>
        <v>40.077808217768876</v>
      </c>
      <c r="N75" s="12">
        <f t="shared" si="6"/>
        <v>32.409852970726263</v>
      </c>
      <c r="O75" s="12">
        <f t="shared" si="7"/>
        <v>6.6972096882641434</v>
      </c>
    </row>
    <row r="76" spans="1:15">
      <c r="A76" s="20" t="s">
        <v>174</v>
      </c>
      <c r="B76" s="10">
        <v>49.120252999999998</v>
      </c>
      <c r="C76" s="10">
        <v>6</v>
      </c>
      <c r="E76" s="27">
        <f>$B$87+$C$87*C76</f>
        <v>44.879448006486889</v>
      </c>
      <c r="F76" s="26">
        <f>B76-E76</f>
        <v>4.2408049935131089</v>
      </c>
      <c r="G76" s="26">
        <f>ABS(F76)</f>
        <v>4.2408049935131089</v>
      </c>
      <c r="H76" s="26">
        <f>F76^2</f>
        <v>17.984426993005719</v>
      </c>
      <c r="I76" s="31">
        <f>G76/B76</f>
        <v>8.6335161863134322E-2</v>
      </c>
      <c r="L76" s="12">
        <f t="shared" si="4"/>
        <v>41.661190051954485</v>
      </c>
      <c r="M76" s="12">
        <f t="shared" si="5"/>
        <v>44.879448006486889</v>
      </c>
      <c r="N76" s="12">
        <f t="shared" si="6"/>
        <v>17.984426993005719</v>
      </c>
      <c r="O76" s="12">
        <f t="shared" si="7"/>
        <v>4.9006581562694</v>
      </c>
    </row>
    <row r="77" spans="1:15">
      <c r="A77" s="20" t="s">
        <v>175</v>
      </c>
      <c r="B77" s="10">
        <v>41.445019000000002</v>
      </c>
      <c r="C77" s="10">
        <v>3</v>
      </c>
      <c r="E77" s="27">
        <f>$B$87+$C$87*C77</f>
        <v>52.08190768956392</v>
      </c>
      <c r="F77" s="26">
        <f>B77-E77</f>
        <v>-10.636888689563918</v>
      </c>
      <c r="G77" s="26">
        <f>ABS(F77)</f>
        <v>10.636888689563918</v>
      </c>
      <c r="H77" s="26">
        <f>F77^2</f>
        <v>113.14340099417281</v>
      </c>
      <c r="I77" s="31">
        <f>G77/B77</f>
        <v>0.25665059266986745</v>
      </c>
      <c r="L77" s="12">
        <f t="shared" si="4"/>
        <v>1.490074278889882</v>
      </c>
      <c r="M77" s="12">
        <f t="shared" si="5"/>
        <v>52.08190768956392</v>
      </c>
      <c r="N77" s="12">
        <f t="shared" si="6"/>
        <v>113.14340099417281</v>
      </c>
      <c r="O77" s="12">
        <f t="shared" si="7"/>
        <v>88.664873335527361</v>
      </c>
    </row>
    <row r="78" spans="1:15">
      <c r="A78" s="20" t="s">
        <v>176</v>
      </c>
      <c r="B78" s="10">
        <v>44.330855999999997</v>
      </c>
      <c r="C78" s="10">
        <v>5</v>
      </c>
      <c r="E78" s="27">
        <f>$B$87+$C$87*C78</f>
        <v>47.280267900845899</v>
      </c>
      <c r="F78" s="26">
        <f>B78-E78</f>
        <v>-2.9494119008459023</v>
      </c>
      <c r="G78" s="26">
        <f>ABS(F78)</f>
        <v>2.9494119008459023</v>
      </c>
      <c r="H78" s="26">
        <f>F78^2</f>
        <v>8.6990305608514387</v>
      </c>
      <c r="I78" s="31">
        <f>G78/B78</f>
        <v>6.653180576630198E-2</v>
      </c>
      <c r="L78" s="12">
        <f t="shared" si="4"/>
        <v>2.7727278960516433</v>
      </c>
      <c r="M78" s="12">
        <f t="shared" si="5"/>
        <v>47.280267900845899</v>
      </c>
      <c r="N78" s="12">
        <f t="shared" si="6"/>
        <v>8.6990305608514387</v>
      </c>
      <c r="O78" s="12">
        <f t="shared" si="7"/>
        <v>21.294190885722035</v>
      </c>
    </row>
    <row r="79" spans="1:15">
      <c r="A79" s="20" t="s">
        <v>177</v>
      </c>
      <c r="B79" s="10">
        <v>37.136862999999998</v>
      </c>
      <c r="C79" s="10">
        <v>11</v>
      </c>
      <c r="E79" s="27">
        <f>$B$87+$C$87*C79</f>
        <v>32.875348534691845</v>
      </c>
      <c r="F79" s="26">
        <f>B79-E79</f>
        <v>4.2615144653081529</v>
      </c>
      <c r="G79" s="26">
        <f>ABS(F79)</f>
        <v>4.2615144653081529</v>
      </c>
      <c r="H79" s="26">
        <f>F79^2</f>
        <v>18.160505538030634</v>
      </c>
      <c r="I79" s="31">
        <f>G79/B79</f>
        <v>0.1147516004598491</v>
      </c>
      <c r="L79" s="12">
        <f t="shared" si="4"/>
        <v>30.568093717357812</v>
      </c>
      <c r="M79" s="12">
        <f t="shared" si="5"/>
        <v>32.875348534691845</v>
      </c>
      <c r="N79" s="12">
        <f t="shared" si="6"/>
        <v>18.160505538030634</v>
      </c>
      <c r="O79" s="12">
        <f t="shared" si="7"/>
        <v>95.851079463506352</v>
      </c>
    </row>
    <row r="80" spans="1:15">
      <c r="A80" s="20" t="s">
        <v>178</v>
      </c>
      <c r="B80" s="10">
        <v>34.139764999999997</v>
      </c>
      <c r="C80" s="10">
        <v>11</v>
      </c>
      <c r="E80" s="27">
        <f>$B$87+$C$87*C80</f>
        <v>32.875348534691845</v>
      </c>
      <c r="F80" s="26">
        <f>B80-E80</f>
        <v>1.2644164653081518</v>
      </c>
      <c r="G80" s="26">
        <f>ABS(F80)</f>
        <v>1.2644164653081518</v>
      </c>
      <c r="H80" s="26">
        <f>F80^2</f>
        <v>1.5987489977423606</v>
      </c>
      <c r="I80" s="31">
        <f>G80/B80</f>
        <v>3.7036472433484881E-2</v>
      </c>
      <c r="L80" s="12">
        <f t="shared" si="4"/>
        <v>72.691652662147177</v>
      </c>
      <c r="M80" s="12">
        <f t="shared" si="5"/>
        <v>32.875348534691845</v>
      </c>
      <c r="N80" s="12">
        <f t="shared" si="6"/>
        <v>1.5987489977423606</v>
      </c>
      <c r="O80" s="12">
        <f t="shared" si="7"/>
        <v>95.851079463506352</v>
      </c>
    </row>
    <row r="81" spans="1:15">
      <c r="A81" s="20" t="s">
        <v>179</v>
      </c>
      <c r="B81" s="10">
        <v>41.998933000000001</v>
      </c>
      <c r="C81" s="10">
        <v>2</v>
      </c>
      <c r="E81" s="27">
        <f>$B$87+$C$87*C81</f>
        <v>54.482727583922923</v>
      </c>
      <c r="F81" s="26">
        <f>B81-E81</f>
        <v>-12.483794583922922</v>
      </c>
      <c r="G81" s="26">
        <f>ABS(F81)</f>
        <v>12.483794583922922</v>
      </c>
      <c r="H81" s="26">
        <f>F81^2</f>
        <v>155.84512721358328</v>
      </c>
      <c r="I81" s="31">
        <f>G81/B81</f>
        <v>0.2972407557097444</v>
      </c>
      <c r="L81" s="12">
        <f t="shared" si="4"/>
        <v>0.44458488266525475</v>
      </c>
      <c r="M81" s="12">
        <f t="shared" si="5"/>
        <v>54.482727583922923</v>
      </c>
      <c r="N81" s="12">
        <f t="shared" si="6"/>
        <v>155.84512721358328</v>
      </c>
      <c r="O81" s="12">
        <f t="shared" si="7"/>
        <v>139.64202305587989</v>
      </c>
    </row>
    <row r="82" spans="1:15">
      <c r="A82" s="20" t="s">
        <v>180</v>
      </c>
      <c r="B82" s="10">
        <v>49.787444999999998</v>
      </c>
      <c r="C82" s="10">
        <v>3</v>
      </c>
      <c r="E82" s="27">
        <f>$B$87+$C$87*C82</f>
        <v>52.08190768956392</v>
      </c>
      <c r="F82" s="26">
        <f>B82-E82</f>
        <v>-2.2944626895639217</v>
      </c>
      <c r="G82" s="26">
        <f>ABS(F82)</f>
        <v>2.2944626895639217</v>
      </c>
      <c r="H82" s="26">
        <f>F82^2</f>
        <v>5.2645590338009054</v>
      </c>
      <c r="I82" s="31">
        <f>G82/B82</f>
        <v>4.6085166442341473E-2</v>
      </c>
      <c r="L82" s="12">
        <f t="shared" si="4"/>
        <v>50.719180812580134</v>
      </c>
      <c r="M82" s="12">
        <f t="shared" si="5"/>
        <v>52.08190768956392</v>
      </c>
      <c r="N82" s="12">
        <f t="shared" si="6"/>
        <v>5.2645590338009054</v>
      </c>
      <c r="O82" s="12">
        <f t="shared" si="7"/>
        <v>88.664873335527361</v>
      </c>
    </row>
    <row r="83" spans="1:15">
      <c r="A83" s="20" t="s">
        <v>181</v>
      </c>
      <c r="B83" s="10">
        <v>54.850917000000003</v>
      </c>
      <c r="C83" s="10">
        <v>3</v>
      </c>
      <c r="E83" s="27">
        <f>$B$87+$C$87*C83</f>
        <v>52.08190768956392</v>
      </c>
      <c r="F83" s="26">
        <f>B83-E83</f>
        <v>2.7690093104360827</v>
      </c>
      <c r="G83" s="26">
        <f>ABS(F83)</f>
        <v>2.7690093104360827</v>
      </c>
      <c r="H83" s="26">
        <f>F83^2</f>
        <v>7.6674125612817097</v>
      </c>
      <c r="I83" s="31">
        <f>G83/B83</f>
        <v>5.0482461586486921E-2</v>
      </c>
      <c r="L83" s="12">
        <f t="shared" si="4"/>
        <v>148.47939180144292</v>
      </c>
      <c r="M83" s="12">
        <f t="shared" si="5"/>
        <v>52.08190768956392</v>
      </c>
      <c r="N83" s="12">
        <f t="shared" si="6"/>
        <v>7.6674125612817097</v>
      </c>
      <c r="O83" s="12">
        <f t="shared" si="7"/>
        <v>88.664873335527361</v>
      </c>
    </row>
    <row r="84" spans="1:15">
      <c r="A84" s="20" t="s">
        <v>182</v>
      </c>
      <c r="B84" s="10">
        <v>64.533816000000002</v>
      </c>
      <c r="C84" s="10">
        <v>0</v>
      </c>
      <c r="E84" s="27">
        <f>$B$87+$C$87*C84</f>
        <v>59.284367372640943</v>
      </c>
      <c r="F84" s="26">
        <f>B84-E84</f>
        <v>5.2494486273590582</v>
      </c>
      <c r="G84" s="26">
        <f>ABS(F84)</f>
        <v>5.2494486273590582</v>
      </c>
      <c r="H84" s="26">
        <f>F84^2</f>
        <v>27.556710891281899</v>
      </c>
      <c r="I84" s="31">
        <f>G84/B84</f>
        <v>8.134415338710263E-2</v>
      </c>
      <c r="L84" s="12">
        <f t="shared" si="4"/>
        <v>478.21427927632368</v>
      </c>
      <c r="M84" s="12">
        <f t="shared" si="5"/>
        <v>59.284367372640943</v>
      </c>
      <c r="N84" s="12">
        <f t="shared" si="6"/>
        <v>27.556710891281899</v>
      </c>
      <c r="O84" s="12">
        <f t="shared" si="7"/>
        <v>276.17993948748523</v>
      </c>
    </row>
    <row r="85" spans="1:15" ht="15" thickBot="1">
      <c r="A85" s="21" t="s">
        <v>183</v>
      </c>
      <c r="B85" s="10">
        <v>50.828392000000001</v>
      </c>
      <c r="C85" s="10">
        <v>-1</v>
      </c>
      <c r="E85" s="33">
        <f>$B$87+$C$87*C85</f>
        <v>61.685187266999954</v>
      </c>
      <c r="F85" s="25">
        <f>B85-E85</f>
        <v>-10.856795266999953</v>
      </c>
      <c r="G85" s="25">
        <f>ABS(F85)</f>
        <v>10.856795266999953</v>
      </c>
      <c r="H85" s="25">
        <f>F85^2</f>
        <v>117.87000346955257</v>
      </c>
      <c r="I85" s="34">
        <f>G85/B85</f>
        <v>0.21359706336962131</v>
      </c>
      <c r="L85" s="12">
        <f t="shared" si="4"/>
        <v>66.629459271986747</v>
      </c>
      <c r="M85" s="12">
        <f t="shared" si="5"/>
        <v>61.685187266999954</v>
      </c>
      <c r="N85" s="12">
        <f t="shared" si="6"/>
        <v>117.87000346955257</v>
      </c>
      <c r="O85" s="12">
        <f t="shared" si="7"/>
        <v>361.74070619873794</v>
      </c>
    </row>
    <row r="86" spans="1:15" ht="15">
      <c r="A86" s="12" t="s">
        <v>194</v>
      </c>
      <c r="B86" s="12">
        <f>AVERAGE(B9:B85)</f>
        <v>42.665704987012994</v>
      </c>
      <c r="E86" s="36" t="s">
        <v>192</v>
      </c>
      <c r="F86" s="37">
        <f>SUM(F9:F85)</f>
        <v>-9.4857455223973375E-13</v>
      </c>
      <c r="G86" s="37">
        <f>SUM(G9:G85)</f>
        <v>545.22861436233131</v>
      </c>
      <c r="H86" s="37">
        <f>SUM(H9:H85)</f>
        <v>6342.0631070328145</v>
      </c>
      <c r="I86" s="40">
        <f>SUM(I9:I85)</f>
        <v>13.777212577464043</v>
      </c>
      <c r="K86" s="12" t="s">
        <v>192</v>
      </c>
      <c r="L86" s="12">
        <f>SUM(L9:L85)</f>
        <v>14996.800399790138</v>
      </c>
      <c r="N86" s="12">
        <f>SUM(N9:N85)</f>
        <v>6342.0631070328145</v>
      </c>
      <c r="O86" s="12">
        <f>SUM(O9:O85)</f>
        <v>8654.7372927573124</v>
      </c>
    </row>
    <row r="87" spans="1:15" ht="30">
      <c r="A87" s="12" t="s">
        <v>193</v>
      </c>
      <c r="B87" s="12">
        <f>INDEX(LINEST($B$9:$B$85,$C$9:$C$85),2)</f>
        <v>59.284367372640943</v>
      </c>
      <c r="C87" s="12">
        <f>INDEX(LINEST($B$9:$B$85,$C$9:$C$85),1)</f>
        <v>-2.4008198943590089</v>
      </c>
      <c r="E87" s="35" t="s">
        <v>194</v>
      </c>
      <c r="F87" s="32">
        <f>AVERAGE(F9:F85)</f>
        <v>-1.2319150029087452E-14</v>
      </c>
      <c r="G87" s="32">
        <f>AVERAGE(G9:G85)</f>
        <v>7.0808910956146924</v>
      </c>
      <c r="H87" s="32">
        <f>AVERAGE(H9:H85)</f>
        <v>82.364455935491094</v>
      </c>
      <c r="I87" s="41">
        <f>AVERAGE(I9:I85)</f>
        <v>0.1789248386683642</v>
      </c>
    </row>
    <row r="88" spans="1:15" ht="42.75">
      <c r="E88" s="35"/>
      <c r="F88" s="32" t="s">
        <v>204</v>
      </c>
      <c r="G88" s="32" t="s">
        <v>205</v>
      </c>
      <c r="H88" s="32" t="s">
        <v>206</v>
      </c>
      <c r="I88" s="42" t="s">
        <v>207</v>
      </c>
      <c r="L88" s="12" t="s">
        <v>195</v>
      </c>
    </row>
    <row r="89" spans="1:15" ht="57">
      <c r="E89" s="35"/>
      <c r="F89" s="32"/>
      <c r="G89" s="32" t="s">
        <v>208</v>
      </c>
      <c r="H89" s="32">
        <f>SQRT(H86/(COUNT(H9:H85)-2))</f>
        <v>9.1956968973049662</v>
      </c>
      <c r="I89" s="42"/>
      <c r="M89" s="12" t="s">
        <v>196</v>
      </c>
      <c r="N89" s="12" t="s">
        <v>197</v>
      </c>
      <c r="O89" s="12" t="s">
        <v>198</v>
      </c>
    </row>
    <row r="90" spans="1:15" ht="42.75">
      <c r="A90" s="12" t="s">
        <v>186</v>
      </c>
      <c r="B90" s="12">
        <f>$B$87+$C$87*C90</f>
        <v>11.267969485460767</v>
      </c>
      <c r="C90" s="16">
        <v>20</v>
      </c>
      <c r="E90" s="35"/>
      <c r="F90" s="32"/>
      <c r="G90" s="32"/>
      <c r="H90" s="32"/>
      <c r="I90" s="42"/>
      <c r="L90" s="12" t="s">
        <v>199</v>
      </c>
      <c r="M90" s="12">
        <f>O86</f>
        <v>8654.7372927573124</v>
      </c>
      <c r="N90" s="12">
        <v>1</v>
      </c>
      <c r="O90" s="12">
        <f>M90/N90</f>
        <v>8654.7372927573124</v>
      </c>
    </row>
    <row r="91" spans="1:15" ht="43.5" thickBot="1">
      <c r="E91" s="38"/>
      <c r="F91" s="39"/>
      <c r="G91" s="39" t="s">
        <v>209</v>
      </c>
      <c r="H91" s="39">
        <f>CORREL(B9:B85,E9:E85)</f>
        <v>0.75967465843010828</v>
      </c>
      <c r="I91" s="43"/>
      <c r="L91" s="12" t="s">
        <v>200</v>
      </c>
      <c r="M91" s="12">
        <f>N86</f>
        <v>6342.0631070328145</v>
      </c>
      <c r="N91" s="12">
        <v>75</v>
      </c>
      <c r="O91" s="12">
        <f>M91/N91</f>
        <v>84.560841427104194</v>
      </c>
    </row>
    <row r="92" spans="1:15" ht="28.5">
      <c r="L92" s="12" t="s">
        <v>201</v>
      </c>
      <c r="M92" s="12">
        <f>L86</f>
        <v>14996.800399790138</v>
      </c>
      <c r="N92" s="12">
        <v>76</v>
      </c>
    </row>
    <row r="94" spans="1:15" ht="28.5">
      <c r="L94" s="12" t="s">
        <v>202</v>
      </c>
      <c r="M94" s="12">
        <f>O90/O91</f>
        <v>102.34923336492746</v>
      </c>
    </row>
    <row r="95" spans="1:15">
      <c r="L95" s="12" t="s">
        <v>203</v>
      </c>
      <c r="M95" s="45">
        <f>FDIST(M94,N90,N91)</f>
        <v>1.1534281473709897E-15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cereal</vt:lpstr>
      <vt:lpstr>Sheet 1 - cereal (2 vars)</vt:lpstr>
      <vt:lpstr>Section#4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Kamel</dc:creator>
  <cp:lastModifiedBy>Ahmed Kamel</cp:lastModifiedBy>
  <dcterms:created xsi:type="dcterms:W3CDTF">2021-05-10T02:54:41Z</dcterms:created>
  <dcterms:modified xsi:type="dcterms:W3CDTF">2021-05-11T10:13:39Z</dcterms:modified>
</cp:coreProperties>
</file>