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345" windowHeight="4545"/>
  </bookViews>
  <sheets>
    <sheet name="Emergency Room (Ans)" sheetId="2" r:id="rId1"/>
    <sheet name="CB_DATA_" sheetId="4" state="veryHidden" r:id="rId2"/>
    <sheet name="Emergency Room" sheetId="11" r:id="rId3"/>
    <sheet name="Cell Phones (Ans)" sheetId="3" r:id="rId4"/>
    <sheet name="Report" sheetId="8" r:id="rId5"/>
    <sheet name="Cell Phones" sheetId="12" r:id="rId6"/>
  </sheets>
  <definedNames>
    <definedName name="Actual_Minutes" localSheetId="5">'Cell Phones'!$G$2</definedName>
    <definedName name="Actual_Minutes">'Cell Phones (Ans)'!$G$2</definedName>
    <definedName name="CB_0d39f2b820884e95b42abdc50397b68b" localSheetId="5" hidden="1">'Cell Phones'!$G$3</definedName>
    <definedName name="CB_0d39f2b820884e95b42abdc50397b68b" localSheetId="3" hidden="1">'Cell Phones (Ans)'!$G$3</definedName>
    <definedName name="CB_588e8356e5ef449d85411dd851665344" localSheetId="5" hidden="1">'Cell Phones'!$G$7</definedName>
    <definedName name="CB_588e8356e5ef449d85411dd851665344" localSheetId="3" hidden="1">'Cell Phones (Ans)'!$G$7</definedName>
    <definedName name="CB_643ba845b7c042b697c1cb518c6a81b8" localSheetId="5" hidden="1">'Cell Phones'!$G$2</definedName>
    <definedName name="CB_643ba845b7c042b697c1cb518c6a81b8" localSheetId="3" hidden="1">'Cell Phones (Ans)'!$G$2</definedName>
    <definedName name="CB_Block_00000000000000000000000000000000" localSheetId="5" hidden="1">"'7.0.0.0"</definedName>
    <definedName name="CB_Block_00000000000000000000000000000000" localSheetId="3" hidden="1">"'7.0.0.0"</definedName>
    <definedName name="CB_Block_00000000000000000000000000000001" localSheetId="1" hidden="1">"'637585535520211237"</definedName>
    <definedName name="CB_Block_00000000000000000000000000000001" localSheetId="5" hidden="1">"'637585535520211237"</definedName>
    <definedName name="CB_Block_00000000000000000000000000000001" localSheetId="3" hidden="1">"'637585535520211237"</definedName>
    <definedName name="CB_Block_00000000000000000000000000000003" localSheetId="5" hidden="1">"'11.1.5046.0"</definedName>
    <definedName name="CB_Block_00000000000000000000000000000003" localSheetId="3" hidden="1">"'11.1.5046.0"</definedName>
    <definedName name="CB_BlockExt_00000000000000000000000000000003" localSheetId="5" hidden="1">"'11.1.2.4.900"</definedName>
    <definedName name="CB_BlockExt_00000000000000000000000000000003" localSheetId="3" hidden="1">"'11.1.2.4.900"</definedName>
    <definedName name="CBCR_1634b20a81634e59844a1460c7b2d77c" localSheetId="5" hidden="1">'Cell Phones'!$J$3</definedName>
    <definedName name="CBCR_1634b20a81634e59844a1460c7b2d77c" localSheetId="3" hidden="1">'Cell Phones (Ans)'!$I$3</definedName>
    <definedName name="CBCR_461b66e8648847d998530d6e8a7c4586" localSheetId="5" hidden="1">'Cell Phones'!$K$3</definedName>
    <definedName name="CBCR_461b66e8648847d998530d6e8a7c4586" localSheetId="3" hidden="1">'Cell Phones (Ans)'!$J$3</definedName>
    <definedName name="CBCR_a1923345b935457f976f4b3228593b62" localSheetId="5" hidden="1">'Cell Phones'!$I$3</definedName>
    <definedName name="CBCR_a1923345b935457f976f4b3228593b62" localSheetId="3" hidden="1">'Cell Phones (Ans)'!$H$3</definedName>
    <definedName name="CBCR_dd3fd16368c643b993e96be21718eb27" localSheetId="5" hidden="1">'Cell Phones'!$G$7</definedName>
    <definedName name="CBCR_dd3fd16368c643b993e96be21718eb27" localSheetId="3" hidden="1">'Cell Phones (Ans)'!$G$7</definedName>
    <definedName name="CBCR_f70f2503afc044e8b42f96f7ac84b18d" localSheetId="5" hidden="1">'Cell Phones'!$I$2</definedName>
    <definedName name="CBCR_f70f2503afc044e8b42f96f7ac84b18d" localSheetId="3" hidden="1">'Cell Phones (Ans)'!$I$2</definedName>
    <definedName name="CBCR_fef3fdd41f674d66ab710c691d6027c7" localSheetId="5" hidden="1">'Cell Phones'!$K$2</definedName>
    <definedName name="CBCR_fef3fdd41f674d66ab710c691d6027c7" localSheetId="3" hidden="1">'Cell Phones (Ans)'!$K$2</definedName>
    <definedName name="CBWorkbookPriority" localSheetId="1" hidden="1">-2089555697489120</definedName>
    <definedName name="CBx_34b118b5c17642959239ca0b280abf72" localSheetId="1" hidden="1">"'Cell Phones'!$A$1"</definedName>
    <definedName name="CBx_3c7f3aa8d5b6453d984b0b5f69938f69" localSheetId="1" hidden="1">"'CB_DATA_'!$A$1"</definedName>
    <definedName name="CBx_925a22a53d734609b90cdc2a35f13896" localSheetId="1" hidden="1">"'Sheet10'!$A$1"</definedName>
    <definedName name="CBx_Sheet_Guid" localSheetId="1" hidden="1">"'3c7f3aa8-d5b6-453d-984b-0b5f69938f69"</definedName>
    <definedName name="CBx_Sheet_Guid" localSheetId="5" hidden="1">"'34b118b5-c176-4295-9239-ca0b280abf72"</definedName>
    <definedName name="CBx_Sheet_Guid" localSheetId="3" hidden="1">"'34b118b5-c176-4295-9239-ca0b280abf72"</definedName>
    <definedName name="CBx_SheetRef" localSheetId="1" hidden="1">CB_DATA_!$A$14</definedName>
    <definedName name="CBx_SheetRef" localSheetId="5" hidden="1">CB_DATA_!$D$14</definedName>
    <definedName name="CBx_SheetRef" localSheetId="3" hidden="1">CB_DATA_!$B$14</definedName>
    <definedName name="CBx_StorageType" localSheetId="1" hidden="1">2</definedName>
    <definedName name="CBx_StorageType" localSheetId="5" hidden="1">2</definedName>
    <definedName name="CBx_StorageType" localSheetId="3" hidden="1">2</definedName>
    <definedName name="No._LD_Minutes" localSheetId="5">'Cell Phones'!$G$4</definedName>
    <definedName name="No._LD_Minutes">'Cell Phones (Ans)'!$G$4</definedName>
    <definedName name="of_LD_Minutes" localSheetId="5">'Cell Phones'!$G$3</definedName>
    <definedName name="of_LD_Minutes">'Cell Phones (Ans)'!$G$3</definedName>
    <definedName name="_xlnm.Print_Area" localSheetId="4">Report!$A$1:$J$118</definedName>
  </definedNames>
  <calcPr calcId="144525"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 l="1"/>
  <c r="C17" i="2"/>
  <c r="D17" i="2"/>
  <c r="E17" i="2"/>
  <c r="G17" i="2"/>
  <c r="I17" i="2"/>
  <c r="J17" i="2"/>
  <c r="H17" i="2"/>
  <c r="B18" i="2"/>
  <c r="C18" i="2"/>
  <c r="D18" i="2"/>
  <c r="E18" i="2"/>
  <c r="G18" i="2"/>
  <c r="I18" i="2"/>
  <c r="J18" i="2"/>
  <c r="H18" i="2"/>
  <c r="B19" i="2"/>
  <c r="C19" i="2"/>
  <c r="D19" i="2"/>
  <c r="E19" i="2"/>
  <c r="G19" i="2"/>
  <c r="I19" i="2"/>
  <c r="J19" i="2"/>
  <c r="H19" i="2"/>
  <c r="B20" i="2"/>
  <c r="C20" i="2"/>
  <c r="D20" i="2"/>
  <c r="E20" i="2"/>
  <c r="G20" i="2"/>
  <c r="I20" i="2"/>
  <c r="J20" i="2"/>
  <c r="H20" i="2"/>
  <c r="B21" i="2"/>
  <c r="C21" i="2"/>
  <c r="D21" i="2"/>
  <c r="E21" i="2"/>
  <c r="G21" i="2"/>
  <c r="I21" i="2"/>
  <c r="J21" i="2"/>
  <c r="H21" i="2"/>
  <c r="B22" i="2"/>
  <c r="C22" i="2"/>
  <c r="D22" i="2"/>
  <c r="E22" i="2"/>
  <c r="G22" i="2"/>
  <c r="I22" i="2"/>
  <c r="J22" i="2"/>
  <c r="H22" i="2"/>
  <c r="B23" i="2"/>
  <c r="C23" i="2"/>
  <c r="D23" i="2"/>
  <c r="E23" i="2"/>
  <c r="G23" i="2"/>
  <c r="I23" i="2"/>
  <c r="J23" i="2"/>
  <c r="H23" i="2"/>
  <c r="B24" i="2"/>
  <c r="C24" i="2"/>
  <c r="D24" i="2"/>
  <c r="E24" i="2"/>
  <c r="G24" i="2"/>
  <c r="I24" i="2"/>
  <c r="J24" i="2"/>
  <c r="H24" i="2"/>
  <c r="B25" i="2"/>
  <c r="C25" i="2"/>
  <c r="D25" i="2"/>
  <c r="E25" i="2"/>
  <c r="G25" i="2"/>
  <c r="I25" i="2"/>
  <c r="J25" i="2"/>
  <c r="H25" i="2"/>
  <c r="B26" i="2"/>
  <c r="C26" i="2"/>
  <c r="D26" i="2"/>
  <c r="E26" i="2"/>
  <c r="G26" i="2"/>
  <c r="I26" i="2"/>
  <c r="J26" i="2"/>
  <c r="H26" i="2"/>
  <c r="B27" i="2"/>
  <c r="C27" i="2"/>
  <c r="D27" i="2"/>
  <c r="E27" i="2"/>
  <c r="G27" i="2"/>
  <c r="I27" i="2"/>
  <c r="J27" i="2"/>
  <c r="H27" i="2"/>
  <c r="B28" i="2"/>
  <c r="C28" i="2"/>
  <c r="D28" i="2"/>
  <c r="E28" i="2"/>
  <c r="G28" i="2"/>
  <c r="I28" i="2"/>
  <c r="J28" i="2"/>
  <c r="H28" i="2"/>
  <c r="B29" i="2"/>
  <c r="C29" i="2"/>
  <c r="D29" i="2"/>
  <c r="E29" i="2"/>
  <c r="G29" i="2"/>
  <c r="I29" i="2"/>
  <c r="J29" i="2"/>
  <c r="H29" i="2"/>
  <c r="B30" i="2"/>
  <c r="C30" i="2"/>
  <c r="D30" i="2"/>
  <c r="E30" i="2"/>
  <c r="G30" i="2"/>
  <c r="I30" i="2"/>
  <c r="J30" i="2"/>
  <c r="H30" i="2"/>
  <c r="B31" i="2"/>
  <c r="C31" i="2"/>
  <c r="D31" i="2"/>
  <c r="E31" i="2"/>
  <c r="G31" i="2"/>
  <c r="I31" i="2"/>
  <c r="J31" i="2"/>
  <c r="H31" i="2"/>
  <c r="B32" i="2"/>
  <c r="C32" i="2"/>
  <c r="D32" i="2"/>
  <c r="E32" i="2"/>
  <c r="G32" i="2"/>
  <c r="I32" i="2"/>
  <c r="J32" i="2"/>
  <c r="H32" i="2"/>
  <c r="B33" i="2"/>
  <c r="C33" i="2"/>
  <c r="D33" i="2"/>
  <c r="E33" i="2"/>
  <c r="G33" i="2"/>
  <c r="I33" i="2"/>
  <c r="J33" i="2"/>
  <c r="H33" i="2"/>
  <c r="B34" i="2"/>
  <c r="C34" i="2"/>
  <c r="D34" i="2"/>
  <c r="E34" i="2"/>
  <c r="G34" i="2"/>
  <c r="I34" i="2"/>
  <c r="J34" i="2"/>
  <c r="H34" i="2"/>
  <c r="B35" i="2"/>
  <c r="C35" i="2"/>
  <c r="D35" i="2"/>
  <c r="E35" i="2"/>
  <c r="G35" i="2"/>
  <c r="I35" i="2"/>
  <c r="J35" i="2"/>
  <c r="H35" i="2"/>
  <c r="B36" i="2"/>
  <c r="C36" i="2"/>
  <c r="D36" i="2"/>
  <c r="E36" i="2"/>
  <c r="G36" i="2"/>
  <c r="I36" i="2"/>
  <c r="J36" i="2"/>
  <c r="H36" i="2"/>
  <c r="B37" i="2"/>
  <c r="C37" i="2"/>
  <c r="D37" i="2"/>
  <c r="E37" i="2"/>
  <c r="G37" i="2"/>
  <c r="I37" i="2"/>
  <c r="J37" i="2"/>
  <c r="H37" i="2"/>
  <c r="B38" i="2"/>
  <c r="C38" i="2"/>
  <c r="D38" i="2"/>
  <c r="E38" i="2"/>
  <c r="G38" i="2"/>
  <c r="I38" i="2"/>
  <c r="J38" i="2"/>
  <c r="H38" i="2"/>
  <c r="B39" i="2"/>
  <c r="C39" i="2"/>
  <c r="D39" i="2"/>
  <c r="E39" i="2"/>
  <c r="G39" i="2"/>
  <c r="I39" i="2"/>
  <c r="J39" i="2"/>
  <c r="H39" i="2"/>
  <c r="B40" i="2"/>
  <c r="C40" i="2"/>
  <c r="D40" i="2"/>
  <c r="E40" i="2"/>
  <c r="G40" i="2"/>
  <c r="I40" i="2"/>
  <c r="J40" i="2"/>
  <c r="H40" i="2"/>
  <c r="B41" i="2"/>
  <c r="C41" i="2"/>
  <c r="D41" i="2"/>
  <c r="E41" i="2"/>
  <c r="G41" i="2"/>
  <c r="I41" i="2"/>
  <c r="J41" i="2"/>
  <c r="H41" i="2"/>
  <c r="B42" i="2"/>
  <c r="C42" i="2"/>
  <c r="D42" i="2"/>
  <c r="E42" i="2"/>
  <c r="G42" i="2"/>
  <c r="I42" i="2"/>
  <c r="J42" i="2"/>
  <c r="H42" i="2"/>
  <c r="B43" i="2"/>
  <c r="C43" i="2"/>
  <c r="D43" i="2"/>
  <c r="E43" i="2"/>
  <c r="G43" i="2"/>
  <c r="I43" i="2"/>
  <c r="J43" i="2"/>
  <c r="H43" i="2"/>
  <c r="B44" i="2"/>
  <c r="C44" i="2"/>
  <c r="D44" i="2"/>
  <c r="E44" i="2"/>
  <c r="G44" i="2"/>
  <c r="I44" i="2"/>
  <c r="J44" i="2"/>
  <c r="H44" i="2"/>
  <c r="B45" i="2"/>
  <c r="C45" i="2"/>
  <c r="D45" i="2"/>
  <c r="E45" i="2"/>
  <c r="G45" i="2"/>
  <c r="I45" i="2"/>
  <c r="J45" i="2"/>
  <c r="H45" i="2"/>
  <c r="B46" i="2"/>
  <c r="C46" i="2"/>
  <c r="D46" i="2"/>
  <c r="E46" i="2"/>
  <c r="G46" i="2"/>
  <c r="I46" i="2"/>
  <c r="J46" i="2"/>
  <c r="H46" i="2"/>
  <c r="B47" i="2"/>
  <c r="C47" i="2"/>
  <c r="D47" i="2"/>
  <c r="E47" i="2"/>
  <c r="G47" i="2"/>
  <c r="I47" i="2"/>
  <c r="J47" i="2"/>
  <c r="H47" i="2"/>
  <c r="B48" i="2"/>
  <c r="C48" i="2"/>
  <c r="D48" i="2"/>
  <c r="E48" i="2"/>
  <c r="G48" i="2"/>
  <c r="I48" i="2"/>
  <c r="J48" i="2"/>
  <c r="H48" i="2"/>
  <c r="B49" i="2"/>
  <c r="C49" i="2"/>
  <c r="D49" i="2"/>
  <c r="E49" i="2"/>
  <c r="G49" i="2"/>
  <c r="I49" i="2"/>
  <c r="J49" i="2"/>
  <c r="H49" i="2"/>
  <c r="B50" i="2"/>
  <c r="C50" i="2"/>
  <c r="D50" i="2"/>
  <c r="E50" i="2"/>
  <c r="G50" i="2"/>
  <c r="I50" i="2"/>
  <c r="J50" i="2"/>
  <c r="H50" i="2"/>
  <c r="B51" i="2"/>
  <c r="C51" i="2"/>
  <c r="D51" i="2"/>
  <c r="E51" i="2"/>
  <c r="G51" i="2"/>
  <c r="I51" i="2"/>
  <c r="J51" i="2"/>
  <c r="H51" i="2"/>
  <c r="B52" i="2"/>
  <c r="C52" i="2"/>
  <c r="D52" i="2"/>
  <c r="E52" i="2"/>
  <c r="G52" i="2"/>
  <c r="I52" i="2"/>
  <c r="J52" i="2"/>
  <c r="H52" i="2"/>
  <c r="B53" i="2"/>
  <c r="C53" i="2"/>
  <c r="D53" i="2"/>
  <c r="E53" i="2"/>
  <c r="G53" i="2"/>
  <c r="I53" i="2"/>
  <c r="J53" i="2"/>
  <c r="H53" i="2"/>
  <c r="B54" i="2"/>
  <c r="C54" i="2"/>
  <c r="D54" i="2"/>
  <c r="E54" i="2"/>
  <c r="G54" i="2"/>
  <c r="I54" i="2"/>
  <c r="J54" i="2"/>
  <c r="H54" i="2"/>
  <c r="B55" i="2"/>
  <c r="C55" i="2"/>
  <c r="D55" i="2"/>
  <c r="E55" i="2"/>
  <c r="G55" i="2"/>
  <c r="I55" i="2"/>
  <c r="J55" i="2"/>
  <c r="H55" i="2"/>
  <c r="B56" i="2"/>
  <c r="C56" i="2"/>
  <c r="D56" i="2"/>
  <c r="E56" i="2"/>
  <c r="G56" i="2"/>
  <c r="I56" i="2"/>
  <c r="J56" i="2"/>
  <c r="H56" i="2"/>
  <c r="B57" i="2"/>
  <c r="C57" i="2"/>
  <c r="D57" i="2"/>
  <c r="E57" i="2"/>
  <c r="G57" i="2"/>
  <c r="I57" i="2"/>
  <c r="J57" i="2"/>
  <c r="H57" i="2"/>
  <c r="B58" i="2"/>
  <c r="C58" i="2"/>
  <c r="D58" i="2"/>
  <c r="E58" i="2"/>
  <c r="G58" i="2"/>
  <c r="I58" i="2"/>
  <c r="J58" i="2"/>
  <c r="H58" i="2"/>
  <c r="B59" i="2"/>
  <c r="C59" i="2"/>
  <c r="D59" i="2"/>
  <c r="E59" i="2"/>
  <c r="G59" i="2"/>
  <c r="I59" i="2"/>
  <c r="J59" i="2"/>
  <c r="H59" i="2"/>
  <c r="B60" i="2"/>
  <c r="C60" i="2"/>
  <c r="D60" i="2"/>
  <c r="G60" i="2"/>
  <c r="E60" i="2"/>
  <c r="I60" i="2"/>
  <c r="J60" i="2"/>
  <c r="H60" i="2"/>
  <c r="B61" i="2"/>
  <c r="C61" i="2"/>
  <c r="D61" i="2"/>
  <c r="E61" i="2"/>
  <c r="G61" i="2"/>
  <c r="I61" i="2"/>
  <c r="J61" i="2"/>
  <c r="H61" i="2"/>
  <c r="B62" i="2"/>
  <c r="C62" i="2"/>
  <c r="D62" i="2"/>
  <c r="G62" i="2"/>
  <c r="E62" i="2"/>
  <c r="I62" i="2"/>
  <c r="J62" i="2"/>
  <c r="H62" i="2"/>
  <c r="B63" i="2"/>
  <c r="C63" i="2"/>
  <c r="D63" i="2"/>
  <c r="E63" i="2"/>
  <c r="G63" i="2"/>
  <c r="I63" i="2"/>
  <c r="J63" i="2"/>
  <c r="H63" i="2"/>
  <c r="B64" i="2"/>
  <c r="C64" i="2"/>
  <c r="D64" i="2"/>
  <c r="E64" i="2"/>
  <c r="G64" i="2"/>
  <c r="I64" i="2"/>
  <c r="J64" i="2"/>
  <c r="H64" i="2"/>
  <c r="B65" i="2"/>
  <c r="C65" i="2"/>
  <c r="D65" i="2"/>
  <c r="E65" i="2"/>
  <c r="G65" i="2"/>
  <c r="I65" i="2"/>
  <c r="J65" i="2"/>
  <c r="H65" i="2"/>
  <c r="B66" i="2"/>
  <c r="C66" i="2"/>
  <c r="D66" i="2"/>
  <c r="E66" i="2"/>
  <c r="G66" i="2"/>
  <c r="I66" i="2"/>
  <c r="J66" i="2"/>
  <c r="H66" i="2"/>
  <c r="B67" i="2"/>
  <c r="C67" i="2"/>
  <c r="D67" i="2"/>
  <c r="E67" i="2"/>
  <c r="G67" i="2"/>
  <c r="I67" i="2"/>
  <c r="J67" i="2"/>
  <c r="H67" i="2"/>
  <c r="B68" i="2"/>
  <c r="C68" i="2"/>
  <c r="D68" i="2"/>
  <c r="G68" i="2"/>
  <c r="E68" i="2"/>
  <c r="I68" i="2"/>
  <c r="J68" i="2"/>
  <c r="H68" i="2"/>
  <c r="B69" i="2"/>
  <c r="C69" i="2"/>
  <c r="D69" i="2"/>
  <c r="E69" i="2"/>
  <c r="G69" i="2"/>
  <c r="I69" i="2"/>
  <c r="J69" i="2"/>
  <c r="H69" i="2"/>
  <c r="B70" i="2"/>
  <c r="C70" i="2"/>
  <c r="D70" i="2"/>
  <c r="E70" i="2"/>
  <c r="G70" i="2"/>
  <c r="I70" i="2"/>
  <c r="J70" i="2"/>
  <c r="H70" i="2"/>
  <c r="B71" i="2"/>
  <c r="C71" i="2"/>
  <c r="D71" i="2"/>
  <c r="E71" i="2"/>
  <c r="G71" i="2"/>
  <c r="I71" i="2"/>
  <c r="J71" i="2"/>
  <c r="H71" i="2"/>
  <c r="B72" i="2"/>
  <c r="C72" i="2"/>
  <c r="D72" i="2"/>
  <c r="E72" i="2"/>
  <c r="G72" i="2"/>
  <c r="I72" i="2"/>
  <c r="J72" i="2"/>
  <c r="H72" i="2"/>
  <c r="B73" i="2"/>
  <c r="C73" i="2"/>
  <c r="D73" i="2"/>
  <c r="G73" i="2"/>
  <c r="E73" i="2"/>
  <c r="I73" i="2"/>
  <c r="J73" i="2"/>
  <c r="H73" i="2"/>
  <c r="B74" i="2"/>
  <c r="C74" i="2"/>
  <c r="D74" i="2"/>
  <c r="E74" i="2"/>
  <c r="G74" i="2"/>
  <c r="I74" i="2"/>
  <c r="J74" i="2"/>
  <c r="H74" i="2"/>
  <c r="B75" i="2"/>
  <c r="C75" i="2"/>
  <c r="D75" i="2"/>
  <c r="E75" i="2"/>
  <c r="G75" i="2"/>
  <c r="I75" i="2"/>
  <c r="J75" i="2"/>
  <c r="H75" i="2"/>
  <c r="B76" i="2"/>
  <c r="C76" i="2"/>
  <c r="D76" i="2"/>
  <c r="E76" i="2"/>
  <c r="G76" i="2"/>
  <c r="I76" i="2"/>
  <c r="J76" i="2"/>
  <c r="H76" i="2"/>
  <c r="B77" i="2"/>
  <c r="C77" i="2"/>
  <c r="D77" i="2"/>
  <c r="E77" i="2"/>
  <c r="G77" i="2"/>
  <c r="I77" i="2"/>
  <c r="J77" i="2"/>
  <c r="H77" i="2"/>
  <c r="B78" i="2"/>
  <c r="C78" i="2"/>
  <c r="D78" i="2"/>
  <c r="E78" i="2"/>
  <c r="G78" i="2"/>
  <c r="I78" i="2"/>
  <c r="J78" i="2"/>
  <c r="H78" i="2"/>
  <c r="B79" i="2"/>
  <c r="C79" i="2"/>
  <c r="D79" i="2"/>
  <c r="E79" i="2"/>
  <c r="G79" i="2"/>
  <c r="I79" i="2"/>
  <c r="J79" i="2"/>
  <c r="H79" i="2"/>
  <c r="B80" i="2"/>
  <c r="C80" i="2"/>
  <c r="D80" i="2"/>
  <c r="E80" i="2"/>
  <c r="G80" i="2"/>
  <c r="I80" i="2"/>
  <c r="J80" i="2"/>
  <c r="H80" i="2"/>
  <c r="B81" i="2"/>
  <c r="C81" i="2"/>
  <c r="D81" i="2"/>
  <c r="E81" i="2"/>
  <c r="G81" i="2"/>
  <c r="I81" i="2"/>
  <c r="J81" i="2"/>
  <c r="H81" i="2"/>
  <c r="B82" i="2"/>
  <c r="C82" i="2"/>
  <c r="D82" i="2"/>
  <c r="E82" i="2"/>
  <c r="G82" i="2"/>
  <c r="I82" i="2"/>
  <c r="J82" i="2"/>
  <c r="H82" i="2"/>
  <c r="B83" i="2"/>
  <c r="C83" i="2"/>
  <c r="D83" i="2"/>
  <c r="E83" i="2"/>
  <c r="G83" i="2"/>
  <c r="I83" i="2"/>
  <c r="J83" i="2"/>
  <c r="H83" i="2"/>
  <c r="B84" i="2"/>
  <c r="C84" i="2"/>
  <c r="D84" i="2"/>
  <c r="E84" i="2"/>
  <c r="G84" i="2"/>
  <c r="I84" i="2"/>
  <c r="J84" i="2"/>
  <c r="H84" i="2"/>
  <c r="B85" i="2"/>
  <c r="C85" i="2"/>
  <c r="D85" i="2"/>
  <c r="E85" i="2"/>
  <c r="G85" i="2"/>
  <c r="I85" i="2"/>
  <c r="J85" i="2"/>
  <c r="H85" i="2"/>
  <c r="B86" i="2"/>
  <c r="C86" i="2"/>
  <c r="D86" i="2"/>
  <c r="E86" i="2"/>
  <c r="G86" i="2"/>
  <c r="I86" i="2"/>
  <c r="J86" i="2"/>
  <c r="H86" i="2"/>
  <c r="B87" i="2"/>
  <c r="C87" i="2"/>
  <c r="D87" i="2"/>
  <c r="E87" i="2"/>
  <c r="G87" i="2"/>
  <c r="I87" i="2"/>
  <c r="J87" i="2"/>
  <c r="H87" i="2"/>
  <c r="B88" i="2"/>
  <c r="C88" i="2"/>
  <c r="D88" i="2"/>
  <c r="E88" i="2"/>
  <c r="G88" i="2"/>
  <c r="I88" i="2"/>
  <c r="J88" i="2"/>
  <c r="H88" i="2"/>
  <c r="B89" i="2"/>
  <c r="C89" i="2"/>
  <c r="D89" i="2"/>
  <c r="E89" i="2"/>
  <c r="G89" i="2"/>
  <c r="I89" i="2"/>
  <c r="J89" i="2"/>
  <c r="H89" i="2"/>
  <c r="B90" i="2"/>
  <c r="C90" i="2"/>
  <c r="D90" i="2"/>
  <c r="E90" i="2"/>
  <c r="G90" i="2"/>
  <c r="I90" i="2"/>
  <c r="J90" i="2"/>
  <c r="H90" i="2"/>
  <c r="B91" i="2"/>
  <c r="C91" i="2"/>
  <c r="D91" i="2"/>
  <c r="E91" i="2"/>
  <c r="G91" i="2"/>
  <c r="I91" i="2"/>
  <c r="J91" i="2"/>
  <c r="H91" i="2"/>
  <c r="B92" i="2"/>
  <c r="C92" i="2"/>
  <c r="D92" i="2"/>
  <c r="E92" i="2"/>
  <c r="G92" i="2"/>
  <c r="I92" i="2"/>
  <c r="J92" i="2"/>
  <c r="H92" i="2"/>
  <c r="B93" i="2"/>
  <c r="C93" i="2"/>
  <c r="D93" i="2"/>
  <c r="E93" i="2"/>
  <c r="G93" i="2"/>
  <c r="I93" i="2"/>
  <c r="J93" i="2"/>
  <c r="H93" i="2"/>
  <c r="B94" i="2"/>
  <c r="C94" i="2"/>
  <c r="D94" i="2"/>
  <c r="E94" i="2"/>
  <c r="G94" i="2"/>
  <c r="I94" i="2"/>
  <c r="J94" i="2"/>
  <c r="H94" i="2"/>
  <c r="B95" i="2"/>
  <c r="C95" i="2"/>
  <c r="D95" i="2"/>
  <c r="E95" i="2"/>
  <c r="G95" i="2"/>
  <c r="I95" i="2"/>
  <c r="J95" i="2"/>
  <c r="H95" i="2"/>
  <c r="B96" i="2"/>
  <c r="C96" i="2"/>
  <c r="D96" i="2"/>
  <c r="E96" i="2"/>
  <c r="G96" i="2"/>
  <c r="I96" i="2"/>
  <c r="J96" i="2"/>
  <c r="H96" i="2"/>
  <c r="B97" i="2"/>
  <c r="C97" i="2"/>
  <c r="D97" i="2"/>
  <c r="E97" i="2"/>
  <c r="G97" i="2"/>
  <c r="I97" i="2"/>
  <c r="J97" i="2"/>
  <c r="H97" i="2"/>
  <c r="B98" i="2"/>
  <c r="C98" i="2"/>
  <c r="D98" i="2"/>
  <c r="E98" i="2"/>
  <c r="G98" i="2"/>
  <c r="I98" i="2"/>
  <c r="J98" i="2"/>
  <c r="H98" i="2"/>
  <c r="B99" i="2"/>
  <c r="C99" i="2"/>
  <c r="D99" i="2"/>
  <c r="G99" i="2"/>
  <c r="E99" i="2"/>
  <c r="I99" i="2"/>
  <c r="J99" i="2"/>
  <c r="H99" i="2"/>
  <c r="B100" i="2"/>
  <c r="C100" i="2"/>
  <c r="D100" i="2"/>
  <c r="E100" i="2"/>
  <c r="G100" i="2"/>
  <c r="I100" i="2"/>
  <c r="J100" i="2"/>
  <c r="H100" i="2"/>
  <c r="B101" i="2"/>
  <c r="C101" i="2"/>
  <c r="D101" i="2"/>
  <c r="E101" i="2"/>
  <c r="G101" i="2"/>
  <c r="I101" i="2"/>
  <c r="J101" i="2"/>
  <c r="H101" i="2"/>
  <c r="B102" i="2"/>
  <c r="C102" i="2"/>
  <c r="D102" i="2"/>
  <c r="E102" i="2"/>
  <c r="G102" i="2"/>
  <c r="I102" i="2"/>
  <c r="J102" i="2"/>
  <c r="H102" i="2"/>
  <c r="B103" i="2"/>
  <c r="C103" i="2"/>
  <c r="D103" i="2"/>
  <c r="E103" i="2"/>
  <c r="G103" i="2"/>
  <c r="I103" i="2"/>
  <c r="J103" i="2"/>
  <c r="H103" i="2"/>
  <c r="B104" i="2"/>
  <c r="C104" i="2"/>
  <c r="D104" i="2"/>
  <c r="G104" i="2"/>
  <c r="E104" i="2"/>
  <c r="I104" i="2"/>
  <c r="J104" i="2"/>
  <c r="H104" i="2"/>
  <c r="B105" i="2"/>
  <c r="C105" i="2"/>
  <c r="D105" i="2"/>
  <c r="E105" i="2"/>
  <c r="G105" i="2"/>
  <c r="I105" i="2"/>
  <c r="J105" i="2"/>
  <c r="H105" i="2"/>
  <c r="B106" i="2"/>
  <c r="C106" i="2"/>
  <c r="D106" i="2"/>
  <c r="E106" i="2"/>
  <c r="G106" i="2"/>
  <c r="I106" i="2"/>
  <c r="J106" i="2"/>
  <c r="H106" i="2"/>
  <c r="B107" i="2"/>
  <c r="C107" i="2"/>
  <c r="D107" i="2"/>
  <c r="E107" i="2"/>
  <c r="G107" i="2"/>
  <c r="I107" i="2"/>
  <c r="J107" i="2"/>
  <c r="H107" i="2"/>
  <c r="B108" i="2"/>
  <c r="C108" i="2"/>
  <c r="D108" i="2"/>
  <c r="E108" i="2"/>
  <c r="G108" i="2"/>
  <c r="I108" i="2"/>
  <c r="J108" i="2"/>
  <c r="H108" i="2"/>
  <c r="B109" i="2"/>
  <c r="C109" i="2"/>
  <c r="D109" i="2"/>
  <c r="E109" i="2"/>
  <c r="G109" i="2"/>
  <c r="I109" i="2"/>
  <c r="J109" i="2"/>
  <c r="H109" i="2"/>
  <c r="B110" i="2"/>
  <c r="C110" i="2"/>
  <c r="D110" i="2"/>
  <c r="E110" i="2"/>
  <c r="G110" i="2"/>
  <c r="I110" i="2"/>
  <c r="J110" i="2"/>
  <c r="H110" i="2"/>
  <c r="B111" i="2"/>
  <c r="C111" i="2"/>
  <c r="D111" i="2"/>
  <c r="E111" i="2"/>
  <c r="G111" i="2"/>
  <c r="I111" i="2"/>
  <c r="J111" i="2"/>
  <c r="H111" i="2"/>
  <c r="B112" i="2"/>
  <c r="C112" i="2"/>
  <c r="D112" i="2"/>
  <c r="E112" i="2"/>
  <c r="G112" i="2"/>
  <c r="I112" i="2"/>
  <c r="J112" i="2"/>
  <c r="H112" i="2"/>
  <c r="B113" i="2"/>
  <c r="C113" i="2"/>
  <c r="D113" i="2"/>
  <c r="E113" i="2"/>
  <c r="G113" i="2"/>
  <c r="I113" i="2"/>
  <c r="J113" i="2"/>
  <c r="H113" i="2"/>
  <c r="B114" i="2"/>
  <c r="C114" i="2"/>
  <c r="D114" i="2"/>
  <c r="E114" i="2"/>
  <c r="G114" i="2"/>
  <c r="I114" i="2"/>
  <c r="J114" i="2"/>
  <c r="H114" i="2"/>
  <c r="B115" i="2"/>
  <c r="C115" i="2"/>
  <c r="D115" i="2"/>
  <c r="G115" i="2"/>
  <c r="E115" i="2"/>
  <c r="I115" i="2"/>
  <c r="J115" i="2"/>
  <c r="H115" i="2"/>
  <c r="B116" i="2"/>
  <c r="C116" i="2"/>
  <c r="D116" i="2"/>
  <c r="E116" i="2"/>
  <c r="G116" i="2"/>
  <c r="I116" i="2"/>
  <c r="J116" i="2"/>
  <c r="I16" i="2"/>
  <c r="J15" i="2"/>
  <c r="B12" i="2"/>
  <c r="C15" i="2"/>
  <c r="C16" i="2"/>
  <c r="D15" i="2"/>
  <c r="G15" i="2"/>
  <c r="H15" i="2"/>
  <c r="D16" i="2"/>
  <c r="G16" i="2"/>
  <c r="H16" i="2"/>
  <c r="D11" i="4"/>
  <c r="C11" i="4"/>
  <c r="D7" i="3"/>
  <c r="C7" i="3"/>
  <c r="B11" i="4"/>
  <c r="A11" i="4"/>
  <c r="G4" i="3"/>
  <c r="G7" i="3"/>
  <c r="F16" i="2"/>
  <c r="K15" i="2"/>
  <c r="N15" i="2"/>
  <c r="O15"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P15" i="2"/>
  <c r="F17" i="2"/>
  <c r="F19" i="2"/>
  <c r="F20" i="2"/>
  <c r="F21" i="2"/>
  <c r="F22" i="2"/>
  <c r="F23" i="2"/>
  <c r="F24" i="2"/>
  <c r="F25" i="2"/>
  <c r="F26" i="2"/>
  <c r="F27" i="2"/>
  <c r="F28" i="2"/>
  <c r="F29" i="2"/>
  <c r="F30" i="2"/>
  <c r="F31" i="2"/>
  <c r="F32" i="2"/>
  <c r="F33" i="2"/>
  <c r="F34" i="2"/>
  <c r="F35" i="2"/>
  <c r="F36" i="2"/>
  <c r="F38" i="2"/>
  <c r="F40" i="2"/>
  <c r="F41" i="2"/>
  <c r="F42" i="2"/>
  <c r="F43" i="2"/>
  <c r="F44" i="2"/>
  <c r="F45" i="2"/>
  <c r="F46" i="2"/>
  <c r="F47" i="2"/>
  <c r="F48" i="2"/>
  <c r="F49" i="2"/>
  <c r="F50" i="2"/>
  <c r="F51" i="2"/>
  <c r="F52" i="2"/>
  <c r="F53" i="2"/>
  <c r="F54" i="2"/>
  <c r="F55" i="2"/>
  <c r="F56" i="2"/>
  <c r="F57" i="2"/>
  <c r="F59" i="2"/>
  <c r="F60" i="2"/>
  <c r="F62" i="2"/>
  <c r="F63" i="2"/>
  <c r="F64" i="2"/>
  <c r="F65" i="2"/>
  <c r="F66" i="2"/>
  <c r="F67" i="2"/>
  <c r="F68" i="2"/>
  <c r="F69" i="2"/>
  <c r="F70" i="2"/>
  <c r="F71" i="2"/>
  <c r="F72" i="2"/>
  <c r="F74" i="2"/>
  <c r="F75" i="2"/>
  <c r="F76" i="2"/>
  <c r="F77" i="2"/>
  <c r="F78" i="2"/>
  <c r="F79" i="2"/>
  <c r="F80" i="2"/>
  <c r="F82" i="2"/>
  <c r="F84" i="2"/>
  <c r="F86" i="2"/>
  <c r="F87" i="2"/>
  <c r="F88" i="2"/>
  <c r="F90" i="2"/>
  <c r="F91" i="2"/>
  <c r="F92" i="2"/>
  <c r="F93" i="2"/>
  <c r="F94" i="2"/>
  <c r="F95" i="2"/>
  <c r="F96" i="2"/>
  <c r="F97" i="2"/>
  <c r="F98" i="2"/>
  <c r="F99" i="2"/>
  <c r="F100" i="2"/>
  <c r="F101" i="2"/>
  <c r="F102" i="2"/>
  <c r="F104" i="2"/>
  <c r="F105" i="2"/>
  <c r="F106" i="2"/>
  <c r="F108" i="2"/>
  <c r="F109" i="2"/>
  <c r="F110" i="2"/>
  <c r="F111" i="2"/>
  <c r="F112" i="2"/>
  <c r="F113" i="2"/>
  <c r="F115" i="2"/>
  <c r="F116" i="2"/>
  <c r="H116" i="2"/>
  <c r="K16" i="2"/>
  <c r="M16" i="2"/>
  <c r="N16" i="2"/>
  <c r="O16" i="2"/>
  <c r="P16" i="2"/>
  <c r="K17" i="2"/>
  <c r="M17" i="2"/>
  <c r="N17" i="2"/>
  <c r="O17" i="2"/>
  <c r="P17" i="2"/>
  <c r="F18" i="2"/>
  <c r="K18" i="2"/>
  <c r="M18" i="2"/>
  <c r="N18" i="2"/>
  <c r="O18" i="2"/>
  <c r="P18" i="2"/>
  <c r="K19" i="2"/>
  <c r="M19" i="2"/>
  <c r="N19" i="2"/>
  <c r="O19" i="2"/>
  <c r="P19" i="2"/>
  <c r="K20" i="2"/>
  <c r="M20" i="2"/>
  <c r="N20" i="2"/>
  <c r="O20" i="2"/>
  <c r="P20" i="2"/>
  <c r="K21" i="2"/>
  <c r="M21" i="2"/>
  <c r="N21" i="2"/>
  <c r="O21" i="2"/>
  <c r="P21" i="2"/>
  <c r="K22" i="2"/>
  <c r="M22" i="2"/>
  <c r="N22" i="2"/>
  <c r="O22" i="2"/>
  <c r="P22" i="2"/>
  <c r="K23" i="2"/>
  <c r="M23" i="2"/>
  <c r="N23" i="2"/>
  <c r="O23" i="2"/>
  <c r="P23" i="2"/>
  <c r="K24" i="2"/>
  <c r="M24" i="2"/>
  <c r="N24" i="2"/>
  <c r="O24" i="2"/>
  <c r="P24" i="2"/>
  <c r="K25" i="2"/>
  <c r="M25" i="2"/>
  <c r="N25" i="2"/>
  <c r="O25" i="2"/>
  <c r="P25" i="2"/>
  <c r="K26" i="2"/>
  <c r="M26" i="2"/>
  <c r="N26" i="2"/>
  <c r="O26" i="2"/>
  <c r="P26" i="2"/>
  <c r="K27" i="2"/>
  <c r="M27" i="2"/>
  <c r="N27" i="2"/>
  <c r="O27" i="2"/>
  <c r="P27" i="2"/>
  <c r="K28" i="2"/>
  <c r="M28" i="2"/>
  <c r="N28" i="2"/>
  <c r="O28" i="2"/>
  <c r="P28" i="2"/>
  <c r="K29" i="2"/>
  <c r="M29" i="2"/>
  <c r="N29" i="2"/>
  <c r="O29" i="2"/>
  <c r="P29" i="2"/>
  <c r="K30" i="2"/>
  <c r="M30" i="2"/>
  <c r="N30" i="2"/>
  <c r="O30" i="2"/>
  <c r="P30" i="2"/>
  <c r="K31" i="2"/>
  <c r="M31" i="2"/>
  <c r="N31" i="2"/>
  <c r="O31" i="2"/>
  <c r="P31" i="2"/>
  <c r="K32" i="2"/>
  <c r="M32" i="2"/>
  <c r="N32" i="2"/>
  <c r="O32" i="2"/>
  <c r="P32" i="2"/>
  <c r="K33" i="2"/>
  <c r="M33" i="2"/>
  <c r="N33" i="2"/>
  <c r="O33" i="2"/>
  <c r="P33" i="2"/>
  <c r="K34" i="2"/>
  <c r="M34" i="2"/>
  <c r="N34" i="2"/>
  <c r="O34" i="2"/>
  <c r="P34" i="2"/>
  <c r="K35" i="2"/>
  <c r="M35" i="2"/>
  <c r="N35" i="2"/>
  <c r="O35" i="2"/>
  <c r="P35" i="2"/>
  <c r="K36" i="2"/>
  <c r="M36" i="2"/>
  <c r="N36" i="2"/>
  <c r="O36" i="2"/>
  <c r="P36" i="2"/>
  <c r="F37" i="2"/>
  <c r="K37" i="2"/>
  <c r="M37" i="2"/>
  <c r="N37" i="2"/>
  <c r="O37" i="2"/>
  <c r="P37" i="2"/>
  <c r="K38" i="2"/>
  <c r="M38" i="2"/>
  <c r="N38" i="2"/>
  <c r="O38" i="2"/>
  <c r="P38" i="2"/>
  <c r="F39" i="2"/>
  <c r="K39" i="2"/>
  <c r="M39" i="2"/>
  <c r="N39" i="2"/>
  <c r="O39" i="2"/>
  <c r="P39" i="2"/>
  <c r="K40" i="2"/>
  <c r="M40" i="2"/>
  <c r="N40" i="2"/>
  <c r="O40" i="2"/>
  <c r="P40" i="2"/>
  <c r="K41" i="2"/>
  <c r="M41" i="2"/>
  <c r="N41" i="2"/>
  <c r="O41" i="2"/>
  <c r="P41" i="2"/>
  <c r="K42" i="2"/>
  <c r="M42" i="2"/>
  <c r="N42" i="2"/>
  <c r="O42" i="2"/>
  <c r="P42" i="2"/>
  <c r="K43" i="2"/>
  <c r="M43" i="2"/>
  <c r="N43" i="2"/>
  <c r="O43" i="2"/>
  <c r="P43" i="2"/>
  <c r="K44" i="2"/>
  <c r="M44" i="2"/>
  <c r="N44" i="2"/>
  <c r="O44" i="2"/>
  <c r="P44" i="2"/>
  <c r="K45" i="2"/>
  <c r="M45" i="2"/>
  <c r="N45" i="2"/>
  <c r="O45" i="2"/>
  <c r="P45" i="2"/>
  <c r="K46" i="2"/>
  <c r="M46" i="2"/>
  <c r="N46" i="2"/>
  <c r="O46" i="2"/>
  <c r="P46" i="2"/>
  <c r="K47" i="2"/>
  <c r="M47" i="2"/>
  <c r="N47" i="2"/>
  <c r="O47" i="2"/>
  <c r="P47" i="2"/>
  <c r="K48" i="2"/>
  <c r="M48" i="2"/>
  <c r="N48" i="2"/>
  <c r="O48" i="2"/>
  <c r="P48" i="2"/>
  <c r="K49" i="2"/>
  <c r="M49" i="2"/>
  <c r="N49" i="2"/>
  <c r="O49" i="2"/>
  <c r="P49" i="2"/>
  <c r="K50" i="2"/>
  <c r="M50" i="2"/>
  <c r="N50" i="2"/>
  <c r="O50" i="2"/>
  <c r="P50" i="2"/>
  <c r="K51" i="2"/>
  <c r="M51" i="2"/>
  <c r="N51" i="2"/>
  <c r="O51" i="2"/>
  <c r="P51" i="2"/>
  <c r="K52" i="2"/>
  <c r="M52" i="2"/>
  <c r="N52" i="2"/>
  <c r="O52" i="2"/>
  <c r="P52" i="2"/>
  <c r="K53" i="2"/>
  <c r="M53" i="2"/>
  <c r="N53" i="2"/>
  <c r="O53" i="2"/>
  <c r="P53" i="2"/>
  <c r="K54" i="2"/>
  <c r="M54" i="2"/>
  <c r="N54" i="2"/>
  <c r="O54" i="2"/>
  <c r="P54" i="2"/>
  <c r="K55" i="2"/>
  <c r="M55" i="2"/>
  <c r="N55" i="2"/>
  <c r="O55" i="2"/>
  <c r="P55" i="2"/>
  <c r="K56" i="2"/>
  <c r="M56" i="2"/>
  <c r="N56" i="2"/>
  <c r="O56" i="2"/>
  <c r="P56" i="2"/>
  <c r="K57" i="2"/>
  <c r="M57" i="2"/>
  <c r="N57" i="2"/>
  <c r="O57" i="2"/>
  <c r="P57" i="2"/>
  <c r="F58" i="2"/>
  <c r="K58" i="2"/>
  <c r="M58" i="2"/>
  <c r="N58" i="2"/>
  <c r="O58" i="2"/>
  <c r="P58" i="2"/>
  <c r="K59" i="2"/>
  <c r="M59" i="2"/>
  <c r="N59" i="2"/>
  <c r="O59" i="2"/>
  <c r="P59" i="2"/>
  <c r="K60" i="2"/>
  <c r="M60" i="2"/>
  <c r="N60" i="2"/>
  <c r="O60" i="2"/>
  <c r="P60" i="2"/>
  <c r="F61" i="2"/>
  <c r="K61" i="2"/>
  <c r="M61" i="2"/>
  <c r="N61" i="2"/>
  <c r="O61" i="2"/>
  <c r="P61" i="2"/>
  <c r="K62" i="2"/>
  <c r="M62" i="2"/>
  <c r="N62" i="2"/>
  <c r="O62" i="2"/>
  <c r="P62" i="2"/>
  <c r="K63" i="2"/>
  <c r="M63" i="2"/>
  <c r="N63" i="2"/>
  <c r="O63" i="2"/>
  <c r="P63" i="2"/>
  <c r="K64" i="2"/>
  <c r="M64" i="2"/>
  <c r="N64" i="2"/>
  <c r="O64" i="2"/>
  <c r="P64" i="2"/>
  <c r="K65" i="2"/>
  <c r="M65" i="2"/>
  <c r="N65" i="2"/>
  <c r="O65" i="2"/>
  <c r="P65" i="2"/>
  <c r="K66" i="2"/>
  <c r="M66" i="2"/>
  <c r="N66" i="2"/>
  <c r="O66" i="2"/>
  <c r="P66" i="2"/>
  <c r="K67" i="2"/>
  <c r="M67" i="2"/>
  <c r="N67" i="2"/>
  <c r="O67" i="2"/>
  <c r="P67" i="2"/>
  <c r="K68" i="2"/>
  <c r="M68" i="2"/>
  <c r="N68" i="2"/>
  <c r="O68" i="2"/>
  <c r="P68" i="2"/>
  <c r="K69" i="2"/>
  <c r="M69" i="2"/>
  <c r="N69" i="2"/>
  <c r="O69" i="2"/>
  <c r="P69" i="2"/>
  <c r="K70" i="2"/>
  <c r="M70" i="2"/>
  <c r="N70" i="2"/>
  <c r="O70" i="2"/>
  <c r="P70" i="2"/>
  <c r="K71" i="2"/>
  <c r="M71" i="2"/>
  <c r="N71" i="2"/>
  <c r="O71" i="2"/>
  <c r="P71" i="2"/>
  <c r="K72" i="2"/>
  <c r="M72" i="2"/>
  <c r="N72" i="2"/>
  <c r="O72" i="2"/>
  <c r="P72" i="2"/>
  <c r="F73" i="2"/>
  <c r="K73" i="2"/>
  <c r="M73" i="2"/>
  <c r="N73" i="2"/>
  <c r="O73" i="2"/>
  <c r="P73" i="2"/>
  <c r="K74" i="2"/>
  <c r="M74" i="2"/>
  <c r="N74" i="2"/>
  <c r="O74" i="2"/>
  <c r="P74" i="2"/>
  <c r="K75" i="2"/>
  <c r="M75" i="2"/>
  <c r="N75" i="2"/>
  <c r="O75" i="2"/>
  <c r="P75" i="2"/>
  <c r="K76" i="2"/>
  <c r="M76" i="2"/>
  <c r="N76" i="2"/>
  <c r="O76" i="2"/>
  <c r="P76" i="2"/>
  <c r="K77" i="2"/>
  <c r="M77" i="2"/>
  <c r="N77" i="2"/>
  <c r="O77" i="2"/>
  <c r="P77" i="2"/>
  <c r="K78" i="2"/>
  <c r="M78" i="2"/>
  <c r="N78" i="2"/>
  <c r="O78" i="2"/>
  <c r="P78" i="2"/>
  <c r="K79" i="2"/>
  <c r="M79" i="2"/>
  <c r="N79" i="2"/>
  <c r="O79" i="2"/>
  <c r="P79" i="2"/>
  <c r="K80" i="2"/>
  <c r="M80" i="2"/>
  <c r="N80" i="2"/>
  <c r="O80" i="2"/>
  <c r="P80" i="2"/>
  <c r="F81" i="2"/>
  <c r="K81" i="2"/>
  <c r="M81" i="2"/>
  <c r="N81" i="2"/>
  <c r="O81" i="2"/>
  <c r="P81" i="2"/>
  <c r="K82" i="2"/>
  <c r="M82" i="2"/>
  <c r="N82" i="2"/>
  <c r="O82" i="2"/>
  <c r="P82" i="2"/>
  <c r="F83" i="2"/>
  <c r="K83" i="2"/>
  <c r="M83" i="2"/>
  <c r="N83" i="2"/>
  <c r="O83" i="2"/>
  <c r="P83" i="2"/>
  <c r="K84" i="2"/>
  <c r="M84" i="2"/>
  <c r="N84" i="2"/>
  <c r="O84" i="2"/>
  <c r="P84" i="2"/>
  <c r="F85" i="2"/>
  <c r="K85" i="2"/>
  <c r="M85" i="2"/>
  <c r="N85" i="2"/>
  <c r="O85" i="2"/>
  <c r="P85" i="2"/>
  <c r="K86" i="2"/>
  <c r="M86" i="2"/>
  <c r="N86" i="2"/>
  <c r="O86" i="2"/>
  <c r="P86" i="2"/>
  <c r="K87" i="2"/>
  <c r="M87" i="2"/>
  <c r="N87" i="2"/>
  <c r="O87" i="2"/>
  <c r="P87" i="2"/>
  <c r="K88" i="2"/>
  <c r="M88" i="2"/>
  <c r="N88" i="2"/>
  <c r="O88" i="2"/>
  <c r="P88" i="2"/>
  <c r="F89" i="2"/>
  <c r="K89" i="2"/>
  <c r="M89" i="2"/>
  <c r="N89" i="2"/>
  <c r="O89" i="2"/>
  <c r="P89" i="2"/>
  <c r="K90" i="2"/>
  <c r="M90" i="2"/>
  <c r="N90" i="2"/>
  <c r="O90" i="2"/>
  <c r="P90" i="2"/>
  <c r="K91" i="2"/>
  <c r="M91" i="2"/>
  <c r="N91" i="2"/>
  <c r="O91" i="2"/>
  <c r="P91" i="2"/>
  <c r="K92" i="2"/>
  <c r="M92" i="2"/>
  <c r="N92" i="2"/>
  <c r="O92" i="2"/>
  <c r="P92" i="2"/>
  <c r="K93" i="2"/>
  <c r="M93" i="2"/>
  <c r="N93" i="2"/>
  <c r="O93" i="2"/>
  <c r="P93" i="2"/>
  <c r="K94" i="2"/>
  <c r="M94" i="2"/>
  <c r="N94" i="2"/>
  <c r="O94" i="2"/>
  <c r="P94" i="2"/>
  <c r="K95" i="2"/>
  <c r="M95" i="2"/>
  <c r="N95" i="2"/>
  <c r="O95" i="2"/>
  <c r="P95" i="2"/>
  <c r="K96" i="2"/>
  <c r="M96" i="2"/>
  <c r="N96" i="2"/>
  <c r="O96" i="2"/>
  <c r="P96" i="2"/>
  <c r="K97" i="2"/>
  <c r="M97" i="2"/>
  <c r="N97" i="2"/>
  <c r="O97" i="2"/>
  <c r="P97" i="2"/>
  <c r="K98" i="2"/>
  <c r="M98" i="2"/>
  <c r="N98" i="2"/>
  <c r="O98" i="2"/>
  <c r="P98" i="2"/>
  <c r="K99" i="2"/>
  <c r="M99" i="2"/>
  <c r="N99" i="2"/>
  <c r="O99" i="2"/>
  <c r="P99" i="2"/>
  <c r="K100" i="2"/>
  <c r="M100" i="2"/>
  <c r="N100" i="2"/>
  <c r="O100" i="2"/>
  <c r="P100" i="2"/>
  <c r="K101" i="2"/>
  <c r="M101" i="2"/>
  <c r="N101" i="2"/>
  <c r="O101" i="2"/>
  <c r="P101" i="2"/>
  <c r="K102" i="2"/>
  <c r="M102" i="2"/>
  <c r="N102" i="2"/>
  <c r="O102" i="2"/>
  <c r="P102" i="2"/>
  <c r="F103" i="2"/>
  <c r="K103" i="2"/>
  <c r="M103" i="2"/>
  <c r="N103" i="2"/>
  <c r="O103" i="2"/>
  <c r="P103" i="2"/>
  <c r="K104" i="2"/>
  <c r="M104" i="2"/>
  <c r="N104" i="2"/>
  <c r="O104" i="2"/>
  <c r="P104" i="2"/>
  <c r="K105" i="2"/>
  <c r="M105" i="2"/>
  <c r="N105" i="2"/>
  <c r="O105" i="2"/>
  <c r="P105" i="2"/>
  <c r="K106" i="2"/>
  <c r="M106" i="2"/>
  <c r="N106" i="2"/>
  <c r="O106" i="2"/>
  <c r="P106" i="2"/>
  <c r="F107" i="2"/>
  <c r="K107" i="2"/>
  <c r="M107" i="2"/>
  <c r="N107" i="2"/>
  <c r="O107" i="2"/>
  <c r="P107" i="2"/>
  <c r="K108" i="2"/>
  <c r="M108" i="2"/>
  <c r="N108" i="2"/>
  <c r="O108" i="2"/>
  <c r="P108" i="2"/>
  <c r="K109" i="2"/>
  <c r="M109" i="2"/>
  <c r="N109" i="2"/>
  <c r="O109" i="2"/>
  <c r="P109" i="2"/>
  <c r="K110" i="2"/>
  <c r="M110" i="2"/>
  <c r="N110" i="2"/>
  <c r="O110" i="2"/>
  <c r="P110" i="2"/>
  <c r="K111" i="2"/>
  <c r="M111" i="2"/>
  <c r="N111" i="2"/>
  <c r="O111" i="2"/>
  <c r="P111" i="2"/>
  <c r="K112" i="2"/>
  <c r="M112" i="2"/>
  <c r="N112" i="2"/>
  <c r="O112" i="2"/>
  <c r="P112" i="2"/>
  <c r="K113" i="2"/>
  <c r="M113" i="2"/>
  <c r="N113" i="2"/>
  <c r="O113" i="2"/>
  <c r="P113" i="2"/>
  <c r="F114" i="2"/>
  <c r="K114" i="2"/>
  <c r="M114" i="2"/>
  <c r="N114" i="2"/>
  <c r="O114" i="2"/>
  <c r="P114" i="2"/>
  <c r="K115" i="2"/>
  <c r="M115" i="2"/>
  <c r="N115" i="2"/>
  <c r="O115" i="2"/>
  <c r="P115" i="2"/>
  <c r="K116" i="2"/>
  <c r="M116" i="2"/>
  <c r="N116" i="2"/>
  <c r="O116" i="2"/>
  <c r="P116" i="2"/>
  <c r="J8" i="2"/>
  <c r="J9" i="2"/>
  <c r="J10" i="2"/>
  <c r="J16" i="2"/>
  <c r="J11" i="2"/>
</calcChain>
</file>

<file path=xl/sharedStrings.xml><?xml version="1.0" encoding="utf-8"?>
<sst xmlns="http://schemas.openxmlformats.org/spreadsheetml/2006/main" count="241" uniqueCount="159">
  <si>
    <t>Exponential Dist.</t>
  </si>
  <si>
    <t>a</t>
  </si>
  <si>
    <t>Average Interarrival Time</t>
  </si>
  <si>
    <t>1/a</t>
  </si>
  <si>
    <t>Arrival</t>
  </si>
  <si>
    <t>Filling out form</t>
  </si>
  <si>
    <t>Fixed/Deterministic</t>
  </si>
  <si>
    <t>5 mins</t>
  </si>
  <si>
    <t>Registration</t>
  </si>
  <si>
    <t>7 mins</t>
  </si>
  <si>
    <t>Walk to the room</t>
  </si>
  <si>
    <t>2 mins</t>
  </si>
  <si>
    <t>Normal Dist.</t>
  </si>
  <si>
    <t>Seeing the Doctor</t>
  </si>
  <si>
    <t>-µ * ln(rand())</t>
  </si>
  <si>
    <t>Simulation</t>
  </si>
  <si>
    <t>Emergency Room</t>
  </si>
  <si>
    <t>Exponential Distribution</t>
  </si>
  <si>
    <t>Normal Distribution</t>
  </si>
  <si>
    <t>mean= 20 mins</t>
  </si>
  <si>
    <t>st. dev. = 10 mins</t>
  </si>
  <si>
    <t>a =2 Patients/Hour</t>
  </si>
  <si>
    <t>µ</t>
  </si>
  <si>
    <t>µ=7</t>
  </si>
  <si>
    <t>Mean</t>
  </si>
  <si>
    <t>Standard Deviation</t>
  </si>
  <si>
    <t>σ</t>
  </si>
  <si>
    <t>norminv(rand(),µ,σ)</t>
  </si>
  <si>
    <t>Rate of Arrivals (Per Unit of Time)</t>
  </si>
  <si>
    <t>µ=1/a</t>
  </si>
  <si>
    <t>µ=0.5 hrs= 30 mins</t>
  </si>
  <si>
    <t xml:space="preserve">Patient </t>
  </si>
  <si>
    <t>Interarrival</t>
  </si>
  <si>
    <t>Finish Form</t>
  </si>
  <si>
    <t>Finish Walking</t>
  </si>
  <si>
    <t xml:space="preserve">Wait </t>
  </si>
  <si>
    <t>Start Doc. Time</t>
  </si>
  <si>
    <t>Finish Doc. Time</t>
  </si>
  <si>
    <t>Total Time Spent</t>
  </si>
  <si>
    <t>Example</t>
  </si>
  <si>
    <t>Answers:</t>
  </si>
  <si>
    <t>a)</t>
  </si>
  <si>
    <t>b)</t>
  </si>
  <si>
    <t>c)</t>
  </si>
  <si>
    <t>d)</t>
  </si>
  <si>
    <t>Finish Clerk1</t>
  </si>
  <si>
    <t>Finish Clerk2</t>
  </si>
  <si>
    <t>Wait Clerk</t>
  </si>
  <si>
    <t>Vodafone</t>
  </si>
  <si>
    <t>Orange</t>
  </si>
  <si>
    <t>Base Fee</t>
  </si>
  <si>
    <t>Included Minutes</t>
  </si>
  <si>
    <t>Unlimited</t>
  </si>
  <si>
    <t>Additional Minutes</t>
  </si>
  <si>
    <t>Long Distance</t>
  </si>
  <si>
    <t>Total Cost</t>
  </si>
  <si>
    <t>Actual Minutes:</t>
  </si>
  <si>
    <t>No. LD Minutes:</t>
  </si>
  <si>
    <t>% of LD Minutes:</t>
  </si>
  <si>
    <t>Saving:</t>
  </si>
  <si>
    <t>mean</t>
  </si>
  <si>
    <t>st. dev.</t>
  </si>
  <si>
    <t>Random</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</si>
  <si>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</si>
  <si>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</si>
  <si>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</si>
  <si>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</si>
  <si>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</si>
  <si>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</si>
  <si>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</si>
  <si>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</si>
  <si>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</si>
  <si>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</si>
  <si>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</si>
  <si>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</si>
  <si>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3c7f3aa8-d5b6-453d-984b-0b5f69938f69</t>
  </si>
  <si>
    <t>CB_Block_0</t>
  </si>
  <si>
    <t>㜸〱敤㕣㕢㙣ㅣ㔷ㄹ摥ㄹ敦慥㜷搶㜶散挶戹㌴改捤扤㕦ㅣ㙤攳㌴改㠵ㄲㄲ㕦㜲㙢㜳㜱㘲㈷愵㉡㘵㍢摥㍤㘳㑦戲㌳敢捣捣㍡㜱〹㤰㤶搲㔲㉥㐲㉤て搰㔲愰慡慡ち㜸㐰㉡て㔵ぢ攵〱㠱㐴㠵㕡挴㐳㠵挴㐳愵㔲㈱㤰〰㐱㈴㕥晡㔰愹㝣摦㤹㤹摤搹㕤敦搸搹戴攰㈰㑦戲㝦捥㥣晢㌹晦昵晣晦㤹㈴㤴㐴㈲昱㈱ㅥ晥换㈷挹挴攵ㄳ昳慥㈷慣摣㘸戹㔴ㄲ〵捦㉣摢㙥㙥搸㜱昴昹晤愶敢㜵愰㐲㍡㙦愲摣㑤攵㕤昳㘱㤱挹捦〹挷㐵愵㔴㈲㤱挹㘸㉡捡搹〹㝦㝤攱㡢挶㔶摤㐹㠰挹搱㤱㐳㔳挷搱敢㠴㔷㜶挴愶㠱㘳㝥摢敤㐳㐳戹愱摣戶捤㕢㙦捦㙤摥㌴㌰㕡㈹㜹ㄵ㐷㙣户㐵挵㜳昴搲愶㠱昱捡㔴挹㉣摣㉢收㈷换㈷㠴扤㕤㑣㙤扥㙤㑡摦㝡攷搰搶㙤摢㡣扢敥扡戳ㅢ㐳㈷づ㡥㡥㡣㍢挲㜰㍦愲㍥㔳㥣昲搶㌱㔱㌰戹㌶㈱ㅣ搳㥥捥㡤㡥攰㙦㘴晥㜸扢㈳㌷㌱㈳㠴挷愱㠵㈳散㠲㜰㌵㌴散戲㠶㕤户㘲捤㜲昳㌴㙢㌷㤶㕡搰㕤㉦㘵㡤㡡㔲㐹戳挲㕥㌳搶㈱散㕤㐹㥦敦戶㈶㠴敤㥡㥥㌹㘷㝡昳㘹㙢ㄲㅤㄵ㝢慣愳慥㌸愲摢搳攲愰㙥㠹㤴戵愷㘲ㄶ㤳晥㤳攸戸㌱散㈲㍡㌱戹晣摣戰㙢㡤捥攸㡥㥣㤱换㡤㠹愹扢摢㈹搴搷扤戶㜵扦㥣扡ㅣ㠱㝤㕥摦扡ㅥ㑡㡥改㑥戵收㘰敢㥡挱攲敢㘷㜰㙢敢晡㤱㍤慡㙦㜳㜳敢㌶㜲㉢敢㙢㉢㕤〱㝤换ㅤ挵㘲戴㌴㐱㈷㐱㠶㠰〸搴戲〴㕤〴摤〰㑡昲摦攰㤲㘸㐳ㄶ愹㜹㕤捤㑦愹昹㠲㥡㉦慡㜹愱收つ㌵㍦慤收㘷搴扣愹收㡦慢昹ㄳ愸ㄳ㍥㤹捥㑥㌵㜸㤲户晦敤搱㘷摦昹昱昰㡢㙦晣敡㥡㝦㙤㥡搹搹扤ち㤵づ〷㤳ㅡ㜳昴㔳㈰戵ㅡㄵ㙦挹㙤收㥦挵戹〲㑣㘱㙣㌳敥㌰㠶㠶㡡摢㌶敢户改㈹㉥㉢〶昹㜵㠴搲㠷扡摤挶㝤愶㕤㉣㥦㤲戸扢㝣㐴㜷㐵㙤攳〶㠳戲㤱㜲挵㉥扡㤷㉤㕣㌸攱改㥥搸搸㔸㔶敢愴愹搹〴搸㑡戸㜲扣㉢ㅢ㥢ㅤ搳㑢ㄵ㌱㝣摡昴㡢慦㘸㈸戶挶㥤昲㔴敢搲摤㡥㌸㔹㉤㙤㥡搱㌰㠴摡㥣散扢㘹㤵㝥㤱㍦慦㠱搱㤹戲㉢㙣㌹扤㐱㙢摣㉣㥣㄰捥㠴愰㐸ㄴ㐵戹搴戵㉣ち戸㝥昰㤰㡤㠵㠲㕢㡢搷㐴㜳㡤㕤愷㍤㌰戳㈸㘲扥戳挲昱收㈷昵愹㤲㔸㔷㔷挵ㅦㄳ〵ㅢ敡戲㜷㤷ぢㄵ㜷戴㙣㝢㑥戹㔴㕦㌲㕣㥣搳㈱㘹㡡〷捡㐵㤱㑣㈶愴㔰㠰挰敤攸㔰㤴挴㉤慤㜹㐱㈲㈲㠲㘲㌲昲愵昵㘴㤷㍢㠲搵㘱ㄵ㈵㐱㥡㔴慦㕢愴㌳捥㔷捡㤸ㄸづ㡣慣㠹晡㠳㠳摥戴㐸户㔵捣㝤扣㤵㔵戵㍦㔸晤慥㌹㘱㝢㝢㜵扢㔸ㄲ㑥慣昶㔳㌸㈳慤ㄷ㈰㜵づ〲愱攵敥㔱搵㈹愷㤵昹搴㈹戳攸捤愴㘷㠴㌹㍤攳㈱てㅡ㌲㤳攱搶㌶㍤摡㈵挸搲㔶ㄳ昴〳㘴戳㠹昴ㅡ㔶㑡㘷昱㈴㔲㤴㑥㌱扣㕣㈷挸搹慥㡥㤷扢㡤摤㘶挹ㄳ扥㔰敥㌵㠰ㄱ㕦慢㐹昴昵㤰㐴ㅤ扤攰㉢㡣㌵挶㈸愸㔴㌷㙤㙦扥挶户㑤㕣攲ㄳ搱㡡㉣㔸㜶戲㠰愲愰㕥ㅥ挴昰ㅡ㠸愶㐱ㅡ挴㔷㡥㄰ㄱ搹㈰㐶戳愳攷㝡㈲㘳晤ㄸㄹ㠱晡㔱㈲㘴敤捤慤㘵〴㠹扤㤹㐸搹愸㈵㍦慥㐸戳㠵㙣㜹㕦㥡慤挵挶㘹敢〸搶ㄳ㕣㑡戰〱㐰昹ぢ㈴ㅣ愵ㅣ搲昵㡦㜶ㄹ摥戵换〹慥〰㠰㝣搲㈸㜳〲㔱㐵ㅢ㙡㈹㜶㈴敢昵挰㑥㤶㐶戱㉦㡡㘸ㄹ㔷敤捣ㅥ㑢㈲㍡戰㍡㤷㠷慥㑤㑡ㅤ㝢㐳㙢摡㡣㉥㠷ㄴㄹ㔳㌵扡搶㐵慡㐶㌷㠲㔵摢搴㕢㔷愱愹㌶㐰㜰㌵㠰慦㔸㘸散㉥捤㥡愷㌹㜹㔱㤸㐴扥㈱搴愶㜲て㠸㤸收㝦㡣㠰㙢㍡扡慣搸捦㌴〵〷㡤㡢摥㝥摥搴㥡户〳愴㌷攸捣ㄵ㥤㐳㕦搱㜹㕡搰搷㠰扤㤴㜷㕡敡㤷敢㔰慣㕤㑦㜰〳㐰㠳㝥攱挹晢㝣扤〴搲㈴戶㈲㤸㕢㑤㡦㡢戴㜰㈷攷㘷㠵搴㍥摤挶愴敥㑣ぢて摥㡢㝤㘳戰㠳换㡥㈳㑡㌸搰ㄶ㘵〶捦㉥敢敢㌳摤摤㑥搹㘲晥㡡㝤散㕥ㄴ㡡㈱㤹㔴㍢ㄲつ昶㜱㡣㥤ㄹ昱㌷㐵㈸㠷晡昷戶搶㐲㈲搲愸㥥扣搸㉥晥㙣戹㈲㐹摡㤰㈴㌷㘱㕢戵㥢〱㈰㈵㤴㍦戴㤴㈸㠳慣戶㐹㔶慢户㔶改摤㡢㌹㤹㌴昸て㥢攴㐸㤷敦慣ㅤ㠱敦挰敤戱㈶㑣慢㉡㉣扡慣㜱攱ㄴ攰㔷㌰㑢㈲敢扢㘴㈹㙡㔶㘴挵㐵㈲㉢㍡㍡㥡捥搲㌱扥㌵㐹㈷つ㔲㈲㤶摢㘳ぢ㘳捥攱㌵愲愲ぢ㤲㐲㈵挶㉤㔴㤵㐰愴㍣搶㕤ㄱ㌱㙤㠸㤸ㅣ㌶㑥扢㤵㘰㌳挱㄰㐰敡㜷㤰㌴㑢摤㜸㠶挲㍡攷攸捥捥攷ㄳㄹ愲㐱扡〷摦㙡㈹慣戶㜲㤸㙤〴户〳㌴㤸㍦㜴㍥挶㄰愲㐴㜹㠴㄰㘹㉤㘹挶㌱㔳㥣㈲つ慣㌲㄰㔴ㅡ慤戸㕥搹㘲㔴愹挷ㄸ㉢ㅦ㉣㝢㘳愶㍢㡢㈸㔴扦ㄱ㈴敥㥢ㄱ㌶愸换㠱敤搳㤰㔷㥥㥤ㄵ㐵捤㤸㈸㔷㈰摡昶㡤㉤㠷㐳㌹搶〷㕢㔲㥥换㔵〵㑦㝢㘷㘳㜴愱挸ㄳ㌱㝣慤昴挴㉥挹昳捤㐳㕦㙦㙤㐷㈷㑤慦㈴扡っ㥦改㤸捥ㄸ搸㐵㐴つ㡡㥤挶攴㡣㈳挴㔸㡦戱挷㌱㡢㈵搳ㄶ㐴〶㙣㑣〶敡昶㡢㘹㐴〸挶换㡣晦㤵敤ㅥ㘳搲搱㙤㜷㔶㘷㌰㜱㝥㜵摤㥢っ㠹愴㡣ㄱ搳㜶㌱㡣挴㈲搳扤挶挴㑣昹ㄴ愲戵ㄵ换摥愳捦扡换〲㉢㈴㝡晦㤱愸㔱㔴㐵㔵㤵㡣㥡㘹ㄷ㍦㍣㤰㈷ㄲ㕢昰㑢ㄲ㐸㕣㈵㔲昴㤷挷㘸㙦摡昵㐱㝣㠶㜶㍡攷搴㡤挸㔱㌵戳㈳㔶ち㤳㔳戵㍢搹收㉥㠰㝢昶ㅣ摤㔷㡢捡㕤㔰扣㍡㐵て㝦㡣㡣㤷㘴㔱つ㠲搰㍦户捡㈷ㄵ收㤱㜲挰㠱挰㌸摦ㅡ挹㉦㙢挸㍡愴扥㔵戵攴㙥㐴㤱扡㡤晤晡㤴㈸㈱ㄶ㙤改摥㉡晦㠵㘶慣愵㤷摣愰㙣戴㙣㔹㍡㐹㡢㘴㌹㔱搰㐹挱挳ㄵ慦㝣挰戴㌵〳㐰搲㕦㤰愵㥦㐶㤶㝥㕡㘶㜵ㅢ㐷ㄸㄶ㤴㘹昶㔵㥥搶ㅤ搳㥢戱捣㐲㠶㉦っ摤㉤ぢ㥡〴㤳㔳昲㠶㑦㈸㌳〶ㅡ慣昹愳㌰搹摣ㅣ搰㥤㠳ㅣ攵搶ㄱ晤愰㕣㔵㐹攳㡦搲愶㘳〹〲㐶㝡㐹戵扢搱㕢㑡摥㡣㠰挸㤱捦戹昰晥挵戹㉦㈲挷昷换ㄱ敢㌱㈴〲㡦㘰㐴挸搳扤㥤㌶㡥摡愶〷散ㄱ㘳扢㑤㙦捣〵捡〱㤰㤴挷摢㡤ㄲ慢㤱㐶㠳㔵慤㜰㔵㜳㔱㥤㥡戸戲戹㍣慡㌷慥㕢愰搸搷㈸ㄱ㐵戲㔸㈵愹㔹ㄶ㤸攳㜲㔲㌵㡡㔴摣愱戶㔱攲摣愶戵㝤愷ㄴ戹〰挵㈴㘹㈶愱㙤㤷㠴㠲㈰㉦愹〳㍡㡡晥晡㜸昲㠸㐴㙢㘸〳㘴愹愷晣扣㥥㈰ㅣ戸て㔷㑥㡡㈲ㅢ扣㠱扦㔷〵挹㐳ㄵ慦慥㐴㍦摤ㅦ㤴っ㤷㑡㠷㙣㔸〹〵摤㈹㉥ㄳ㤶挶摡㝣つ㈳戹戳㕤敤敦㙦㙦㠴ㄱ〳㌶㘴㐸㈴挶てっ㌶〴㜳㐵愲愹戴捥㝡戸搵搵散っ摦づ〸摤㤶ㄸ㤸昰㡡㘳㘲㑥㥡㘱㌵㑢扥㕦㌶愸㥥ㄶ愵ㅣ搵㡣攱㈹ㄷ㉡摤愳ㅣて㔲㤲挱㌵攳〸摤㔲戸挰〰戱ㅢ愴挶ぢㅥ挲扡搵づ㜸㌲㔸㍥搸挱㡥昸㘱ㄳ㕡㘷㤴愰改ㄸ挲慤㕦〴㜹愷㑤㡣㐲㤰ㅡ昲昹攷づ攵搹㘷昸晣㘸㐷㈲㑣〴㑣挴㔰㔷㡣昵〰攴㐶愳㤲攴愲晥㌰㔸敥㑢㌶㈹戴扡挳㍣㥡ㄸ㍤㌴昹ㅣて㌷㜸ㄸ挷敡㈵摢㤴㜰挷捤㌳愱㑤㑢昳慢㡣㝤㜶愱㔴㈹ち愹㡡㐳㔹㉤㌵昲戲挰㤷扣晥攷㜳㔳捣扥〴㥢戲て㐷㈹㉥㤹㐸㙡摦敥搶㍥㠵收㔲挸愱て㕦戶㌱昸ㄸ攳㤶㤳挱戰愶㍢ち戴て㔷搷㉥㉦挸㡢㜳㄰㘹㑤㔹㤴㘵晢㜱ㄷ慦ㅡ㐱㤶摣ㄶ愹戶扦扣扦㑣㥢㍤㤲戵搷昴戳㤶〵㡥戰㑥㕦攰愵搳㌰㐶摡攴づ㜶㤲㌸ㄷ㐴㜶捦㝤㔱扥㈶捥敤〸㡣て㠵昱㕤㥥㠲ㄲ搸㔵㌰ㄲつ㙥戵㘶㜵㉢㡣晣搲昲搶㜶〲㈸っ〱搳愰㐵㑤摦挰ㄹ㐱㝡㜱〳㠷挱挸㤸攸㘸㌴㤰捡ㄸ㘵㍦ㅣ昶㐰ㅡ戸㠹〷改挹㌲㤴㤰户㐶㕥ちぢ敦㈵づ㕡㌸〲㤵㥤㜵つ㤹攳扡㠷慢㉦昶㠶㠶散攱㘲㤱收㉥晣㜳换〲慢戸戶攱㥢愳㙢ㅡ㉥㘴挹㌵搱扥扢戶愱㈰戸㈸戸㘵㉣户㔷昷ち㌳ㄳ摥扣㝦㘹慢㕤㤲㐸晤〲晥㠸〵㐷愷捤㥣戴㜹〹㜵㡥㝢㥦㍤㘱㤷㑦搹㜲㕥㈹㤷㌷晥㘸挵㙡㥤㥤㥣㘴㌶昱㈱晥挸㐷㑤愴㕥㐷㡦㑢㤹㌶㍢愸㌹㐸搸㡦㝣㝣㘹㌰㠰㜴っ㥤挰㜶慦摥ㄸ㈰㥤慣㘹愰ㄳ㈹〸㔶〸挵㥥晥挸〸㐵昹㌹搰㑡㘲昱㡦攴搸昳㤷挰晡捡捦㤰㐳㠴攳㍤㄰㈳愹慢㤱㡡㐱㥤ㄴ攴挱昵づ㕥〶昹晦挱㔲挸捤ぢ戲搳㝦㠱㤹㤵搷ㅡ㔱㜴㈵㔱昴㙡㌳㡡ㄸ㠸㍤慦㤰㌷㘷扦㜲搴晣搸慦昵晥て㡦㥡昷〰挳㝣愴㌵㠶愰ㅡ㠳昱㔵㘳愰愳挹ㄸ戸ㅥ挵搲ㄸ戸㤷㙤ㄸ慦昷㡤㠱挰摢㜱〰ㄹ㡢ㅢ〳㡣攲挵㤸㝣㤱愰㙡挴㠱挱戳搶㍡㡢㥥戰扤戸㕥㉢㕣㐴敥愱㥥摣㔱昸㥥搶㌷㘷㡦敢㡥㙥㙤㤰昹㝢ㅣ〱戵攵㑣攲扥戶㙣挲ㄶㅢㄷ㉣㤱㡤ㄶ昰㑡㠴晥昴ㄵ捦挹搲㙥愹〳㔳晥攳㍢敡㤵㡣㤲扥〰㥦㠸挲ㄳ㐲攲㜳㙢㝥戲攷㑦て㍦戶㠳昷搲〲㕡㑤㌱㄰摣㑥㜰㥥㤶〳挲户㤱㉢㈱㙢昹昹捤〱㝣㠸㘴捥㤶挴㠸敥㐸㝢挷搵慣㌰改ㄳ㕥㠴㌰㝤攲㕢づ挶㈴㙥㌸昸挶㘴慥挱戱㈹㍦㕦㤲捥挰㕣㘴攲搲㝢ㄷ〶〸㤵㤶㉡慢㑤扢㌲昵㔳㈸㥤昳㥣㐸扤㍤挸昳㈵ㅦ㐵㜹戹㔱慢㙤愳㔶㤳㘶愲㌲㠸ㅡ愱㤴㐲愴㠱ㄴㄲ㍤戲㌰昴㉦愵搴㌸ㄲ愹ㅣ㐰㑣っ慤㌱㤸换㤳晦㡡㄰㄰搵敢㝤㙤㝥慡㠲㕤〴ㄶ㐳慦㝢扢㘷㔷㕡㥤愱㙡㘲㔰㔶㥥㍥づ㈳㈱㡦㈹捣㘰㤴㔶收ㅥ㐱㈲㝣㔲㐳㐸㉤搹昱挴㐱㝡㉣㍦挴收㌳㜶捡愲㔷㉤㙢敤戲㉢戸攳〱㍤㤳㤶ち挳㕥捤㙣ㅣ㍤㘵㌴捥慦㥡昵戳〸㝢晤㘴戵㔱㔷㔰〴㥤㘵㙦挰昹ㄳ㘱㍥㝥て挴昲挱㕡搷㙢ㅢ㑢愸攳散㑥㉣㤰㍦搸㕦㔷挶㌰㌶㐶㈵挷㐰挲㉥愹㔶挶扦〴㍥㠱㈶搲㥥㔷戴㕡㤲㘳㈹ち愳搱㈱㘷㜵愸㑤晡㥦㜱㙡挹㔹㤳慣捤㠰㜵㥤晥㍦㠶㡣㐵昵扦挲㈸㥢㐴搹㝤㐱㠲㉦㈹㐶㑡ㄶつ捥㜰㐷攰挳㐶㤸㐶ㅥ㠱㌵㤹㘴㜰摢㑦㑤攰ㄳ㔵扦㔸㑡㜰㜸戸㤲㡤㤷㈰慡㙤㘹摢㜶戵ㄴ㠰㡣〲愵㝥〸ㄱ搴戲㍤㈷摤㝣㡥㑤摦㡦散㌵〷捣㠲㔳㜶换㠶㌷㌰㠱昰敥〰扦㌰㌳㘰昳っ㉢㉦㌵ち戵㙢戱ㄳ摤て愰捤挱㐳㄰搸〷㠵昷㔱㐵ㅤㄹ㐳㔸㕡捣㠲㕦ㅢ昵㐵〲㐹搴づ敥㈵挶攱㡡㕥挲〷慡㠷攰搵昴㤸戵㉣㤴㥤敦㕢㙥扣㡢挱慤挳㙤慣㝢攱昹ㄱ愵ㅣ挲㘰㜲〹て㍣挸㝤㙤摣㠳晡扡挱摡㕣搶㙣捦扢㤶㑤扤〸㥣㉥㙤㤴㝡㤲攱㤸晣敥㌸慢㍤㐸㠸㌸て扤愳㑢㜷挵戲户㝥搰㜹昰搹㌶㕤㕥㠳㈵㌸捡㤶㄰攷晥㉣㥡㉡㍢〹昰搳昲㐱㠲㉦ち晤㜹㜷㌳昱㍣㤶㐵〶㐰㍡㤱搶〱㕡㔳昵昷ㄷ愲㙡㠵㐷ぢ㔲㘱㔶昹ㅥ捡戹㑢晥㙡㡢捣挳㔱㐳ㅥ㈱㤰搶愲㤲㕢攱ㄱ㐲㡥晦㉣ㅡ㔴挷㥦㐶㙥敢昱扦戳攰昸㔴晥㜲㝤搱晥晢㐲攵愱ㅤ攷搰㈷〸㑡〴ㄶ㐰㕦㔸戳㤷㘲㤱戲㈶敤〷ㄱ㕥摢㠱㌴㥥摦〷晦扥扢攳慤㌷昹晣㘳㠷㈲〵㈱㡡敡㔷㐱㐱㈸㔷昱㔴㜴ㄵ戳挸㙤扤㡡㙦㉥戴㡡㍥捡㐸捥㐴㜳〰㝡㍡ㄴ搲㡡㕣㤵㡢〴㌷㤴㍦㐵㈲ㄴ㠹扡㔹昴ㄱ戱戲㙤〵〹戴攵捥换戶㜳㐸㠴㙤㔳摣㠸㤸㑦㜸愴㝤挴㉢㡦昴摡愴㝤户㙢摡搷㡡ㄹ㉢昰户㉥ぢ搹㠰㈵昱㥢搸㤶㈲㍤摤㘶㉣㕦㜹㌲㐴捣摥扤攱昷㔱㙡㄰㕤〲㘱昸ㄶ㈹〹㠹ㅢ愹㝣㈵慣晣昲㉢㌵攷㈸ち昰㠰㝡晣捡㈴㌸㔹昹㠹戰昲ㄶ㝣㝢㈵敢㈴㜸㔷㠰捦扢㘱㘵ㄲ愶慣晣㜸㔸昹敦㕢㌶㔴㉢㠷㜴攸昷㥣㈲㤱挴搸扡搲晡㡦㝣㠷捤㐳㜵捡愰晥散㌲晣㙣㑡㑥ㄹ㈴㉥㐹つ摡㡤㙢ㅦづ扥㠴摥㡦㕢㑣戸散〱㈱敢晦㠷〸晢㜰扢㘹㑣昷㜴㝣攸㍣㠷戰戲愳挹㌷㌶㑥ㅢ㠷ㅣ㘴㜴ㅡ晢㕣㥣愹㡡换㡡㐴㘰づ㈴晤晤㕤挴晤ㅥ㘳㍡搶昶㈳っ㠷愹扣㉤搲㥥昲㤰㈱㤴愴昲㔸㠸搹挴搹ㅡ捤㘸㥦〷㜲㈰㈶〱㤹搰扥〰攸㠷㕣搶㌰愳㡦晣㉦㤹晢㉣ㄲ摡㈳〴㡦〲㘴ㄵ㌲㍢改㈰晤㈵㠰摥昰扦愳ㄸ㤸㤳晥ㄲ㔵㌹ㄳづㄶ㈵㈳敤换㙣昰㌸㐰〷ㅣ戵㑡㐰㠴㔹敤〹攴㐴〷愵攰㤰㠳㍥挹㠲慦ㄲ㝣つ㈰㥢攲㘴㤷扣㙢㕣㔳㥢㥡敢敢㘸慡㜰㉢愴ㅣ晢㐶㤰攰㑢敡㉣挰摤慤㙤㘵ㅥ㠵挳捦昷ㄱ搴慣晢㑥㝦ㄷ扥扢㥦攷愲㍢昰摦㡥愴愴㘱㥦㔴㍦搱㕥㕦㘴〲摡攴昲攷㘰戳㉦愰ㅦ慥慢㘶㘳戲挷㑦攲㤷㔱搳捡㈳昸昷㉣㝥捡㐹㡣挰㔱愸㘹㌳㜰戳㤰〶㘴挱㙣㔰㐰㤵愵㍤〵愰㄰挷挴㤳昶㌴摦㠸㕡昶慦㝤㉢㐸昰㐵㈱㕥捦㌲㔱ち㥡㠷〳ㄲ搷戲攰㐴挳㠰挴扦㉣㌸ㅥㅤ昰摢挸㔵㈴戲㤰愸搷㑡㐴㕡㤲戹捦〰昴㜴昴㜲㙥搴㜲敡㘹愵昰㔰昱愱㠷摥敦㑤づ㙣㑣㝥㝡㘷昷㌳敦晥昶扤愷摦晥捣昶扦㝥昰摣㜳㙦晦昹改㌷㍦㜸㝤㙡晢㙦㕥㜸攱搷昷晣攰捤昷㔶ㅢ捦慢慦扣扦晦昹㌳㐳㈷捥㥣㌴㡥摥戲攷捣晤挷てて㡤㕦㌲搸搱搱搹㜹㘳晦ㅢ㤷摥搴㜷昶攴慢捡㉦晦戸摥㔶攴㜲㌹攰ㄱ㠰昰改攳戲攵㌴扥㡢〴愶挱ㄹ㝦慣搳攰㜲捦攲愷ㄴ㠳㡤ㅡ挱㑢〶㍥つ㑥㐰ㄶㄴ敡ぢ扡晥〳㡣㑡戲㙢</t>
  </si>
  <si>
    <t>Decisioneering:7.0.0.0</t>
  </si>
  <si>
    <t>34b118b5-c176-4295-9239-ca0b280abf72</t>
  </si>
  <si>
    <t>CB_Block_7.0.0.0:1</t>
  </si>
  <si>
    <t>㜸〱敤㕣㕢㙣ㅣ搵ㄹ摥ㄹ敦慣㜷搶㜶㙣攲〴〸㔷㜳扦㌸㕡攲㤰㜰㈹㑤㠳㉦戹㐱㉥㑥散㠴㔲ち换㜸昷㡣㍤挹捥慣㤹㤹㜵㘲㑡㑢㘸㈹㤴㕥㔴㐱㉢戵㔰摡㔲㔴愱昲㔲㠹㍥㈰㘸改㐳愵㑡慤㉡愸晡㠰㉡昱㔰㠹愲㕥ㅥ㕡㔵㤱捡〳て㐸昴晢捥捣散捥敥㝡挷㘶㠱搶㔴㥥㘴晦㥣㌹昷㜳晥敢昹晦㌳㐹㈹愹㔴敡㍤㍣晣㤷㑦㥡㠹ぢ愶ㄶ㍤㕦搸昹昱㑡戹㉣㡡扥㔵㜱扣晣愸敢ㅡ㡢晢㉤捦敦㐲㠵㑣挱㐲戹愷ㄵ㍣敢㝥㤱㉤㉣〸搷㐳㈵㉤㤵捡㘶㜵ㄵ攵散㠴扦㠱攸㐵㘷慢摥㌴挰昴昸搸愱㤹攳攸㜵捡慦戸㘲昳搰戱愰敤㡥㤱㤱晣㐸㝥晢㤶㙤㌷攴户㙣ㅥㅡ慦㤶晤慡㉢㜶㌸愲敡扢㐶㜹昳搰㘴㜵愶㙣ㄵ㙦ㄷ㡢搳㤵ㄳ挲搹㈱㘶戶㕣㍦㘳㙣扢㘹㘴摢昶敤收捤㌷摦搴㡢愱㔳〷挷挷㈶㕤㘱㝡ㅦ㔲㥦ㅡ愷扣㙤㐲ㄴ㉤慥㑤〸搷㜲㘶昳攳㘳昸ㅢ㥢㍦摥㙥捣㑦捤〹攱㜳㘸攱ち愷㈸㍣ㅤつ㝢散㔱捦慢摡昳摣㍣摤摥㡤愵ㄶつ捦搷散㜱㔱㉥敢㜶搴㙢搶㍥㠴扤㉢ㅢ㡢扤昶㤴㜰㍣换户ㄶ㉣㝦㌱㘳㑦愳愳㔲㥦㝤搴ㄳ㐷っ㘷㔶ㅣ㌴㙣愱搹㝢慡㔶㈹ㅤ㍣愹慥慢愲㉥攲ㄳ㤳换捦㡦㝡昶昸㥣攱捡ㄹ㜹摣㤸㠴扡扢摤㘲㘳摤换摡昷换愹换ㄱ搸攷ㄵ敤敢愱攴㤸攱搶㙡づ户慦ㄹ㉥扥㜱〶搷戵慦ㅦ摢愳挶㌶搷戴㙦㈳户戲戱戶搲ㄳ搲户摣㔱㉣㐶捦㄰㜴ㄳ㘴〹㠸㐰㍤㐷搰㐳搰ぢ愰愴晦つ㉥㠹㌷㘴㤱㕡㌰搴挲㡣㕡㈸慡㠵㤲㕡㄰㙡挱㔴ぢ戳㙡㘱㑥㉤㔸㙡攱戸㕡㌸㠱㍡搱㤳敤敥㔶挳攷㐷㙦ㅦ搵摥㕥昸捣㥥攷㕦戶晦晡敤㝢㝡摦攸㕤㠷㑡㠷挳㐹㑤戸挶㐹㤰㕡㥤㡡户收户昰捦昲㕣〱愶㌰户㥢㌷㥡㈳㈳愵敤㕢㡣敢つ㡤换㑡㐰㝥〳愱っ愰㙥慦㜹㠷攵㤴㉡㈷㈵敥㉥ㄸ㌳㍣㔱摦戸攱戰㙣慣㔲㜵㑡摥昹㑢ㄷ㑥昹㠶㉦捥㙢㉥慢㜷搲搲㙣ち㙣㈵㍣㌹摥㐵捤捤㡥ㄹ攵慡ㄸ㍤㘵〵挵ㄷ㌶ㄵ摢㤳㙥㘵愶㝤改㙥㔷摣㔷㉢㙤㤹搱㈸㠴摡㠲散扢㘵㤵㐱㔱㌰慦愱昱戹㡡㈷ㅣ㌹扤㘱㝢搲㉡㥥㄰敥㤴愰㐸ㄴ㈵戹搴㡤㉣ち戹㝥昸㤰㠳㠵㠲㕢㑢㤷挶㜳捤㕤愷㝣㌰戳㈸㘱扥昳挲昵ㄷ愷㡤㤹戲㌸扢愱㑡㌰㈶ち㌶㌵㘴敦慥ㄴ慢摥㜸挵昱摤㑡戹戱㘴戴戴㘰㐰搲㤴づ㔴㑡㈲㥤㑥㐹愱〰㠱摢搵愵㈸愹㙢摢昳㠲㐴㐴っ挵㘴攴㜳ㅢ挹㉥㝦〴慢挳㉡捡㠲㌴愹㕥扥㑣㘷㥣慦㤴㌱〹ㅣㄸ㕢ㄳ昵〷〷扤㝡㤹㙥㙢㤸晢㘸㉢慢敡㘰戸晡㕤ぢ挲昱昷ㅡ㑥愹㉣摣㐴敤愷㜰㐶㝡㍦㠰㜶〶〲愱敤敥㔱搵㈹愷㤴㐵敤愴㔵昲攷㌲㜳挲㥡㥤昳㤱〷つ㤹捤㜲㙢㕢ㅥ晤㉣㘴改敢〹〶〱㜲戹㔴㘶〳㉢㘵㜲㜸㔲ㅡ愵㔳〲㉦㌷〸㜲戶㙢攰攵㕥㜳户㔵昶㐵㈰㤴晢㑤㘰㈴搰㙡ㄲ㝤㝤㈴㔱搷㈸〶ち㘳㠳㌹づ㉡㌵㉣挷㕦慣昳㙤ぢ㤷〴㐴戴㈶ぢ㔶㥤㉣愰㈸㘸㤴〷〹扣〶愲㘹㤲〶挹㤵㘳㐴㐴㌶㐸搰散攸戹㤱挸㔸㍦㐱㐶愰㝥㥣〸㔹㝢㑢㝢ㄹ㐱㘲㙦㈵㔲㌶㙡换㡦㙢搲㙣㈹㕢㍥㤰㘶ㅢ戱㜱晡搹〴攷㄰㥣㑢戰〹㐰昹ㅢ㈴ㅣ愵ㅣ搲㡤㡦㝥㍥摥昵ぢ〸㉥〴㠰㝣搲㈹㜳㐲㔱㐵ㅢ㙡㈵㜶㈴敢昵挱㑥㤶㐶㜱㈰㡡㘸ㄹ搷散捣㍥㕢㈲㍡戴㍡㔷㠷慥㑤㑢ㅤ㝢㘵㝢摡㡣㉦㠷ㄴ㤹㔰㌵扥搶㘵慡挶㌷㠲㔵㍢搴㕢ㄷ愳愹㍥㐴㜰〹㐰愰㔸㘸散慥捣㥡愷㌹昹戱㌰㠹〲㐳愸㐳攵ㅥㄲ㌱捤晦〴〱搷㜲㜴㔹戳㥦㘹ちづ㥢ㅦ㝢晢㜹㜳㝢摥づ㤱摥愴㌳搷㜴づ㝤㐵敦搳㠲扥ㄴ散愵晣愹慤㝥戹ㅣ挵晡ㄵ〴㔷〲㌴改ㄷ㥥扣摦慦㤷㐰㥡挴㜶っ㜳敢改㜱㤱ㄶ敥昴攲扣㤰摡愷搷㥣㌶摣㔹攱挳㝢戱㙦〲㜶㜰挵㜵㐵ㄹ〷摡㤲捣攰搹攵㥣挶㑣㙦户㕢戱㤹扦㘶ㅦ㝢ㅦぢ挵㤰㑥慢㕤愹㈶晢㌸挱捥㡣昹㥢㘲㤴㐳晤㝢㝤㝢㈱ㄱ㙢搴㐸㕥㙣㤷㝣戶㕣㤳㈴ㅤ㐸㤲慢戱慤晡㌵〰㤰ㄲ捡ㅦ摢㑡㤴㘱㔶摢㉣慢㌵㕡慢昴敥㈵㥣㑣㥡晣㠷㉤㜲愴㈷㜰搶㡥挱㜷攰昵搹㔳㤶㕤ㄳㄶ㍤昶愴㜰㡢昰㉢㔸㘵㤱ぢ㕣戲ㄴ㌵㙢戲攲㘳㈲㉢扡扡㕡捥搲〹扥㌵㐹㈷㑤㔲㈲㤱摢ㄳぢㄳ捥攱㜵愲愲ぢ㤲㐲㈵挱㉤㔴㤳㐰愴㍣搶㕤ㄳ㌱ㅤ㠸㤸㍣㌶㑥扦㡥㘰ぢ挱〸㠰昶㝢㐸㥡㤵㙥㍣㐳㘱摤ぢ㜴㘷ㄷち愹㉣搱㈰摤㠳慦戵ㄵ㔶摢㌸捣㜶㠲ㅢ〰㥡捣ㅦ㍡ㅦㄳ〸㔱愲㍣㐶㠸戴㤶㜴昳㤸㈵㑥㤲〶搶㤹〸㉡㡤㔷㍤扦㘲㌳慡搴㘷㑥㔴づ㔶晣〹换㥢㐷ㄴ㙡搰っㄳ㜷捣〹〷搴攵挲昶㘹捡慢捣捦㡢㤲㙥㑥㔵慡㄰㙤晢㈶㔶挳愱ㅣ敢㠳㉤㈹捦攵慡㠲愷戳戳㌱扡㔰攴㠹ㄸ扥㔶㝡㘲㔷攴昹收愱慦扦扥愳搳㤶㕦ㄶ㍤㘶挰㜴㑣㘷㑤散㈲愲〶愵㙥㜳㝡捥ㄵ㘲愲捦摣攳㕡愵戲攵〸㈲〳㌶㈶〳㜵晢挵㉣㈲〴㤳ㄵ挶晦㉡㑥㥦㌹敤ㅡ㡥㌷㙦㌰㤸戸戸扥攱㑤㠶㐴㌴㜳捣㜲㍣っ㈳戱挸㜴扦㌹㌵㔷㌹㠹㘸㙤搵㜶昶ㄸ昳摥慡挰ち㠹㍥㜸㈴㙡ㄴ㔵㔱㔵㈵慢㘶㍢挵てて攴愹搴㔶晣搲〴ㄲ㔷㈹㡤晥昲〴敤㑤扢㍥㡣捦搰㑥攷㥣㝡ㄱ㌹慡㘵㜶㈵㑡㘱㜲慡㝥ㄳ摢摣っ㜰摢㥥愳晢敡㔱戹てㄴ慦搶攸攱㑦㤰昱㤲㉣㙡㐱㄰晡攷搶〵愴挲㍣㔲づ㌸㄰ㄸ攷㕢㌳昹攵㑣㔹㠷搴户慥㥥摣㡤㈸㔲慦戹摦㤸ㄱ㘵挴愲㙤挳㕦ㄷ扣搰㡣戵㡤戲ㄷ㤶㡤㔷㙣摢㈰㘹㤱㉣愷㡡〶㈹㜸戴敡㔷づ㔸㡥㙥〲㐸晡ぢ戳㡣㔳挸㌲㑥挹慣㕥昳〸挳㠲㌲捤扥㉡戳㠶㙢昹㜳戶㔵捣昲㠵愱扢㔵㐱㤳㘰㜲㑡摥攸㠹㘴挶㔰㤳㌵㝦ㄴ㈶㥢㤷〷扡昳㤰愳摣㍡愲ㅦ㤴慢㉡ㄹ晣㔱㍡㜴㉣㐱挰㐸㉦愹㝥ぢ㝡搳攴捤〸㠸ㅣ昹㥣㠹敥㕦㥣㜹㄰㌹㠱㕦㡥㔸㑦㈰ㄱ㜸〴㘳㐲㥥敥敤㡣㜹搴戱㝣㘰㡦ㄸ摢㙤昹ㄳㅥ㔰づ㠰愴㍣摥㥥㈷戱ㅡ㙢㌴㕣搳ちㄷ户ㄶ㌵愸㠹㡢㕡换攳㝡攳昲㈵㡡〳㡤ㄲ㔳㈴换㔵㤲㥡㘵㠹㌹慥㈶㔵愳㐸挵ㅤ㘹ㅢ㈵挹㙤㕡摦㜷㑡㤱て愰㤸㈴捤愴昴ㅤ㤲㔰㄰攴㈵㜵㐰㐷搱㕦㥦㑣ㅥ戱㘸つ㙤㠰ㅣ昵㔴㤰搷ㄷ㠶〳昷攱捡㐹㐹攴挲㌷昰昷扡㌰㜹愸敡㌷㤴ㄸ愷〶挳㤲搱㜲昹㤰〳㉢愱㘸戸愵㔵挲搲㔸㕢愰㘱㈴㜷㜶慡晤㠳敤㡤㌱㘲挸㠶っ㠹㈴昸㠱挱㠶㘰慥㔸㌴㤵搶㔹ㅦ户扡㤶㥤攵摢〱㘱㌸ㄲ〳㔳㝥㘹㐲㉣㐸㌳慣㙥挹て捡〶戵搳愲㤴愳扡㌹㍡攳㐱愵晢㤴攳㘱㑡㌲戸㙥ㅥ愱㕢ちㄷㄸ㈰㜶挳搴㘴搱㐷㔸户搶〱㑦〶慢〷㍢搸㤱㈰㙣㐲敢㡣ㄲ㌴㤳㐰戸㡤㡢㈰敦㜴㠸㔱〸㔲㔳㍥晦摡愹㍣昵㈴㥦攷㜷愶愲㐴挸㐴っ㜵㈵㔸て㐰㙥㍣㉡㐹㉥ㅡ㡣㠲攵㠱㘴㤳㐲慢㌷捡愳㠹搱㐷㤳捦昵㜱㠳㠷㜱慣㝥戲㑤ㄹ㜷摣㝣ぢ摡戴扣戸捥摣攷ㄴ换搵㤲㤰慡㌸㤲搵㔲㈳慦ち㝣挹敢㝦〱㌷㈵散㑢戸㈹晢㜰㤴攲㤲㠹愴捥敤㙥晤㔳㘸㉥㠵ㅣ晡〸㘴ㅢ㠳㡦〹㙥㌹ㄹっ㙢戹愳㐰晢㜰㝤晤昲㠲扣㌸〷㤱搶㤲㐵㔹戶ㅦ㜷昱㙡ㄱ㘴挹㙤戱㙡晢㉢晢㉢戴搹㘳㔹㝢慤㈰㙢㔵攰〸敢っ〴㕥㈶〳㘳愴㐳敥㘰㈷愹㌳㘱㘴昷捣㠳昲㌵㜵㘶㘷㘸㝣㈸㡣敦昲ㄴ㤴挲慥㠲㤱㘸㜰慢㜵慢㕢㘱攴㤷㤶户㝥㉢㠰挲㄰㌰つ㕡搴っっ㥣㌱愴㤷㌷㜰ㄸ㡣㑣㠸㡥挶〳愹㡣㔱づ挲㘱て愴㠱㥢㜸㤰㥥慥㐰〹昹ㅢ攴愵戰攸㕥攲戰㡤㈳㔰挵㍤扢㈹㜳搲昰㜱昵挵搹搴㤴㍤㕡㉡搱摣㠵㝦㙥㔵㘰ㄵ搷㌶〲㜳㜴㐳搳㠵㉣戹㈶摡㜷㤷㌵ㄵ㠴ㄷ〵户㑥攴昷ㅡ㝥㜱㙥捡㕦っ㉥㙤㜵㑡ㄲ摡㉦攱㡦㔸㜲㜴摡捣㘹㠷㤷㔰ㄷ戸昷戹ㄳ㑥攵愴㈳攷愵㜹扣昱㐷㉢㔶敦敥收㈴㜳愹昷昰㐷㍥㙡㑡㝢〵㍤慥㘴摡散愰敥㈰㘱㍦昲〹愴挱㄰搲〹㜴〲摢扤㜶㘳㠰㜴戲愱㠹㑥愴㈰㔸㈳ㄴ㘷昶㐳㈳ㄴ攵ㄷ㐰㉢㠹㈵㌸㤲㘳捦㥦〳敢㉢㍦㐷づㄱ㡥昷㔰㡣㘸㤷㈰㤵㠰㍡㈹挸挳敢ㅤ扣っ昲晦㠳愵㠸㥢㤷㘴愷晦〲㌳㉢㉦㌷愳攸㈲愲攸愵㔶ㄴ㌱㄰晢扥㐲摥㥣晤摡㔱昳㈳扦搶晢㍦㍣㙡摥〶っ昳㤱搶ㄸ㠲㙡っ挶搷㡣㠱慥ㄶ㘳攰ちㄴ㑢㘳攰㜶戶㘱扣㍥㌰〶㐲㙦挷〱㘴㉣㙦っ㌰㡡㤷㘰昲挵㠲慡㌱〷〶捦㕡㘷摢昴㠴敤挵昵㕡攱㈱㜲て昵攴㡤挳昷㜴㑥㙢昶愴攱ㅡ昶㈶㤹扦挷ㄵ㔰㕢敥㌴敥㙢换㈶㙣㜱摥㤲㈵戲搱ㄲ㕥㠹挸㥦扥收㌹㔹搹㉤㜵㘰㉡㜸〲㐷扤㤲㔵㌲ㅦ挰㈷愲昰㠴㤰晡摣㠶㥦敥昹昳晤て敦攴扤戴㤰㔶㌵〶㠲㍢〹捥搳㜲㐰昸㌶㜶㈵㘴㈳㍦扦㌹㠰て㤱慣昹戲ㄸ㌳㕣㘹敦㜸扡ㅤ㈵〳挲㡢ㄱ㘶㐰㝣慢挱㤸挴つ㠷挰㤸捣㌷㌹㌶攵攷㑢搲ㄹ㤸㡦㑤㕣㝡敦愲〰愱搲㔶㘵㜵㘸㔷㙡㍦㠳搲㜹㥦ㄳ㘹戴〷㜹扥攴愳㈸㉦㌴㙢戵敤搴㙡搲㑣㔴㠶㔱㈳㤲㔲㠸㌴㤰㐲攲㐷ㄶ㠶晥愵㤴㥡㐴㐲换〳㈴挴搰㥡㠳戹㍣昹慦〹〱㔱扢摥搷攱愷㉡搸㐵㘰㌱昲扡㜷㝡㜶愵搵ㄹ愹㈶〶㘵攵改攳㌰ㄲ昲㤸挲っ㐶㘹㘵敥ㄱ㈴愲㐷ㅢ㐱㙡挵㡥㈷づ搲㘷〷㈱戶㠰戱㌵㥢㕥戵㥣扤换愹攲㡥〷昴㑣㐶㉡っ㘷㍤戳㜱昴㤴搱戸愰㙡㉥挸㈲散て㤲戵㐶㍤㘱ㄱ㜴㤶戳〹攷㑦㠴昹昸㍤㄰换㠷敢㕤㙦㙣㉥愱㡥㜳扡戱㐰晥㘰㝦㕤㤴挰搸ㄸ㤵ㅣ〳〹扢愲㕡搹攰ㄲ昸ㄴ㥡㐸㝢㕥搱敢㐹㡥愵㈸㡣㐶㐷㥣搵愵戶攸㝦挶愹㈵㘷㑤戳㌶〳搶つ晡晦ㄸ㌲㤶搵晦ち愳㙣ㄲ㘵㜷㠴〹扥㘸㡣㤴㉣ㅢ㥣攱㡥挰㠷㡤㌰㡤㍣〲敢㌲挹攰㜶㤰㥡挲㈷慡㐱戱㤴攰昰㜰愵㥢㉦㐱搴摡搲戶敤㘹㉢〰ㄹ〵搲㝥〲ㄱ搴戶㍤㈷摤㝡㡥捤摣㠹散つ〷慣愲㕢昱㉡愶㍦㌴㠵昰敥㄰扦㌰㌳㘱昳㡣㉡捦㌵ぢ戵换戰ㄳ扤㜷愱捤挱㐳㄰搸〷㠵晦㘱㐵ㅤㄹ㐳㔸㔹捣㠲㕦ㅢつ挴〲㐹搴づ摥㔹收攱慡㔱挶〷慡㠷攰搵昴㤹戵㉡㤴㕤攰㕢㙥扥㡢挱慤挳㙤慣摢攱昹ㄱ攵㍣挲㘰㜲〹㜷摤捤㝤㙤摥㠳挶扡攱摡㍣搶散捣扢㤶搳㝥っ㥣慥㙣㤴㐶㤲攱㤸晣敥㌸愷摦㑤㠸㌸て扤愳㉢㜷挵戲户㐱搰㜹昸搹㌶㕤㕥挳㘵㌸捡㔶㄰攷扥〷㑤㤵㕢〹昰搳ぢ㘱㠲㉦ち晤㜹户㌰昱っ㤶㐵〶㐰㍡㤵㌱〰摡㔳昵て㤶愲㙡㠵㐷ぢ㔲㘱㑥昹㍥捡戹㑢挱㙡㑢捣挳㔱㐳ㅥ㈱㤰搶攳㤲㕢攱ㄱ㐲㡥晦ㄴㅡ搴挶㥦㐵㙥晢昱扦扢攴昸㔴晥㜲㝤昱晥〷㈲攵愱ㅦ攷搰㈷〸捡〴㌶挰㐰㔴戳㥦㘲㤱戲㈶ㄳ〴ㄱ㕥摥㠹㌴㥥㍦㠴晦扥戹昳戵㔷昹晣㜳愷㈲〵㈱㡡ㅡ㔷㐱㐱㈸㔷昱㜸㝣ㄵ昳挸㙤扦㡡㙦㉥戵㡡〱捡㐸捥㐴㜷〱晡扡ㄴ搲㡡㕣㤵㠷〴㌷㤴㍦㐵㈲ㄴ㠹㠶㔹っ㄰戱戲㙤ㄵ〹戴攵捥换戶ぢ㐸㐴㙤㌵㙥㐴挲㈷㍣搲㍥攲㤵㐷㝡㙤㌲㠱摢㌵ㄳ㘸挵慣ㅤ晡㕢㔷㠵㙣挰㤲昸㑤㙣㕢㤱㥥改㌰㤶慦㍣ㄶ㈱㘶敦摥攸晢㈸㌵㡣㉥㠱㌰〲㡢㤴㠴挴㡤㔴扥ㄲ㔵㝥攱挵扡㜳ㄴ〵㜸㐰㍤㐱㘵ㄲ㥣慣晣㘸㔴㜹㉢扥扤㤲㜵㔲扣㉢挰攷捤愸㌲〹㔳㔶㝥㈴慡晣㡦慤㥢㙡㤵㈳㍡っ㝡搶㐸㈴〹戶慥戴晥㘳摦㘱昳㔰慤㤹搴㥦㍤㘶㤰㑤挹㈹㠳挴㘵愹㐱㝢㜱敤挳挵㤷搰晢㜱㡢〹㤷㍤㈰㘴㠳晦㄰㘱ㅦ㙥㌷㑤ㄸ扥㠱て㥤ㄷ㄰㔶㜶㜵昹挶挶ㄹ昳㤰㡢㡣㙥㜳㥦㠷㌳㔵㘹㔵㤱〸捣㠱㜴戰扦换戸摦ㄳ㑣挷晡㝥㐴攱㌰㤵户㐵㍡㔳ㅥ㌲㠴㤲㔶ㅥ㡥㌰㥢㍡㕤愷ㄹ晤昳㐰づ挴㈴㈰ㄳ晡ㄷ〰㠳㤰换〶㘶っ㤰晦㈵㜳㥦㐶㐲㝦㠸攰㡢〰㌹㠵捣㑥㍡挸㝣〹愰㍦晡敦㈸㠶ㄶ愴扦㐴㔵ㅥ㠸〶㡢㤳㤱晥㘵㌶㜸〴愰ぢ㡥㕡㈵㈴挲㥣晥㈸㜲攲㠳㔲㜰挸㐱ㅦ㘳挱㔷〹扥〶㤰搳㌸搹ㄵ敦ㅡ搷搴愱收晡㍡㥡㉡摣ち㈹挷扥ㄱ㈶昸愲㥤〶戸愵扤慤捣愳㜰昴昹㍥㠲㥡つ摦改敦挲㜷昷㡢㕣㜴ㄷ晥摢ㄱ㑤ㅡ昶㘹昵ㄳ㥤昵㐵㈶愰㑤㉥㝦㉥㌶晢〳昴挳㜵搵㙤㑣昶昸㐹晣戲㙡㐶㜹〸晦㥥挶㑦戹て㈳㜰ㄴ㙡摡㉣摣㉣愴〱㔹㌰ㅦㄶ㔰㘵改㡦〳㈸挴㌱昱愴㍦挱㌷愲㤶晤敢摦ちㄳ㝣㔱㠸搷搳㑣㤴挳收搱㠰挴戵㉣㌸搱㌴㈰昱㉦ぢ㡥挷〷晣づ㜲ㄵ㠹㉣㈴ㅡ戵ㄲ㤱㤶㘶敥㤳〰㝤㕤晤㥣ㅢ戵㥣㝡㑡㈹摥㕢扡昷摥㜷晡搳㐳攷愵㍦㝤㙢敦㤳㙦晥敥慤㈷㕥晦散㡥扦扦晢昴搳慦晦攵㠹㔷摦㝤㘵㘶挷㙦㥥㝤昶搷户晤昰搵户搶㥢捦愸㉦扥戳晦㤹〷㐶㑥㍣㜰㥦㜹昴摡㍤て摣㜹晣昰挸攴㔹挳㕤㕤摤摤㔷つ晥昶摣慢〷㑥摦昷㤲昲慢㌷捥㜱ㄴ戹㕣づ㜸〴㈰㝡〶戸㙣㌹㡤敦㈱㠱㘹㜰挶ㅦ改㌴戸摣搳昸㈹愵㜰愳挶昰㤲㠵㑦㠳ㄳ㤰〵挵挶㠲㥥晦〰㠷攳戲搴</t>
  </si>
  <si>
    <t>Crystal Ball Report - Full</t>
  </si>
  <si>
    <t>Run preferences:</t>
  </si>
  <si>
    <t>Number of trials run</t>
  </si>
  <si>
    <t>Monte Carlo</t>
  </si>
  <si>
    <t>Random seed</t>
  </si>
  <si>
    <t>Precision control on</t>
  </si>
  <si>
    <t xml:space="preserve">   Confidence level</t>
  </si>
  <si>
    <t>Run statistics:</t>
  </si>
  <si>
    <t>Total running time (sec)</t>
  </si>
  <si>
    <t>Trials/second (average)</t>
  </si>
  <si>
    <t>Random numbers per sec</t>
  </si>
  <si>
    <t>Crystal Ball data:</t>
  </si>
  <si>
    <t>Assumptions</t>
  </si>
  <si>
    <t xml:space="preserve">   Correlations</t>
  </si>
  <si>
    <t xml:space="preserve">   Correlation matrices</t>
  </si>
  <si>
    <t>Decision variables</t>
  </si>
  <si>
    <t>Forecasts</t>
  </si>
  <si>
    <t>Worksheet: [Lab6 (6-6).xlsx]Cell Phones</t>
  </si>
  <si>
    <t>Forecast: Saving:</t>
  </si>
  <si>
    <t>Cell: G7</t>
  </si>
  <si>
    <t>Summary:</t>
  </si>
  <si>
    <t>Base case is $4.61</t>
  </si>
  <si>
    <t>Statistics:</t>
  </si>
  <si>
    <t>Forecast values</t>
  </si>
  <si>
    <t>Trials</t>
  </si>
  <si>
    <t>Base Case</t>
  </si>
  <si>
    <t>Median</t>
  </si>
  <si>
    <t>Mode</t>
  </si>
  <si>
    <t>---</t>
  </si>
  <si>
    <t>Variance</t>
  </si>
  <si>
    <t>Skewness</t>
  </si>
  <si>
    <t>Kurtosis</t>
  </si>
  <si>
    <t>Coeff. of Variation</t>
  </si>
  <si>
    <t>Minimum</t>
  </si>
  <si>
    <t>Maximum</t>
  </si>
  <si>
    <t>Range Width</t>
  </si>
  <si>
    <t>Mean Std. Error</t>
  </si>
  <si>
    <t>Forecast: Saving: (cont'd)</t>
  </si>
  <si>
    <t>Percentiles:</t>
  </si>
  <si>
    <t>0%</t>
  </si>
  <si>
    <t>10%</t>
  </si>
  <si>
    <t>20%</t>
  </si>
  <si>
    <t>30%</t>
  </si>
  <si>
    <t>40%</t>
  </si>
  <si>
    <t>50%</t>
  </si>
  <si>
    <t>60%</t>
  </si>
  <si>
    <t>70%</t>
  </si>
  <si>
    <t>80%</t>
  </si>
  <si>
    <t>90%</t>
  </si>
  <si>
    <t>100%</t>
  </si>
  <si>
    <t>End of Forecasts</t>
  </si>
  <si>
    <t>Assumption: Actual_Minutes</t>
  </si>
  <si>
    <t>Cell: G2</t>
  </si>
  <si>
    <t>Normal distribution with parameters:</t>
  </si>
  <si>
    <t>(=I2)</t>
  </si>
  <si>
    <t>Std. Dev.</t>
  </si>
  <si>
    <t>(=K2)</t>
  </si>
  <si>
    <t>Assumption: of_LD_Minutes</t>
  </si>
  <si>
    <t>Cell: G3</t>
  </si>
  <si>
    <t>Triangular distribution with parameters:</t>
  </si>
  <si>
    <t>(=H3)</t>
  </si>
  <si>
    <t>Likeliest</t>
  </si>
  <si>
    <t>(=I3)</t>
  </si>
  <si>
    <t>(=J3)</t>
  </si>
  <si>
    <t>End of Assumptions</t>
  </si>
  <si>
    <t>Simulation started on 06/06/2021 at 04:40 AM</t>
  </si>
  <si>
    <t>Simulation stopped on 06/06/2021 at 04:40 AM</t>
  </si>
  <si>
    <t>Entire range is from  $-19.38 to $7.26</t>
  </si>
  <si>
    <t>After 1,000 trials, the std. error of the mean is $0.15</t>
  </si>
  <si>
    <t>925a22a5-3d73-4609-b90c-dc2a35f13896</t>
  </si>
  <si>
    <t>㜸〱敤㕣㕢㙣ㅣ搵ㄹ摥ㄹ敦慥㜷搶㜶㙣攲㕣㐸㠰㘰敥ㄷ㐷㑢ㅣㄲ敥㘹昰㈵㌷挸挵㠹㥤㔰㐴改㌲摥㍤㘳㑦戲㌳敢捣捣㍡㌱愵㈵戴㤴㑢㈹慡愰て㉤㤴戶〸㔵愸㝤愹㐴ㅦ㄰ㄴ晡㔰愹㔲慢ち慡㍥愰㑡㝤㐰愲愸㙡㔵戵慡㈲戵て㍣㈰搱敦㍢㌳戳㍢扢敢ㅤ㍢ㅢ㘸㥤捡㤳散㥦㌳攷㝥捥㝦㍤晦㝦㈶〹㈵㤱㐸㝣㠲㠷晦昲㐹㌲㜱改挴扣敢〹㉢㌷㕡㉥㤵㐴挱㌳换戶㥢ㅢ㜶ㅣ㝤㝥扦改㝡ㅤ愸㤰捥㥢㈸㜷㔳㜹搷㝣㔸㘴昲㜳挲㜱㔱㈹㤵㐸㘴㌲㥡㡡㜲㜶挲㕦㕦昸愲戱㔵㜷ㄲ㘰㜲㜴攴搰搴㜱昴㍡攱㤵ㅤ戱㜹攰㤸摦㜶挷搰㔰㙥㈸户㝤换戶㕢㜲㕢㌶て㡣㔶㑡㕥挵ㄱ㍢㙣㔱昱ㅣ扤戴㜹㘰扣㌲㔵㌲ぢ昷㡡昹挹昲〹㘱敦㄰㔳㕢㙥㥥搲户摤㌶戴㙤晢㜶攳昶摢㙦敢挶搰㠹㠳愳㈳攳㡥㌰摣㑦愹捦ㄴ愷扣㙤㑣ㄴ㑣慥㑤〸挷戴愷㜳愳㈳昸ㅢ㤹㍦摥㙥捤㑤捣〸攱㜱㘸攱〸扢㈰㕣つつ扢慣㘱搷慤㔸戳摣㍣捤摡㡤愵ㄶ㜴搷㑢㔹愳愲㔴搲慣戰搷㡣㜵〸㝢㔷搲攷扢慤〹㘱扢愶㘷捥㤹摥㝣摡㥡㐴㐷挵ㅥ敢愸㉢㡥攸昶戴㌸愸㕢㈲㘵敤愹㤸挵愴晦㈴㍡慥ぢ扢㠸㑥㑣㉥㍦㌷散㕡愳㌳扡㈳㘷攴㜲㘳㘲敡敥㜶ち昵㜵慦㙡摤㉦愷㉥㐷㘰㥦搷戴慥㠷㤲㘳扡㔳慤㌹搸扡㘶戰昸晡ㄹ摣搴扡㝥㘴㡦敡摢摣搰扡㡤摣捡晡摡㑡㔷㐰摦㜲㐷戱ㄸ㉤㑤搰㐹㤰㈱㈰〲戵㉣㐱ㄷ㐱㌷㠰㤲晣ㄷ戸㈴摡㤰㐵㙡㕥㔷昳㔳㙡扥愰收㡢㙡㕥愸㜹㐳捤㑦慢昹ㄹ㌵㙦慡昹攳㙡晥〴敡㠴㑦愶戳㔳つ㥥㍢㥥扡敢攱搳敦㍦戳攷慤㘷摦攸摤㜴挷扦晦搶扤ち㤵づ〷㤳ㅡ㜳昴㔳㈰戵ㅡㄵ㙦捤㙤攱㥦挵戹〲㑣㘱㙣㌷㙥㌵㠶㠶㡡摢户攸㌷敢㈹㉥㉢〶昹㜵㠴搲㠷扡摤挶㝤愶㕤㉣㥦㤲戸扢㜴㐴㜷㐵㙤攳〶㠳戲㤱㜲挵㉥扡㤷㉣㕣㌸攱改㥥搸搸㔸㔶敢愴愹搹〴搸㑡戸㜲扣㑤㡤捤㡥改愵㡡ㄸ㍥㙤晡挵㤷㌵ㄴ㕢攳㑥㜹慡㜵改㙥㐷㥣慣㤶㌶捤㘸ㄸ㐲㙤㑥昶摤戴㑡扦挸㥦搷挰攸㑣搹ㄵ戶㥣摥愰㌵㙥ㄶ㑥〸㘷㐲㔰㈴㡡愲㕣敡㕡ㄶ〵㕣㍦㜸挸挶㐲挱慤挵㉢愳戹挶慥搳ㅥ㤸㔹ㄴ㌱摦㔹攱㜸昳㤳晡㔴㐹慣慢慢攲㡦㠹㠲つ㜵搹扢换㠵㡡㍢㕡戶㍤愷㕣慡㉦ㄹ㉥捥改㤰㌴挵〳攵愲㐸㈶ㄳ㔲㈸㐰攰㜶㜴㈸㑡攲挶搶扣㈰ㄱㄱ㐱㌱ㄹ昹攲㝡戲换ㅤ挱敡戰㡡㤲㈰㑤慡㔷㉦搲ㄹ攷㉢㘵㑣っ〷㐶搶㐴晤挱㐱慦㕦愴摢㉡收㍥摢捡慡摡ㅦ慣㝥搷㥣戰扤扤扡㕤㉣〹㈷㔶晢㈹㥣㤱搶ぢ㤰㍡ぢ㠱搰㜲昷愸敡㤴搳捡㝣敡㤴㔹昴㘶搲㌳挲㥣㥥昱㤰〷つ㤹挹㜰㙢㥢ㅥ敤㈲㘴㘹慢〹晡〱戲搹㐴㝡つ㉢愵戳㜸ㄲ㈹㑡愷ㄸ㕥慥ㄳ攴㙣㔷挷换摤挶㙥戳攴〹㕦㈸昷ㅡ挰㠸慦搵㈴晡㝡㐸愲㡥㕥昰ㄵ挶ㅡ㘳ㄴ㔴慡㥢戶㌷㕦攳摢㈶㉥昱㠹㘸㐵ㄶ㉣㍢㔹㐰㔱㔰㉦て㘲㜸つ㐴搳㈰つ攲㉢㐷㠸㠸㙣㄰愳搹搱㜳㍤㤱戱㝥㡣㡣㐰晤㈸ㄱ戲昶㤶搶㌲㠲挴摥㑣愴㙣搴㤲ㅦ㔷愴搹㐲戶扣㉦捤搶㘲攳戴㜵〴敢〹㉥㈶搸〰愰晣〵ㄲ㡥㔲づ改晡㐷扢〴敦摡愵〴㤷〱㐰㍥㘹㤴㌹㠱愸愲つ戵ㄴ㍢㤲昵㝡㘰㈷㑢愳搸ㄷ㐵戴㡣慢㜶㘶㡦㈵ㄱㅤ㔸㥤换㐳搷㈶愵㡥扤戶㌵㙤㐶㤷㐳㡡㡣愹ㅡ㕤敢㈲㔵愳ㅢ挱慡㙤敡慤换搱㔴ㅢ㈰戸〲挰㔷㉣㌴㜶㤷㘶捤搳㥣扣㈰㑣㈲摦㄰㙡㔳戹〷㐴㑣昳㍦㐶挰㌵ㅤ㕤㔶散㘷㥡㠲㠳挶〵㙦㍦㙦㙥捤摢〱搲ㅢ㜴收㡡捥愱慦攸ㅣ㉤攸㉢挱㕥捡晢㉤昵换搵㈸搶慥㈱戸ㄶ愰㐱扦昰攴㝤慥㕥〲㘹ㄲ㕢ㄱ捣慤愶挷㐵㕡戸㤳昳戳㐲㙡㥦㙥㘳㔲㜷愶㠵〷敦挵扥㌱搸挱㘵挷ㄱ㈵ㅣ㘸㡢㌲㠳㘷㤷昵昵㤹敥㙥愷㙣㌱㝦挵㍥㜶㉦〸挵㤰㑣慡ㅤ㠹〶晢㌸挶捥㡣昸㥢㈲㤴㐳晤㝢㜳㙢㈱ㄱ㘹㔴㑦㕥㙣ㄷ㝦戶㕣㤱㈴㙤㐸㤲敢戱慤摡つ〰㤰ㄲ捡ㅦ㕡㑡㤴㐱㔶摢㉣慢搵㕢慢昴敥挵㥣㑣ㅡ晣㠷㑤㜲愴换㜷搶㡥挰㜷攰昶㔸ㄳ愶㔵ㄵㄶ㕤搶戸㜰ち昰㉢㤸㈵㤱昵㕤戲ㄴ㌵㉢戲攲〲㤱ㄵㅤㅤ㑤㘷改ㄸ摦㥡愴㤳〶㈹ㄱ换敤戱㠵㌱攷昰ㅡ㔱搱〵㐹愱ㄲ攳ㄶ慡㑡㈰㔲ㅥ敢慥㠸㤸㌶㐴㑣づㅢ愷摤㐴戰㠵㘰〸㈰昵㍢㐸㥡愵㙥㍣㐳㘱㥤㜳㜴㘷攷昳㠹っ搱㈰摤㠳敦戶ㄴ㔶摢㌸捣㜶㠲㕢〰ㅡ捣ㅦ㍡ㅦ㘳〸㔱愲㍣㐲㠸戴㤶㌴攳㤸㈹㑥㤱〶㔶ㄹ〸㉡㡤㔶㕣慦㙣㌱慡搴㘳㡣㤵て㤶扤㌱搳㥤㐵ㄴ慡摦〸ㄲ昷捤〸ㅢ搴攵挰昶㘹挸㉢捦捥㡡愲㘶㑣㤴㉢㄰㙤晢挶㤶挳愱ㅣ敢㠳㉤㈹捦攵慡㠲愷扤戳㌱扡㔰攴㠹ㄸ扥㔶㝡㘲㤷攴昹收愱慦户戶愳㤳愶㔷ㄲ㕤㠶捦㜴㑣㘷っ散㈲愲〶挵㑥㘳㜲挶ㄱ㘲慣挷搸攳㤸挵㤲㘹ぢ㈲〳㌶㈶〳㜵晢挵㌴㈲〴攳㘵挶晦捡㜶㡦㌱改攸戶㍢慢㌳㤸㌸扦扡敥㑤㠶㐴㔲挶㠸㘹扢ㄸ㐶㘲㤱改㕥㘳㘲愶㝣ち搱摡㡡㘵敦搱㘷摤㘵㠱ㄵㄲ扤晦㐸搴㈸慡愲慡㑡㐶捤戴㡢ㅦㅥ挸ㄳ㠹慤昸㈵〹㈴慥ㄲ㈹晡换㘳戴㌷敤晡㈰㍥㐳㍢㥤㜳敡㐶攴愸㥡搹ㄱ㉢㠵挹愹摡㙤㙣㜳㍢挰㍤㝢㡥敥慢㐵攵捥㉢㕥㥤愲㠷㍦㐶挶㑢戲愸〶㐱攸㥦㕢攵㤳ち昳㐸㌹攰㐰㘰㥣㙦㡤攴㤷㌵㘴ㅤ㔲摦慡㕡㜲㌷愲㐸摤挶㝥㝤㑡㤴㄰㡢戶㜴㙦㤵晦㐲㌳搶搲㑢㙥㔰㌶㕡戶㉣㥤愴㐵戲㥣㈸攸愴攰攱㡡㔷㍥㘰摡㥡〱㈰改㉦挸搲㑦㈳㑢㍦㉤戳扡㡤㈳っぢ捡㌴晢㉡㑦敢㡥改捤㔸㘶㈱挳ㄷ㠶敥㤶〵㑤㠲挹㈹㜹挳㈷㤴ㄹ〳つ搶晣㔱㤸㙣㙥づ攸捥㐱㡥㜲敢㠸㝥㔰慥慡愴昱㐷㘹搳戱〴〱㈳扤愴摡㥤攸㉤㈵㙦㐶㐰攴挸攷㙣㜸晦攲散愳挸昱晤㜲挴㝡っ㠹挰㈳ㄸㄱ昲㜴㙦愷㡤愳戶改〱㝢挴搸㙥搳ㅢ㜳㠱㜲〰㈴攵昱㜶愳挴㙡愴搱㘰㔵㉢㕣摥㕣㔴愷㈶㌶㌵㤷㐷昵挶搵ぢㄴ晢ㅡ㈵愲㐸ㄶ慢㈴㌵换〲㜳㕣㑥慡㐶㤱㡡㍢搴㌶㑡㥣摢戴戶敦㤴㈲攷愱㤸㈴捤㈴戴ㅤ㤲㔰㄰攴㈵㜵㐰㐷搱㕦ㅦ㑦ㅥ㤱㘸つ㙤㠰㉣昵㤴㥦搷ㄳ㠴〳昷攱捡㐹㔱㘴㠳㌷昰昷慡㈰㜹愸攲搵㤵攸愷晢㠳㤲攱㔲改㤰つ㉢愱愰㍢挵㘵挲搲㔸㥢慦㘱㈴㜷戶慢晤晤敤㡤㌰㘲挰㠶っ㠹挴昸㠱挱㠶㘰慥㐸㌴㤵搶㔹て户扡㥡㥤攱摢〱愱摢ㄲ〳ㄳ㕥㜱㑣捣㐹㌳慣㘶挹昷换〶搵搳愲㤴愳㥡㌱㍣攵㐲愵㝢㤴攳㐱㑡㌲戸㘶ㅣ愱㕢ちㄷㄸ㈰㜶㠳搴㜸挱㐳㔸户摡〱㑦〶换〷㍢搸ㄱ㍦㙣㐲敢㡣ㄲ㌴ㅤ㐳戸昵㡢㈰敦戴㠹㔱〸㔲㐳㍥晦摣愹扣昸〲㥦㥦散㑣㠴㠹㠰㠹ㄸ敡㡡戱ㅥ㠰摣㘸㔴㤲㕣搴ㅦ〶换㝤挹㈶㠵㔶㜷㤸㐷ㄳ愳㠷㈶㥦攳攱〶て攳㔸扤㘴㥢ㄲ敥戸㜹㈶戴㘹㘹㝥㤵戱捦㉥㤴㉡㐵㈱㔵㜱㈸慢愵㐶㕥ㄶ昸㤲搷晦㝣㙥㡡搹㤷㘰㔳昶攱㈸挵㈵ㄳ㐹敤摢摤摡攷搰㕣ち㌹昴攱换㌶〶ㅦ㘳摣㜲㌲ㄸ搶㜴㐷㠱昶攱敡摡攵〵㜹㜱づ㈲慤㈹㡢戲㙣㍦敥攲㔵㈳挸㤲摢㈲搵昶㤷昷㤷㘹戳㐷戲昶㥡㝥搶戲挰ㄱ搶改ぢ扣㜴ㅡ挶㐸㥢摣挱㑥ㄲ㘷㠳挸敥搹㐷攵㙢攲散捥挰昸㔰ㄸ摦攵㈹㈸㠱㕤〵㈳搱攰㔶㙢㔶户挲挸㉦㉤㙦敤㙥〰㠵㈱㘰ㅡ戴愸改ㅢ㌸㈳㐸㉦㙥攰㌰ㄸㄹㄳㅤ㡤〶㔲ㄹ愳散㠷挳ㅥ㐸〳㌷昱㈰㍤㔹㠶ㄲ昲搶挸㑢㘱攱扤挴㐱ぢ㐷愰戲戳慥㈱㜳㕣昷㜰昵挵摥搰㤰㍤㕣㉣搲摣㠵㝦㙥㔹㘰ㄵ搷㌶㝣㜳㜴㑤挳㠵㉣戹㈶摡㜷㔷㌵ㄴ〴ㄷ〵户㡥攵昶敡㕥㘱㘶挲㥢昷㉦㙤戵㑢ㄲ愹㕦挰ㅦ戱攰攸戴㤹㤳㌶㉦愱捥㜱敦戳㈷散昲㈹㕢捥㉢攵昲挶ㅦ慤㔸慤戳㤳㤳捣㈶㍥挱ㅦ昹愸㠹搴摢攸㜱㈹搳㘶〷㌵〷〹晢㤱㡦㉦つ〶㤰㡥愱ㄳ搸敥搵ㅢ〳愴㤳㌵つ㜴㈲〵挱ち愱搸搳㥦ㅡ愱㈸㙦〱慤㈴ㄶ晦㐸㡥㍤㝦ㄵ慣慦晣ㅣ㌹㐴㌸摥〳㌱㤲扡〲愹ㄸ搴㐹㐱ㅥ㕣敦攰㘵㤰晦ㅦ㉣㠵摣扣㈰㍢晤ㄷ㤸㔹㜹戳ㄱ㐵㥢㠸愲㌷㥡㔱挴㐰散㌹㠵扣㌹晢㤵愳收㘷㝥慤昷㝦㜸搴扣〷ㄸ收㈳慤㌱〴搵ㄸ㡣慦ㅡ〳ㅤ㑤挶挰㌵㈸㤶挶挰扤㙣挳㜸扤㙦っ〴摥㡥〳挸㔸摣ㄸ㘰ㄴ㉦挶攴㡢〴㔵㈳づっ㥥戵搶㔹昴㠴敤挵昵㕡攱㈲㜲て昵攴㡥挲昷戴扥㌹㝢㕣㜷㜴㙢㠳捣摦攳〸愸㉤㘷ㄲ昷戵㘵ㄳ戶搸戸㘰㠹㙣戴㠰㔷㈲昴愷慦㜸㑥㤶㜶㑢ㅤ㤸昲ㅦ摦㔱慦㘴㤴昴㜹昸㐴ㄴ㥥㄰ㄲ㕦㕡昳搳㍤㝦㝡昸昱㥤扣㤷ㄶ搰㙡㡡㠱攰㜶㠲昳戴ㅣ㄰扥㡤㕣〹㔹换捦㙦づ攰㐳㈴㜳戶㈴㐶㜴㐷摡㍢慥㘶㠵㐹㥦昰㈲㠴改ㄳ摦㜲㌰㈶㜱挳挱㌷㈶㜳つ㡥㑤昹昹㤲㜴〶收㈲ㄳ㤷摥扢㌰㐰愸戴㔴㔹㙤摡㤵愹㥦㐱改㥣攳㐴敡敤㐱㥥㉦昹㈸捡㙢㡤㕡㙤㍢戵㥡㌴ㄳ㤵㐱搴〸愵ㄴ㈲つ愴㤰攸㤱㠵愱㝦㈹愵挶㤱㐸攵〰㘲㘲㘸㡤挱㕣㥥晣㔷㠴㠰愸㕥敦㙢昳㔳ㄵ散㈲戰ㄸ㝡摤摢㍤扢搲敡っ㔵ㄳ㠳戲昲昴㜱ㄸ〹㜹㑣㘱〶愳戴㌲昷〸ㄲ攱㤳ㅡ㐲㙡挹㡥㈷づ搲㘳昹㈱㌶㥦戱㔳ㄶ扤㙡㔹㙢㤷㕤挱ㅤて攸㤹戴㔴ㄸ昶㙡㘶攳攸㈹愳㜱㝥搵慣㥦㐵搸敢㈷慢㡤扡㠲㈲攸㉣㝢〳捥㥦〸昳昱㝢㈰㤶て搶扡㕥摢㔸㐲ㅤ㘷㜷㘲㠱晣挱晥摡ㄴ挳搸ㄸ㤵ㅣ〳〹扢愴㕡ㄹ晦ㄲ昸〴㥡㐸㝢㕥搱㙡㐹㡥愵㈸㡣㐶㠷㥣搵愱㌶改㝦挶愹㈵㘷㑤戲㌶〳搶㜵晡晦ㄸ㌲ㄶ搵晦ち愳㙣ㄲ㘵昷〵〹扥愴ㄸ㈹㔹㌴㌸挳ㅤ㠱てㅢ㘱ㅡ㜹〴搶㘴㤲挱㙤㍦㌵㠱㑦㔴晤㘲㈹挱攱攱㑡㌶㕥㠲愸戶愵㙤摢搵㔲〰㌲ち㤴晡㌱㐴㔰换昶㥣㜴昳㌹㌶㝤㍦戲搷ㅣ㌰ぢ㑥搹㉤ㅢ摥挰〴挲扢〳晣挲捣㠰捤㌳慣扣摡㈸搴慥挲㑥㜴㍦㠰㌶〷て㐱㘰ㅦㄴ摥愷ㄵ㜵㘴っ㘱㘹㌱ぢ㝥㙤搴ㄷ〹㈴㔱㍢戸ㄷㄹ㠷㉢㝡〹ㅦ愸ㅥ㠲㔷搳㘳搶戲㔰㜶扥㙦戹昱㉥〶户づ户戱敥㠵攷㐷㤴㜲〸㠳挹㈵㍣昰㈰昷戵㜱て敡敢〶㙢㜳㔹戳㍤敦㕡㌶昵㈳攰㜴㘹愳搴㤳っ挷攴㜷挷㔹敤㐱㐲挴㜹攸ㅤ㕤扡㉢㤶扤昵㠳捥㠳捦戶改昲ㅡ㉣挱㔱戶㠴㌸昷ㄷ搱㔴戹㥢〰㍦㉤ㅦ㈴昸愲搰㥦㜷㈷ㄳ㉦㘳㔹㘴〰愴ㄳ㘹ㅤ愰㌵㔵晦㘰㈱慡㔶㜸戴㈰ㄵ㘶㤵敦愳㥣扢攴慦戶挸㍣ㅣ㌵攴ㄱ〲㘹㉤㉡戹ㄵㅥ㈱攴昸㉦愲㐱㜵晣㘹攴戶ㅥ晦扢ぢ㡥㑦攵㉦搷ㄷ敤扦㉦㔴ㅥ摡㜱づ㝤㠲愰㐴㘰〱昴㠵㌵㝢㈹ㄶ㈹㙢搲㝥㄰攱捤㥤㐸攳昹㝤昰敦〷㍢摦㝤㠷捦㍦㜶㉡㔲㄰愲愸㝥ㄵㄴ㠴㜲ㄵ捦㐵㔷㌱㡢摣搶慢昸搶㐲慢攸愳㡣攴㑣㌴〷愰愷㐳㈱慤挸㔵戹㐸㜰㐳昹㔳㈴㐲㤱愸㥢㐵ㅦㄱ㉢摢㔶㤰㐰㕢敥扣㙣㍢㠷㐴搸㌶挵㡤㠸昹㠴㐷摡㐷扣昲㐸慦㑤摡㜷扢愶㝤慤㤸戱〲㝦敢戲㤰つ㔸ㄲ扦㠹㙤㈹搲搳㙤挶昲㤵愷㐳挴散摤ㅢ㝥ㅦ愵〶搱㈵㄰㠶㙦㤱㤲㤰戸㤱捡㔳㘱攵搷㕥慦㌹㐷㔱㠰〷搴攳㔷㈶挱挹捡㑦㠶㤵户攲摢㉢㔹㈷挱扢〲㝣㍥〸㉢㤳㌰㘵攵㈷挲捡㝦摦扡愱㕡㌹愴㐳扦攷ㄴ㠹㈴挶搶㤵搶㝦攴㍢㙣ㅥ慡㔳〶昵㘷㤷攱㘷㔳㜲捡㈰㜱㐹㙡搰㙥㕣晢㜰昰㈵昴㝥摣㘲挲㘵て〸㔹晦㍦㐴搸㠷摢㑤㘳扡愷攳㐳攷㌹㠴㤵ㅤ㑤扥戱㜱摡㌸攴㈰愳搳搸攷攲㑣㔵㕣㔶㈴〲㜳㈰改敦敦㈲敥昷ㄸ搳戱戶ㅦ㘱㌸㑣攵㙤㤱昶㤴㠷っ愱㈴㤵挷㐳捣㈶捥搴㘸㐶晢㌲㤰〳㌱〹挸㠴昶ㄵ㐰㍦攴戲㠶ㄹ㝤攴㝦挹摣㘷㤰搰ㅥ㈳昸㉡㐰㔶㈱戳㤳づ搲㕦〳攸つ晦㍢㡡㠱㌹改㉦㔱㤵㐷挲挱愲㘴愴㝤㥤つ㥥〰攸㠰愳㔶〹㠸㌰慢㍤㠹㥣攸愰ㄴㅣ㜲搰愷㔹昰つ㠲㘷〰戲㈹㑥㜶挹扢挶㌵戵愹戹扥㠹愶ち户㐲捡戱㘷㠳〴㕦㔲㘷〰敥㙣㙤㉢昳㈸ㅣ㝥扥㡦愰㘶摤㜷晡扢昰摤晤㍣ㄷ摤㠱晦㜶㈴㈵つ晢愴㝡㐷㝢㝤㤱〹㘸㤳换㥦㠳捤㍥㡦㝥戸慥㥡㡤挹ㅥ敦挲㉦愳愶㤵挷昰敦ㄹ晣㤴㤳ㄸ㠱愳㔰搳㘶攰㘶㈱つ挸㠲搹愰㠰㉡㑢㝢づ㐰㈱㡥㠹㈷敤㜹扥ㄱ戵散㕦晢㜶㤰攰㡢㐲扣㥥㘱愲ㄴ㌴て〷㈴慥㘵挱㠹㠶〱㠹㝦㔹㜰㍣㍡攰㜷㤰慢㐸㘴㈱㔱慦㤵㠸戴㈴㜳㕦〰攸改攸攵摣愸攵搴搳㑡攱愱攲㐳て㝤搴㥢ㅣ搸㤸晣晣摤摤㉦㝣昰摢て㥦㝦敦ぢ㍢晥晡昱㑢㉦扤昷攷攷摦昹昸敤愹ㅤ扦㝥攵㤵㕦摤昳挳㜷㍥㕣㙤扣慣扥晥搱晥㤷ㅦㄹ㍡昱挸㐹攳攸㡤㝢ㅥ戹晦昸攱愱昱㡢〶㍢㍡㍡㍢慦敢晦捤挵搷昷㥤㌹昹㠶昲换㍦慥户ㄵ戹㕣づ㜸〴㈰㝣晡戸㙣㌹㡤敦㈱㠱㘹㜰挶㥦改㌴戸摣㌳昸㈹挵㘰愳㐶昰㤲㠱㑦㠳ㄳ㤰〵㠵晡㠲慥晦〰㔶㘸戲㌲</t>
  </si>
  <si>
    <t>㜸〱搵㝤〹㝣㔴搵昵晦摣㈴㌳挹㥤㈴㘴㤰㐵㜰愹ㄱ戱愲㘰㑣挲㤶㔴㤱㠴〴㄰㘵て㘸挵㈵㑥㌲㙦㘰㈴㌳㠳㌳ㄳㄶ昷戵㜵㙢慤扢㔸愹〵戵㙡ㄱ慤扢搶〵搷慡戵㉥戸愳戶㙡㘹慤㙢摤昸搹搶扡晣扥摦昳摥㑢摥扣㜹㌳㈱搶晦晦搳摦㈳㌹戹昷㥣㜳捦戹攷㝢敦摢敥㜹敦攱㔳㍥㥦敦ㅢ㙣晣换慤㠴㠵㥤摡㔶愵㌳㐶扣愶㈵搹搵㘵㜴㘶㘲挹㐴扡愶㌹㤵ち慦㥡ㄹ㑢㘷㡡愱㄰㘸㡦㐱㥥昶户愷㘳挷ㅡ㘵敤换㡤㔴ㅡ㑡㝥㥦慦慣㑣ㄷ㐱㍥搰晡つ搹ㄵ捤㔶扡㠴〴㕡㍥ㅤ㈰㈹㈵㈹㈳搱㈴㐱㤲㜲㤲ち㤲㑡㤲〱㈴㔵㈴㈱ㄲ摡搵摢㤱っ〲愹ㄸっ戲愰㘵捡㥣㡥愳搱换戶㑣㌲㘵㡣愹㍥搸散换愴扡扡㥡扡㥡昱戵攳㈶搴搴㡥愹㙥改敥捡㜴愷㡣㐹〹愳㍢㤳ち㜷㡤愹㥥摢摤搱ㄵ敢㍣挸㔸戵㈰戹搴㐸㑣㌲㍡㙡挷㜶㠴挷㌵搴㡤ㅢ㍦㍥摡搸搸㔰㌱〴㤶㘷户㑣㤹㥢㌲愲改敦捡收㔰摡㥣搳㌲愵㘶戶㤱昹慥㙣㙥て㥢㌰搹㥡㡣㠷㘳㠹敦挸愸㥦㘳㌵扥搵攸㡣㜱㔰つ㈳ㄵ㑢㉣慥㐱户戳㠰㐶㙤㘲㑤㜳㍡摤ㅤ㕦挶昹搱㘲㜴㜵捤㌷愲㌲㤸昱搶㜴㘶㙥㌸ㄵ㑦㔷挴㠹㥦㤱㌲ㄲ㥤㐶㝡㐰㝣敡捡㑥愳换㔲㑣㤷挵てづ愷㘶㠷攳㐶〹ぢ㔵㜱㜳っ㘷㐴㡣㐴㈶㤶㔹㔵ㄹ㕦㤸㌶收㠷ㄳ㡢つ慡昸攳搳扢㘳ㄱ㔵㔲㠲ㅦ㕦昱ㅥ㕥㍤㤳㠱㐲㝦攲㉤㑢挲愹㡣搴㌸㠴㜵㕥扡㡥改㈲㔱㘴昵㡢㔳慡摡搵㡡㘳搶ㄶ㡢ㅦ㘴愴ㄲ㐶ㄷ㥤㜰㈴㐷扢㤴〴㈰㜳ㅣ㝡㤰戲挳攱㈸愹㜲㙢愷㘲㉣昴ㄲㄸ〶戲㘳敢㤴㔸㈲ㄹ㡦㘱㑥㉥㐸㠱愶㈷搵㡤㤹㥢㑡㜶㑣慡慤㘹搴挳愱愰㜷愰敡㡥㈰〳摢扡㍢㠱㘳扡㝡㝥㌸㘳㔴㍦㜴㘷㜵愳摥㠹ち㍢㠳愸㤲㍦㘳ㅦ㜶㝡攰㝥㔴搴ㅥ㉥㙡敦㈸㙡敦㉣㙡㡦ㄴ戵ㅢ㐵敤搱愲昶挵㐵敤㑢㡡摡㘳㐵敤㐷ㄷ戵㉦㠵㡥扤㤵㤵㤶ㄶ㔹摢捤㔷㍣㕤扣换㠳㥦㑤戹晢慣ㅢ摦㥥晣改换㉦㈸敥戶戲搷敦㠲㐲㠱ㅥ㑦搴搵㔰搰扢㠲〴㐶㠰攴昴戸㐱敦㐶㠵㤱㈰㑡扤㠶ㅥ戳搷愵挳慥晡㜲搴敢㕤㑤㤷扥昳晢愷㕦摢搴ㄶ㔲㍣㐰㠸扢敦愳㔰挰㕤愳摥㠳搶㐶㠱〴昶〴挹㜱㔷慦昷愲挲㘸㄰愵㕥戰摣ㅤ昱攸晥ㅢ敥㝡敦㙦戳㝦昵昵㥡㍤扥㑡ㅥ扢㐸昱㔰㈴敥昶㐶愱㠰扢㜱扡㠶搶昶〱〹搴㠲攴戸ㅢ慦敢愸㔰て愲搴㔳㤶扢挸搹攵㉢慥㕦昳搵〱㤷扥㝤收收昸搷て扦愱㜸搰ㄳ㜷攳㔰搸㘵㘱㈲ㄶ㑤愶攲㘳㘶挵ㄲ㌸㘲㡤慦挵㌶㘶㔶㜸攵愴扡戱㔲搶攳㘹㜱〲㐸㘰㈲挸㤰愹㉢㤷攱㐸㘷㐴慡攷ㅢ换㡤㐴户㑣㠳〹扡㠱㑡㡤㈰㑡晤捥㜲扢晤搸搵愷慤改㝣攸挰㔳昶昹捤昱㝢扦㍢收㝥挵㍤㔳摣敥㡢㐲㠱㈸ㅢ昴㝥戴㌶〹㈴戰㍦㐸㑥㤴ㄳ昴㘴㉡㌴㠱㈸戵搱㜲㌷昹搵㘷㕦㕥㕤㜲㜶敢慦㝦㌲散㌷㤵ㄵ㡦㝦愶㜸㐰ㄷ㜷㔳㔰搸㘵㌶㐲挴っ㥦㘵㠴ㄳ㤳㈶㥡㐱戶㘵㈲慤挶㜲戳愶㕢愰愴㕢㐱〲㔳㐱㍣愳慣搷搳愸㌴ㅤ㐴愹扢㉣户敦㝥搰㝣摢㜳㐵昳㘶摣㌵敦愵攲㈳㌳ㅦ㔵㈸㥥㐲挴敤っㄴち㐴㌹㔱ㅦ㐸㙢〷㠱〴㘶㠲攴㐴㌹㔶捦愲挲㙣㄰愵㙥戶摣敤㕢㝢挵㠸㝢敦㝣㘴昶㍤攵㝦搹扡攰㤶愶㤴㉡㠷㔸摣捤㐵愱㠰扢〹㝡ㅥ慤捤〷〹戴㠱攴戸㥢愸ㄷ㔰㘱㈱㠸㔲扦戶摣㕤㜶攷ㅤ㕤㥢扢慥㥥㜶搱愶挸ㅦ㔶㝦㝥攰㕣㍦㑦㡢摢㜴㐴挳愱〹〷㔵挷㌱㜹〰㡦愷㉤摤改㑣㌲捥〳敡㜷㝢㘰昶㔹〷㘶戵扢搷㈱搱㍣㌲㥢㍤晡て㡦换扢戹散昳戸㍣㘷㔹挶㍡㉥㥢㉥扥㤳㐳戳㑦ㅦ挲攱昸㈱㐸攰㔰㤰攲〳敢敡昴㈲戲づ〳㔱敡㙡㙢㠴敥㉣㉦晤㘰晤㐱敦捣昹搵㙤㕢㉢㤷摥㜱搶㤹㡡搷㉣㌲㈱㡥㐰㘱ㅣ㡦攸㠹挵摤㕤攱㤴戹㝦搷㥢㔳㝦㘶㙣愹搱ㄵ㌳搲㤹㐹收づ㙦敤昱ㄳ戸昳搷敡㈳改愶ㅤ㈴㜰ㄴ㠸攷扥㌰㔶㠷愹搴〱愲搴ㅡ慢㉦昳㕥㍥户扢昸敡捦㥡㉦搹㜲搷扦敦晣攱戰戵㡡㤷㑥搲㤷〸ち㌹㝤㌱扤㡤㜱昴愵㐱晣㥢㐷㥦㐶戳㉦〶摤㐴㐱〲㡢㐱㍣晢㌲㕥㉦愱㔲っ㐴愹㑢慣扥ㅣ晦晤㍦㐵ㄶ㕦晣昳㈹搷㙤晡攴摡挸ㄷㄵ㙢ㄴ慦攰愴㉦㑢㔱愸㜳攱㔲㕦㑦㙦㡥慥㔸㌸昱㌸㌸㔶㘴扡㡢㍥攲㈰㠱〴㠸㘷㐷ㅡ㜵㤲㑡换㐰㤴㍡捦敡挸㠶㘳づ摢㜳改搲㐱搳㙥㉡晦挷攸攱慡㙥慢攲㔵愴㜴㈴㠵㐲搶㜱挹っ㜹㡣㜵㕣㌲㡦扥㘹㕡捣㠰〴扡㐱㍣摤㌶攸攵㔴㕡〱愲搴㤹㤶摢㜵㕢摦摥敤㥦て㐴愷㕣㜱挸挰㐹㙤昵㕢㑦㔲扣㙥ㄵ户慢㔰搸㝢㘶㜲戱昳㠸㘸つ㠵搳昳㤸㤹挹捥㌰慦慢㈶搵敡㘳㘹晦㌸㤰挰昱㈰㥥㥤ㄸ愷㑦愰搲㠹㈰㑡㥤㘲㜵攲㤸㉤㍢㝣戶㕤搳愵㑤户㐷ㅡ慥愹㍥收㤵摢ㄴ慦㥢愵ㄳ㈷愳攰敥㠴㜵敥戱㍡㌱搶ㅣ㤱摥㑥㥣㠲㈶晡㔴㤰挰㘹㈰㥥㥤㤸愸㑦愷搲ㄹ㈰㑡ㅤ㙢㜵攲改搵㝢㤴㉣㑡ㅤ㌵昵摡戳て㍥敦晡ㄷㅥ晤㐶昱扡㕤㍡昱㘳ㄴちㅥ㌲捦愴戵戳㐰〲㘷㠳攴ㅣ㌲挷改㜳愸㜰㉥㠸㔲㘹换摤敤㡦㍤㕤㍣㜲摡挶㔹搷㑣㥦㜴攵慢㤳づ㥥㔰昱㔳㠸攷㔹ㄷ㕥慤愹昰ち㕣捡昶㕥㈵搷搷搴昲㕦摦户〷戸㍢㠸㡥㡦㑥㡣搶搵㐵挶搷㠶挷㠶晤扣㌲摢搶敢㔰㑥戹㡡攸㈱戱㐴㈴戹㐲づ㠰㍢㑤〹攳㘰摣㜳㥤㍡摡㤲㑤㐹㜶㈷㈲改ㅤ扤㠵㙤ㄹ㕣昴敤攰㤶昵ㅡ挹㘹搶㠶换㜶㈳㉤晥扥攷㙥㜶㜰戸慢摢㘸㕥ㄹ㌳挵㍢扢挴戸㘸㑦㜶攴㤷㑥㑢ㄹ挷昴㐸㜳㝡搴㡣扢挵攵㘲㍢㈷㑡㔳㘴昶慢扡㘵㐹㌲㙤㈴愴㝢愳攳㜳㘳㥤㑢㡤㔴㥢挱㝢㑤㈳㈲愱づ愱挸扡㜳ㄸ㍤㈷㠱㐰㜱㉦㄰ㄹ攱攴㐶愷慥捣ㄸ㠹㠸ㄱ㐱㝦㤷ㄹ愹捣慡〵攱㡥㉥㘳㘸㤶㡡改ㄳ㠲攱㔹散㘹挹捥敥㜴㑢㌲㤱㐹㈵扢戲㈵捤㤱攵㘱摣慤㐴㘶㈵㈳〶㙥㌶㑡戸昹㤴慦戸㔸㈹摦㕥慥搳㡦㕣昱搳㙥扡㐶〶挲㌱挴扣昷ㄸ㤶㍤敤㙡收㈳㍡㐴搱㘵㜰㑥ㄶ㡤散挳㤸搸愵㤹㍤昳㉢㍡㘲攲㡤㌹戵㐷攵搷㤶㍥昶㡣摣晦㕢攵愲愲㐱㔶昴㔳㜱㥤㥡㌹㈰㥣㠸㜴ㄹ愹㠲换ち㡡㍤搲攷㠱昸㤷㘱㙦捥㡢㕥〹㌴搴㑡戵捡扦㈲ㄶ挹㉣〹㉣㌱㘲㡢㤷昰㄰㡤愵㠷戲㌲㐲㥢戳改昳挱搲ㄷ㤰㕣〸ㄲっ晡〲ㄷ㔱㈹㄰搴ㄷ㥢㜵㍦㙦戲戶改捡㉡敢㕥戱〸慤戴摣㥢㘲㈱㈱敤㡦㑦㑢愶搲挵挵㕥㔱ㅥ㄰㑥㉦挹㜰㝡ㄶㄴづ愶扤㑢㐸㉥〵昱昳敥慥捦㕢㔱㥥㔹㑢㜸挷㕤ㄹ㙦㌵愲㘱慣㜳挸摥慤挲㝥戹搲昳㠳㥢敥搴扣挷㥥㠱㝤㘵㘵〰㈵散晣ㄵ㜱捥㝥㘳㘵愶㌵㥣〹㤷挶㜱户㡥㔱搲㔰ㅡ㉤慤捣ㄲ㕢㔶ち捦㙥ㅤ戴㙡戰㄰㤲愲挳㑡戹㌰㑣㑢搸㜱戰扦昸㡡㉤㕡㌸〸昴㥤ㄷ㙤〱昷㐴捦扥敢挶㘲㐰㘴扡㤱㔸戰㙡㤹㤱愶㝡㔹愰㈰㤴敥摤㑢㉥ㄵ㍢㍢ㄶ㘶㘲㕤改ㅡ昴㜴㝡㉡搹扤散扢戴㐳㕢晡㌲㄰㝢昳㉦挶㉣摥昶㤸〰㤷慦㜴㌹挷愶扤摤㔷㐶㙢攴㘸摥昸㙢捥㔶ㄸ晢〶㝦㘴搳㔷攰㑦戰㤰捣捦㐵㠱晥慣㔰昸愱㕦ㄱ㥦搳搹戱㈰㘵挸㥡㑢㤹㔴㠰㜶㘵晣㤰㘴㙡㘹㐷㌲戹㤴㜷づ〳愴㤶㕥㘲ㄸㄹ慥㘳㤴㕢敢㌶戲㍥愳㔴㜱㜱搶ㄲ㠴㘳挱㘳㝢搸て晣ㄲ愴戲戹慢慢摡戶㤸づ慣〵慢ㄸ㉢㉡㠱㜵㈸㔴捤っ㜷㑣愸ㅥ㌵㘱敦〹㝢搶慣散㑡慦㔴㐷㈰㘸㉥ㄱ㕣㌳㘲搱〵改㐹㝡摡摤ㄵ慦敦㌵晥㤳㠶㑢搴攱㤶㈰㘷愹愲ㅡ㘶㜸㜲搶搷㠰愸㐵㔰攳挱〴攵散㑤㕦㡢扡扥㡥攴㝡㄰ㅣㄲ〴㘴ㅣㄱ搶㥢㔵戵㉢晥昲愸愰㙦㈰搹〰愲㜶〳攱㍥愹㙦〴戱㌷㌵て昶㌹搴㌲㕣㈳挰捥ㅤ慥㕢挰つ敡〲㌲㌵ㄲㅡㅣ㌲晤㑢ㄲ㠲愲〹㠸㥡づ挳㥥〰㑣戳〴㌹㡢㈷㝢愰㤹〰㜰て摢户㐲捤ㅢ㠰晢攸攳㝥㤲㡤㈰づ〰ㅥ㌴慢㙡ㄴ晥ち〰て㔱改㘱㄰挵搵ㄴ〱攰ㄱㄴ散㑤敤ぢㅦ㍤〰散〹㜶㉥〰㡦㠳ㅢ搴〵㘴㙡㌴㌴扣〰愸换〷㐰慤㈵挸㔹捥愹㠱㈵〱㘰ㄳち慡㈶㉦〰捦㐳慣㕦㈰㜹ㄱ挴〱挰换㘶㔵敤㠳扦〲挰㉢㔴摡っ愲敡㐰〴㠰㔷㔱戰㌷戵扢ㄳ㠰㕡戰㜳〱昸ㄳ戸㐱㕤㐰愶敡愱攱〵挰㡥昹〰搸挱ㄲ攴㉣㌰㡤㠷㈵〱攰㙦㈸愸㘱㜹〱㜸ㄷ㘲晤ㅥ挹晢㈰づ〰㍥㌴慢㙡〲晥ち〰㝦愷搲㐷㈰㡡㉢㑤〲挰挷㈸搸㥢慡㜲〲㌰ㄱ散㕣〰戶㠲ㅢ搴〵㘴慡ㄱㅡ㕥〰昸昳〱㔰㘲〹㜲㤶扡昶㠳㈵〱攰㉢ㄴ㔴㔱㕥〰㜸㔸搰㍣捣㙡㥥慣ㅣ〰ㄴ㥢㔵㌵〹ち〲〰㤳㈲摡て愲㈶㠳㈵〰〴㔰戳㌷昵慦慦ㅤ扢挰晥㘰攷〲㄰愴㑤㕤㐰愶㥡搰捥ぢ㠰㡦㘰摣昳ㄸ昰㜷㑢㤰戳昸搶〲㑢〲挰㈰㜶昹〳愸㜹ㅦ〳㠶㐰慣㠷㤲㙣捦摥昵ㅥ〴㠷㥢㔵搵ち㐳〲挰づ㔴摡ㄱ㐴㜱ㄵ㑥〰搸〹㌵㝢㔳㕢㥣〰㑣〵㍢ㄷ㠰㙡摡搴〵㘴㙡㍡摡㜹〱戰㌹ㅦ〰慦㔸㠲㥣㘵㐰㉥敥〹〰㝢戲换㉦攵〵㘰㌴挴㝡っ挹摥散㕤㉦〰晢㤸㔵㜵㄰っ〹〰戵㔴慡〳㔱戳挰ㄲ〰敡㔱戳㌷昵㤴ㄳ㠰㤹㘰攷〲㌰㠱㌶㜵〱㤹㥡㡤㜶㕥〰㍣㥣て㠰㠷㉣㐱捥挲攴㍣㔸ㄲ〰㈶戳换て攴〵愰ㄹ㘲㍤㠵愴㠵扤敢〵㘰慡㔹㔵昳㘱㐸〰㤸㐶愵改㈰㙡〱㔸〲挰〱愸搹㥢扡搳〹㐰ㅢ搸戹〰捣愴㑤㕤㐰愶ㄶ愲㥤ㄷ〰ㅢ昲〱㜰㠳㈵挸㔹㉡㍤〴㤶戶㙤㌹㤲换晦晦㈷㙥㐷捤㥢搰㙦㜹㘳ㄵ〸㘲昳㈹慥㘸捡㜰㉥攴㜰ㅥっ攲㕦〴搶戶㉣慣㜲㍡愹戰敡㔰㥤㉡愲㡣搲㌸ㄶ㕥㘷㉤㑥昵晦㉥㘳〰ㅡ捡慤㠲㘹愰挲慥捡扡戴㕤攱慤㐷挸慥㐰㕢敥㕤㉡㝢ㄹ戸㑣ㅥ㘴搷ㅣ昷㈰㍤戶扦敢ㅢㅡ挴捥搴㌸昰㉡挶㘲户晣㌱㘹㠰㕢㘱昸搰㑦〰昵㕤摥㙢晣晦昶昷㕤摤㙢ㄱ〳㜳晢愷㜵㐹㥥敦敦㥢ㅢ㠳晡㔰愸收ㅥ㐴づ〵昸挱㠲挲㐲つㄵ搷敦㝢㡥㌰㠱㌰㡣〵戰㘲㠲ㄹ㘶㕥㙦慦挹㜷愰戹挲ㄲ攴慣昸ㅦ〹㠳㜲愴㌵㘰㑢㕤づ㌵敦㜳敤㘲㠸昵ㄲ㤲ㄸ㠸攳㐸扢搴慣慡㜶ㄸ㤲㕤戳㡢㑡㜱㄰ㄵ〶㑢㡥戴〹搴散㑤㥤てㅦ㍤搷摢㐷㠱㥤ぢ㔲ち晡㐱㕤㐰愶㍡搰慥〷〷挷つ挷㡦昳〱昰㈳㑢㤰㤳㘶㌰㘰㐹〰㌸㡥㕤㍥㍤㉦〰㈷㐰慣㑦㈴㌹㠹扤敢㍤搵㥣㘲㔶ㄵ昳っ〲挰愹㔴㍡つ㐴㉤〱㑢〰㌸ㅤ㌵㝢㔳挷㌹〱㔸っ㜶㉥〰㘷搲愶㉥㈰㔳㌱戴昳〲攰㤸㝣〰㉣戳〴㌹戹㡤㉥㔸ㄲ〰捥㘷㤷ㄳ㜹〱戸㄰㘲㝤ㄱ挹挵散㕤㉦〰㤷㥡㔵挵晣㠶〰㜰ㄹ㤵㔶㠳愸㈴㔸〲挰攵愸搹㥢㌲㥣〰㈴挰捥〵攰ㄷ戴愹ぢ挸搴㌲戴昳〲攰戰㝣〰㉣戲〴㌹㌹㤵㌴㉣〹〰搷戲换㍦捣ぢ挰昵㄰敢㕦㤳慣㘷敦㝡〱搸㘰㔶㔵〶㠶〴㠰ㅢ愹㜴ㄳ㠸㕡づ㤶〰昰ㅢ搴散㑤捤㜱〲搰つ㜶㉥〰户搱愶㉥㈰㔳㉢搰捥ぢ㠰愹昹〰㘸戵〴㌹搹㥤㘳㘱㐹〰戸㡦㕤㥥㤲ㄷ㠰㡤㄰敢〷㐸ㅥ㘴敦㝡〱㜸搸慣㉡㘶㜹〴㠰㐷愸昴㈸㠸㍡〱㉣〱攰㜷愸搹㥢㙡㜴〲㜰㍣搸戹〰晣㥥㌶㜵〱㤹㍡ㄱ敤扣〰搸㈷ㅦ〰㌵㤶㈰㈷戳㜴ち㉣〹〰捦戳换㘳昲〲昰㈲挴晡㈵㤲㤷㐱ㅣ〰㙣㌶慢敡㔴ㄸㄲ〰㕥愵搲㙢㈰敡㜴戰〴㠰搷㔱戳㌷戵㥢ㄳ㠰搳挰捥〵攰㑤摡搴〵㘴敡っ戴昳〲㘰㜸㍥〰㠶㔹㠲㥣慣搶㤹戰㈴〰扣换㉥て捤ぢ挰晢㄰敢て㐸㍥㘴敦㝡㘷挰㐷㘶㔵㥤〵㐳〲挰挷㔴晡〴㐴㥤〳㤶〰昰㈹㙡昶愶㉡㥤〰㥣つ㜶㉥〰㥦搳愶㉥㈰㔳攷愲㥤ㄷ〰挵昹〰㈸戲〴敥㍣㥢晦㍣㔸敡㐷㝥愴㥣ㅤ㡥ㅥㅣ㌳㔶㜰㐱㜷㐰㌴敢改㠴捡㘸㙢㜲㜶㌲搳ㅡ㑢㉦敢ち慦ㅡㄴ戵ち㠷㉣㌱ㄲ挸つ愵㤰㈲㜲昱㤲换㤶ㄹㄱㅤ㙤㑢㜶愷㍡㡤ㄹ慤晦つ戹㈳挴㠷愱㤳戴㔱㤱挲昶敤搲㈱挸㙣㉡捣ㄲ㕥扡晢㤹挴㜰慦㙡扢㌳㔰㤲㌴ち㐱戱慡ㄷ搱〵戱㑣㤷㔱ㅥ㤵散㡦㤴换愲㐰ㄱ〹户㐸㘹㜴挱ㄲ慣昶戶㔶㐶愷愷㘲㤱慥㔸挲攰㘰っ㌶㔵㘷ㅡ㡢㤱㕣㥢㥢㑣挷㤸㠶慥㡣㉥㐸㠵ㄳ改㘵捣ㄳ㜴慥摡㉥慢㈶〹〵㝦ㄴ捦戱愵攱㐶㥥㌱㘱戹㉡摡戶㈴戹〲㑦㤰㜶挷ㄳ搳挳换搲晦ㄵ愳搲扢〷挹搰愸㈲㔵㔴愴捡㡡捡扥敤昸〴戸散㍢挴㝥㠴慦ㅡ㌳㌵㤳㡡㜵㜴ㄳ㌲㑥〰ㅦ㔷昵㑡㐸㘴ㄴ㝤晥ぢ㔰㜲攷〴ㅣ㠳攸㑡攸戱户㔹㡦敡㜸收㤶㝡ㅥ捣ㅤ〲㜵敤㉢㐲ㅢ〵㜲攰昴㠵㌳㝡㔳摤晦搱搳戰晥ぢ㘱戹㕦㤹挵〱收㈴㘲戶㤱㜳ち晢㈶收〲㙢敥㠹ㄹ㡣㡡づ攷攸㠰摥攲㌴㈴愷㉡愲挸〶ㄸ㕤挸愹挵挳㤹〱㘶㠵挹㑤㍣㐸㤶戶㘴㉤挹㜸㍣捣㐹挷㕣㝡㕢㘷戸换㈸㡢㌶㜷㘷㤲㜸㤸㑥㐷㐱㘴㘶㕡慣昰㑡戰挲㉢捤散㔷㜴㍥㜳敤㔲愶慤攴攲㜰㉡㤶㔹ㄲ㡦㜵㤶戱挲㝣昸㝦挵㙣挵ㄱ愴〴挸摢㥢㝤㌴㜱愷搳捣愴ㄶ㠶扢〶ㄹ㘸㐲挷攱挷㥣㉥㔲〱晣㔳摦㜲挵〰挷ㅥ㌹愵攸㘲㔸昳攳㔷づ㐶搲㤷㡦㌹敢戹㝤㙣㕥捡攳昰愴㉥㐶㤵㕣㕤〲㔵ㄶ昸㕢㜲〹㐸挱㍣㕤㈹ㄴ㠲㌳㤳攱挸戴㜰㈷㥥摦㉥戵㥥摥㉥挳搰昲㘰㤳ち㌱㜳摡㠲㘴㍣㤲晣换㘳ㄱ㈳㔵㐶㐶ㅢ㥥㍡㉦㘱捥㌵㘰㡥㈱㙥换㡢㝤㝥㝦㜹㤹㤷慦ㄹ戶慤㤱㔶㍥捡昹㔴晢㡣ㅣ晢ㅦ捣㙢攰㈲㉦㜶搸㘲㔰捤挸㜵㠰㌱㕤㡡㉡攳㜱㈹㤴㔲愱っ挴捦散㥦㝢㙣戲㤳㤸㐸㜵㙡㈸㤵㜰慤愳㠴㙢ㅣ㘵昶摡㠶㕦〲㈹㜷慣㘵〴捣㌵㡣㌲晢㘱敡㐰ㅢ㘶戹ㄱ〹㥡㐷㔸收㙤㜱㙥昰ㄵㄵ㤵㘰愸〳敥㘷㔱㜲摣挲㔸扣捤㤰㐴慢攲㙤㜸㠰㡦改て攷捥〲晢敤戹㑦ㄶ㕦〴ㅤ㉣㥣㕢户改㐴㐳㤷愳㠵㉦愸慥〰戵㘱攰摡㔹㌰挸㌱搴ㄵ㠴愱ㄲ㐴㕤㠳㉡㉦〷ㅣ㈷㉦㜵㉤慡㍣㠱昹〲〳愰戲敤〷㑣㜵ㅤ摡昰愰愹慢㘸晡㝡㤴㜸㉣敡㤹㥢〳挱敤㝢㙥慥㘷ぢ晣敡敤㘸挴慡愸ㅢ㔰戰〳㐱搱ㅥ昰㐱搰搱㠳愹挸愴㥦㠷挲㄰㉡っ愵挲㡤㔰攰愰〷戶㐷㉤㉦㤸つ㌹㔷㘶〰㜳㌸㕡〰捣㕢ㅣ㉥ㅣ㘰敥㐰ㄷ㍢搲〵戳㜸㙥㌰敦〳捦〴㜳㈷愸昴〳捣晢搱㔰挰摣㤹愶㌷愲㤶〵收㉥攰昶つ收㠳㘸㈶㘰㔶搳㠸㔵㔱て愱㘰㘳㐵愶戵昷散ちㅤ㍤㠲㡡て㝢㉢散㐶㠵㤱㔴㘰㑥㔱挰摣ㅤ戵扣㘰搶㝢㠱戹〷㕡〰㑣㘶ㄹ敤㍥㌸挰ㅣ㐵ㄷ㝢搲挵㈶㈸戸挱㝣ㅥ㍣ㄳ捣扤愰搲て㌰㕦㐰㐳〱㜳㌴㑤扦㠸㕡ㄶ㤸㝢㠳摢㌷㤸㉦愳㤹㠰㔹㐳㈳㔶㐵扤㠲㠲ㅤ〸㡡㌶㤸晢㐰㐷搷㔲㜱戳户㐲ㅤㄵ敡愹昰㉡ㄴ〴捣戱愸攵〵㜳扣ㄷ㤸攳搱〲㘰晥挹攱挲〱收〴扡㤸㐸ㄷ㝦㠳㠲ㅢ捣㜷挱㌳挱㙣㠰捡㘰敢攱昶㍥㉦㡢搴㝢㘸㈷㔸㌶搲昲晢愸㘵㘱戹㉦戸㝤㘳挹戴愵㘰戹ㅦ㡤㔸ㄵ昵㜷ㄴ㍣戰㥣〴ㅤ扤㍦ㄵ㍦昲㔶㤸㑣㠵㈶㉡㌰搵㈹㔸㌶愳戶戳㝤挸昴㝥ㄲ摦攳戰搹㠲㔶挰㜳慢挳㡤〳捦㔶扡㤹㑡㌷㕦㐱挱㡤㈷て扦㈶㥥搳愰搲㡦挹挹昸〵搰改㌴捤ㄳ㐵ㄶ愰㌳挰敤ㅢ㔰愶㐱㠹愳㍥㤰㐶㔰㤰㕦收㐲㍤〰㍤〸㍡㝡㈶ㄵ㤹㈷昵㔰㤸㐵㠵搹㔴㘰敡㔴〰㥤㠳㕡摥挹㌹挱㙢㜲捥㐳ぢ㠰挹㘴慡敤挲〱收㝣扡㘸愳ぢ㈶㍥摤㘰㌲摢㘹㠲戹〰㉡㠳捣㈷㜰晢㥥㥢㐳搱㑣愰㕣㐸挳㑣㤴㘶㐱㜹〸戸㝤㐳挹㠴㉡㝥昰㐸㌹㡤搸㔰㌲慢㙡㠷㐱愶㜵搰㍣ㄴ㍡㝡ㄱㄵ㤹㜱昵㔰㌸㡣ち㠷㔳㠱㐹㔸㠱昲〸搴ち捥㑤捦〳㘷㍢㕡〱捥㙡㠷ㅢ〷㥣㐷搱㑤㤸㙥㤸㐶㜵挳挹摣愹〹㘷〷㔴晡㌱㌷挷愰愱〰摡㐹搳㑣扣㘶〱㙡㠰摢㌷愰㑣搰攲〷㡢〸㌴㘲〳捡㉣慤㡤ㄷ㜸㌶愰㡢愱愳㤷㔰㤱ㄹ㕣て㠵ㄸㄵ㡥愶〲㤳扡〲攸㔲搴昲捥捤戱㕥㜳㌳㡥ㄶ〰㜳㠲挳㠵〳捣〴㕤㈴改㘲㌲ㄴ摣㘰㌶㠳㘷㠲戹っ㉡晤〰㤳戹㕢〱昳ㄸ㥡㘶ㄲ㌷ぢ捣㌴戸㝤㠳挹㘴㉦㝥昰愸㍢㡤愰㈰扦捣昸㝡㘰搵つㅤ扤㥣㡡捣〶㝢㈸慣愰挲㑡㉡㌰㐱㉣㘰慥㐲㉤㉦㤸ㄳ扤挰㍣づ㉤〰收㑣㠷ぢ〷㤸挷搳挵〹㜴挱㍣愶摤〷ㄴ敤ㄱ㍦㤱ち㈷㔱攱㘰㙦㠵㤳愹㜰ちㄵ㤸㔰戲㉤㜰改㈴ㄸㅣ〸慡㑦愵挲㘹㔴㘰㘲挷㍤㕥捣收㤸攳㜵㍡㔴戶敦㝤愱愱敦攳〹㜳㐰㌲㘲㘷搰㌸㤳㐱㔹㈳昶㘳㜰晢ㅥ㌱㈶㡤昰攳搳㘷搲〸ち昲摢〵㙡㠷〲㥥つ挶㔹搰搱㘷㔳㤱㔹㈵て㠵㜳愸㜰㉥ㄵ㤸㘸㤲ㄱ晢〹㙡〵㡦㈷㥥扢挰㜹㘸㠵㔱㘳晡挹㜶攳ㄸ戵㥦搱捤昹㜴挳㔴㤱ㅢ㔲收㠷㑣㐸㉦㠰㑡扦㈰㘵㔶㐹㈰扤㤰挶㜹㑦㥡〵改挵攰昶つ改㈹㘸㠶ㅦ㍣㠰㑢㈳㈸挸㉦㜳㔱㜶㈸攰搹㤰㕥ちㅤ㝤ㄹㄵ㤹愷昲㔰㔸㑤㠵换愹挰搴㤵㐰晡㜳搴ち㐲敡㜹㌹戶〶慤〰㈹ㄳ㕡戶ㅢ〷愴扦愰㥢㉢改㠶挹㈷㌷愴捣㌸㤹㤰晥ㄲ㉡晤㠲㤴㜹㉡㠱㜴㉤㡤㌳㘱㤵〵改㔵攰昶つ㈹ㄳ㕢昸昱改慢㘹〴〵昹㘵㜶换づ〵㍣ㅢ搲㙢愰愳㝦㐵㐵㘶扥㍣ㄴ慥愵挲㜵㔴㘰㌲㑣㈰扤ㅥ戵㠲㤰㌶㝡ㅤ㕢搶愳ㄵ㈰㘵㡡捣㜶攳㠰昴〶扡搹㐰㌷㑣㘷戹㈱㘵づ换㠴昴㐶愸㙣昳㐵〴戳㕥〲攷㑤㌴捣昴㔷ㄶ㥣㌷㠳摢㌷㥣㑣㤳攱挷愷㙦愱ㄱㄴ攴㤷戹㌲㍢っ昰㙣㌸㙦㠵㡥扥㡤㡡捣愳㜹㈸摣㑥㠵㍢愸挰搴㥡挰㜹㈷㙡〵攱昴扣㤵扤ㅢ慤〰㈷ㄳ㙥戶ㅢ〷㥣扦愵㥢㝢攸㠶挹㌱㌷㥣ㅢ挱㌳攱扣ㄷ㉡㐳戱昸㤶㤰㔷㐵晢㍥㡣㍥㠰㤶㠲攸㝤戴晤㈰㙡㔹㠸㙥〴户㙦㐴㤹㜷挳て㤲㜲㌴㠲㠲晣㌲昹㘶㐷〲㥥㡤攸㠳搰搱て㔱㤱㠹㌹て㠵㠷愹昰〸ㄵ㤸慢ㄳ㐴ㅦ㐵慤㈰愲攳扣㈶攸㘳㘸〵㐴㤹挱戳摤㌸㄰㝤㥣㙥㥥愰ㅢ㘶摢摣㠸㌲挵㘶㈲晡㝢愸昴〷搱㤷搰㔲㄰㝤㤲戶㤹愰换㐲昴㈹㜰晢㐶㤴㠹㍣晣昸昴搳㌴㠲㠲晣㌲㥢㘷㐷〲㥥㡤攸㌳搰搱捦㔲㤱㤹㍥て㠵㑤㔴㜸㡥ち㑣晥〹愲捦愳㔶㄰㔱捦换㠹ㄷ搱ち㠸扥改㜰攳㐰昴㈵扡㜹㤹㙥㤸扥㜳㈳捡㥣㥤㠹攸㉢㔰改挷戵ㄹ昳㝣〲攸㘶㥡㘶挲㉦ぢ搰搷挰敤ㅢ㔰㈶〶昱攳搳慦搳〸ち昲换散愰〷㕥㝦㠴㡥晥ㄳㄵ㤹㌹昴㔰㜸㠳ち㙦㔲㠱挹㐴〱昴㉤搴昲㕥㥢㜹㑥捦㉤㘸〱㌰㍦㜷戸㜰㠰昹ㄷ扡昸㉢㕤昸㠴愰昶戶㔵攰㠲慡扦ㄸㄵ昷㉡㘹捥ち㌶㤷扤㠳㔱慥㘵户㘵㔶㜵㈱㝦挰㈲㔷㑤捤ㄲ搷㝦㑤㌱搶㜲㤳㈹摣㤲㤶戸摦ㄷ敡㘹晢㔳㤸㉡ㅦ散㝡ㄷ㑢㥡㔱愲搰ㅢ晦昰慦㜲摦㌷敡㘹㡦㈸㝤扤㉦㘶戰つ户挰㍢㘸㌸㜸㔶慣㌳㤵㑣㈷愳㤹敡㌶㘴挷慡昹㙥㕢搴攷慢㙤昶㙦て㡢㥥㍥ㄹ㔸㐹〲㠱昸㤷昳㕤㡦攰搲㐴㜲㐵㐲㝡攳㑦昳ㄵ㍦㝡搳愵愵㜴ㄳ挴慦㙣扢〱捡㔰〹晣戱戱㝥て㠵捡攲㤰捣ㅣ搴㐳〱搴戹㠵㑡敤㐲㤹㔵昰㤷愳戰慤㉢挳戴㙤㍦摣㔷㔲㕡㥡昳㉥㜷捥㡡㜲捦㥢㌸㠱挰㔰戴昵て㐱挸敥㈷㉥扤ㅢ㘵㈳捡挶㠳昰慢㍦㐰㙦昵㠷㈰挱㔰〵㈸㍢ㄴ昸㍢ち〳㕡愶戴㍢ㄲ㘳㠱㡦挰慢〰㑦㔶捣昱捤㤱㜴攰㘳㜰〶㠲㤳晤つ㤱挰㈷㘰㙦〷㌶㕥㉦戱㕦㌸攱ㄴち㔵㠲㉦㔰㑡挶㕥戲敤㕢挱搲敢攰㔱㔵愱㈴㠳昰戹㔵攰愴㔵〳㔱攱挴㔵ㅡ㔱㜲扡㠰改搳㥣〳ㅣ㙥㔵ちづ㠷㍣㝢挸戶㠳㔸晣㝣㠱〲㠶㙣㤰愸㘳愴〶摢㠵㈱㜶㘱愸㔵㔰挳㔱攰戰㈹㍦捣ㄱ㔲㠱收㑢㜰昴㔷㈰挱搰づ愰㘲㤴搰㘸㘲愱ㄹ扥㘶戰愱ㅤ㐱㐴㔸捤敥敤㑡㔲㠲晥㥢㤱敤っ愱㐴ㄶ〰㡢〵㠹㙣ㄷ㜰㈵戲㝦㝤改ㄵ搹㍦挰捤㡤慣摡昶挳ㅣ〹㈲摢搵㌲ㅤ㈸㐷㝤昷㤶㈹㉤昳摢㍢挷搶㡤慤㙢慣㙢ㅣ摢㄰ㄹ㌷慥戱㙥㘲攳挴挶挶晡捥昰搸摡晡昰昸捥昱つ㘳㐳戲㉡捣ㅥ㔶愰㑤㘸㌷扢㜳㤵慣㡤戴㙢㤴愹㍤㔰ㄳ㑣㍥㐱㘷㝡㌰〹㐱愴〷㠲〴㐳愳愰㤰ㄷ㤳㍤㙤攱ㅥ㜴㌶㡡㘴ㄸ㥢慥㐳㐹㡤㠶㔰㌰搹㠱㡥挰挱ㅦ慣㐹㠰㉢㤸晣搵ㄳ㤳㉤㥥㤸搴搸㝥扥〷ㅢ挰㘴ㅦ搴戹㠵㙡敤㐲㥤㕤愸户ち㙡㍣ちㄲ搹㕢捥挸慡搹扤㕤㐱㠲愱〹㔰挸ㅢ搹㐴㕢㔸〳㌷昲㕤ㄲ㍤㡡㑤搷愱慡ㅡ㈱㤴挸昶〲慢㈷戲㝤挱㤵挸㕥昴㡣散㜹捦挸昶敢昱〳㔳㠸㙣ㄲ敡摣㐲㕣㍦㤵挲㘴扢搰㘴ㄵ㔴ぢちㄲ搹㈶㉢㌲改㑢㉤扢㔷〷ㄲっ戵㐲㈱㙦㘴㔳㙤攱㜸㤸㤷捦㥦攸〶㌶㕤㠷慡㥡づ愱㔸晢〱㔸㍤㤱捤〰㔷㈲㝢搴㌳戲㠷㍤㈳㍢搰昶戳㍦㑣㈱戲㠳㔰攷ㄶ㥡㘹ㄷ㘶搹㠵搹㔶㐱捤㐳㐱㈲㝢搰㡡㑣昶搰㈶㜶慦ㄹ㈴ㄸ㥡て㠵扣㤱戵搹挲晤攰㐶扥戲愲て㘰搳㜵愸慡㠵㄰㑡㘴〷㠲搵ㄳ搹㈱攰㑡㘴户㝢㐶㜶慢㘷㘴㕣㘷㤴㑥捣㠶㈹㐴㜶愸㘵㍡㌰〷㜵㜳て㙤散っ㑦慣㥦㄰敤㤸㔸㕦ㄷㅥ㔷ㅢ㠹㌶㌶㜴㌴㘰㔷慤㡤㐴㍡㍡㡤〹㥤攱搰㈲扢㍢㜳搱㈶㜴㤸㕤㥢挷摡攱㜶㡤㌲搵㡥㥡㘰戲挱挲〴㑣㥦㕥〰慡ㄷ㠲〴㐳㐷㐱㈱㉦㈶㘱㕢搸挲㔶慤㈴㠷戳改㍡㘲搲〹愱㘰㜲㈴㔸㍤㤸ㄸ攰ち㈶㙢㍤㌱戹搲ㄳㄳ㉥ㄵ㑡㈷㍡㘰ち㤸㉣㐶㥤㕢㘸㠹㕤㠸搹㠵愳慤㠲㡡愳㈰㤱慤戱㈲㤳搱㡥戰㝢〶㐸㌰㤴㠰㐲摥挸㤲戶昰㐰戸㤱慦捤攸㉥㌶㕤㠷慡㍡〶㐲㠹㉣〱㔶㑦㘴㘹㜰㈵戲昳㍤㈳㍢捦㌳㌲慥摢㐹㈷㔲㌰㠵挸扡㔱攷ㄶ㕡㙥ㄷ㔶搸〵㉥捣㜱㔳挷愱㈰㤱晤挴ㄹㄹ扦敥愶扢㐱㠲愱攳愱㤰㌷戲ㄳ㙣攱㍣搸㤲て摢攸攳搹㜴ㅤ慡㈱慥扥㌱愰挰㠹㘰㤹㤳慤慥戱戱㜶㘲㕤摤戸〹昵ㄳ敢挷㡤敢㙣〸㠷㙢㈳つつ昵㡤搱〶㔴敢挶㐶㐲㈷㔹㙤昴㐹㘸ㄳ㍡搹慥㥤捣摡㈹㜶㑤㘴㕣㤹攳昵㘶攰㔴捡㜰㝥捦㝡㜸㉣㜰ㅡ戸攵敤收㐳摤扣㐶〹㥣づ㐶㘵扢㤹㌶㌷ㅦㄷ㌰㑦㥢㜲〲攵戹㌳㜴㥡㘵戱㑣攱㈵㜲㤴昱搴摣て㐱捤㡦挰㥣㡤收敡っ㜰㘵慣捥㘱つ㌲晣昱愹ㅦ㠳㉢㘳㤵昱ㅣ慢㤴攷㔸㥤㠹㐶〲敢㜹散㔷㜱攸㉣㍡挴ㄶ㍡摢㉥㥣㘳ㄷ捥戵ち敡㍣ㄴ㘴慣㤶㔹㘳㐵㠱㍥ㅦ〶昴〵㈰挱搰捦挰挸㍢㔶攷摢㐲㍥慢㉥㥦㤶搱慢搹㜴ㅤ慡敡㐲〸㈵戲㥦㠳搵ㄳ搹挵攰㑡㘴ㄱ捦挸㍡㍣㈳扢挴昶㜳㈵㑣㈱戲㑢㔱攷ㄶ攲㐲㤹ㄴ㔶摢㠵换慤㠲㕡㠳㠲㐴㜶㤴㌳戲戵搲㍤㤰㘰㠸㉢㕣㜹㈳扢搲ㄶ昲㈱㜴昹㔰㡤扥㕥㥡愲慡搶㐲㈸㤱慤〷慢㈷戲慢挰㤵挸ㄶ㜸㐶㌶摦㌳戲慢㙤㍦㌷挱ㄴ㈲扢〶㜵㙥㈱慥㔷㐹攱㕡扢㜰㥤㔵㔰敢㔱㤰挸收㍡㈳扢㤹摤扢〵㈴ㄸ扡〱ち㜹㈳摢㘰ぢ昹㜴戹㝣昹㐶摦捤愶敢㔰㔵㌷㐱㈸㤱摤〳㔶㑦㘴㌷㠳㉢㤱戵㝡㐶㌶挵㌳戲㕢㙣㍦ㅢ㘱ち㤱摤㡡㍡户㄰㤷㡥愴㜰扢㕤戸挳㉡愸扢㔱㤰挸㥡慣挸搰ㄴ㡦㌴戳㝢て㠱〴㐳扦㠵㐲摥挸敥戱㠵㘹戶捡㤰㍣挱愶敢㔰㔲昷㐱㈸㤱㍤〹㔶㑦㘴ㅢ挱㤵挸挶㜹㐶㔶敦ㄹ搹〳戶㥦㘷㘰ち㤱㍤㠸㍡户㄰㤷㜰愴昰戰㕤㜸挴㉡愸挷㔰㤰挸㙡慤挸㈴㡡㑤散摥㜳㈰挱搰攳㔰挸ㅢ搹ㄳ戶昰㔸㤸㤷㉦昶攸捤㙣扡づ㔵昵㈴㠴ㄲ搹㙢㘰昵㐴昶ㄴ戸ㄲ搹㐸捦挸㐶㜸㐶昶戴敤攷つ㤸㐲㘴捦愰捥㉤昴慣㕤搸㘴ㄷ㥥戳ち敡㐵ㄴ㈴戲㙡㘷㘴㙦戱㝢㝦〶〹㠶㕥㠲㐲摥挸㕥戶㠵愷挰㡤㍥㤵攴㕤㌶㕤㠷㤲摡っ愱㐴昶㍥㔸㍤㤱扤〶慥㐴㌶搸㌳戲敤㍣㈳㝢ㅤ㡤愴ㄳㅦ挱ㄴ㈲晢㈳敡摣㐲㕣搳㤰挲ㅢ㜶攱㑤慢愰戶愰㈰㤱㠵慣挸攴っ晤〹扢昷㈹㐸㌰昴ㄷ㈸攴㡤散慦戶㤰㑦㜰换搷㠶昴扦搸㜴ㅤ慡㈱慥㕢㐸换㝦㑢㜷晣扣昵摥㌷晦〷㔶ㅣ㌷愹愳摤摦愶㤹㡡㙦捤慣㐲㜳㕦㌱ㅥ㕢㌳ㅦ昶㉡㈹晡挱户戳挵戳ㅡ㥦昵攴慦扦〴㔱晦〷㜶㌸㕥扤慢ㅢ戴戸ぢ㝥昵㔷〸戸敡〳昴搷㡦ㅡ㑦戶㡥敤攳挹㔶愵挹晣㕢㘶晤つ㌵㔵㝤㘸户㌸㐲敤㝡㐱戳晦捤㤳慥晣攴搷晢敥扥收愶㙦慣扦㈷㤹㉤㍥㥥晣搴ㅦ戸㝤㌰㔹昱挶摢敢〹昴㙦晥㥤攷愵攷慦㉤㠱晢换て愱捦㘱㐹〶慢ㄸ戴戲㔸㝤㠱㍡〷㑣㝤㠹ㄶ㐴㐹〲昳㐳㔸昵㈵搸晤ぢ散㉢扢㐵㕦㠱㐵㘵㝢㝢戲攲㝤户㔷㘰晦挸ㄷ搸攷㤶挰晤㐵㠷㄰㙦搷㈵戰㜲㌳㌰摥㜳㑢㘰㕢㥤㠱㔵㐲攸攷敤㜲慤搷愴㉡昴挹㔳づ敦㤰昸㡣㌴㤶㔲昰改摣〵挹收㥥敦慥づ戴㤷㔸㐶摢ㅦ戹搹扤㤷搳摣㤱挶戳摤ㄹ挳㙥㌶㈷搵搳づㅦ㡤挱摡ㄶ〴愳昹㐹㥣㈱扤㌵挷攳㡤㍢昶㜲㘷㈴搲昸㝣㤳ㄱ戱㉤愶昱挴㑡㐹㔱戱昲㝣攲搸晡挲㉡㥦㘷愴㌵㝣挰㘹㐶㘴㝢㐴戰愳挷挳㥤㔳㘲ㄹ㜹㌸㝡㌰攴㑡㤷〳㥣㐰ㄵ㘱㥡㌴戲㜵攴㌸晦挷㠰㙦㥢㕤㘴敦㈷㜴㠸ㄹ㠱敢挴㠱戰愷戸㘶㐱㙢㘴㔵㜱㕤愲㝦㤳㙢愰摤愲慦挹搵戳搷㜰〱挳㙢㜲扤㙦捤愱㥣敦愵扣㘷〹摣㕦换〸㜱摤〳㈱攰ぢ〰愰搸㙢戸㜸㈱㤳敢ㅤ戴攸搹㙢㠶㐳㔸挵㘵㠹晥〵戶慢摤愲慦挰㉥㕦捤㙤昳㘴挵昵ぢ慦挰戶攴ぢ散捦㤶挰晤ㄵ㡣㄰㤷㍤㈴戰㕤捣挰㙡㔰㤷挰摥㜴〶戶㉢〳攳慡㐴晦〲慢戳㕢ㄴち慣昶摣扡㘶㈰敢㕢戶㝡㕣戳攲昲㠵㔷㘰慦攵ぢ散㔵㑢攰晥扡㐵㠸慢ㅥㄲ搸ㅥ㘶㘰㕣扡㤰挰㕥㜱〶戶㈷〳攳愲㐴晦〲㙢戶㕢ㄴちっ㤳㝤戲㌹㘲敦㑥㔶㕣扤昰ち散昹㝣㠱㍤㘷〹摣㕦慤〸㜱搱㐳〲摢挷っ㡣㉢ㄷㄲ搸戳捥挰敡㈰㔴㕣㜴㤰愵㐱㍤〷愵挰㔸昰捡昱挵攴扡扤捣㡦换慡㍦愰〵㜷㐸〸戱㡦㡥㘷㤳㜹㈸摢慣㉡慥㑣昴てㄸ㉥㘳㐸㡢㐲挰ㅣ戵攵晢㌲攲㈷捦昹戴㐹㜱〹挳ぢ㤸挷慣昸㜳昶搱摦㔹〲昷搷㉣㐲㕣昹㐰〸㍥扤㉦㈸昶㔱㉥㕦〸㌰㡦愰㐵捦㍥㍡〹挲㉡㉥㑣昴㉦㌰慥㘲昴ㄹㄸ㐷扣攷捣挶ㄵっ慦挰㌶收ぢ散㝥㑢攰晥㑡㐵㠸ぢㅦㄲ㔸㡢ㄹ㔸ち㜵〹散㕥㘷㘰㔳ㄹㄸ搷㈵晡ㄷㄸㄷ㌱戶㈹戰戱戲㙤㤹慣戸㠰攱ㄵ搸㥤昹〲扢挳ㄲ戸扦㍥愱㑥㠲㈵㜳㝥㜲〵㈴㌰ㄳㄱ攰愴㜳〰㑥㍡户愲挹摥㕥㘷㘸敢扣〶ㄱ㕥〹戰捦㡤㔳ㄳ摤㝣㘴挷㜱㠵挶㌳て户愰㥥つ愳㡡换㈳㌴㐹㤶攲㑡㐵㙦晦挳㘸㘸㕥愰摦㤸慦晦ㅢ㉣㠱晢愵昶搰㌹戰〴昳㔸挲〳挵㡣㍢て㜵ㄹ㤸昵㘸搱㌳攳づ㠶戰敡㝣㠸㘴㌵㠶㕤攸摤昲㕦㈴㥡㍡㠳㥢慡㉥戰㕢ㄶ摡愵㥥摤㙥慣散㔲㐷㙤㤹㈰㝦㝤㐷㌷㌴㉢慥㕥昴〶扡ㄶㄶ捤㐰㝦㤵㉦搰㙢㉣㠱晢攵昵㄰ㄷ㍤㈴搰挳捤㐰慦㐴㕤〲扤捡ㄹ攸㤱っ㜴慤摤摤摥㈰㔹摡㠶㐰搷搹㉤ぢ〵捡挰㘸慦㘹挵扥昲昷捤慦昶㙢㔶㕣捣昰ち昴ㄷ昹〲㕤㘳〹摣㉦愹㠷搶挳㤲〴ㅡ㌱〳扤〹㜵〹昴攷捥㐰愳っ昴㘶扢扢散㑥敦戶つ㠱摥㘲户㉣ㄸ攸㙢㐱〹昰攴搳〷挸㕦摦㤹㠳㥡ㄵ搷㌶扣〲扤㈴㕦愰ㄷ㕢〲昷换攸㈱㉥㠹㐸愰㕤㘶愰ㅢ㔱㤷㐰㉦㜴〶㥡㘰愰て㐲搴扦㘳ち㤷㌷晡㍣愶㌴慤ㄸ㙤〶㜶昴㍢㑤㡡㑢ㅢ㕥㠱晤㌴㕦㘰㍦戱〴敥㤷捣㐳㑦挲㤲〴㤶㌱〳㝢〶㜵〹散ㅣ㘷㘰换ㄹ搸㈶扢㥢扤愳挷㤲㝢〴〷㌷㤹昲㘱㑤㔵捦戹㕢㜸摤戸㥤㍣㘷㐴㙦㘰㕣搹昰ち散㐷昹〲㍢挳ㄲ戸㕦ㅥて㜱㐱㐴〲㍢摥っ散つ搴㈵戰搳㥣㠱㥤挸挰摥㜲㜷搳っ愰㐰㘰㕣摣挸ㅡ㘳敦挰㡡捣挰㘶晥戱㐹㜱㘱挳㉢戰ㄳ昳〵㜶㠲㈵㜰扦ㄴㅥ㝡ㅦ㤶㈴戰搳捤挰㍥㐲㕤〲㍢捥ㄹ搸㡦ㄸ搸㈷敥㙥㝡〷收戸搵晥搴㙥㔱㜰㕦挳㤸昷㥣摥戸慥攱ㄵ搸昲㝣㠱㜵㕢㠲㥣㤷扤戹ㅣ搲搷换摥㡥敦て㔷㈱ㄸ㝦㤴愹昷昲愸挹收ち〶㥥摦㠸㜵㜵挹愳てㄵ㜸㌳㌳㠵㉦〰捦挴㉢挸㜸ㅦㄳ晦搵㠶㤵挹挷慢挹㝣搱捤㝥昷㑦㑢㑤ㄶ昵愳㜳㔲㜸ㄹ戰㌴㍡㈳㡤搵晦㐸ㄹ扥㘰㥡挹攰扦攷昸㙦㜸㙤ㄳて愳㤴昰㑥㄰㙢㍤晣㙡㜰㤱攷㜳㈰㝣挰挳昳收㔳㕥攱慥改挵挳晥戰㙦ㄱ㕦攸晣㜶㙦㤱〷捥挵ㄴ敢㝤㙥㈹攲㜸㐹戹㐸愵㌱挸㘶㠲晦㘴㥦㕣㐶昰捥㔶晦ㄴ㉤昴㕡挶愰㑣ㄲ搴㍦㈳㡢敦户〸昱昹戹㐴攴づ㡤捦攵㑣㘳散慥㡦昳㤶㤷摢捦捤㠸㌵慥搰㜰づ〵㉥㈸搰戱戸㘷挷㉥捡敤搸㈵搹ㅤ㔳㕣攲㘱攷散㑤㜱摤㐴摣㕤㠶㐲㍥ㅣㄶ㝢扡扢㥣戶戳㜱戸㠲慣㕥ㅣㄴㄷ㕥㥣敥㑡戸㈴㔰㘸㌵㠲㕤㉢㡤户㠷昹晦㈹㤵挵摢扢㡣挴攲捣㤲㥥晦㐳〹㉦㔳攲㍢挶晡ㄷ㌰㐲㈰昹慢㜸㙦㉥〱㕣㠹㐲扥〰㡥昲っ㘰㉤㕡戸〲戸㡡㉣㐷〰扣戹㜷〶愰㜸挷㉣敥慥㐱愱攷㈵㉥攷戴㈹㔱㡢㍣扤㕤㑢搳搹㜰㕤㑦㤶挳ㅢ敦戸戳扣昱㌶㔶扣慤㐷㈱㕦㜰ぢ㍣摤㙤愰敤㙣㜷㌷㤱攵㜰挷晢攰㉣㜷扣戹ㄴ㜷㌷愳㘰㍦扦㥢ㅤ摢㙣㑦㘷户搲㜲戶戳摢挹㜲㌸攳扤㘹㤶㌳摥㜹㜲㍡攸㍢㐱散㑤昱㌶㑥扡㜰ㄷち昹㈲㥥敥搹㠹摦搲㔸㜶㈷敥㈵换搱〹摥〷㘶㜵㠲㌷㔷攲敥㝥ㄴ昲戹㙢昶㜴昷〰㙤㘷扢㝢㠸㉣㠷㍢摥㥤㘵戹攳㝤㠹挴晣〸ち㍤㔳㤸㌷ㄲ搲㠹㐷㔱㜰㍥㠹㥥つ晤て㍣扢昱ㄸ摡戸扡昱〴㔹㡥㙥昰㕥㈴慢ㅢ扣愰ㄷ㠷㑦愲㤰摦攱㌸㑦㠷㑦搱㝡㜶摣捦㤰攵㜰挸㝢㠲㉣㠷扣戰ㄶ㠷㥢㔰挸敦戰挶搳攱昳戴㥥敤昰㐵戲ㅣづ㜹㙤㥥攵㤰ㄷ戸攲昰㘵ㄴ扣㘷昲㈸㑦㘷㥢㘹㌹摢搹㙢㘴㌹㥣昱晡㌸换ㄹ㉦㍡挵搹ㅦ㔱㜰㍣㔵㥣㍤㝣㈳㍣晤扤㐱攳搹晥摥㈲换攱㡦㤷慤㔹晥㜸㉤㈸晥戶愰㤰搷摦㑥㥥晥晥㑡攳搹晥晥㐶㤶挳ㅦ慦㈶戳晣昱ㄲ㑤晣扤㡢㐲扥㥤㘴愸愷扢昷㘹㍢摢摤㠷㘴㌹摣昱ㅡ捦改捥捦昳敢㌶㥦晥ㄵ㡥ㅣ㠳㜰愱㘴晤㔷㝣晣㍣挵攸㉥晥㐷㝣㕥㕦㍢挸晥ㅡ挸㐷昰愳㜸收愶つ晤戱㔵㘰㐵昱㑣㉡愷昹㑦挸攵㐹㔴㜴㍥㜵敡昰昴㈷㍡㥦㤱换㌳㥦攸㙣㜵攸㔴昱㑣㐵㙥ㄹ捦㙢㡡攷ㅢ㘹昱㍦㘴昳㔴㈳㉤㍥户ち慣㈸㥥㈵㐴攷ㅦ攴昲〴㈱㍡晦㜴敡昰搰㉥㍡晦㈲㤷㐷㜵搱昹挲愹挳㈳戲攸晣㥢㕣ㅥ㡣㐵攷㑢㠷㑥㤵㝤攰㉤㔳㍣㜴㡡昶㔷㤴摦㙢㙢㝦敤搰㔶㍣摥㠹捥㌷攴昲㔰㈷ㄶ㜹〷挱〲㝦慢㜸㔸㘳挱㡣㤷㠷㈶㘹挱晦戵㑣昱愸㈴㉤㡡ㅣ㉤ㄴ㡦㈶愲㔳㑣㉥て㈴愲㔳攲搴攱〱㐰㜴晣攴㜲摦ㄷ㥤㠰㔳㠷晢慤攸㤴㤲换㕤㔶㜴捡㥣㍡摣搷㐴㠷晦捤愲攲㙥㈶㍡㐱愷づ昷て搱㈹㈷㤷扢㠶攸㔴㌸㜵㌸愹㐵愷㤲㕣捥㘷搱ㄹ攰搴㤱挹〵㈴㜴ㄵ戸昶ㄶ攲㈴挳て晥挳㐶㜰戱㜶㈴搳㡢昵㉣㉤㑥㌳搱摡捥搴㤲〹㤶愳挵㠹㈶㕡㠳㑤㉤㤹㔴㌹㕡㥣㕣愲㌵搴搴㤲㘹㤵愳挵改㈵㕡挳㑣㉤㤹㔸㌹㕡㥣㘰愲戵㠳愹㈵㔳㉢㐷㡢㔳㑣戴㜶㌲戵㘴㑡攵㘸㜱㙡㠹搶昷㑣㉤㤹㔴㌹㕡㥣㕣愲㔵㙤㙡挹㐴捡搱攲㠴ㄲ慤ㄱ愶㤶㑣愵ㅣ㉤㑥㈹搱ㅡ㘹㙡挹㘴捡搱攲愴ㄲ慤敦㥢㕡㌲㥤㜲戴㌸慤㐴㙢㤴愹㈵ㄳ㉡㐷㡢ㄳ㑢戴昶㌲戵㘴㑡攵㘸㜱㙡㠹搶ㄸ㔳㑢㈶㔵㡥ㄶ㈷㤷㘸搵㠸㔶挸㥥㌰㡡㌳㐹㙥㥣㌷㝤㘱㉥㍦㑥㐱㕢㍣慣愵㌸㜹㐴昰慣㑢挰昹㈲㠲㘷㕣〲㑥ㄱㄱ㍣敤ㄲ㜰㔶㠸攰㈹㤷㠰ㄳ㐱〴㝦㜰〹㌸昶㈲㜸搲㈵攰㜰㡢攰昷㉥〱㐷㔸〴㑦戸〴ㅣ㔴ㄱ㍣敥ㄲ㜰ㅣ㐵昰㤸㑢挰愱ㄳ挱敦㕣〲㡥㤶〸ㅥ㜵〹㌸㐰㈲㜸挴㈵攰㤸㠸攰㘱㤷㠰挳㈰㠲㠷戲〵攵晦ぢ摢㜱敥㘸</t>
  </si>
  <si>
    <t>㜸〱敤㕢㝤㙣㘴搵㜵㥦㍢㥥昷㍣㜷㙣慦㘷扦㠰〵挲ㅡ搸㉤ぢ㕥㕣㡦㍤ㅥ摢㤰捤慥㍦昶挳㘰昶换摥㠵愸㐵挳㥢㤹晢搶戳㍢ㅦ换㝢㙦扣㜶㑡ㄳ㘸㤴㌴㔵搲戴愵㐱㤴〶〴㐱㘹搴㐴㔵㈸㘹〲戴㈲㑡㔰挹㠷〸㐹㉢㠵㐸㡤㠴慡ㄵ㈵愹搴愲ㄴ㔰搵愲㌶㉤晤晤敥㝢昳改㔹敦攲㙣搴晤㈳捦㥡昳敥挷戹昷摤㝢捥戹攷㥣㝢敥㜵㐸㠴㐲愱㜷昱昰捤㈷挲挴搵㜳换慥愷㡡〳㔳攵㐲㐱㘵扤㝣戹攴づ㑣㌸㡥戵㍣㥢㜷扤づ㈰㤸改㍣敡㕤㈳敤收㍦愴愲改㐵攵戸㐰㌲㐲愱㘸㔴㠶㔱㑦ㅣ晥攲搵㡣㘴㑥㐶〸㠰ㄵ敡㌶〱收愷㈶て㘵㑥愲晦㌹慦散愸㥤㝤挷晤㕥㜶㈵ㄲ〳㠹㠱㤱挱㘴㙡㘰㜰㘷摦㔴愵攰㔵ㅣ戵慢愴㉡㥥㘳ㄵ㜶昶ㅤ慥㘴ち昹散敤㙡㜹扥㝣㑡㤵㜶愹捣攰㜰挶㑡㡥㈵㤲㈳㈳昶昸昸㔸㜷㈷㝡㍥㌸㌵㜹搸㔱戶㝢戱晡㡣戲捦㐳㔳㤳〳〷㤵㜷戱晡㤴攸ㄳ㕤㑥㤷㡢㔶扥㜴㤱㍡㌵㐸攵攱㘹㤵捤㤳ㅤ㑡㌹昹搲㠹〱っ扢㠹搰挸㡤づ散〳挵戳㤶敢㑤愹㐲攱愸戲㐹戴敥㈲㘹愶ㅣ㔵捡㉡㜷㕤㜱敦㔲㔶ㄵ㠲㙡㌷㕡㍣㙥㌹〷慤愲㡡㌰搱㕢昴昹㌶㤳㔳㈵㉦敦㉤昷ㄴ㡦戹敡愸㔵㍡愱㠸㘲ㄴ昷㔷昲戹㐸㐴㐴㈲愱㡥ㅢ摡つ㐶昳㘶㘰㥦㤳㥤㕡戰ㅣ㑦攷㌸㠰㐴㍢摣〶〹搱〳㙦ㅡㄶ愵愸慦愵ㄵ搹㌴㤷㉦摥慥㥣㤲㉡昰㈳㘴㕥㝦ぢ㤲愶㠹㑦晡ㅡ㜱慡戳㈱㘳㐴㔷戰〲㌸ㄵ㝥㐵挶〸扡〰捣㙥㠰捥㌹㙢ㄱ戴扤㐵昶戰㜸ㅤ㠰㠸扣㠵㔵搴搸㡣挸攱戴ㄵ㑥㘷挲改㙣㌸㥤ぢ愷㔵㌸㙤㠷搳㈷挲改㠵㜰㍡ㅦ㑥㥦っ愷㑦〱愷晡㐴㍢㍢挳挱㜳晣愳㥦扥敢摦㝥昲搸昴挷㈶摥昷て㐷散戹㘹㠳ぢ㘷愴摤ㅣ㕡挹㌳攱扡㤵攲㘹慥搸㠰㜵㥣扤㉣㑥扢摥㘱换㈹扡ㄷ㤷挷攰昰昹㤸㍣攱ㄶ㝦昹㑣挶㐷㉥ち㤳捤㌸㠸戵㘳摥挹㐳㤴㉢〵换搹㜹㐷扥戴㙢㜰㈰戱㜳㌶㝦㑡ㄵ昲捡昵㤰ㅢ摥㜹㠷戵㠴㜷㔲慥㈷㘹㌷〰㤸ㅢ〱㝡捡㜶㝡㜶㍡㡤㈶ㄵ㑦戹㜲ㄳ㉢㌷〳〸昱㉦㄰っち挷㜳㙦㡦昷㝣愲敦愱㠳㕦扤改敢摦敡㜸昸㤹㑦ち㙡㐲㜲搶扣ㅣ㘰换挱戲㔳㠴㠲扢㐳㔹愵㕤挹挱挱㥤㜳㕥㙥㕡㉤敥ㅡㅡ㤴㔷愰㕡㙥㈱攲㤵〰敢㈶戲㕥挵㉡搴扥㜴ㄵ㙢慦〶㄰攲㥦㠲㉦敤晤昳㕢㜳摦㝣昶㤹挹㠷㕦昸摥㤱㑦㥤㝣攰戹敥㙢㔰㝤㈴㄰改㘹挷㍡〳搹慤慢㥣愱㠱㐱晥㥤㕦搷㐲搵摡㈳昶愸㥤㐸攴㐶〶慤㘱换攰愲戸搰ㄵ㑥㠲㜴摢㜷收㑢戹昲ㄹ扤攴扢敤㝤昹㠲愷ㅣ㥤改戵昱昲搵㤶捥昷搸㝢㤷愰敦戳扥㜶搸㘴㑦㈹挷㠳㥥昴㤶敢搲㜴昵愴攵慡㝡戶㍦攸㝢戲㕣㈹攵摣慢摡㔷捥㜹㤶愷慥㙣慤慢㜷戲愲搹ㅣ㜴愸㜲昵㤰慥㘹㙤㜶摣㉡㔴搴挴㔲摥慦㝥㕦㑢㌵戴㘹㌹㜳敥摡㝤㡥扡户㔶扢㘲㐴㘰㜱㝥㔱昷扤㘲㤶㝥㤵㍦慥扥愹㠵戲慢㑡㝡㜸晤挵挳昹散㈹攵捣㈹㥡㙣㤵搳㔳摤捣慡㐰愵昷ㅦ㉡㘱愲㔰搲戹敢ㅡ㑢㐹㘸㔵捡愹ㅣ挶㝢ㅡ㔴㕥㥥户㌲〵㜵㔹ㄳ㡡晦㑤㔴㙣㘹㉡摥㔷捥㔶摣愹㜲挹㜳捡㠵收㥡㠹摣愲〵㌳㤲扢愳㥣㔳ㄱ晤㠴㝣㈸㐲ㅤㅤ㐲㠴㜶戴搳㘵散摢愵挶㙥㄰ㄲ摡㠵搵㤱ㅢ㠴㠸挸㙤㌵㝤慤㘷㈴ㅡ㠴㡣昸㌷慥㍡㤲㐶㈱㈴昶攰慡搸㙤㠴㤴㡤慥㘸㕥㜸〳㐷挱ㅦ昰愱愰戸㉡挳摢捥摤㘵㕤㉥捦㌳搲〶慥搰㐳㈳昶㉡㐴搳摤搶㘴敦㤷㡢ㅣづ㙦っ㘶扦㜷ㄱ捥挲〱慢㤴㉢㈸㘷㔵晦㔲㜰㐴㜲㉢㐱ㅦ挱戵〴搷ㄱ㕣て㘰扣ちㅤ㜷㑥㡡㔲㥢㡡㈵戱㙣㥣挹攷扣〵㜳㐱攵㑦㉣㜸㈸㠳㕦ㅡ㡤㤲摣㝢攱摥㝥〳敦ㄷ攱㤸扥㑥㔷㔷㙥㈷昸㌵㠲ㅢ〰㘲戱㤰戹〳敦㤰ㄹ㤳㌷昲㜵ㄳ㐰㙦搵㕢敡昳㈵㌳ㄶ㌲㘸摣摦扢扦㐲㙦㔸㙡昷〸晥慢㙢ㄴ搱慦摢搱搱㡥ㅡ〷㉣㜷挱攳㐲㕣戵㔲㝢㈶晤散㜴㈷㐰昷捤〰〷て愸〲㤶昱挵㜲㝤つ㍡㌸攷㜵戱㘸〴㉦㉢捥㉤㤷戲ぢ㑥戹㠴㉤挱戴攵㔹ㄳ㔹昸㤱慥戰捣攲㙣㜹慡攲㤹挵〳㜹扣扡㡢㐷搵㘹㘵㜹㔳㔰搳㕥㑦㜱ㄶ㍥愸搶愳㌳戹㈵愳攸扢㡦搳捡捤㑡晡㤹㌳㔰㑢㑢㈶㔲搰戳摤㐵㉡ㅡ戵攴戱敢捥㈲扣ㄹ㠸㤳〴㔲扦㙥攵愷搸戲㐷㤷㔵㕢挷㠲ㅣ㝡㠸敢㘴㐳㉦㕤扡挰敦㐹摢㘱㔸㔰㙣㕢㈲〱㙣㕤㐱挷扣㝣挱ㅤ〸挸㍢㌰㕤挶㍥㐴改㑤ㄱ挹㙥㥡㄰㌰㜳㔵㘶戵㉥㜴㍡慡㠷戲ㄹ扦㕢っ㘵扦㔳慥㥣愶ㅦ㜳搱晡㐱㕦㈱㌹〰昰昸㕢㕦扡㜵晢㘳㑦扤ㅢ扣㍦㠲㈵愴ㅦ㐹㕦㔶㔲摥㤹挵㑢㍦㌲㠱㔷㙣戵㍡㠳ㅥ㙦㕢㑤㝢づ㥦㕡敦昹㡡㤸敤扣愳昴㈶㈱慡㌳换愷㔵㑦昱捥戲㜳㉡㔳㉥㥦㈲昳搷改㥣扢愰㤴㐷捦扢㉢搸㘸㌰㉤㠴攸攸㘸昲慦ㅢ㕣㜴晡散收〸㐰捦㐴愱搰㔷敤搱㌵㔳㈸敡㠰㐵㌱㐷㤱攸㥤戵㌲愹扥ㅤ愹㥢㔳㌷づ㉣ㄵ摣㈵昱㕤㑣㥡㡥搹搷慥㜸㍡戹昸挲㐳㤳て㡥扦搴戵㈳昶つ㐷㝣㈷愸㔸攱㠷搳攵㕢挵攱㘹昲㜶改㑣㌶㌹㍣㉢㑣戹慦㑤㝥攵戰㕣㜲づ㑢戳戳㜲搳㜹㉣㜴㡢扢㜲㑥攳昴㉢㜳摦㉥㥣攴㥢晢㕢戰㔸挴户戰散㘸摥㤱㙥㝥攴晢㤱㤷扢〸㍥〰〰㈳慤㤵ㄶ㙣昴ㅥ㍦㉢㘸㠱㘸㤳攵〴挱㈴㠰挱つ挷敡㤶ぢ换戵ㄷ㐸ㄱ㙥㡦㝢㡡搳捡戶㄰㙣搲搶㐶㔸晦㥦挶㈸㠲㈸㕣㠳㈵㕡㝤ㄲㄸ㍢㡤㠶搹敡挸㌶挷㐱㄰㥤挹敤㔷愵㜹㘸㕣昷愲摡㤸㡢㘵昳㌰〵㌹〵㔰㝤㡣攷㈱〸ㄷ㍥㈷扡㜲㥤㡢㜴ㄴ搲㘹㌸㝢挸戱㐴㜲㘳扥搲扥敤㐷㘹㙣戵㍡挱㡤㍢㙤㥣愴㑤㌱㘷〱㍡㈰㉣㤲㔶㐴㝣㈵㌰づ㉢慣挶搳㐱挵㡡㝤㍥昷敦㍡㔸㜰㤸敤㥦〲㕡㝢㈹㍦㡡㙡㌹㐷㌰て搰㈰攵挷晤慣㘰っ㐰㑢昹㥤㐴扡ぢ㐰㜰昷㑦㐹㤷ㅦ〴愸㍥攲ぢ昸〶〹愸㠹挰愰挱㑡㈲摣㡤搲㤸㕣愵㑥㌰愶㔰㈳㠲㈴ㄱ㝣〲㍣ㅡ捣㜳〵〱㍥ㅢ㔴戴㠶ㅦっ㍡昳慤敥㤴づ挱搵㌶㘶つ㍡㤴㥦㌴敤㘳愵扣攷㜶搹ㄳㄵ慦扣㉦敦㐱挸扢㙤〰㈴㜵㤳㉢昵ㅥ愶愱㔱扦㝤㍣慦捥㔰扣户慥慣㐲㜴㜲慡攲㝡㘵敤㈹㕥戳戲㝥扡㝣戰散㑤攷摤搳〵㙢㜹㕢㥢㙡扦收捥〵㔵挲愶摡挱摥晡㝣㐸攵搳愷㔵慥捤ㄸ攷捡ㄵ㈷慢㘶愶㉦㠵㙤戹昰㕤摥㄰扣㉡㈸ㅢ戱晤摣㐶慥㠱敥摣㥡㠵攱㠹㠹戵敤敡㑣ㅢ敤㈳挹㠱㔴㈲㈴㑦㈰㠹㐵㉡㈰攷㜲〱㐹㠸扢搱㠷昷敡㜲搲戰摢攷㐲㠸搹攰慤㕦搶ㄳ㠴㤳㘶㑡㙥㍥愷㘲㐱づ攱戸㜵㐱昲㔰挵㙢慡戱㤶㌶〶㌵昰ㄹて㤵挰晦慣攵攴㉥〵搶㘰㘲㜸㝣扥〸ㄳ㝦㙢愳戶摦㑤㈸昴㘶昵㜰攷捤㡦㘰挵攷㔱㑣㕡㕦㡢㜷㕢ㄷ扥戶㈶㤱㘸〸㤶搰㔲昶㤰摣戵攲㈸㜳っ㔷㙡㉥昸攱捡㜵ㅡ㐳㐱捡㜱㌲㔰㔰ㅢ㥢戳摡戶㑡㝢㈲攳㤶ぢ㠸㤲慥慢愵昴㙡㤷昶㔱㔵戰ㄸ昸敡慥愵づ㘷㍤㠴〶㙢晤㌱愸㜵改㜰〸ㄴ㠹〴㕣ㄲ㥡㑦收㉡挲摢㍣〹㉥愴㌵㜲ㄵ㍡摤搶捦捦㜶㡢㍦㝤㠴捦ㄷ㜷㠷慡㠹ㄸ㥦㤰挱㜰㐹慢昱㙣㔶戸㡤㤱㉤慥愴㡤搵㠰慢慦收戴〶敢慥㤶㌱愸搴㘳㙢攵㠷挸㌱㑦ㄶ㝡戹㜴ち㌸戱昳昲㔹慢㔰㔸㕥㘷捦㤴戲㠵㑡㑥㘱㡦愵ち㔵挵捤㠸昶愵挱㉦㝤慣改昳㙡ㄵ扡〴㐴㤹挱搹㘶㌵㡥戶㘶㕤ㄷ㤲㈷㐱㔶㙤㜷搱㐷㑣ㄶ㤰㈳㙢ㄸ挴㝡捦㘱㐴〶摡㌷搴㠳攰晡慣つ慡㙤㐵ㄱ㜵ㅡ㐳㉡戵㐸愴㕥㜱つ㘸戳攵搹㌲愲挴戹㠶愲〳㜹扦攸㤲㔹㔷㥡㑤愶㘹慥搵捡㠰㔶㜸摥っ戶ㄱ㔰㝡㝥㝥㌷改㑦づ㌰攲搷ㅡ㡣㘹㔸ㅣ摡〱搰㑡㤰㍢昸㕥㙡㌰摦㝢㤸捦㝢〵搵㘵敢㝡㥤㡥㜲㐹㤰㥡㥤昶晣〲〲ㅢ搳㍤昶㝥㈷㥦㉢攴㑢㡡㥥〸㑥㉤㜸扥㌹慢㑥㈰扥㝥戸散收㜹㉣搷㘳捦㍢㔶挹㍤捤昸㔵㜶㜹㐳㔳㑥㌳换戰㈷昳㈵㉣㈰晦㥢㑣昷摡㜳ぢ攵㌳㌸㡢慦ㄴ㑢晢慤搳敥㈵挱㈸㝡㤶晥攳慦慡戰〸㠷㐵㌴ㅣ㕤慢慤搲攱㈶㍡〴愱㈱㜴ㅢ㈶〸搸挵搸散㉡㙢㤶㥣ち㑥㌸戸㘶㌹慥愶㔳捥戶攱搵摡㘵〶敡㘱㔹㘲㥢㌲挰㙤晢㡦捤搴捦挵㝥愱㝢〸挶つ攸㙦ㄵ㜳愰㐵愳ㄶ㠴搷晢つ㕦㕣㔸㐶改㤱㥡敢捣戵㡡㘰捣搶㌸㤴㐶㔸㔰愲㌳戹て攱搱㙥㉣㝥愸㕦㠴㤵愱㜷搷昹ㄹ晡㜵㌸㔷㜴㠳扡愹㜲戱㘸㔱扣㈸㥡㜳搰摤㉡慡㥤㙣㘸ㄳ㘹〳㘸ㄹっ㡡慣㈵ㄴ㔹㑢扡〸㈶㤹〷㙢㍡捤扥捡㈷㉣㈷敦㉤ㄴ昳搹㈸㌳㍣晣扡㈴攴ㄲ㈲挴㐳㠰敡愳㠵ㄳㅥ㙢敢ㅥ摡㡦扡㠲摤〳搸㐴㤰㜴㘴㍦愴㌷慣敤戸㔸攳愹〵挴㔷搲挵㤵昷〲ㄸ㡣昶㐳昵〳攲㘹㜰挲㔰愲ㄵ㤱攰〱〳慢愵ㄳ㈴㤸㠹昴〳慣ㅡ㐸愶捣挶㘶换㔶㙥ㅦ捥㐷换㑥㘷㜰㙦㈶ち搶㔲慤㌸㜱ㅥㅥ㑣攱攴つ㈷㝡㡢昰㠵㥤㈸ぢ收㄰㤶㡦昰搸挱昴㜹㐸〷㌳㘴ㄸ㕤搱㜶摦㥡愹昶戵㉤〸戲㌶摥〴㥡㔹搱晦ㅢ㐷挶㜶㜳散戱ㄸ㉦愰㐸㤷㠰挷㉥㘲㈷〰攷搳㠲㔰㈱挲㈲㠰㌱〰搰扡㑡捥ㄹ㘸㘷攷㐶㤱〷〰搱㈲愷〳㤷挳挴戱〰づㄲ㐰ㄲ戳㉢捡㐰扣㍣〳昰晤㤷㕦㘶戰㈸㈴ㄸ挹慥㝥㥦㌱攸㔸㑣㉦昸㈵㈴攵㌲㠰挱戸搳㝢㠸敦搱㔳㤲戵慤愶㜶㜶敢㍢换ㅥ扢㜱㈳戹搱づ㜶㤴つ晢挶㤶㌲敤㘴㘱㥤㕦㐲扢㐲捣て㘴慢慥㥡㌵㕢㘰㡡㍤㘵㍣ㄶㄲっ摤搱攲㠶捣て〱㕣㕥扦㕤搱〷晡㜸㑥㍥㔳愱㔹㈴㠲搶晣㤱扡收ㄷ攴㈱戵扦晣㉤〰挱挸ㅦ㤵㉡搶㤴昶慡攴㙦㈳㝤晥㐵戶㠷㉤昰㤳ㅦづㄲ捣㠸〹㠰慡㘰㔰㕦〴㠲㐱㕦㐱摥て㈰ㄸ㐲㙣㠳昰〰ㄱ㝥〷挰㘰戰慡㔵慢㌴挷摣戰㙦收戹㐴㐴摦㥢攲搱㔴ㄴ愷㍣晡㑣换搰㑢戰慢攱㉣捡昴㡦愱愲㘸㠳㔴搱㌵攷愰㥦㔵㉥收㑢ㄷ㐵㥥㡡㈴ㅣ㡥㐰㐹㤹慤㈷㄰㉢㍥换㉥收㤴㡥ぢちㅤㅣ晣㈸挶戱㤹戱ㄴ昴㥦㙥扥愸戲〳㔵㠸摢〴摥ㄲ㈹㈱㍦㠶愲㔰㑣散〷慣㤲挰㘴㠹扦㜸㍥㡥愴晣㕤〰挱㜰ㄶㄷ㤰搶㜲〱扢㡦㈲敢戳晢ㄳ㐸㙤昴㉦戵㥣㥦搵㡣㝡㘹㔶晦ㅥ扢㘳昸慢㠹搵㥦㐴挱昹㔹捤㌰ㄹ戹㉢㍦ㄵ㈴㤸ㄱ㡣㤵㔵愷㐱㤵ㅣ㈸愹摦㐷㔲㝥㥡〸㡣愳戵㐱昸〳㈲晣㈱ㄱㄸ㕡㈳扢捤㍦〲戸慣㑡㐶㕣㡡㘸扣㠶搳㠶㡥㝦っ㜴搰㤱㤱戶㙡晦つ㜴晣っ㡡攵㐳〰挶〹㠰ぢ㡦扦挴ㅢ㠲㘲㍡㥥扢摥㍥㠲㠱攰ㅥ摥㈱㙣捡㍣ㄶ㕤ち㤶㌸攲㙦㡤捦㉢慢㝡ち扦㜱㌷挵戴㤵〶捤㜲ㅤ捣㑤㠷慦搷戶㜵㡥ㄹ㈷㈱攸ㄷ昶ㄵ㡡㑥㜳㐰㤹搶㈷㈶ㅦ㈶㠴㕡㕢挰㕢换摡㥦㈰㔱㝤〴㠳㉢㉢㑡つ㙥〴㔷昱㘰㕢㜶㥤㙣扦戱㙥㙦改㔹昵ㄷ愰㉡㉦挰㤱㝤㠴㥦攷㐶㜳挵ㄸ〴㌵慣㉥晤㙣㤰攰㜴っ晡㈹慤㑡㙣㠵㙢愴昵愳㑤㈷㘹捥㕢㉥挰㌱㘵㤲㑡捤㑦搱ㄲ㈳摣㠶㌲っ扡散㘰愷ㅤ㘹㍤〲慢戵攵ㄱ㔸搷愶㤶晢㌰扡ㄹ㙢攸㠳ㄹ㌹戰攸㥣敤㌹㠳㍡㔷搸㠶㡦昹ㄸ挰愶㍢昲㔹愷散㤶㙤慦㙦づㅢ慣㍥摥㤰戲戱搵㥥㌰㌲攸戱敤㌷㌹戱㐸㠹㔷㔶ㄷ㜹㜲㄰㍢㔵㉡㥦㈹改搱ㄸ㉥㉦㡡㘹㝡㜵㜶昲㌳摣㠰敢攷㝡㔰㌱㑥㝦㡤㡤攵攳〰㍤ㅤ㜱㍡㍣㐴㌶㥦〰搸㍥㌵㌹㜵㌴㥤换つ摢戹㐴㙡㌸㌵㤶㑤㈵㠷㌳攳攳挳㙡㍣㤵㔱㐳㠹搱挴㤸捡っ㡤挶戵㝦〴㜴昹㌹㠰㌸㍤㈲晤戹㈷㤹愳㙢愴㜳慣敢愵㐷挳敦㔳㜷㕣搴㈷㑥㍦㠸㜲㘰㝥ㅥ㘰摤搴㘴扡㘱㌳㘵晥ㄹ捡扡㔱愶㙤搵㔱㕣捤㌲扦㠰㤲昵㈸㘹扥晤ㅢ愷㈳挵㕥敡㜷㘴攵ㄷ㤱ㄵ摡㙡戳晣㑢捣攱㐷㈴㐱慢㑤戱ㄳ挷挰ㄶ㌲ㅢ改㤰昹ㄷ〰攷攴愰㤸〳ㅡ戹搸捣㠵て愳㡤收挲㤷㤱〰ㄷ㘸扣昵㙣㥥㐲挲攷㠲㤵ㄸㅦㅡㅥ㑥㡥㘴挶㠷㐷㤲㈳愳昶昸㘸捡㑥㘶㠶㠷㠶挶㐶挶㠷㌳愹㈱昳㉦㙢愸攰㔵㌲㌳㌴㘸㡤㌱愱㐶挶挷㤲㐹㉢㤱㑣つ㘶㐷㌳㐳戹搱搱慣昹㜴つ㌵㤹㑡㘴㔲㈹㌵㤶㑡㡥㡤㈵㐷㜳戸㜵㍥㌲㍣㤸㐳㠱㌵㥡㑤㡥㡣愵攲昷〳㔵㔳攴㉢㐸挸扦㈲昸㉡㐰晣㠱㙡昹搷㔸昴っ挱戳㉣愷㐳愱昱㠹攵攳戳愵㐱㐳㝣㕥〵ㅡㄸ㝢㔲㐲㘴㐴㔶攴㠴㡡㜴㜶慥〸攸㌷㉢㔳昸〱㕡昱㔲敤攲敥ち㍦戶ㄷ〴㕥㕤㌷㔶ㅢ㤱㤷昵㔵挸挶戴慢昲㜹㠲慦〳挴攲ㅦ〷搴慣愱㘰㐹㑡㤲愴昰㤸㉦〰㙣㠰〴攱㌰慤㝡㐹㠳㡡㈴㑥㜷㐲攳慦㈷敡〶㠲ㄷ〹㐶〱㠴㜶〹㤸晢㌶㜳昸㘹㌹愲㑢愰攵㘸ㅣ攳慥捡㤱愴ㅣ㜱搱㡢搱戶㈲㐳挷㐰㝦攷㈵㈴㈰㌲㜴〲㌸㜶昳㝢〰扥挸搸捡挶捡捤㈵ㄳ㜶㙡㌴㤹㑢愵慣捣㘸㘲㌰㥢ㅡ㑦攴㔲㠳㐳愳搹㔱昳攵㍡敡攸愰㍤㌴㌲㌸㙣搹搹挱㘴㔲㡤㘵㤲㐳昶㜸捡ㅥ戵戲㘳挹㑣㘲㉣ㄷ愷㝢愱㐹昳㝤㈴攴て〰攲昴㉡㜴搱摦戱攸敦㔹㐴ㅦ㐳ㄷㄱ㐱ㄲ㔵搰㜳㈰昳挵捤㤸〶ㄹ愳愵攳ㄵ搶晦〸㈰ㄶ晦っ愰㥥挸攷㔹㔶㈳戰㈴㠱攳㜴㉡㜴攵ㄵ慣摣㐲昰㉡㠱愶收挳㐸㤱㠸昲ㅦ〱搸㉤㝦昱慡ㄵㄳ摡㠴戰扡㔶挲㙡ㅡつ摤攳㔹㈴㝡㍡っ敡扤㕢捦㝤㘲搴愰㐶晡㘱摤㥡慥㤷敥挵㜵搱㘵㑥户〳㥢㔱摦ㄱ㡥㠴㙦㔹㕢㕦ㄴ攱㑥㜴挵㥦戱ㄵ㘴晡〵晡㈱㑤敡㐲捤ㅥ户攲㈷㕦㘳搷㥦〳㘸ㅢ戳㙤扤㝥摦昸摦〹㈶ㅡ㙤㉥捥戸㔰㥤戸㡦㌷㕦㥥愸晤㠷挴晡慡㑡敤慦摥〵摣㕥㉦愹ㅥ㡥㔴㥢ㅤ㜲㙡敤㜰戵つ㘶ちㄵ晤扣㌹戸戹㥥㙢搸㐸㕣㔵㉦挵㐹ㄸ攲昳㉡㔷敤搱㠵㥦ㅥ〹㜷㠸戶晢摤攰攲ㄶ敥㑡㔵㍢搸㕢慡ㄴ㈵收㜰㔵㥢㄰挰㘴摥搳㈱㌴捥㔱挸㈷〰捤搷〱㡣㕤摢昶㙦ㅢ㌵慥〲㈷摥挳㐷㥡㈹捦㑦戲㈴㈶㝦捡搴㤳〰散㡦㐵㠲㘶㘵ㅤ㝥晡㔸㕥愶㤸搲㌲㝤ㄹ㄰摡㕥攴摡ㅣ㔴戴㕥攴㡡搳㈴㘹㠱㝥〳㠹㥥づ昱㘵扣㈸搴㘲㈳㕡㙣攵てㄹ昹㌳㤶㔰ㄳ㔳〰㠴愴㕤㌱摦〴挰㍣て㙣ㅢ㌶㝡㠱搷ㅡ扣搰㠱攴㠰㤸搴捣㘴つ慥㐷捦攴㔶捥㤲㡢㈰㈶摦㘶搷㌴ㄱ晥㌷㘸㤰捣㝦〷挰㌷㘶戶つ㡢㉥㝣㠳摦攱㉡㡤挹晦〰ㄴ㌴ㄲ㍥㌲㑤㤲昹づ〰㤰㙦〳㜲㘷㠰捣㤹挵攴㝦〱ち㕡ㅡ戶㘷㤱愰挵愹㜶㈶㥥つ㌲ㅣ㐶㉦㜵㌷㤹挹㕦挳昳收敥㈰戳挷㝦㐷㠳㜷㍣㜸㙦摡搳㑢㠵慦㕢摥㉤慥㝤㜰挲㌸晢㤱搶换㠶晥搱搴㕦敦ㅥ搶捦て㜷晢昹ㅦ敦ㄶ㉦愲㘵㥤㥢戳挸昹摣っ㘳戸㙤戹㈹㠲㡡搶ぢㄶ昱㙦愳慤收㈶㈵〷摣愴㜶搷摣㝣昷㝦ㅢ戸ㄹ㐶愵愰㝡昵㠹㐷㤵㙦昲㕣〸挴扢㝤摢㤰昸㙦攰㔶㠹ㄳ㤳㈶㤱㝦㔰㐳愶搲㌷愳㍥昲っ㤰晦㌳㐰昶㜹ㄸ㈳㌲ㄵ㍡摢戳㐸㔰戱㔷㍢敢愵摥㌶昰扢㘰攲昶㔲挹敢ㄶ攷㈲㉡敡昱㉣敦搱慦㔰㜲㡦愰㠲㙦㐷捣户㌱搰戶挴㝣㉢愸㘸扤慣ㄱ愷㕤搰挴㡣㘳㔶㜲㍤挱〶㠰㤸㜱ㄶㄵ㙤㤷戵㍥㉣ㄹ昰㈳捡昵晦㤷攸〵扡㘱搳扣㜷搹晥扦㉢㔰㕤敢㠳昹㠲㜶戲扢ㄱ㕣㜶昰ㅦぢ戳㌸㉦㐱㐸ㄹ晦戴ㄵ㌸㤶㌸㐷㘱挴愳ㅡ扥㤴㍡挷挶愶㝤挸㐱㍣戳搳㥥㜱㜱㉡㤳㡢攲ㅡ戰㠷晦㈰㈹㕤ち晢㕤㙣㝢㈲㘴㍤っㅢ㉦㔴㠴摢敥㌸戸㤵㘸慢㌱㝣ㄲ搶改㔱㍤㝥っ㌳㈶扤戶摤慥戹ㄱ㕣慢㕦㕤㕦愴敤㜰挳攲つ昰㕤晢搲晦㍡戴攵㕤㍤㕥㌸ㅦ㜲㌳搹㑣㠵㉡昴ㅣ㄰扤㤳㤷戳㘸〷㡡㌴〸ㄹ慦㈱搹㍡㈹敥晤昶戱㐵换㠵晢慥㉥捥㜴晥㤱扦搹昳㍦挳㜷㑦㐴㝥㡡捣㙡㘶㠴捡慤戳㤸戶昸㉦愶搱㘲扡愰㑡㈷扣㠵摡扦㤵挲ㄶ攳㜲戵摣㠲昱昰㔳晣〹慡敤戳昸㤹㔷愲戴㌱愸㤸㙢〸㉡㐶挴㑦慡㤳つ摤ㅦ慡㑦昶㙡捥㡣晡㐶ㅢㅡ㠰㤸扣愶㜹戲㠲㥡㥦ㄳ慥㍥㠲㙡㥡搳㤰㝤㡤挳愰㍥搶愵搷㌶㤶㔲昱敡搲敢ㅡ㑢昹戱戳愸㌱慦㐷愲ㅡㄸ㙢ㅥ敥慢㙤㠷扢ㅤ昸㉤挳扤㠱㐵㜵摥攰搸愲㘵戸㔴㕦㝡〸㌷㈲㔱愳ㅡ昵㤴㉥扤愹戱㤴敢㕣㙢换ㅦ攱昳㕢愱挱摥㡦㔱㐶挳愶攰摡搷ㄵ慦〴ㄵ扢㜴㠵㄰搴〷扡攲㠷㐱挵㙥㔴挸〱㤴ㅡㄴ愴ぢ㤶㜰攰慥㌵搴昱敢㘸㉢㈸愲散㐳づ〲㔶㘷搹㑢㐱㘱㘹㤴㘲㈵挸㙣㉤摤〹ㄶ㤳捦慣㤳㐳㐱㠲㤹摥扥㈰愳㕢昴㤲㤷㉣昶㜳攴㘱㉤㈷挸ぢ摤摢㌰㡢挹〶搶挹㘴㤰㘰愶㤷㈴㘷挲㙦㑦㔲搷㜳愴搱㥤愸ぢ㉦㠹散㍤戹㝢敥㜹愷㌷搲㜷㘵攴慥㍤摤㡦㥣㝤改戵〷㕦昹捤㕤晦晣昳㐷ㅦ㝤攵昵〷㕦晥昹昳㤹㕤摦㜹昲挹ㄷ㙦㝢晣攵搷㌶搸㑦㠴㥦㜹㘷昶㠹晢ㄲ愷敥扢搷㍥㜶搳晥晢㍥㜸昲㐸攲昰晡晥㡥㡥捥捥ㅢ㌶㝥昷㡡ㅤ昱晢敦㝤㑥扣昰攳换㑢㐲搳㠵㐳ㅡ攱㐷昱㙣挲㉦㑥晡㘸㥤㥥㐲㐲㡥〲昴㠴㠵㈶〸㙡㙢慥㍥搱攳㈴㡣㐶ㅤ㈷㔶㠷搰ㄳ㕤㠱挵〹㙢慣㕢㌵㔶㥣㕦㘳扥㈷㈲昸〹㉤ㅣ㉦〶挲㌱㠹㜲㤸㑥挱捦敡㡡扦つ㉡攲散昶〳㈸ㄵ晣㤶慥㝡愱愵つ扢搷ㄵ摦㙣愹㘰㌳捤㠸〹戶搷愰㜵㤰㕤晦〷扢㌸敤㌵</t>
  </si>
  <si>
    <t>µ=</t>
  </si>
  <si>
    <t>Prob.</t>
  </si>
  <si>
    <t>Last Finish Clerk1</t>
  </si>
  <si>
    <t>Last Finish Clerk2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</si>
</sst>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ج.م.‏&quot;* #,##0.00_-;\-&quot;ج.م.‏&quot;* #,##0.00_-;_-&quot;ج.م.‏&quot;* &quot;-&quot;??_-;_-@_-"/>
    <numFmt numFmtId="165" formatCode="_-[$$-409]* #,##0.00_ ;_-[$$-409]* \-#,##0.00\ ;_-[$$-409]* &quot;-&quot;??_ ;_-@_ "/>
    <numFmt numFmtId="166" formatCode="_-[$$-1009]* #,##0.00_-;\-[$$-1009]* #,##0.00_-;_-[$$-1009]* &quot;-&quot;??_-;_-@_-"/>
    <numFmt numFmtId="167" formatCode="&quot;$&quot;#,##0.00_);\(&quot;$&quot;#,##0.00\)"/>
    <numFmt numFmtId="168" formatCode="&quot;$&quot;#,##0.00;\ &quot;$&quot;\-#,##0.00\ "/>
    <numFmt numFmtId="169" formatCode="_(&quot;$&quot;* #,##0.00_);_(&quot;$&quot;* \(#,##0.00\);_(&quot;$&quot;* &quot;-&quot;??_);_(@_)"/>
  </numFmts>
  <fonts count="16" x14ac:knownFonts="1">
    <font>
      <sz val="11"/>
      <color theme="1"/>
      <name val="Arial"/>
      <family val="2"/>
      <scheme val="minor"/>
    </font>
    <font>
      <sz val="11"/>
      <color theme="1"/>
      <name val="Arial"/>
      <family val="2"/>
      <scheme val="minor"/>
    </font>
    <font>
      <b/>
      <sz val="11"/>
      <color theme="1"/>
      <name val="Arial"/>
      <family val="2"/>
      <scheme val="minor"/>
    </font>
    <font>
      <sz val="12"/>
      <color rgb="FF000000"/>
      <name val="Times New Roman"/>
      <family val="1"/>
    </font>
    <font>
      <sz val="12"/>
      <color theme="1"/>
      <name val="Times New Roman"/>
      <family val="1"/>
    </font>
    <font>
      <b/>
      <sz val="12"/>
      <color rgb="FF000000"/>
      <name val="Times New Roman"/>
      <family val="1"/>
    </font>
    <font>
      <b/>
      <sz val="12"/>
      <color theme="1"/>
      <name val="Times New Roman"/>
      <family val="1"/>
    </font>
    <font>
      <b/>
      <sz val="14"/>
      <color theme="1"/>
      <name val="Times New Roman"/>
      <family val="1"/>
    </font>
    <font>
      <sz val="12"/>
      <color rgb="FFC00000"/>
      <name val="Times New Roman"/>
      <family val="1"/>
    </font>
    <font>
      <sz val="12"/>
      <color theme="1"/>
      <name val="Calibri"/>
      <family val="2"/>
    </font>
    <font>
      <b/>
      <i/>
      <sz val="12"/>
      <color theme="1"/>
      <name val="Times New Roman"/>
      <family val="1"/>
    </font>
    <font>
      <b/>
      <sz val="12"/>
      <color rgb="FFFF0000"/>
      <name val="Times New Roman"/>
      <family val="1"/>
    </font>
    <font>
      <b/>
      <sz val="12"/>
      <color rgb="FFED7D31"/>
      <name val="Times New Roman"/>
      <family val="1"/>
    </font>
    <font>
      <b/>
      <sz val="10"/>
      <name val="MS Sans Serif"/>
      <family val="2"/>
      <charset val="178"/>
    </font>
    <font>
      <sz val="10"/>
      <name val="MS Sans Serif"/>
      <family val="2"/>
      <charset val="178"/>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00FF00"/>
        <bgColor indexed="64"/>
      </patternFill>
    </fill>
    <fill>
      <patternFill patternType="solid">
        <fgColor rgb="FF00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bottom style="medium">
        <color indexed="64"/>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14" fillId="0" borderId="0"/>
    <xf numFmtId="0" fontId="15" fillId="0" borderId="0"/>
    <xf numFmtId="169" fontId="15" fillId="0" borderId="0" applyFont="0" applyFill="0" applyBorder="0" applyAlignment="0" applyProtection="0"/>
  </cellStyleXfs>
  <cellXfs count="61">
    <xf numFmtId="0" fontId="0" fillId="0" borderId="0" xfId="0"/>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4" fillId="2" borderId="1" xfId="0" applyFont="1" applyFill="1" applyBorder="1" applyAlignment="1">
      <alignment horizontal="center" vertical="center"/>
    </xf>
    <xf numFmtId="0" fontId="9" fillId="0" borderId="1" xfId="0" applyFont="1" applyBorder="1" applyAlignment="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10" fillId="0" borderId="0" xfId="0" applyFont="1" applyAlignment="1">
      <alignment horizontal="center" vertical="center"/>
    </xf>
    <xf numFmtId="0" fontId="9" fillId="0" borderId="0" xfId="0" applyFont="1" applyBorder="1" applyAlignment="1">
      <alignment horizontal="center" vertical="center"/>
    </xf>
    <xf numFmtId="0" fontId="4" fillId="0" borderId="0" xfId="0" applyFont="1" applyBorder="1" applyAlignment="1">
      <alignment horizontal="center" vertical="center"/>
    </xf>
    <xf numFmtId="0" fontId="2" fillId="0" borderId="0" xfId="0" applyFont="1"/>
    <xf numFmtId="0" fontId="0" fillId="0" borderId="0" xfId="0" quotePrefix="1"/>
    <xf numFmtId="9" fontId="2" fillId="0" borderId="0" xfId="2" applyFont="1"/>
    <xf numFmtId="0" fontId="8" fillId="0" borderId="0" xfId="0" applyFont="1" applyBorder="1" applyAlignment="1">
      <alignment horizontal="center"/>
    </xf>
    <xf numFmtId="0" fontId="6" fillId="0" borderId="0" xfId="0" applyFont="1" applyBorder="1" applyAlignment="1">
      <alignment horizontal="center" vertical="center"/>
    </xf>
    <xf numFmtId="0" fontId="5" fillId="3" borderId="5" xfId="0" applyFont="1" applyFill="1" applyBorder="1" applyAlignment="1">
      <alignment horizontal="center" vertical="center"/>
    </xf>
    <xf numFmtId="0" fontId="11" fillId="3" borderId="5" xfId="0" applyFont="1" applyFill="1" applyBorder="1" applyAlignment="1">
      <alignment horizontal="center" vertical="center"/>
    </xf>
    <xf numFmtId="0" fontId="12" fillId="3" borderId="5" xfId="0" applyFont="1" applyFill="1" applyBorder="1" applyAlignment="1">
      <alignment horizontal="center" vertical="center"/>
    </xf>
    <xf numFmtId="0" fontId="3" fillId="0" borderId="6" xfId="0" applyFont="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indent="5"/>
    </xf>
    <xf numFmtId="165" fontId="3" fillId="0" borderId="0" xfId="1" applyNumberFormat="1" applyFont="1" applyAlignment="1">
      <alignment horizontal="center" vertical="center"/>
    </xf>
    <xf numFmtId="166" fontId="3" fillId="0" borderId="0" xfId="1" applyNumberFormat="1" applyFont="1" applyAlignment="1">
      <alignment horizontal="center" vertical="center"/>
    </xf>
    <xf numFmtId="166" fontId="3" fillId="0" borderId="0" xfId="0" applyNumberFormat="1" applyFont="1" applyAlignment="1">
      <alignment horizontal="center" vertical="center"/>
    </xf>
    <xf numFmtId="165" fontId="3" fillId="0" borderId="6" xfId="1" applyNumberFormat="1" applyFont="1" applyBorder="1" applyAlignment="1">
      <alignment horizontal="center" vertical="center"/>
    </xf>
    <xf numFmtId="0" fontId="4" fillId="4" borderId="0" xfId="0" applyFont="1" applyFill="1" applyAlignment="1">
      <alignment horizontal="center" vertical="center"/>
    </xf>
    <xf numFmtId="9" fontId="4" fillId="4" borderId="0" xfId="0" applyNumberFormat="1" applyFont="1" applyFill="1" applyAlignment="1">
      <alignment horizontal="center" vertical="center"/>
    </xf>
    <xf numFmtId="9" fontId="4" fillId="0" borderId="0" xfId="2" applyFont="1" applyAlignment="1">
      <alignment horizontal="center" vertical="center"/>
    </xf>
    <xf numFmtId="165" fontId="4" fillId="5" borderId="0" xfId="0" applyNumberFormat="1" applyFont="1" applyFill="1" applyAlignment="1">
      <alignment horizontal="center" vertical="center"/>
    </xf>
    <xf numFmtId="0" fontId="14" fillId="0" borderId="0" xfId="3"/>
    <xf numFmtId="0" fontId="14" fillId="0" borderId="0" xfId="3" applyAlignment="1">
      <alignment horizontal="right" vertical="top"/>
    </xf>
    <xf numFmtId="0" fontId="14" fillId="0" borderId="0" xfId="3" applyAlignment="1">
      <alignment horizontal="center"/>
    </xf>
    <xf numFmtId="167" fontId="14" fillId="0" borderId="0" xfId="3" applyNumberFormat="1"/>
    <xf numFmtId="0" fontId="13" fillId="0" borderId="0" xfId="3" applyFont="1" applyAlignment="1">
      <alignment horizontal="center"/>
    </xf>
    <xf numFmtId="3" fontId="14" fillId="0" borderId="0" xfId="3" applyNumberFormat="1"/>
    <xf numFmtId="10" fontId="14" fillId="0" borderId="0" xfId="3" applyNumberFormat="1"/>
    <xf numFmtId="2" fontId="14" fillId="0" borderId="0" xfId="3" applyNumberFormat="1"/>
    <xf numFmtId="0" fontId="13" fillId="0" borderId="0" xfId="3" applyFont="1"/>
    <xf numFmtId="0" fontId="13" fillId="0" borderId="0" xfId="3" applyFont="1" applyAlignment="1">
      <alignment horizontal="right" vertical="top"/>
    </xf>
    <xf numFmtId="0" fontId="14" fillId="0" borderId="0" xfId="3" applyAlignment="1">
      <alignment horizontal="right"/>
    </xf>
    <xf numFmtId="168" fontId="14" fillId="0" borderId="0" xfId="3" applyNumberFormat="1"/>
    <xf numFmtId="168" fontId="14" fillId="0" borderId="0" xfId="3" applyNumberFormat="1" applyAlignment="1">
      <alignment horizontal="right"/>
    </xf>
    <xf numFmtId="4" fontId="14" fillId="0" borderId="0" xfId="3" applyNumberFormat="1"/>
    <xf numFmtId="4" fontId="14" fillId="0" borderId="0" xfId="3" applyNumberFormat="1" applyAlignment="1">
      <alignment horizontal="right"/>
    </xf>
    <xf numFmtId="9" fontId="14" fillId="0" borderId="0" xfId="3" applyNumberFormat="1" applyAlignment="1">
      <alignment horizontal="right"/>
    </xf>
    <xf numFmtId="0" fontId="4" fillId="0" borderId="0" xfId="0" applyFont="1" applyFill="1" applyAlignment="1">
      <alignment horizontal="center" vertical="center"/>
    </xf>
    <xf numFmtId="9" fontId="4" fillId="0" borderId="0" xfId="0" applyNumberFormat="1" applyFont="1" applyFill="1" applyAlignment="1">
      <alignment horizontal="center" vertical="center"/>
    </xf>
    <xf numFmtId="165" fontId="4" fillId="0" borderId="0" xfId="0" applyNumberFormat="1" applyFont="1" applyFill="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center"/>
    </xf>
  </cellXfs>
  <cellStyles count="6">
    <cellStyle name="Currency" xfId="1" builtinId="4"/>
    <cellStyle name="Currency 2" xfId="5"/>
    <cellStyle name="Normal" xfId="0" builtinId="0"/>
    <cellStyle name="Normal 2" xfId="3"/>
    <cellStyle name="Normal 3" xfId="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19050</xdr:colOff>
      <xdr:row>0</xdr:row>
      <xdr:rowOff>200024</xdr:rowOff>
    </xdr:from>
    <xdr:to>
      <xdr:col>14</xdr:col>
      <xdr:colOff>0</xdr:colOff>
      <xdr:row>3</xdr:row>
      <xdr:rowOff>9525</xdr:rowOff>
    </xdr:to>
    <xdr:sp macro="" textlink="">
      <xdr:nvSpPr>
        <xdr:cNvPr id="2" name="Text 1"/>
        <xdr:cNvSpPr txBox="1">
          <a:spLocks noChangeArrowheads="1"/>
        </xdr:cNvSpPr>
      </xdr:nvSpPr>
      <xdr:spPr bwMode="auto">
        <a:xfrm>
          <a:off x="8734425" y="200024"/>
          <a:ext cx="1809750" cy="428626"/>
        </a:xfrm>
        <a:prstGeom prst="rect">
          <a:avLst/>
        </a:prstGeom>
        <a:solidFill>
          <a:srgbClr xmlns:mc="http://schemas.openxmlformats.org/markup-compatibility/2006" xmlns:a14="http://schemas.microsoft.com/office/drawing/2010/main" val="00FF00" mc:Ignorable="a14" a14:legacySpreadsheetColorIndex="11"/>
        </a:solidFill>
        <a:ln w="17145">
          <a:solidFill>
            <a:srgbClr xmlns:mc="http://schemas.openxmlformats.org/markup-compatibility/2006" xmlns:a14="http://schemas.microsoft.com/office/drawing/2010/main" val="000080" mc:Ignorable="a14" a14:legacySpreadsheetColorIndex="18"/>
          </a:solidFill>
          <a:miter lim="800000"/>
          <a:headEnd/>
          <a:tailEnd/>
        </a:ln>
      </xdr:spPr>
      <xdr:txBody>
        <a:bodyPr vertOverflow="clip" wrap="square" lIns="27432" tIns="22860" rIns="27432" bIns="22860" anchor="ctr" upright="1"/>
        <a:lstStyle/>
        <a:p>
          <a:pPr algn="ctr" rtl="0">
            <a:defRPr sz="1000"/>
          </a:pPr>
          <a:r>
            <a:rPr lang="en-US" sz="1000" b="0" i="1" u="none" strike="noStrike" baseline="0">
              <a:solidFill>
                <a:srgbClr val="000000"/>
              </a:solidFill>
              <a:latin typeface="Arial"/>
              <a:cs typeface="Arial"/>
            </a:rPr>
            <a:t>Assumptions</a:t>
          </a:r>
        </a:p>
      </xdr:txBody>
    </xdr:sp>
    <xdr:clientData/>
  </xdr:twoCellAnchor>
  <xdr:twoCellAnchor>
    <xdr:from>
      <xdr:col>5</xdr:col>
      <xdr:colOff>1685925</xdr:colOff>
      <xdr:row>9</xdr:row>
      <xdr:rowOff>28575</xdr:rowOff>
    </xdr:from>
    <xdr:to>
      <xdr:col>7</xdr:col>
      <xdr:colOff>104775</xdr:colOff>
      <xdr:row>10</xdr:row>
      <xdr:rowOff>171450</xdr:rowOff>
    </xdr:to>
    <xdr:sp macro="" textlink="">
      <xdr:nvSpPr>
        <xdr:cNvPr id="5" name="Text 6"/>
        <xdr:cNvSpPr txBox="1">
          <a:spLocks noChangeArrowheads="1"/>
        </xdr:cNvSpPr>
      </xdr:nvSpPr>
      <xdr:spPr bwMode="auto">
        <a:xfrm>
          <a:off x="5486400" y="1866900"/>
          <a:ext cx="895350" cy="342900"/>
        </a:xfrm>
        <a:prstGeom prst="rect">
          <a:avLst/>
        </a:prstGeom>
        <a:solidFill>
          <a:srgbClr xmlns:mc="http://schemas.openxmlformats.org/markup-compatibility/2006" xmlns:a14="http://schemas.microsoft.com/office/drawing/2010/main" val="00FFFF" mc:Ignorable="a14" a14:legacySpreadsheetColorIndex="15"/>
        </a:solidFill>
        <a:ln w="17145">
          <a:solidFill>
            <a:srgbClr xmlns:mc="http://schemas.openxmlformats.org/markup-compatibility/2006" xmlns:a14="http://schemas.microsoft.com/office/drawing/2010/main" val="000080" mc:Ignorable="a14" a14:legacySpreadsheetColorIndex="18"/>
          </a:solidFill>
          <a:miter lim="800000"/>
          <a:headEnd/>
          <a:tailEnd/>
        </a:ln>
      </xdr:spPr>
      <xdr:txBody>
        <a:bodyPr vertOverflow="clip" wrap="square" lIns="27432" tIns="22860" rIns="27432" bIns="22860" anchor="ctr" upright="1"/>
        <a:lstStyle/>
        <a:p>
          <a:pPr algn="ctr" rtl="0">
            <a:defRPr sz="1000"/>
          </a:pPr>
          <a:r>
            <a:rPr lang="en-US" sz="1000" b="0" i="1" u="none" strike="noStrike" baseline="0">
              <a:solidFill>
                <a:srgbClr val="000000"/>
              </a:solidFill>
              <a:latin typeface="Arial"/>
              <a:cs typeface="Arial"/>
            </a:rPr>
            <a:t>Forecast Cell</a:t>
          </a:r>
        </a:p>
      </xdr:txBody>
    </xdr:sp>
    <xdr:clientData/>
  </xdr:twoCellAnchor>
  <xdr:twoCellAnchor>
    <xdr:from>
      <xdr:col>6</xdr:col>
      <xdr:colOff>314325</xdr:colOff>
      <xdr:row>7</xdr:row>
      <xdr:rowOff>66675</xdr:rowOff>
    </xdr:from>
    <xdr:to>
      <xdr:col>6</xdr:col>
      <xdr:colOff>314325</xdr:colOff>
      <xdr:row>9</xdr:row>
      <xdr:rowOff>28575</xdr:rowOff>
    </xdr:to>
    <xdr:sp macro="" textlink="">
      <xdr:nvSpPr>
        <xdr:cNvPr id="6" name="Line 15"/>
        <xdr:cNvSpPr>
          <a:spLocks noChangeShapeType="1"/>
        </xdr:cNvSpPr>
      </xdr:nvSpPr>
      <xdr:spPr bwMode="auto">
        <a:xfrm flipH="1" flipV="1">
          <a:off x="5981700" y="1504950"/>
          <a:ext cx="0"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200026</xdr:colOff>
      <xdr:row>36</xdr:row>
      <xdr:rowOff>0</xdr:rowOff>
    </xdr:from>
    <xdr:to>
      <xdr:col>8</xdr:col>
      <xdr:colOff>466147</xdr:colOff>
      <xdr:row>51</xdr:row>
      <xdr:rowOff>66363</xdr:rowOff>
    </xdr:to>
    <xdr:pic>
      <xdr:nvPicPr>
        <xdr:cNvPr id="2" name="Picture 1" descr="Frequency View Chart. Use Create Report with Microsoft Excel chart format or Extract Data to access the details." title="Saving:"/>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1" y="5829300"/>
          <a:ext cx="4628571" cy="2495238"/>
        </a:xfrm>
        <a:prstGeom prst="rect">
          <a:avLst/>
        </a:prstGeom>
      </xdr:spPr>
    </xdr:pic>
    <xdr:clientData/>
  </xdr:twoCellAnchor>
  <xdr:twoCellAnchor editAs="oneCell">
    <xdr:from>
      <xdr:col>3</xdr:col>
      <xdr:colOff>781051</xdr:colOff>
      <xdr:row>96</xdr:row>
      <xdr:rowOff>0</xdr:rowOff>
    </xdr:from>
    <xdr:to>
      <xdr:col>7</xdr:col>
      <xdr:colOff>123595</xdr:colOff>
      <xdr:row>101</xdr:row>
      <xdr:rowOff>159805</xdr:rowOff>
    </xdr:to>
    <xdr:pic>
      <xdr:nvPicPr>
        <xdr:cNvPr id="3"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47851" y="15544800"/>
          <a:ext cx="1847619" cy="969430"/>
        </a:xfrm>
        <a:prstGeom prst="rect">
          <a:avLst/>
        </a:prstGeom>
      </xdr:spPr>
    </xdr:pic>
    <xdr:clientData/>
  </xdr:twoCellAnchor>
  <xdr:twoCellAnchor editAs="oneCell">
    <xdr:from>
      <xdr:col>3</xdr:col>
      <xdr:colOff>781051</xdr:colOff>
      <xdr:row>109</xdr:row>
      <xdr:rowOff>155575</xdr:rowOff>
    </xdr:from>
    <xdr:to>
      <xdr:col>7</xdr:col>
      <xdr:colOff>123595</xdr:colOff>
      <xdr:row>115</xdr:row>
      <xdr:rowOff>153455</xdr:rowOff>
    </xdr:to>
    <xdr:pic>
      <xdr:nvPicPr>
        <xdr:cNvPr id="4" name="Picture 3"/>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47851" y="17805400"/>
          <a:ext cx="1847619" cy="9694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
  <sheetViews>
    <sheetView tabSelected="1" topLeftCell="D12" workbookViewId="0">
      <selection activeCell="I22" sqref="I22"/>
    </sheetView>
  </sheetViews>
  <sheetFormatPr defaultColWidth="17.75" defaultRowHeight="15.75" x14ac:dyDescent="0.2"/>
  <cols>
    <col min="1" max="16384" width="17.75" style="2"/>
  </cols>
  <sheetData>
    <row r="1" spans="1:16" ht="18.75" x14ac:dyDescent="0.2">
      <c r="A1" s="54" t="s">
        <v>15</v>
      </c>
      <c r="B1" s="54"/>
      <c r="C1" s="54"/>
      <c r="D1" s="54"/>
      <c r="E1" s="54"/>
      <c r="F1" s="54"/>
      <c r="G1" s="11"/>
      <c r="H1" s="11"/>
      <c r="I1" s="10"/>
      <c r="J1" s="10"/>
      <c r="K1" s="10"/>
    </row>
    <row r="2" spans="1:16" x14ac:dyDescent="0.2">
      <c r="B2" s="59" t="s">
        <v>17</v>
      </c>
      <c r="C2" s="59"/>
      <c r="E2" s="59" t="s">
        <v>18</v>
      </c>
      <c r="F2" s="59"/>
      <c r="G2" s="14"/>
    </row>
    <row r="3" spans="1:16" ht="31.5" x14ac:dyDescent="0.2">
      <c r="B3" s="4" t="s">
        <v>28</v>
      </c>
      <c r="C3" s="5" t="s">
        <v>1</v>
      </c>
      <c r="E3" s="4" t="s">
        <v>24</v>
      </c>
      <c r="F3" s="5" t="s">
        <v>22</v>
      </c>
      <c r="G3" s="14"/>
    </row>
    <row r="4" spans="1:16" ht="31.5" x14ac:dyDescent="0.2">
      <c r="B4" s="4" t="s">
        <v>2</v>
      </c>
      <c r="C4" s="5" t="s">
        <v>3</v>
      </c>
      <c r="E4" s="4" t="s">
        <v>25</v>
      </c>
      <c r="F4" s="9" t="s">
        <v>26</v>
      </c>
      <c r="G4" s="13"/>
    </row>
    <row r="5" spans="1:16" x14ac:dyDescent="0.25">
      <c r="B5" s="60" t="s">
        <v>14</v>
      </c>
      <c r="C5" s="60"/>
      <c r="E5" s="60" t="s">
        <v>27</v>
      </c>
      <c r="F5" s="60"/>
      <c r="G5" s="18"/>
    </row>
    <row r="7" spans="1:16" ht="15.75" customHeight="1" x14ac:dyDescent="0.25">
      <c r="A7" s="55" t="s">
        <v>16</v>
      </c>
      <c r="B7" s="7" t="s">
        <v>32</v>
      </c>
      <c r="C7" s="7" t="s">
        <v>5</v>
      </c>
      <c r="D7" s="7" t="s">
        <v>8</v>
      </c>
      <c r="E7" s="7" t="s">
        <v>10</v>
      </c>
      <c r="F7" s="7" t="s">
        <v>13</v>
      </c>
      <c r="G7" s="19"/>
      <c r="I7" s="15" t="s">
        <v>40</v>
      </c>
      <c r="J7" s="15"/>
    </row>
    <row r="8" spans="1:16" ht="15.75" customHeight="1" x14ac:dyDescent="0.25">
      <c r="A8" s="56"/>
      <c r="B8" s="5" t="s">
        <v>0</v>
      </c>
      <c r="C8" s="5" t="s">
        <v>6</v>
      </c>
      <c r="D8" s="5" t="s">
        <v>0</v>
      </c>
      <c r="E8" s="5" t="s">
        <v>6</v>
      </c>
      <c r="F8" s="5" t="s">
        <v>12</v>
      </c>
      <c r="G8" s="14"/>
      <c r="I8" s="15" t="s">
        <v>41</v>
      </c>
      <c r="J8" s="15">
        <f ca="1">AVERAGE(P15:P116)</f>
        <v>61.670263899364564</v>
      </c>
    </row>
    <row r="9" spans="1:16" ht="15.75" customHeight="1" x14ac:dyDescent="0.25">
      <c r="A9" s="56"/>
      <c r="B9" s="5" t="s">
        <v>21</v>
      </c>
      <c r="C9" s="5" t="s">
        <v>7</v>
      </c>
      <c r="D9" s="5" t="s">
        <v>9</v>
      </c>
      <c r="E9" s="5" t="s">
        <v>11</v>
      </c>
      <c r="F9" s="5" t="s">
        <v>19</v>
      </c>
      <c r="G9" s="14"/>
      <c r="I9" s="15" t="s">
        <v>42</v>
      </c>
      <c r="J9" s="15">
        <f ca="1">MAX(M15:M116)</f>
        <v>94.157727471900216</v>
      </c>
    </row>
    <row r="10" spans="1:16" ht="15.75" customHeight="1" x14ac:dyDescent="0.25">
      <c r="A10" s="56"/>
      <c r="B10" s="5" t="s">
        <v>29</v>
      </c>
      <c r="C10" s="8">
        <v>5</v>
      </c>
      <c r="D10" s="5" t="s">
        <v>23</v>
      </c>
      <c r="E10" s="8">
        <v>2</v>
      </c>
      <c r="F10" s="5" t="s">
        <v>20</v>
      </c>
      <c r="G10" s="14"/>
      <c r="I10" s="15" t="s">
        <v>43</v>
      </c>
      <c r="J10" s="15">
        <f ca="1">AVERAGE(F15:F116)</f>
        <v>0</v>
      </c>
    </row>
    <row r="11" spans="1:16" ht="15.75" customHeight="1" x14ac:dyDescent="0.25">
      <c r="A11" s="56"/>
      <c r="B11" s="5" t="s">
        <v>30</v>
      </c>
      <c r="C11" s="5"/>
      <c r="D11" s="8">
        <v>7</v>
      </c>
      <c r="E11" s="5"/>
      <c r="F11" s="8">
        <v>20</v>
      </c>
      <c r="I11" s="15" t="s">
        <v>44</v>
      </c>
      <c r="J11" s="17">
        <f ca="1">COUNTIF(I15:I116,"0")/100</f>
        <v>0.81</v>
      </c>
    </row>
    <row r="12" spans="1:16" x14ac:dyDescent="0.2">
      <c r="A12" s="57"/>
      <c r="B12" s="8">
        <f>1/2*60</f>
        <v>30</v>
      </c>
      <c r="C12" s="5"/>
      <c r="D12" s="5"/>
      <c r="E12" s="5"/>
      <c r="F12" s="8">
        <v>10</v>
      </c>
    </row>
    <row r="14" spans="1:16" s="6" customFormat="1" x14ac:dyDescent="0.2">
      <c r="A14" s="6" t="s">
        <v>31</v>
      </c>
      <c r="B14" s="12" t="s">
        <v>32</v>
      </c>
      <c r="C14" s="6" t="s">
        <v>4</v>
      </c>
      <c r="D14" s="6" t="s">
        <v>33</v>
      </c>
      <c r="E14" s="12" t="s">
        <v>8</v>
      </c>
      <c r="F14" s="6" t="s">
        <v>47</v>
      </c>
      <c r="G14" s="6" t="s">
        <v>45</v>
      </c>
      <c r="H14" s="6" t="s">
        <v>157</v>
      </c>
      <c r="I14" s="6" t="s">
        <v>46</v>
      </c>
      <c r="J14" s="6" t="s">
        <v>158</v>
      </c>
      <c r="K14" s="6" t="s">
        <v>34</v>
      </c>
      <c r="L14" s="12" t="s">
        <v>13</v>
      </c>
      <c r="M14" s="6" t="s">
        <v>35</v>
      </c>
      <c r="N14" s="6" t="s">
        <v>36</v>
      </c>
      <c r="O14" s="6" t="s">
        <v>37</v>
      </c>
      <c r="P14" s="6" t="s">
        <v>38</v>
      </c>
    </row>
    <row r="15" spans="1:16" x14ac:dyDescent="0.2">
      <c r="A15" s="58" t="s">
        <v>39</v>
      </c>
      <c r="B15" s="12">
        <v>2</v>
      </c>
      <c r="C15" s="2">
        <f>0+B15</f>
        <v>2</v>
      </c>
      <c r="D15" s="2">
        <f>C15+$C$10</f>
        <v>7</v>
      </c>
      <c r="E15" s="12">
        <v>7</v>
      </c>
      <c r="F15" s="2">
        <v>0</v>
      </c>
      <c r="G15" s="2">
        <f>D15+E15</f>
        <v>14</v>
      </c>
      <c r="H15" s="2">
        <f>G15</f>
        <v>14</v>
      </c>
      <c r="I15" s="2">
        <v>0</v>
      </c>
      <c r="J15" s="2">
        <f>I15</f>
        <v>0</v>
      </c>
      <c r="K15" s="2">
        <f>G15+$E$10</f>
        <v>16</v>
      </c>
      <c r="L15" s="12">
        <v>30</v>
      </c>
      <c r="M15" s="2">
        <v>0</v>
      </c>
      <c r="N15" s="2">
        <f>K15</f>
        <v>16</v>
      </c>
      <c r="O15" s="2">
        <f>N15+L15</f>
        <v>46</v>
      </c>
      <c r="P15" s="2">
        <f>O15-C15</f>
        <v>44</v>
      </c>
    </row>
    <row r="16" spans="1:16" x14ac:dyDescent="0.2">
      <c r="A16" s="58"/>
      <c r="B16" s="12">
        <v>3</v>
      </c>
      <c r="C16" s="2">
        <f>C15+B16</f>
        <v>5</v>
      </c>
      <c r="D16" s="2">
        <f>C16+$C$10</f>
        <v>10</v>
      </c>
      <c r="E16" s="12">
        <v>5</v>
      </c>
      <c r="F16" s="2">
        <f>IF(G15&lt;D16,0,IF(I15&lt;D16,0,MIN(G15,I15)-D16))</f>
        <v>0</v>
      </c>
      <c r="G16" s="53">
        <f>IF(H15&lt;D16,D16+E16,0)</f>
        <v>0</v>
      </c>
      <c r="H16" s="2">
        <f>MAX(G16,H15)</f>
        <v>14</v>
      </c>
      <c r="I16" s="2">
        <f>IF(AND(G16=0,J15&lt;D16),D16+E16,0)</f>
        <v>15</v>
      </c>
      <c r="J16" s="2">
        <f>MAX(I16,J15)</f>
        <v>15</v>
      </c>
      <c r="K16" s="2">
        <f>MAX(G16,I16)+F16+$E$10</f>
        <v>17</v>
      </c>
      <c r="L16" s="12">
        <v>25</v>
      </c>
      <c r="M16" s="2">
        <f>IF(O15&lt;K16,0,O15-K16)</f>
        <v>29</v>
      </c>
      <c r="N16" s="2">
        <f>K16+M16</f>
        <v>46</v>
      </c>
      <c r="O16" s="2">
        <f>N16+L16</f>
        <v>71</v>
      </c>
      <c r="P16" s="2">
        <f>O16-C16</f>
        <v>66</v>
      </c>
    </row>
    <row r="17" spans="1:16" x14ac:dyDescent="0.2">
      <c r="A17" s="2">
        <v>1</v>
      </c>
      <c r="B17" s="12">
        <f ca="1">-$B$12*LN(RAND())</f>
        <v>27.702121506446833</v>
      </c>
      <c r="C17" s="2">
        <f t="shared" ref="C17:C80" ca="1" si="0">C16+B17</f>
        <v>32.702121506446829</v>
      </c>
      <c r="D17" s="2">
        <f t="shared" ref="D17:D80" ca="1" si="1">C17+$C$10</f>
        <v>37.702121506446829</v>
      </c>
      <c r="E17" s="12">
        <f ca="1">-$D$11*LN(RAND())</f>
        <v>23.348548463091227</v>
      </c>
      <c r="F17" s="2">
        <f ca="1">IF(G16&lt;D17,0,IF(I16&lt;D17,0,MIN(G16,I16)-D17))</f>
        <v>0</v>
      </c>
      <c r="G17" s="53">
        <f t="shared" ref="G17:G80" ca="1" si="2">IF(H16&lt;D17,D17+E17,0)</f>
        <v>61.050669969538056</v>
      </c>
      <c r="H17" s="53">
        <f t="shared" ref="H17:H80" ca="1" si="3">MAX(G17,H16)</f>
        <v>61.050669969538056</v>
      </c>
      <c r="I17" s="53">
        <f ca="1">IF(AND(G17=0,I16&lt;D17),D17+E17,0)</f>
        <v>0</v>
      </c>
      <c r="J17" s="53">
        <f t="shared" ref="J17:J80" ca="1" si="4">MAX(I17,J16)</f>
        <v>15</v>
      </c>
      <c r="K17" s="2">
        <f ca="1">MAX(G17,I17)+F17+$E$10</f>
        <v>63.050669969538056</v>
      </c>
      <c r="L17" s="12">
        <f ca="1">NORMINV(RAND(),$F$11,$F$12)</f>
        <v>12.548429026430149</v>
      </c>
      <c r="M17" s="2">
        <f t="shared" ref="M17:M80" ca="1" si="5">IF(O16&lt;K17,0,O16-K17)</f>
        <v>7.9493300304619439</v>
      </c>
      <c r="N17" s="2">
        <f t="shared" ref="N17:N80" ca="1" si="6">K17+M17</f>
        <v>71</v>
      </c>
      <c r="O17" s="2">
        <f t="shared" ref="O17:O80" ca="1" si="7">N17+L17</f>
        <v>83.548429026430142</v>
      </c>
      <c r="P17" s="2">
        <f ca="1">O17-C17</f>
        <v>50.846307519983313</v>
      </c>
    </row>
    <row r="18" spans="1:16" x14ac:dyDescent="0.2">
      <c r="A18" s="2">
        <v>2</v>
      </c>
      <c r="B18" s="12">
        <f t="shared" ref="B18:B81" ca="1" si="8">-$B$12*LN(RAND())</f>
        <v>66.448183736774169</v>
      </c>
      <c r="C18" s="2">
        <f t="shared" ca="1" si="0"/>
        <v>99.150305243220998</v>
      </c>
      <c r="D18" s="2">
        <f t="shared" ca="1" si="1"/>
        <v>104.150305243221</v>
      </c>
      <c r="E18" s="12">
        <f t="shared" ref="E18:E81" ca="1" si="9">-$D$11*LN(RAND())</f>
        <v>12.902514858759636</v>
      </c>
      <c r="F18" s="2">
        <f ca="1">IF(G17&lt;D18,0,IF(I17&lt;D18,0,MIN(G17,I17)-D18))</f>
        <v>0</v>
      </c>
      <c r="G18" s="53">
        <f t="shared" ca="1" si="2"/>
        <v>117.05282010198063</v>
      </c>
      <c r="H18" s="53">
        <f t="shared" ca="1" si="3"/>
        <v>117.05282010198063</v>
      </c>
      <c r="I18" s="2">
        <f ca="1">IF(AND(G18=0,I17&lt;D18),D18+E18,0)</f>
        <v>0</v>
      </c>
      <c r="J18" s="53">
        <f t="shared" ca="1" si="4"/>
        <v>15</v>
      </c>
      <c r="K18" s="2">
        <f ca="1">MAX(G18,I18)+F18+$E$10</f>
        <v>119.05282010198063</v>
      </c>
      <c r="L18" s="12">
        <f t="shared" ref="L18:L81" ca="1" si="10">NORMINV(RAND(),$F$11,$F$12)</f>
        <v>27.720077213368057</v>
      </c>
      <c r="M18" s="2">
        <f t="shared" ca="1" si="5"/>
        <v>0</v>
      </c>
      <c r="N18" s="2">
        <f t="shared" ca="1" si="6"/>
        <v>119.05282010198063</v>
      </c>
      <c r="O18" s="2">
        <f t="shared" ca="1" si="7"/>
        <v>146.7728973153487</v>
      </c>
      <c r="P18" s="2">
        <f ca="1">O18-C18</f>
        <v>47.622592072127702</v>
      </c>
    </row>
    <row r="19" spans="1:16" x14ac:dyDescent="0.2">
      <c r="A19" s="2">
        <v>3</v>
      </c>
      <c r="B19" s="12">
        <f t="shared" ca="1" si="8"/>
        <v>3.5533000036440807</v>
      </c>
      <c r="C19" s="2">
        <f t="shared" ca="1" si="0"/>
        <v>102.70360524686508</v>
      </c>
      <c r="D19" s="2">
        <f t="shared" ca="1" si="1"/>
        <v>107.70360524686508</v>
      </c>
      <c r="E19" s="12">
        <f t="shared" ca="1" si="9"/>
        <v>14.82842460481243</v>
      </c>
      <c r="F19" s="2">
        <f ca="1">IF(G18&lt;D19,0,IF(I18&lt;D19,0,MIN(G18,I18)-D19))</f>
        <v>0</v>
      </c>
      <c r="G19" s="53">
        <f t="shared" ca="1" si="2"/>
        <v>0</v>
      </c>
      <c r="H19" s="53">
        <f t="shared" ca="1" si="3"/>
        <v>117.05282010198063</v>
      </c>
      <c r="I19" s="2">
        <f ca="1">IF(AND(G19=0,I18&lt;D19),D19+E19,0)</f>
        <v>122.53202985167751</v>
      </c>
      <c r="J19" s="53">
        <f t="shared" ca="1" si="4"/>
        <v>122.53202985167751</v>
      </c>
      <c r="K19" s="2">
        <f ca="1">MAX(G19,I19)+F19+$E$10</f>
        <v>124.53202985167751</v>
      </c>
      <c r="L19" s="12">
        <f t="shared" ca="1" si="10"/>
        <v>43.509785632679979</v>
      </c>
      <c r="M19" s="2">
        <f t="shared" ca="1" si="5"/>
        <v>22.240867463671194</v>
      </c>
      <c r="N19" s="2">
        <f t="shared" ca="1" si="6"/>
        <v>146.7728973153487</v>
      </c>
      <c r="O19" s="2">
        <f t="shared" ca="1" si="7"/>
        <v>190.28268294802868</v>
      </c>
      <c r="P19" s="2">
        <f ca="1">O19-C19</f>
        <v>87.579077701163598</v>
      </c>
    </row>
    <row r="20" spans="1:16" x14ac:dyDescent="0.2">
      <c r="A20" s="2">
        <v>4</v>
      </c>
      <c r="B20" s="12">
        <f t="shared" ca="1" si="8"/>
        <v>26.731635676960806</v>
      </c>
      <c r="C20" s="2">
        <f t="shared" ca="1" si="0"/>
        <v>129.43524092382589</v>
      </c>
      <c r="D20" s="2">
        <f t="shared" ca="1" si="1"/>
        <v>134.43524092382589</v>
      </c>
      <c r="E20" s="12">
        <f t="shared" ca="1" si="9"/>
        <v>8.114346397531266</v>
      </c>
      <c r="F20" s="2">
        <f ca="1">IF(G19&lt;D20,0,IF(I19&lt;D20,0,MIN(G19,I19)-D20))</f>
        <v>0</v>
      </c>
      <c r="G20" s="53">
        <f t="shared" ca="1" si="2"/>
        <v>142.54958732135717</v>
      </c>
      <c r="H20" s="53">
        <f t="shared" ca="1" si="3"/>
        <v>142.54958732135717</v>
      </c>
      <c r="I20" s="2">
        <f ca="1">IF(AND(G20=0,I19&lt;D20),D20+E20,0)</f>
        <v>0</v>
      </c>
      <c r="J20" s="53">
        <f t="shared" ca="1" si="4"/>
        <v>122.53202985167751</v>
      </c>
      <c r="K20" s="2">
        <f ca="1">MAX(G20,I20)+F20+$E$10</f>
        <v>144.54958732135717</v>
      </c>
      <c r="L20" s="12">
        <f t="shared" ca="1" si="10"/>
        <v>35.61118418450522</v>
      </c>
      <c r="M20" s="2">
        <f t="shared" ca="1" si="5"/>
        <v>45.733095626671513</v>
      </c>
      <c r="N20" s="2">
        <f t="shared" ca="1" si="6"/>
        <v>190.28268294802868</v>
      </c>
      <c r="O20" s="2">
        <f t="shared" ca="1" si="7"/>
        <v>225.8938671325339</v>
      </c>
      <c r="P20" s="2">
        <f ca="1">O20-C20</f>
        <v>96.458626208708012</v>
      </c>
    </row>
    <row r="21" spans="1:16" x14ac:dyDescent="0.2">
      <c r="A21" s="2">
        <v>5</v>
      </c>
      <c r="B21" s="12">
        <f t="shared" ca="1" si="8"/>
        <v>9.1798889232576144</v>
      </c>
      <c r="C21" s="2">
        <f t="shared" ca="1" si="0"/>
        <v>138.61512984708349</v>
      </c>
      <c r="D21" s="2">
        <f t="shared" ca="1" si="1"/>
        <v>143.61512984708349</v>
      </c>
      <c r="E21" s="12">
        <f t="shared" ca="1" si="9"/>
        <v>2.9430077984049263</v>
      </c>
      <c r="F21" s="2">
        <f ca="1">IF(G20&lt;D21,0,IF(I20&lt;D21,0,MIN(G20,I20)-D21))</f>
        <v>0</v>
      </c>
      <c r="G21" s="53">
        <f t="shared" ca="1" si="2"/>
        <v>146.55813764548842</v>
      </c>
      <c r="H21" s="53">
        <f t="shared" ca="1" si="3"/>
        <v>146.55813764548842</v>
      </c>
      <c r="I21" s="2">
        <f ca="1">IF(AND(G21=0,I20&lt;D21),D21+E21,0)</f>
        <v>0</v>
      </c>
      <c r="J21" s="53">
        <f t="shared" ca="1" si="4"/>
        <v>122.53202985167751</v>
      </c>
      <c r="K21" s="2">
        <f ca="1">MAX(G21,I21)+F21+$E$10</f>
        <v>148.55813764548842</v>
      </c>
      <c r="L21" s="12">
        <f t="shared" ca="1" si="10"/>
        <v>16.325607649897648</v>
      </c>
      <c r="M21" s="2">
        <f t="shared" ca="1" si="5"/>
        <v>77.335729487045484</v>
      </c>
      <c r="N21" s="2">
        <f t="shared" ca="1" si="6"/>
        <v>225.8938671325339</v>
      </c>
      <c r="O21" s="2">
        <f t="shared" ca="1" si="7"/>
        <v>242.21947478243155</v>
      </c>
      <c r="P21" s="2">
        <f ca="1">O21-C21</f>
        <v>103.60434493534805</v>
      </c>
    </row>
    <row r="22" spans="1:16" x14ac:dyDescent="0.2">
      <c r="A22" s="2">
        <v>6</v>
      </c>
      <c r="B22" s="12">
        <f t="shared" ca="1" si="8"/>
        <v>16.494325512873299</v>
      </c>
      <c r="C22" s="2">
        <f t="shared" ca="1" si="0"/>
        <v>155.1094553599568</v>
      </c>
      <c r="D22" s="2">
        <f t="shared" ca="1" si="1"/>
        <v>160.1094553599568</v>
      </c>
      <c r="E22" s="12">
        <f t="shared" ca="1" si="9"/>
        <v>9.3536736541142034</v>
      </c>
      <c r="F22" s="2">
        <f ca="1">IF(G21&lt;D22,0,IF(I21&lt;D22,0,MIN(G21,I21)-D22))</f>
        <v>0</v>
      </c>
      <c r="G22" s="53">
        <f t="shared" ca="1" si="2"/>
        <v>169.463129014071</v>
      </c>
      <c r="H22" s="53">
        <f t="shared" ca="1" si="3"/>
        <v>169.463129014071</v>
      </c>
      <c r="I22" s="2">
        <f ca="1">IF(AND(G22=0,I21&lt;D22),D22+E22,0)</f>
        <v>0</v>
      </c>
      <c r="J22" s="53">
        <f t="shared" ca="1" si="4"/>
        <v>122.53202985167751</v>
      </c>
      <c r="K22" s="2">
        <f ca="1">MAX(G22,I22)+F22+$E$10</f>
        <v>171.463129014071</v>
      </c>
      <c r="L22" s="12">
        <f t="shared" ca="1" si="10"/>
        <v>20.609468511051315</v>
      </c>
      <c r="M22" s="2">
        <f t="shared" ca="1" si="5"/>
        <v>70.756345768360546</v>
      </c>
      <c r="N22" s="2">
        <f t="shared" ca="1" si="6"/>
        <v>242.21947478243155</v>
      </c>
      <c r="O22" s="2">
        <f t="shared" ca="1" si="7"/>
        <v>262.82894329348284</v>
      </c>
      <c r="P22" s="2">
        <f ca="1">O22-C22</f>
        <v>107.71948793352604</v>
      </c>
    </row>
    <row r="23" spans="1:16" x14ac:dyDescent="0.2">
      <c r="A23" s="2">
        <v>7</v>
      </c>
      <c r="B23" s="12">
        <f t="shared" ca="1" si="8"/>
        <v>88.269257844569523</v>
      </c>
      <c r="C23" s="2">
        <f t="shared" ca="1" si="0"/>
        <v>243.37871320452632</v>
      </c>
      <c r="D23" s="2">
        <f t="shared" ca="1" si="1"/>
        <v>248.37871320452632</v>
      </c>
      <c r="E23" s="12">
        <f t="shared" ca="1" si="9"/>
        <v>31.769915866978518</v>
      </c>
      <c r="F23" s="2">
        <f ca="1">IF(G22&lt;D23,0,IF(I22&lt;D23,0,MIN(G22,I22)-D23))</f>
        <v>0</v>
      </c>
      <c r="G23" s="53">
        <f t="shared" ca="1" si="2"/>
        <v>280.14862907150484</v>
      </c>
      <c r="H23" s="53">
        <f t="shared" ca="1" si="3"/>
        <v>280.14862907150484</v>
      </c>
      <c r="I23" s="2">
        <f ca="1">IF(AND(G23=0,I22&lt;D23),D23+E23,0)</f>
        <v>0</v>
      </c>
      <c r="J23" s="53">
        <f t="shared" ca="1" si="4"/>
        <v>122.53202985167751</v>
      </c>
      <c r="K23" s="2">
        <f ca="1">MAX(G23,I23)+F23+$E$10</f>
        <v>282.14862907150484</v>
      </c>
      <c r="L23" s="12">
        <f t="shared" ca="1" si="10"/>
        <v>18.561993722105463</v>
      </c>
      <c r="M23" s="2">
        <f t="shared" ca="1" si="5"/>
        <v>0</v>
      </c>
      <c r="N23" s="2">
        <f t="shared" ca="1" si="6"/>
        <v>282.14862907150484</v>
      </c>
      <c r="O23" s="2">
        <f t="shared" ca="1" si="7"/>
        <v>300.7106227936103</v>
      </c>
      <c r="P23" s="2">
        <f ca="1">O23-C23</f>
        <v>57.331909589083978</v>
      </c>
    </row>
    <row r="24" spans="1:16" x14ac:dyDescent="0.2">
      <c r="A24" s="2">
        <v>8</v>
      </c>
      <c r="B24" s="12">
        <f t="shared" ca="1" si="8"/>
        <v>2.4906465216195954</v>
      </c>
      <c r="C24" s="2">
        <f t="shared" ca="1" si="0"/>
        <v>245.86935972614592</v>
      </c>
      <c r="D24" s="2">
        <f t="shared" ca="1" si="1"/>
        <v>250.86935972614592</v>
      </c>
      <c r="E24" s="12">
        <f t="shared" ca="1" si="9"/>
        <v>2.554565614485214</v>
      </c>
      <c r="F24" s="2">
        <f ca="1">IF(G23&lt;D24,0,IF(I23&lt;D24,0,MIN(G23,I23)-D24))</f>
        <v>0</v>
      </c>
      <c r="G24" s="53">
        <f t="shared" ca="1" si="2"/>
        <v>0</v>
      </c>
      <c r="H24" s="53">
        <f t="shared" ca="1" si="3"/>
        <v>280.14862907150484</v>
      </c>
      <c r="I24" s="2">
        <f ca="1">IF(AND(G24=0,I23&lt;D24),D24+E24,0)</f>
        <v>253.42392534063114</v>
      </c>
      <c r="J24" s="53">
        <f t="shared" ca="1" si="4"/>
        <v>253.42392534063114</v>
      </c>
      <c r="K24" s="2">
        <f ca="1">MAX(G24,I24)+F24+$E$10</f>
        <v>255.42392534063114</v>
      </c>
      <c r="L24" s="12">
        <f t="shared" ca="1" si="10"/>
        <v>14.598242504211381</v>
      </c>
      <c r="M24" s="2">
        <f t="shared" ca="1" si="5"/>
        <v>45.286697452979155</v>
      </c>
      <c r="N24" s="2">
        <f t="shared" ca="1" si="6"/>
        <v>300.7106227936103</v>
      </c>
      <c r="O24" s="2">
        <f t="shared" ca="1" si="7"/>
        <v>315.30886529782168</v>
      </c>
      <c r="P24" s="2">
        <f ca="1">O24-C24</f>
        <v>69.439505571675767</v>
      </c>
    </row>
    <row r="25" spans="1:16" x14ac:dyDescent="0.2">
      <c r="A25" s="2">
        <v>9</v>
      </c>
      <c r="B25" s="12">
        <f t="shared" ca="1" si="8"/>
        <v>35.543785707869972</v>
      </c>
      <c r="C25" s="2">
        <f t="shared" ca="1" si="0"/>
        <v>281.41314543401586</v>
      </c>
      <c r="D25" s="2">
        <f t="shared" ca="1" si="1"/>
        <v>286.41314543401586</v>
      </c>
      <c r="E25" s="12">
        <f t="shared" ca="1" si="9"/>
        <v>0.38172441545789942</v>
      </c>
      <c r="F25" s="2">
        <f ca="1">IF(G24&lt;D25,0,IF(I24&lt;D25,0,MIN(G24,I24)-D25))</f>
        <v>0</v>
      </c>
      <c r="G25" s="53">
        <f t="shared" ca="1" si="2"/>
        <v>286.79486984947374</v>
      </c>
      <c r="H25" s="53">
        <f t="shared" ca="1" si="3"/>
        <v>286.79486984947374</v>
      </c>
      <c r="I25" s="2">
        <f ca="1">IF(AND(G25=0,I24&lt;D25),D25+E25,0)</f>
        <v>0</v>
      </c>
      <c r="J25" s="53">
        <f t="shared" ca="1" si="4"/>
        <v>253.42392534063114</v>
      </c>
      <c r="K25" s="2">
        <f ca="1">MAX(G25,I25)+F25+$E$10</f>
        <v>288.79486984947374</v>
      </c>
      <c r="L25" s="12">
        <f t="shared" ca="1" si="10"/>
        <v>13.016523001795493</v>
      </c>
      <c r="M25" s="2">
        <f t="shared" ca="1" si="5"/>
        <v>26.513995448347941</v>
      </c>
      <c r="N25" s="2">
        <f t="shared" ca="1" si="6"/>
        <v>315.30886529782168</v>
      </c>
      <c r="O25" s="2">
        <f t="shared" ca="1" si="7"/>
        <v>328.3253882996172</v>
      </c>
      <c r="P25" s="2">
        <f ca="1">O25-C25</f>
        <v>46.912242865601343</v>
      </c>
    </row>
    <row r="26" spans="1:16" x14ac:dyDescent="0.2">
      <c r="A26" s="2">
        <v>10</v>
      </c>
      <c r="B26" s="12">
        <f t="shared" ca="1" si="8"/>
        <v>52.411849189807377</v>
      </c>
      <c r="C26" s="2">
        <f t="shared" ca="1" si="0"/>
        <v>333.82499462382322</v>
      </c>
      <c r="D26" s="2">
        <f t="shared" ca="1" si="1"/>
        <v>338.82499462382322</v>
      </c>
      <c r="E26" s="12">
        <f t="shared" ca="1" si="9"/>
        <v>27.709027074234971</v>
      </c>
      <c r="F26" s="2">
        <f ca="1">IF(G25&lt;D26,0,IF(I25&lt;D26,0,MIN(G25,I25)-D26))</f>
        <v>0</v>
      </c>
      <c r="G26" s="53">
        <f t="shared" ca="1" si="2"/>
        <v>366.53402169805821</v>
      </c>
      <c r="H26" s="53">
        <f t="shared" ca="1" si="3"/>
        <v>366.53402169805821</v>
      </c>
      <c r="I26" s="2">
        <f ca="1">IF(AND(G26=0,I25&lt;D26),D26+E26,0)</f>
        <v>0</v>
      </c>
      <c r="J26" s="53">
        <f t="shared" ca="1" si="4"/>
        <v>253.42392534063114</v>
      </c>
      <c r="K26" s="2">
        <f ca="1">MAX(G26,I26)+F26+$E$10</f>
        <v>368.53402169805821</v>
      </c>
      <c r="L26" s="12">
        <f t="shared" ca="1" si="10"/>
        <v>29.477383981986765</v>
      </c>
      <c r="M26" s="2">
        <f t="shared" ca="1" si="5"/>
        <v>0</v>
      </c>
      <c r="N26" s="2">
        <f t="shared" ca="1" si="6"/>
        <v>368.53402169805821</v>
      </c>
      <c r="O26" s="2">
        <f t="shared" ca="1" si="7"/>
        <v>398.01140568004496</v>
      </c>
      <c r="P26" s="2">
        <f ca="1">O26-C26</f>
        <v>64.186411056221743</v>
      </c>
    </row>
    <row r="27" spans="1:16" x14ac:dyDescent="0.2">
      <c r="A27" s="2">
        <v>11</v>
      </c>
      <c r="B27" s="12">
        <f t="shared" ca="1" si="8"/>
        <v>31.553934679718306</v>
      </c>
      <c r="C27" s="2">
        <f t="shared" ca="1" si="0"/>
        <v>365.3789293035415</v>
      </c>
      <c r="D27" s="2">
        <f t="shared" ca="1" si="1"/>
        <v>370.3789293035415</v>
      </c>
      <c r="E27" s="12">
        <f t="shared" ca="1" si="9"/>
        <v>16.22018751086636</v>
      </c>
      <c r="F27" s="2">
        <f ca="1">IF(G26&lt;D27,0,IF(I26&lt;D27,0,MIN(G26,I26)-D27))</f>
        <v>0</v>
      </c>
      <c r="G27" s="53">
        <f t="shared" ca="1" si="2"/>
        <v>386.59911681440786</v>
      </c>
      <c r="H27" s="53">
        <f t="shared" ca="1" si="3"/>
        <v>386.59911681440786</v>
      </c>
      <c r="I27" s="2">
        <f ca="1">IF(AND(G27=0,I26&lt;D27),D27+E27,0)</f>
        <v>0</v>
      </c>
      <c r="J27" s="53">
        <f t="shared" ca="1" si="4"/>
        <v>253.42392534063114</v>
      </c>
      <c r="K27" s="2">
        <f ca="1">MAX(G27,I27)+F27+$E$10</f>
        <v>388.59911681440786</v>
      </c>
      <c r="L27" s="12">
        <f t="shared" ca="1" si="10"/>
        <v>13.874999205791639</v>
      </c>
      <c r="M27" s="2">
        <f t="shared" ca="1" si="5"/>
        <v>9.4122888656370947</v>
      </c>
      <c r="N27" s="2">
        <f t="shared" ca="1" si="6"/>
        <v>398.01140568004496</v>
      </c>
      <c r="O27" s="2">
        <f t="shared" ca="1" si="7"/>
        <v>411.88640488583661</v>
      </c>
      <c r="P27" s="2">
        <f ca="1">O27-C27</f>
        <v>46.507475582295115</v>
      </c>
    </row>
    <row r="28" spans="1:16" x14ac:dyDescent="0.2">
      <c r="A28" s="2">
        <v>12</v>
      </c>
      <c r="B28" s="12">
        <f t="shared" ca="1" si="8"/>
        <v>10.204568323638473</v>
      </c>
      <c r="C28" s="2">
        <f t="shared" ca="1" si="0"/>
        <v>375.58349762717995</v>
      </c>
      <c r="D28" s="2">
        <f t="shared" ca="1" si="1"/>
        <v>380.58349762717995</v>
      </c>
      <c r="E28" s="12">
        <f t="shared" ca="1" si="9"/>
        <v>1.2434353269517451</v>
      </c>
      <c r="F28" s="2">
        <f ca="1">IF(G27&lt;D28,0,IF(I27&lt;D28,0,MIN(G27,I27)-D28))</f>
        <v>0</v>
      </c>
      <c r="G28" s="53">
        <f t="shared" ca="1" si="2"/>
        <v>0</v>
      </c>
      <c r="H28" s="53">
        <f t="shared" ca="1" si="3"/>
        <v>386.59911681440786</v>
      </c>
      <c r="I28" s="2">
        <f ca="1">IF(AND(G28=0,I27&lt;D28),D28+E28,0)</f>
        <v>381.82693295413168</v>
      </c>
      <c r="J28" s="53">
        <f t="shared" ca="1" si="4"/>
        <v>381.82693295413168</v>
      </c>
      <c r="K28" s="2">
        <f ca="1">MAX(G28,I28)+F28+$E$10</f>
        <v>383.82693295413168</v>
      </c>
      <c r="L28" s="12">
        <f t="shared" ca="1" si="10"/>
        <v>22.040076413414148</v>
      </c>
      <c r="M28" s="2">
        <f t="shared" ca="1" si="5"/>
        <v>28.059471931704934</v>
      </c>
      <c r="N28" s="2">
        <f t="shared" ca="1" si="6"/>
        <v>411.88640488583661</v>
      </c>
      <c r="O28" s="2">
        <f t="shared" ca="1" si="7"/>
        <v>433.92648129925078</v>
      </c>
      <c r="P28" s="2">
        <f ca="1">O28-C28</f>
        <v>58.342983672070829</v>
      </c>
    </row>
    <row r="29" spans="1:16" x14ac:dyDescent="0.2">
      <c r="A29" s="2">
        <v>13</v>
      </c>
      <c r="B29" s="12">
        <f t="shared" ca="1" si="8"/>
        <v>31.751724356742933</v>
      </c>
      <c r="C29" s="2">
        <f t="shared" ca="1" si="0"/>
        <v>407.33522198392291</v>
      </c>
      <c r="D29" s="2">
        <f t="shared" ca="1" si="1"/>
        <v>412.33522198392291</v>
      </c>
      <c r="E29" s="12">
        <f t="shared" ca="1" si="9"/>
        <v>9.1010962545233802</v>
      </c>
      <c r="F29" s="2">
        <f ca="1">IF(G28&lt;D29,0,IF(I28&lt;D29,0,MIN(G28,I28)-D29))</f>
        <v>0</v>
      </c>
      <c r="G29" s="53">
        <f t="shared" ca="1" si="2"/>
        <v>421.43631823844629</v>
      </c>
      <c r="H29" s="53">
        <f t="shared" ca="1" si="3"/>
        <v>421.43631823844629</v>
      </c>
      <c r="I29" s="2">
        <f ca="1">IF(AND(G29=0,I28&lt;D29),D29+E29,0)</f>
        <v>0</v>
      </c>
      <c r="J29" s="53">
        <f t="shared" ca="1" si="4"/>
        <v>381.82693295413168</v>
      </c>
      <c r="K29" s="2">
        <f ca="1">MAX(G29,I29)+F29+$E$10</f>
        <v>423.43631823844629</v>
      </c>
      <c r="L29" s="12">
        <f t="shared" ca="1" si="10"/>
        <v>16.169840855842807</v>
      </c>
      <c r="M29" s="2">
        <f t="shared" ca="1" si="5"/>
        <v>10.490163060804491</v>
      </c>
      <c r="N29" s="2">
        <f t="shared" ca="1" si="6"/>
        <v>433.92648129925078</v>
      </c>
      <c r="O29" s="2">
        <f t="shared" ca="1" si="7"/>
        <v>450.09632215509362</v>
      </c>
      <c r="P29" s="2">
        <f ca="1">O29-C29</f>
        <v>42.76110017117071</v>
      </c>
    </row>
    <row r="30" spans="1:16" x14ac:dyDescent="0.2">
      <c r="A30" s="2">
        <v>14</v>
      </c>
      <c r="B30" s="12">
        <f t="shared" ca="1" si="8"/>
        <v>68.389634288908951</v>
      </c>
      <c r="C30" s="2">
        <f t="shared" ca="1" si="0"/>
        <v>475.72485627283186</v>
      </c>
      <c r="D30" s="2">
        <f t="shared" ca="1" si="1"/>
        <v>480.72485627283186</v>
      </c>
      <c r="E30" s="12">
        <f t="shared" ca="1" si="9"/>
        <v>4.0720155876074626</v>
      </c>
      <c r="F30" s="2">
        <f ca="1">IF(G29&lt;D30,0,IF(I29&lt;D30,0,MIN(G29,I29)-D30))</f>
        <v>0</v>
      </c>
      <c r="G30" s="53">
        <f t="shared" ca="1" si="2"/>
        <v>484.7968718604393</v>
      </c>
      <c r="H30" s="53">
        <f t="shared" ca="1" si="3"/>
        <v>484.7968718604393</v>
      </c>
      <c r="I30" s="2">
        <f ca="1">IF(AND(G30=0,I29&lt;D30),D30+E30,0)</f>
        <v>0</v>
      </c>
      <c r="J30" s="53">
        <f t="shared" ca="1" si="4"/>
        <v>381.82693295413168</v>
      </c>
      <c r="K30" s="2">
        <f ca="1">MAX(G30,I30)+F30+$E$10</f>
        <v>486.7968718604393</v>
      </c>
      <c r="L30" s="12">
        <f t="shared" ca="1" si="10"/>
        <v>8.3063585176248793</v>
      </c>
      <c r="M30" s="2">
        <f t="shared" ca="1" si="5"/>
        <v>0</v>
      </c>
      <c r="N30" s="2">
        <f t="shared" ca="1" si="6"/>
        <v>486.7968718604393</v>
      </c>
      <c r="O30" s="2">
        <f t="shared" ca="1" si="7"/>
        <v>495.10323037806415</v>
      </c>
      <c r="P30" s="2">
        <f ca="1">O30-C30</f>
        <v>19.378374105232297</v>
      </c>
    </row>
    <row r="31" spans="1:16" x14ac:dyDescent="0.2">
      <c r="A31" s="2">
        <v>15</v>
      </c>
      <c r="B31" s="12">
        <f t="shared" ca="1" si="8"/>
        <v>18.71301551846528</v>
      </c>
      <c r="C31" s="2">
        <f t="shared" ca="1" si="0"/>
        <v>494.43787179129714</v>
      </c>
      <c r="D31" s="2">
        <f t="shared" ca="1" si="1"/>
        <v>499.43787179129714</v>
      </c>
      <c r="E31" s="12">
        <f t="shared" ca="1" si="9"/>
        <v>2.2246782383954335</v>
      </c>
      <c r="F31" s="2">
        <f ca="1">IF(G30&lt;D31,0,IF(I30&lt;D31,0,MIN(G30,I30)-D31))</f>
        <v>0</v>
      </c>
      <c r="G31" s="53">
        <f t="shared" ca="1" si="2"/>
        <v>501.66255002969257</v>
      </c>
      <c r="H31" s="53">
        <f t="shared" ca="1" si="3"/>
        <v>501.66255002969257</v>
      </c>
      <c r="I31" s="2">
        <f ca="1">IF(AND(G31=0,I30&lt;D31),D31+E31,0)</f>
        <v>0</v>
      </c>
      <c r="J31" s="53">
        <f t="shared" ca="1" si="4"/>
        <v>381.82693295413168</v>
      </c>
      <c r="K31" s="2">
        <f ca="1">MAX(G31,I31)+F31+$E$10</f>
        <v>503.66255002969257</v>
      </c>
      <c r="L31" s="12">
        <f t="shared" ca="1" si="10"/>
        <v>18.149933172310842</v>
      </c>
      <c r="M31" s="2">
        <f t="shared" ca="1" si="5"/>
        <v>0</v>
      </c>
      <c r="N31" s="2">
        <f t="shared" ca="1" si="6"/>
        <v>503.66255002969257</v>
      </c>
      <c r="O31" s="2">
        <f t="shared" ca="1" si="7"/>
        <v>521.81248320200336</v>
      </c>
      <c r="P31" s="2">
        <f ca="1">O31-C31</f>
        <v>27.374611410706223</v>
      </c>
    </row>
    <row r="32" spans="1:16" x14ac:dyDescent="0.2">
      <c r="A32" s="2">
        <v>16</v>
      </c>
      <c r="B32" s="12">
        <f t="shared" ca="1" si="8"/>
        <v>3.3645007800747613</v>
      </c>
      <c r="C32" s="2">
        <f t="shared" ca="1" si="0"/>
        <v>497.8023725713719</v>
      </c>
      <c r="D32" s="2">
        <f t="shared" ca="1" si="1"/>
        <v>502.8023725713719</v>
      </c>
      <c r="E32" s="12">
        <f t="shared" ca="1" si="9"/>
        <v>10.68392389950097</v>
      </c>
      <c r="F32" s="2">
        <f ca="1">IF(G31&lt;D32,0,IF(I31&lt;D32,0,MIN(G31,I31)-D32))</f>
        <v>0</v>
      </c>
      <c r="G32" s="53">
        <f t="shared" ca="1" si="2"/>
        <v>513.48629647087284</v>
      </c>
      <c r="H32" s="53">
        <f t="shared" ca="1" si="3"/>
        <v>513.48629647087284</v>
      </c>
      <c r="I32" s="2">
        <f ca="1">IF(AND(G32=0,I31&lt;D32),D32+E32,0)</f>
        <v>0</v>
      </c>
      <c r="J32" s="53">
        <f t="shared" ca="1" si="4"/>
        <v>381.82693295413168</v>
      </c>
      <c r="K32" s="2">
        <f ca="1">MAX(G32,I32)+F32+$E$10</f>
        <v>515.48629647087284</v>
      </c>
      <c r="L32" s="12">
        <f t="shared" ca="1" si="10"/>
        <v>16.813827201558116</v>
      </c>
      <c r="M32" s="2">
        <f t="shared" ca="1" si="5"/>
        <v>6.3261867311305195</v>
      </c>
      <c r="N32" s="2">
        <f t="shared" ca="1" si="6"/>
        <v>521.81248320200336</v>
      </c>
      <c r="O32" s="2">
        <f t="shared" ca="1" si="7"/>
        <v>538.62631040356143</v>
      </c>
      <c r="P32" s="2">
        <f ca="1">O32-C32</f>
        <v>40.823937832189529</v>
      </c>
    </row>
    <row r="33" spans="1:16" x14ac:dyDescent="0.2">
      <c r="A33" s="2">
        <v>17</v>
      </c>
      <c r="B33" s="12">
        <f t="shared" ca="1" si="8"/>
        <v>7.3790701728015273</v>
      </c>
      <c r="C33" s="2">
        <f t="shared" ca="1" si="0"/>
        <v>505.18144274417341</v>
      </c>
      <c r="D33" s="2">
        <f t="shared" ca="1" si="1"/>
        <v>510.18144274417341</v>
      </c>
      <c r="E33" s="12">
        <f t="shared" ca="1" si="9"/>
        <v>13.44468742691561</v>
      </c>
      <c r="F33" s="2">
        <f ca="1">IF(G32&lt;D33,0,IF(I32&lt;D33,0,MIN(G32,I32)-D33))</f>
        <v>0</v>
      </c>
      <c r="G33" s="53">
        <f t="shared" ca="1" si="2"/>
        <v>0</v>
      </c>
      <c r="H33" s="53">
        <f t="shared" ca="1" si="3"/>
        <v>513.48629647087284</v>
      </c>
      <c r="I33" s="2">
        <f ca="1">IF(AND(G33=0,I32&lt;D33),D33+E33,0)</f>
        <v>523.62613017108902</v>
      </c>
      <c r="J33" s="53">
        <f t="shared" ca="1" si="4"/>
        <v>523.62613017108902</v>
      </c>
      <c r="K33" s="2">
        <f ca="1">MAX(G33,I33)+F33+$E$10</f>
        <v>525.62613017108902</v>
      </c>
      <c r="L33" s="12">
        <f t="shared" ca="1" si="10"/>
        <v>23.477327039298849</v>
      </c>
      <c r="M33" s="2">
        <f t="shared" ca="1" si="5"/>
        <v>13.000180232472417</v>
      </c>
      <c r="N33" s="2">
        <f t="shared" ca="1" si="6"/>
        <v>538.62631040356143</v>
      </c>
      <c r="O33" s="2">
        <f t="shared" ca="1" si="7"/>
        <v>562.1036374428603</v>
      </c>
      <c r="P33" s="2">
        <f ca="1">O33-C33</f>
        <v>56.922194698686894</v>
      </c>
    </row>
    <row r="34" spans="1:16" x14ac:dyDescent="0.2">
      <c r="A34" s="2">
        <v>18</v>
      </c>
      <c r="B34" s="12">
        <f t="shared" ca="1" si="8"/>
        <v>4.5968467388857457</v>
      </c>
      <c r="C34" s="2">
        <f t="shared" ca="1" si="0"/>
        <v>509.77828948305915</v>
      </c>
      <c r="D34" s="2">
        <f t="shared" ca="1" si="1"/>
        <v>514.7782894830591</v>
      </c>
      <c r="E34" s="12">
        <f t="shared" ca="1" si="9"/>
        <v>1.5822145319891545</v>
      </c>
      <c r="F34" s="2">
        <f ca="1">IF(G33&lt;D34,0,IF(I33&lt;D34,0,MIN(G33,I33)-D34))</f>
        <v>0</v>
      </c>
      <c r="G34" s="53">
        <f t="shared" ca="1" si="2"/>
        <v>516.36050401504826</v>
      </c>
      <c r="H34" s="53">
        <f t="shared" ca="1" si="3"/>
        <v>516.36050401504826</v>
      </c>
      <c r="I34" s="2">
        <f ca="1">IF(AND(G34=0,I33&lt;D34),D34+E34,0)</f>
        <v>0</v>
      </c>
      <c r="J34" s="53">
        <f t="shared" ca="1" si="4"/>
        <v>523.62613017108902</v>
      </c>
      <c r="K34" s="2">
        <f ca="1">MAX(G34,I34)+F34+$E$10</f>
        <v>518.36050401504826</v>
      </c>
      <c r="L34" s="12">
        <f t="shared" ca="1" si="10"/>
        <v>27.995882973505722</v>
      </c>
      <c r="M34" s="2">
        <f t="shared" ca="1" si="5"/>
        <v>43.74313342781204</v>
      </c>
      <c r="N34" s="2">
        <f t="shared" ca="1" si="6"/>
        <v>562.1036374428603</v>
      </c>
      <c r="O34" s="2">
        <f t="shared" ca="1" si="7"/>
        <v>590.09952041636598</v>
      </c>
      <c r="P34" s="2">
        <f ca="1">O34-C34</f>
        <v>80.321230933306822</v>
      </c>
    </row>
    <row r="35" spans="1:16" x14ac:dyDescent="0.2">
      <c r="A35" s="2">
        <v>19</v>
      </c>
      <c r="B35" s="12">
        <f t="shared" ca="1" si="8"/>
        <v>1.1540389845791137</v>
      </c>
      <c r="C35" s="2">
        <f t="shared" ca="1" si="0"/>
        <v>510.93232846763829</v>
      </c>
      <c r="D35" s="2">
        <f t="shared" ca="1" si="1"/>
        <v>515.93232846763829</v>
      </c>
      <c r="E35" s="12">
        <f t="shared" ca="1" si="9"/>
        <v>13.919426165840312</v>
      </c>
      <c r="F35" s="2">
        <f ca="1">IF(G34&lt;D35,0,IF(I34&lt;D35,0,MIN(G34,I34)-D35))</f>
        <v>0</v>
      </c>
      <c r="G35" s="53">
        <f t="shared" ca="1" si="2"/>
        <v>0</v>
      </c>
      <c r="H35" s="53">
        <f t="shared" ca="1" si="3"/>
        <v>516.36050401504826</v>
      </c>
      <c r="I35" s="2">
        <f ca="1">IF(AND(G35=0,I34&lt;D35),D35+E35,0)</f>
        <v>529.85175463347855</v>
      </c>
      <c r="J35" s="53">
        <f t="shared" ca="1" si="4"/>
        <v>529.85175463347855</v>
      </c>
      <c r="K35" s="2">
        <f ca="1">MAX(G35,I35)+F35+$E$10</f>
        <v>531.85175463347855</v>
      </c>
      <c r="L35" s="12">
        <f t="shared" ca="1" si="10"/>
        <v>7.635712305106086</v>
      </c>
      <c r="M35" s="2">
        <f t="shared" ca="1" si="5"/>
        <v>58.247765782887427</v>
      </c>
      <c r="N35" s="2">
        <f t="shared" ca="1" si="6"/>
        <v>590.09952041636598</v>
      </c>
      <c r="O35" s="2">
        <f t="shared" ca="1" si="7"/>
        <v>597.73523272147202</v>
      </c>
      <c r="P35" s="2">
        <f ca="1">O35-C35</f>
        <v>86.802904253833731</v>
      </c>
    </row>
    <row r="36" spans="1:16" x14ac:dyDescent="0.2">
      <c r="A36" s="2">
        <v>20</v>
      </c>
      <c r="B36" s="12">
        <f t="shared" ca="1" si="8"/>
        <v>79.563846627832518</v>
      </c>
      <c r="C36" s="2">
        <f t="shared" ca="1" si="0"/>
        <v>590.49617509547079</v>
      </c>
      <c r="D36" s="2">
        <f t="shared" ca="1" si="1"/>
        <v>595.49617509547079</v>
      </c>
      <c r="E36" s="12">
        <f t="shared" ca="1" si="9"/>
        <v>0.57111763918181657</v>
      </c>
      <c r="F36" s="2">
        <f ca="1">IF(G35&lt;D36,0,IF(I35&lt;D36,0,MIN(G35,I35)-D36))</f>
        <v>0</v>
      </c>
      <c r="G36" s="53">
        <f t="shared" ca="1" si="2"/>
        <v>596.0672927346526</v>
      </c>
      <c r="H36" s="53">
        <f t="shared" ca="1" si="3"/>
        <v>596.0672927346526</v>
      </c>
      <c r="I36" s="2">
        <f ca="1">IF(AND(G36=0,I35&lt;D36),D36+E36,0)</f>
        <v>0</v>
      </c>
      <c r="J36" s="53">
        <f t="shared" ca="1" si="4"/>
        <v>529.85175463347855</v>
      </c>
      <c r="K36" s="2">
        <f ca="1">MAX(G36,I36)+F36+$E$10</f>
        <v>598.0672927346526</v>
      </c>
      <c r="L36" s="12">
        <f t="shared" ca="1" si="10"/>
        <v>34.781046781463488</v>
      </c>
      <c r="M36" s="2">
        <f t="shared" ca="1" si="5"/>
        <v>0</v>
      </c>
      <c r="N36" s="2">
        <f t="shared" ca="1" si="6"/>
        <v>598.0672927346526</v>
      </c>
      <c r="O36" s="2">
        <f t="shared" ca="1" si="7"/>
        <v>632.84833951611608</v>
      </c>
      <c r="P36" s="2">
        <f ca="1">O36-C36</f>
        <v>42.352164420645295</v>
      </c>
    </row>
    <row r="37" spans="1:16" x14ac:dyDescent="0.2">
      <c r="A37" s="2">
        <v>21</v>
      </c>
      <c r="B37" s="12">
        <f t="shared" ca="1" si="8"/>
        <v>53.556339520938025</v>
      </c>
      <c r="C37" s="2">
        <f t="shared" ca="1" si="0"/>
        <v>644.05251461640887</v>
      </c>
      <c r="D37" s="2">
        <f t="shared" ca="1" si="1"/>
        <v>649.05251461640887</v>
      </c>
      <c r="E37" s="12">
        <f t="shared" ca="1" si="9"/>
        <v>6.0862692953087354</v>
      </c>
      <c r="F37" s="2">
        <f ca="1">IF(G36&lt;D37,0,IF(I36&lt;D37,0,MIN(G36,I36)-D37))</f>
        <v>0</v>
      </c>
      <c r="G37" s="53">
        <f t="shared" ca="1" si="2"/>
        <v>655.13878391171761</v>
      </c>
      <c r="H37" s="53">
        <f t="shared" ca="1" si="3"/>
        <v>655.13878391171761</v>
      </c>
      <c r="I37" s="2">
        <f ca="1">IF(AND(G37=0,I36&lt;D37),D37+E37,0)</f>
        <v>0</v>
      </c>
      <c r="J37" s="53">
        <f t="shared" ca="1" si="4"/>
        <v>529.85175463347855</v>
      </c>
      <c r="K37" s="2">
        <f ca="1">MAX(G37,I37)+F37+$E$10</f>
        <v>657.13878391171761</v>
      </c>
      <c r="L37" s="12">
        <f t="shared" ca="1" si="10"/>
        <v>27.491910154660449</v>
      </c>
      <c r="M37" s="2">
        <f t="shared" ca="1" si="5"/>
        <v>0</v>
      </c>
      <c r="N37" s="2">
        <f t="shared" ca="1" si="6"/>
        <v>657.13878391171761</v>
      </c>
      <c r="O37" s="2">
        <f t="shared" ca="1" si="7"/>
        <v>684.63069406637806</v>
      </c>
      <c r="P37" s="2">
        <f ca="1">O37-C37</f>
        <v>40.578179449969184</v>
      </c>
    </row>
    <row r="38" spans="1:16" x14ac:dyDescent="0.2">
      <c r="A38" s="2">
        <v>22</v>
      </c>
      <c r="B38" s="12">
        <f t="shared" ca="1" si="8"/>
        <v>22.100559574682919</v>
      </c>
      <c r="C38" s="2">
        <f t="shared" ca="1" si="0"/>
        <v>666.15307419109183</v>
      </c>
      <c r="D38" s="2">
        <f t="shared" ca="1" si="1"/>
        <v>671.15307419109183</v>
      </c>
      <c r="E38" s="12">
        <f t="shared" ca="1" si="9"/>
        <v>31.849691371373847</v>
      </c>
      <c r="F38" s="2">
        <f ca="1">IF(G37&lt;D38,0,IF(I37&lt;D38,0,MIN(G37,I37)-D38))</f>
        <v>0</v>
      </c>
      <c r="G38" s="53">
        <f t="shared" ca="1" si="2"/>
        <v>703.0027655624657</v>
      </c>
      <c r="H38" s="53">
        <f t="shared" ca="1" si="3"/>
        <v>703.0027655624657</v>
      </c>
      <c r="I38" s="2">
        <f ca="1">IF(AND(G38=0,I37&lt;D38),D38+E38,0)</f>
        <v>0</v>
      </c>
      <c r="J38" s="53">
        <f t="shared" ca="1" si="4"/>
        <v>529.85175463347855</v>
      </c>
      <c r="K38" s="2">
        <f ca="1">MAX(G38,I38)+F38+$E$10</f>
        <v>705.0027655624657</v>
      </c>
      <c r="L38" s="12">
        <f t="shared" ca="1" si="10"/>
        <v>4.8896092675859784</v>
      </c>
      <c r="M38" s="2">
        <f t="shared" ca="1" si="5"/>
        <v>0</v>
      </c>
      <c r="N38" s="2">
        <f t="shared" ca="1" si="6"/>
        <v>705.0027655624657</v>
      </c>
      <c r="O38" s="2">
        <f t="shared" ca="1" si="7"/>
        <v>709.89237483005172</v>
      </c>
      <c r="P38" s="2">
        <f ca="1">O38-C38</f>
        <v>43.73930063895989</v>
      </c>
    </row>
    <row r="39" spans="1:16" x14ac:dyDescent="0.2">
      <c r="A39" s="2">
        <v>23</v>
      </c>
      <c r="B39" s="12">
        <f t="shared" ca="1" si="8"/>
        <v>63.145540277133797</v>
      </c>
      <c r="C39" s="2">
        <f t="shared" ca="1" si="0"/>
        <v>729.29861446822565</v>
      </c>
      <c r="D39" s="2">
        <f t="shared" ca="1" si="1"/>
        <v>734.29861446822565</v>
      </c>
      <c r="E39" s="12">
        <f t="shared" ca="1" si="9"/>
        <v>4.4904623803832464E-2</v>
      </c>
      <c r="F39" s="2">
        <f ca="1">IF(G38&lt;D39,0,IF(I38&lt;D39,0,MIN(G38,I38)-D39))</f>
        <v>0</v>
      </c>
      <c r="G39" s="53">
        <f t="shared" ca="1" si="2"/>
        <v>734.34351909202951</v>
      </c>
      <c r="H39" s="53">
        <f t="shared" ca="1" si="3"/>
        <v>734.34351909202951</v>
      </c>
      <c r="I39" s="2">
        <f ca="1">IF(AND(G39=0,I38&lt;D39),D39+E39,0)</f>
        <v>0</v>
      </c>
      <c r="J39" s="53">
        <f t="shared" ca="1" si="4"/>
        <v>529.85175463347855</v>
      </c>
      <c r="K39" s="2">
        <f ca="1">MAX(G39,I39)+F39+$E$10</f>
        <v>736.34351909202951</v>
      </c>
      <c r="L39" s="12">
        <f t="shared" ca="1" si="10"/>
        <v>8.3051647498912278</v>
      </c>
      <c r="M39" s="2">
        <f t="shared" ca="1" si="5"/>
        <v>0</v>
      </c>
      <c r="N39" s="2">
        <f t="shared" ca="1" si="6"/>
        <v>736.34351909202951</v>
      </c>
      <c r="O39" s="2">
        <f t="shared" ca="1" si="7"/>
        <v>744.64868384192073</v>
      </c>
      <c r="P39" s="2">
        <f ca="1">O39-C39</f>
        <v>15.350069373695078</v>
      </c>
    </row>
    <row r="40" spans="1:16" x14ac:dyDescent="0.2">
      <c r="A40" s="2">
        <v>24</v>
      </c>
      <c r="B40" s="12">
        <f t="shared" ca="1" si="8"/>
        <v>78.37278452087304</v>
      </c>
      <c r="C40" s="2">
        <f t="shared" ca="1" si="0"/>
        <v>807.67139898909863</v>
      </c>
      <c r="D40" s="2">
        <f t="shared" ca="1" si="1"/>
        <v>812.67139898909863</v>
      </c>
      <c r="E40" s="12">
        <f t="shared" ca="1" si="9"/>
        <v>6.4688767492863875</v>
      </c>
      <c r="F40" s="2">
        <f ca="1">IF(G39&lt;D40,0,IF(I39&lt;D40,0,MIN(G39,I39)-D40))</f>
        <v>0</v>
      </c>
      <c r="G40" s="53">
        <f t="shared" ca="1" si="2"/>
        <v>819.14027573838507</v>
      </c>
      <c r="H40" s="53">
        <f t="shared" ca="1" si="3"/>
        <v>819.14027573838507</v>
      </c>
      <c r="I40" s="2">
        <f ca="1">IF(AND(G40=0,I39&lt;D40),D40+E40,0)</f>
        <v>0</v>
      </c>
      <c r="J40" s="53">
        <f t="shared" ca="1" si="4"/>
        <v>529.85175463347855</v>
      </c>
      <c r="K40" s="2">
        <f ca="1">MAX(G40,I40)+F40+$E$10</f>
        <v>821.14027573838507</v>
      </c>
      <c r="L40" s="12">
        <f t="shared" ca="1" si="10"/>
        <v>44.802480734886679</v>
      </c>
      <c r="M40" s="2">
        <f t="shared" ca="1" si="5"/>
        <v>0</v>
      </c>
      <c r="N40" s="2">
        <f t="shared" ca="1" si="6"/>
        <v>821.14027573838507</v>
      </c>
      <c r="O40" s="2">
        <f t="shared" ca="1" si="7"/>
        <v>865.94275647327174</v>
      </c>
      <c r="P40" s="2">
        <f ca="1">O40-C40</f>
        <v>58.271357484173109</v>
      </c>
    </row>
    <row r="41" spans="1:16" x14ac:dyDescent="0.2">
      <c r="A41" s="2">
        <v>25</v>
      </c>
      <c r="B41" s="12">
        <f t="shared" ca="1" si="8"/>
        <v>17.786360760394203</v>
      </c>
      <c r="C41" s="2">
        <f t="shared" ca="1" si="0"/>
        <v>825.45775974949288</v>
      </c>
      <c r="D41" s="2">
        <f t="shared" ca="1" si="1"/>
        <v>830.45775974949288</v>
      </c>
      <c r="E41" s="12">
        <f t="shared" ca="1" si="9"/>
        <v>1.4407807651811328</v>
      </c>
      <c r="F41" s="2">
        <f ca="1">IF(G40&lt;D41,0,IF(I40&lt;D41,0,MIN(G40,I40)-D41))</f>
        <v>0</v>
      </c>
      <c r="G41" s="53">
        <f t="shared" ca="1" si="2"/>
        <v>831.89854051467398</v>
      </c>
      <c r="H41" s="53">
        <f t="shared" ca="1" si="3"/>
        <v>831.89854051467398</v>
      </c>
      <c r="I41" s="2">
        <f ca="1">IF(AND(G41=0,I40&lt;D41),D41+E41,0)</f>
        <v>0</v>
      </c>
      <c r="J41" s="53">
        <f t="shared" ca="1" si="4"/>
        <v>529.85175463347855</v>
      </c>
      <c r="K41" s="2">
        <f ca="1">MAX(G41,I41)+F41+$E$10</f>
        <v>833.89854051467398</v>
      </c>
      <c r="L41" s="12">
        <f t="shared" ca="1" si="10"/>
        <v>33.1122195546629</v>
      </c>
      <c r="M41" s="2">
        <f t="shared" ca="1" si="5"/>
        <v>32.044215958597761</v>
      </c>
      <c r="N41" s="2">
        <f t="shared" ca="1" si="6"/>
        <v>865.94275647327174</v>
      </c>
      <c r="O41" s="2">
        <f t="shared" ca="1" si="7"/>
        <v>899.05497602793469</v>
      </c>
      <c r="P41" s="2">
        <f ca="1">O41-C41</f>
        <v>73.597216278441806</v>
      </c>
    </row>
    <row r="42" spans="1:16" x14ac:dyDescent="0.2">
      <c r="A42" s="2">
        <v>26</v>
      </c>
      <c r="B42" s="12">
        <f t="shared" ca="1" si="8"/>
        <v>1.3011421465937927</v>
      </c>
      <c r="C42" s="2">
        <f t="shared" ca="1" si="0"/>
        <v>826.75890189608663</v>
      </c>
      <c r="D42" s="2">
        <f t="shared" ca="1" si="1"/>
        <v>831.75890189608663</v>
      </c>
      <c r="E42" s="12">
        <f t="shared" ca="1" si="9"/>
        <v>37.918775291085034</v>
      </c>
      <c r="F42" s="2">
        <f ca="1">IF(G41&lt;D42,0,IF(I41&lt;D42,0,MIN(G41,I41)-D42))</f>
        <v>0</v>
      </c>
      <c r="G42" s="53">
        <f t="shared" ca="1" si="2"/>
        <v>0</v>
      </c>
      <c r="H42" s="53">
        <f t="shared" ca="1" si="3"/>
        <v>831.89854051467398</v>
      </c>
      <c r="I42" s="2">
        <f ca="1">IF(AND(G42=0,I41&lt;D42),D42+E42,0)</f>
        <v>869.67767718717164</v>
      </c>
      <c r="J42" s="53">
        <f t="shared" ca="1" si="4"/>
        <v>869.67767718717164</v>
      </c>
      <c r="K42" s="2">
        <f ca="1">MAX(G42,I42)+F42+$E$10</f>
        <v>871.67767718717164</v>
      </c>
      <c r="L42" s="12">
        <f t="shared" ca="1" si="10"/>
        <v>35.073868334752945</v>
      </c>
      <c r="M42" s="2">
        <f t="shared" ca="1" si="5"/>
        <v>27.377298840763046</v>
      </c>
      <c r="N42" s="2">
        <f t="shared" ca="1" si="6"/>
        <v>899.05497602793469</v>
      </c>
      <c r="O42" s="2">
        <f t="shared" ca="1" si="7"/>
        <v>934.12884436268769</v>
      </c>
      <c r="P42" s="2">
        <f ca="1">O42-C42</f>
        <v>107.36994246660106</v>
      </c>
    </row>
    <row r="43" spans="1:16" x14ac:dyDescent="0.2">
      <c r="A43" s="2">
        <v>27</v>
      </c>
      <c r="B43" s="12">
        <f t="shared" ca="1" si="8"/>
        <v>9.7431887512583888</v>
      </c>
      <c r="C43" s="2">
        <f t="shared" ca="1" si="0"/>
        <v>836.50209064734497</v>
      </c>
      <c r="D43" s="2">
        <f t="shared" ca="1" si="1"/>
        <v>841.50209064734497</v>
      </c>
      <c r="E43" s="12">
        <f t="shared" ca="1" si="9"/>
        <v>1.6873901678486871E-2</v>
      </c>
      <c r="F43" s="2">
        <f ca="1">IF(G42&lt;D43,0,IF(I42&lt;D43,0,MIN(G42,I42)-D43))</f>
        <v>0</v>
      </c>
      <c r="G43" s="53">
        <f t="shared" ca="1" si="2"/>
        <v>841.51896454902351</v>
      </c>
      <c r="H43" s="53">
        <f t="shared" ca="1" si="3"/>
        <v>841.51896454902351</v>
      </c>
      <c r="I43" s="2">
        <f ca="1">IF(AND(G43=0,I42&lt;D43),D43+E43,0)</f>
        <v>0</v>
      </c>
      <c r="J43" s="53">
        <f t="shared" ca="1" si="4"/>
        <v>869.67767718717164</v>
      </c>
      <c r="K43" s="2">
        <f ca="1">MAX(G43,I43)+F43+$E$10</f>
        <v>843.51896454902351</v>
      </c>
      <c r="L43" s="12">
        <f t="shared" ca="1" si="10"/>
        <v>21.037967641014635</v>
      </c>
      <c r="M43" s="2">
        <f t="shared" ca="1" si="5"/>
        <v>90.609879813664179</v>
      </c>
      <c r="N43" s="2">
        <f t="shared" ca="1" si="6"/>
        <v>934.12884436268769</v>
      </c>
      <c r="O43" s="2">
        <f t="shared" ca="1" si="7"/>
        <v>955.16681200370238</v>
      </c>
      <c r="P43" s="2">
        <f ca="1">O43-C43</f>
        <v>118.6647213563574</v>
      </c>
    </row>
    <row r="44" spans="1:16" x14ac:dyDescent="0.2">
      <c r="A44" s="2">
        <v>28</v>
      </c>
      <c r="B44" s="12">
        <f t="shared" ca="1" si="8"/>
        <v>38.699472065137918</v>
      </c>
      <c r="C44" s="2">
        <f t="shared" ca="1" si="0"/>
        <v>875.20156271248288</v>
      </c>
      <c r="D44" s="2">
        <f t="shared" ca="1" si="1"/>
        <v>880.20156271248288</v>
      </c>
      <c r="E44" s="12">
        <f t="shared" ca="1" si="9"/>
        <v>8.5995525077448907</v>
      </c>
      <c r="F44" s="2">
        <f ca="1">IF(G43&lt;D44,0,IF(I43&lt;D44,0,MIN(G43,I43)-D44))</f>
        <v>0</v>
      </c>
      <c r="G44" s="53">
        <f t="shared" ca="1" si="2"/>
        <v>888.80111522022776</v>
      </c>
      <c r="H44" s="53">
        <f t="shared" ca="1" si="3"/>
        <v>888.80111522022776</v>
      </c>
      <c r="I44" s="2">
        <f ca="1">IF(AND(G44=0,I43&lt;D44),D44+E44,0)</f>
        <v>0</v>
      </c>
      <c r="J44" s="53">
        <f t="shared" ca="1" si="4"/>
        <v>869.67767718717164</v>
      </c>
      <c r="K44" s="2">
        <f ca="1">MAX(G44,I44)+F44+$E$10</f>
        <v>890.80111522022776</v>
      </c>
      <c r="L44" s="12">
        <f t="shared" ca="1" si="10"/>
        <v>13.987862979195519</v>
      </c>
      <c r="M44" s="2">
        <f t="shared" ca="1" si="5"/>
        <v>64.365696783474618</v>
      </c>
      <c r="N44" s="2">
        <f t="shared" ca="1" si="6"/>
        <v>955.16681200370238</v>
      </c>
      <c r="O44" s="2">
        <f t="shared" ca="1" si="7"/>
        <v>969.15467498289786</v>
      </c>
      <c r="P44" s="2">
        <f ca="1">O44-C44</f>
        <v>93.953112270414977</v>
      </c>
    </row>
    <row r="45" spans="1:16" x14ac:dyDescent="0.2">
      <c r="A45" s="2">
        <v>29</v>
      </c>
      <c r="B45" s="12">
        <f t="shared" ca="1" si="8"/>
        <v>39.574864926943121</v>
      </c>
      <c r="C45" s="2">
        <f t="shared" ca="1" si="0"/>
        <v>914.77642763942595</v>
      </c>
      <c r="D45" s="2">
        <f t="shared" ca="1" si="1"/>
        <v>919.77642763942595</v>
      </c>
      <c r="E45" s="12">
        <f t="shared" ca="1" si="9"/>
        <v>18.694842138425638</v>
      </c>
      <c r="F45" s="2">
        <f ca="1">IF(G44&lt;D45,0,IF(I44&lt;D45,0,MIN(G44,I44)-D45))</f>
        <v>0</v>
      </c>
      <c r="G45" s="53">
        <f t="shared" ca="1" si="2"/>
        <v>938.4712697778516</v>
      </c>
      <c r="H45" s="53">
        <f t="shared" ca="1" si="3"/>
        <v>938.4712697778516</v>
      </c>
      <c r="I45" s="2">
        <f ca="1">IF(AND(G45=0,I44&lt;D45),D45+E45,0)</f>
        <v>0</v>
      </c>
      <c r="J45" s="53">
        <f t="shared" ca="1" si="4"/>
        <v>869.67767718717164</v>
      </c>
      <c r="K45" s="2">
        <f ca="1">MAX(G45,I45)+F45+$E$10</f>
        <v>940.4712697778516</v>
      </c>
      <c r="L45" s="12">
        <f t="shared" ca="1" si="10"/>
        <v>6.5259613157651231</v>
      </c>
      <c r="M45" s="2">
        <f t="shared" ca="1" si="5"/>
        <v>28.683405205046256</v>
      </c>
      <c r="N45" s="2">
        <f t="shared" ca="1" si="6"/>
        <v>969.15467498289786</v>
      </c>
      <c r="O45" s="2">
        <f t="shared" ca="1" si="7"/>
        <v>975.68063629866299</v>
      </c>
      <c r="P45" s="2">
        <f ca="1">O45-C45</f>
        <v>60.904208659237042</v>
      </c>
    </row>
    <row r="46" spans="1:16" x14ac:dyDescent="0.2">
      <c r="A46" s="2">
        <v>30</v>
      </c>
      <c r="B46" s="12">
        <f t="shared" ca="1" si="8"/>
        <v>22.309399497816116</v>
      </c>
      <c r="C46" s="2">
        <f t="shared" ca="1" si="0"/>
        <v>937.08582713724206</v>
      </c>
      <c r="D46" s="2">
        <f t="shared" ca="1" si="1"/>
        <v>942.08582713724206</v>
      </c>
      <c r="E46" s="12">
        <f t="shared" ca="1" si="9"/>
        <v>2.849795422711431</v>
      </c>
      <c r="F46" s="2">
        <f ca="1">IF(G45&lt;D46,0,IF(I45&lt;D46,0,MIN(G45,I45)-D46))</f>
        <v>0</v>
      </c>
      <c r="G46" s="53">
        <f t="shared" ca="1" si="2"/>
        <v>944.93562255995346</v>
      </c>
      <c r="H46" s="53">
        <f t="shared" ca="1" si="3"/>
        <v>944.93562255995346</v>
      </c>
      <c r="I46" s="2">
        <f ca="1">IF(AND(G46=0,I45&lt;D46),D46+E46,0)</f>
        <v>0</v>
      </c>
      <c r="J46" s="53">
        <f t="shared" ca="1" si="4"/>
        <v>869.67767718717164</v>
      </c>
      <c r="K46" s="2">
        <f ca="1">MAX(G46,I46)+F46+$E$10</f>
        <v>946.93562255995346</v>
      </c>
      <c r="L46" s="12">
        <f t="shared" ca="1" si="10"/>
        <v>35.237824842492849</v>
      </c>
      <c r="M46" s="2">
        <f t="shared" ca="1" si="5"/>
        <v>28.745013738709531</v>
      </c>
      <c r="N46" s="2">
        <f t="shared" ca="1" si="6"/>
        <v>975.68063629866299</v>
      </c>
      <c r="O46" s="2">
        <f t="shared" ca="1" si="7"/>
        <v>1010.9184611411558</v>
      </c>
      <c r="P46" s="2">
        <f ca="1">O46-C46</f>
        <v>73.832634003913768</v>
      </c>
    </row>
    <row r="47" spans="1:16" x14ac:dyDescent="0.2">
      <c r="A47" s="2">
        <v>31</v>
      </c>
      <c r="B47" s="12">
        <f t="shared" ca="1" si="8"/>
        <v>31.975041953224583</v>
      </c>
      <c r="C47" s="2">
        <f t="shared" ca="1" si="0"/>
        <v>969.06086909046667</v>
      </c>
      <c r="D47" s="2">
        <f t="shared" ca="1" si="1"/>
        <v>974.06086909046667</v>
      </c>
      <c r="E47" s="12">
        <f t="shared" ca="1" si="9"/>
        <v>14.798002638667576</v>
      </c>
      <c r="F47" s="2">
        <f ca="1">IF(G46&lt;D47,0,IF(I46&lt;D47,0,MIN(G46,I46)-D47))</f>
        <v>0</v>
      </c>
      <c r="G47" s="53">
        <f t="shared" ca="1" si="2"/>
        <v>988.85887172913419</v>
      </c>
      <c r="H47" s="53">
        <f t="shared" ca="1" si="3"/>
        <v>988.85887172913419</v>
      </c>
      <c r="I47" s="2">
        <f ca="1">IF(AND(G47=0,I46&lt;D47),D47+E47,0)</f>
        <v>0</v>
      </c>
      <c r="J47" s="53">
        <f t="shared" ca="1" si="4"/>
        <v>869.67767718717164</v>
      </c>
      <c r="K47" s="2">
        <f ca="1">MAX(G47,I47)+F47+$E$10</f>
        <v>990.85887172913419</v>
      </c>
      <c r="L47" s="12">
        <f t="shared" ca="1" si="10"/>
        <v>38.181176406977784</v>
      </c>
      <c r="M47" s="2">
        <f t="shared" ca="1" si="5"/>
        <v>20.059589412021637</v>
      </c>
      <c r="N47" s="2">
        <f t="shared" ca="1" si="6"/>
        <v>1010.9184611411558</v>
      </c>
      <c r="O47" s="2">
        <f t="shared" ca="1" si="7"/>
        <v>1049.0996375481336</v>
      </c>
      <c r="P47" s="2">
        <f ca="1">O47-C47</f>
        <v>80.038768457666947</v>
      </c>
    </row>
    <row r="48" spans="1:16" x14ac:dyDescent="0.2">
      <c r="A48" s="2">
        <v>32</v>
      </c>
      <c r="B48" s="12">
        <f t="shared" ca="1" si="8"/>
        <v>11.314209850653668</v>
      </c>
      <c r="C48" s="2">
        <f t="shared" ca="1" si="0"/>
        <v>980.37507894112036</v>
      </c>
      <c r="D48" s="2">
        <f t="shared" ca="1" si="1"/>
        <v>985.37507894112036</v>
      </c>
      <c r="E48" s="12">
        <f t="shared" ca="1" si="9"/>
        <v>6.2616727654921647</v>
      </c>
      <c r="F48" s="2">
        <f ca="1">IF(G47&lt;D48,0,IF(I47&lt;D48,0,MIN(G47,I47)-D48))</f>
        <v>0</v>
      </c>
      <c r="G48" s="53">
        <f t="shared" ca="1" si="2"/>
        <v>0</v>
      </c>
      <c r="H48" s="53">
        <f t="shared" ca="1" si="3"/>
        <v>988.85887172913419</v>
      </c>
      <c r="I48" s="2">
        <f ca="1">IF(AND(G48=0,I47&lt;D48),D48+E48,0)</f>
        <v>991.63675170661259</v>
      </c>
      <c r="J48" s="53">
        <f t="shared" ca="1" si="4"/>
        <v>991.63675170661259</v>
      </c>
      <c r="K48" s="2">
        <f ca="1">MAX(G48,I48)+F48+$E$10</f>
        <v>993.63675170661259</v>
      </c>
      <c r="L48" s="12">
        <f t="shared" ca="1" si="10"/>
        <v>23.238474748175172</v>
      </c>
      <c r="M48" s="2">
        <f t="shared" ca="1" si="5"/>
        <v>55.462885841521029</v>
      </c>
      <c r="N48" s="2">
        <f t="shared" ca="1" si="6"/>
        <v>1049.0996375481336</v>
      </c>
      <c r="O48" s="2">
        <f t="shared" ca="1" si="7"/>
        <v>1072.3381122963087</v>
      </c>
      <c r="P48" s="2">
        <f ca="1">O48-C48</f>
        <v>91.963033355188372</v>
      </c>
    </row>
    <row r="49" spans="1:16" x14ac:dyDescent="0.2">
      <c r="A49" s="2">
        <v>33</v>
      </c>
      <c r="B49" s="12">
        <f t="shared" ca="1" si="8"/>
        <v>33.69833912394855</v>
      </c>
      <c r="C49" s="2">
        <f t="shared" ca="1" si="0"/>
        <v>1014.0734180650689</v>
      </c>
      <c r="D49" s="2">
        <f t="shared" ca="1" si="1"/>
        <v>1019.0734180650689</v>
      </c>
      <c r="E49" s="12">
        <f t="shared" ca="1" si="9"/>
        <v>3.7099726091053551</v>
      </c>
      <c r="F49" s="2">
        <f ca="1">IF(G48&lt;D49,0,IF(I48&lt;D49,0,MIN(G48,I48)-D49))</f>
        <v>0</v>
      </c>
      <c r="G49" s="53">
        <f t="shared" ca="1" si="2"/>
        <v>1022.7833906741743</v>
      </c>
      <c r="H49" s="53">
        <f t="shared" ca="1" si="3"/>
        <v>1022.7833906741743</v>
      </c>
      <c r="I49" s="2">
        <f ca="1">IF(AND(G49=0,I48&lt;D49),D49+E49,0)</f>
        <v>0</v>
      </c>
      <c r="J49" s="53">
        <f t="shared" ca="1" si="4"/>
        <v>991.63675170661259</v>
      </c>
      <c r="K49" s="2">
        <f ca="1">MAX(G49,I49)+F49+$E$10</f>
        <v>1024.7833906741744</v>
      </c>
      <c r="L49" s="12">
        <f t="shared" ca="1" si="10"/>
        <v>29.131211398645611</v>
      </c>
      <c r="M49" s="2">
        <f t="shared" ca="1" si="5"/>
        <v>47.554721622134366</v>
      </c>
      <c r="N49" s="2">
        <f t="shared" ca="1" si="6"/>
        <v>1072.3381122963087</v>
      </c>
      <c r="O49" s="2">
        <f t="shared" ca="1" si="7"/>
        <v>1101.4693236949543</v>
      </c>
      <c r="P49" s="2">
        <f ca="1">O49-C49</f>
        <v>87.395905629885306</v>
      </c>
    </row>
    <row r="50" spans="1:16" x14ac:dyDescent="0.2">
      <c r="A50" s="2">
        <v>34</v>
      </c>
      <c r="B50" s="12">
        <f t="shared" ca="1" si="8"/>
        <v>38.80435313196643</v>
      </c>
      <c r="C50" s="2">
        <f t="shared" ca="1" si="0"/>
        <v>1052.8777711970354</v>
      </c>
      <c r="D50" s="2">
        <f t="shared" ca="1" si="1"/>
        <v>1057.8777711970354</v>
      </c>
      <c r="E50" s="12">
        <f t="shared" ca="1" si="9"/>
        <v>3.0172413726592189</v>
      </c>
      <c r="F50" s="2">
        <f ca="1">IF(G49&lt;D50,0,IF(I49&lt;D50,0,MIN(G49,I49)-D50))</f>
        <v>0</v>
      </c>
      <c r="G50" s="53">
        <f t="shared" ca="1" si="2"/>
        <v>1060.8950125696947</v>
      </c>
      <c r="H50" s="53">
        <f t="shared" ca="1" si="3"/>
        <v>1060.8950125696947</v>
      </c>
      <c r="I50" s="2">
        <f ca="1">IF(AND(G50=0,I49&lt;D50),D50+E50,0)</f>
        <v>0</v>
      </c>
      <c r="J50" s="53">
        <f t="shared" ca="1" si="4"/>
        <v>991.63675170661259</v>
      </c>
      <c r="K50" s="2">
        <f ca="1">MAX(G50,I50)+F50+$E$10</f>
        <v>1062.8950125696947</v>
      </c>
      <c r="L50" s="12">
        <f t="shared" ca="1" si="10"/>
        <v>5.178639329848469</v>
      </c>
      <c r="M50" s="2">
        <f t="shared" ca="1" si="5"/>
        <v>38.574311125259555</v>
      </c>
      <c r="N50" s="2">
        <f t="shared" ca="1" si="6"/>
        <v>1101.4693236949543</v>
      </c>
      <c r="O50" s="2">
        <f t="shared" ca="1" si="7"/>
        <v>1106.6479630248027</v>
      </c>
      <c r="P50" s="2">
        <f ca="1">O50-C50</f>
        <v>53.770191827767349</v>
      </c>
    </row>
    <row r="51" spans="1:16" x14ac:dyDescent="0.2">
      <c r="A51" s="2">
        <v>35</v>
      </c>
      <c r="B51" s="12">
        <f t="shared" ca="1" si="8"/>
        <v>12.292614866020012</v>
      </c>
      <c r="C51" s="2">
        <f t="shared" ca="1" si="0"/>
        <v>1065.1703860630553</v>
      </c>
      <c r="D51" s="2">
        <f t="shared" ca="1" si="1"/>
        <v>1070.1703860630553</v>
      </c>
      <c r="E51" s="12">
        <f t="shared" ca="1" si="9"/>
        <v>1.2828932727950644</v>
      </c>
      <c r="F51" s="2">
        <f ca="1">IF(G50&lt;D51,0,IF(I50&lt;D51,0,MIN(G50,I50)-D51))</f>
        <v>0</v>
      </c>
      <c r="G51" s="53">
        <f t="shared" ca="1" si="2"/>
        <v>1071.4532793358503</v>
      </c>
      <c r="H51" s="53">
        <f t="shared" ca="1" si="3"/>
        <v>1071.4532793358503</v>
      </c>
      <c r="I51" s="2">
        <f ca="1">IF(AND(G51=0,I50&lt;D51),D51+E51,0)</f>
        <v>0</v>
      </c>
      <c r="J51" s="53">
        <f t="shared" ca="1" si="4"/>
        <v>991.63675170661259</v>
      </c>
      <c r="K51" s="2">
        <f ca="1">MAX(G51,I51)+F51+$E$10</f>
        <v>1073.4532793358503</v>
      </c>
      <c r="L51" s="12">
        <f t="shared" ca="1" si="10"/>
        <v>26.832243337266362</v>
      </c>
      <c r="M51" s="2">
        <f t="shared" ca="1" si="5"/>
        <v>33.194683688952409</v>
      </c>
      <c r="N51" s="2">
        <f t="shared" ca="1" si="6"/>
        <v>1106.6479630248027</v>
      </c>
      <c r="O51" s="2">
        <f t="shared" ca="1" si="7"/>
        <v>1133.4802063620691</v>
      </c>
      <c r="P51" s="2">
        <f ca="1">O51-C51</f>
        <v>68.309820299013836</v>
      </c>
    </row>
    <row r="52" spans="1:16" x14ac:dyDescent="0.2">
      <c r="A52" s="2">
        <v>36</v>
      </c>
      <c r="B52" s="12">
        <f t="shared" ca="1" si="8"/>
        <v>6.3658602364024723</v>
      </c>
      <c r="C52" s="2">
        <f t="shared" ca="1" si="0"/>
        <v>1071.5362462994578</v>
      </c>
      <c r="D52" s="2">
        <f t="shared" ca="1" si="1"/>
        <v>1076.5362462994578</v>
      </c>
      <c r="E52" s="12">
        <f t="shared" ca="1" si="9"/>
        <v>6.87316278694448</v>
      </c>
      <c r="F52" s="2">
        <f ca="1">IF(G51&lt;D52,0,IF(I51&lt;D52,0,MIN(G51,I51)-D52))</f>
        <v>0</v>
      </c>
      <c r="G52" s="53">
        <f t="shared" ca="1" si="2"/>
        <v>1083.4094090864023</v>
      </c>
      <c r="H52" s="53">
        <f t="shared" ca="1" si="3"/>
        <v>1083.4094090864023</v>
      </c>
      <c r="I52" s="2">
        <f ca="1">IF(AND(G52=0,I51&lt;D52),D52+E52,0)</f>
        <v>0</v>
      </c>
      <c r="J52" s="53">
        <f t="shared" ca="1" si="4"/>
        <v>991.63675170661259</v>
      </c>
      <c r="K52" s="2">
        <f ca="1">MAX(G52,I52)+F52+$E$10</f>
        <v>1085.4094090864023</v>
      </c>
      <c r="L52" s="12">
        <f t="shared" ca="1" si="10"/>
        <v>21.716645603095142</v>
      </c>
      <c r="M52" s="2">
        <f t="shared" ca="1" si="5"/>
        <v>48.070797275666791</v>
      </c>
      <c r="N52" s="2">
        <f t="shared" ca="1" si="6"/>
        <v>1133.4802063620691</v>
      </c>
      <c r="O52" s="2">
        <f t="shared" ca="1" si="7"/>
        <v>1155.1968519651643</v>
      </c>
      <c r="P52" s="2">
        <f ca="1">O52-C52</f>
        <v>83.660605665706498</v>
      </c>
    </row>
    <row r="53" spans="1:16" x14ac:dyDescent="0.2">
      <c r="A53" s="2">
        <v>37</v>
      </c>
      <c r="B53" s="12">
        <f t="shared" ca="1" si="8"/>
        <v>10.135171564058643</v>
      </c>
      <c r="C53" s="2">
        <f t="shared" ca="1" si="0"/>
        <v>1081.6714178635166</v>
      </c>
      <c r="D53" s="2">
        <f t="shared" ca="1" si="1"/>
        <v>1086.6714178635166</v>
      </c>
      <c r="E53" s="12">
        <f t="shared" ca="1" si="9"/>
        <v>18.523962583190254</v>
      </c>
      <c r="F53" s="2">
        <f ca="1">IF(G52&lt;D53,0,IF(I52&lt;D53,0,MIN(G52,I52)-D53))</f>
        <v>0</v>
      </c>
      <c r="G53" s="53">
        <f t="shared" ca="1" si="2"/>
        <v>1105.1953804467068</v>
      </c>
      <c r="H53" s="53">
        <f t="shared" ca="1" si="3"/>
        <v>1105.1953804467068</v>
      </c>
      <c r="I53" s="2">
        <f ca="1">IF(AND(G53=0,I52&lt;D53),D53+E53,0)</f>
        <v>0</v>
      </c>
      <c r="J53" s="53">
        <f t="shared" ca="1" si="4"/>
        <v>991.63675170661259</v>
      </c>
      <c r="K53" s="2">
        <f ca="1">MAX(G53,I53)+F53+$E$10</f>
        <v>1107.1953804467068</v>
      </c>
      <c r="L53" s="12">
        <f t="shared" ca="1" si="10"/>
        <v>7.0346369953806853</v>
      </c>
      <c r="M53" s="2">
        <f t="shared" ca="1" si="5"/>
        <v>48.001471518457492</v>
      </c>
      <c r="N53" s="2">
        <f t="shared" ca="1" si="6"/>
        <v>1155.1968519651643</v>
      </c>
      <c r="O53" s="2">
        <f t="shared" ca="1" si="7"/>
        <v>1162.231488960545</v>
      </c>
      <c r="P53" s="2">
        <f ca="1">O53-C53</f>
        <v>80.560071097028413</v>
      </c>
    </row>
    <row r="54" spans="1:16" x14ac:dyDescent="0.2">
      <c r="A54" s="2">
        <v>38</v>
      </c>
      <c r="B54" s="12">
        <f t="shared" ca="1" si="8"/>
        <v>16.167931851562884</v>
      </c>
      <c r="C54" s="2">
        <f t="shared" ca="1" si="0"/>
        <v>1097.8393497150794</v>
      </c>
      <c r="D54" s="2">
        <f t="shared" ca="1" si="1"/>
        <v>1102.8393497150794</v>
      </c>
      <c r="E54" s="12">
        <f t="shared" ca="1" si="9"/>
        <v>8.1230346550714625</v>
      </c>
      <c r="F54" s="2">
        <f ca="1">IF(G53&lt;D54,0,IF(I53&lt;D54,0,MIN(G53,I53)-D54))</f>
        <v>0</v>
      </c>
      <c r="G54" s="53">
        <f t="shared" ca="1" si="2"/>
        <v>0</v>
      </c>
      <c r="H54" s="53">
        <f t="shared" ca="1" si="3"/>
        <v>1105.1953804467068</v>
      </c>
      <c r="I54" s="2">
        <f ca="1">IF(AND(G54=0,I53&lt;D54),D54+E54,0)</f>
        <v>1110.9623843701509</v>
      </c>
      <c r="J54" s="53">
        <f t="shared" ca="1" si="4"/>
        <v>1110.9623843701509</v>
      </c>
      <c r="K54" s="2">
        <f ca="1">MAX(G54,I54)+F54+$E$10</f>
        <v>1112.9623843701509</v>
      </c>
      <c r="L54" s="12">
        <f t="shared" ca="1" si="10"/>
        <v>30.722324641707132</v>
      </c>
      <c r="M54" s="2">
        <f t="shared" ca="1" si="5"/>
        <v>49.269104590394136</v>
      </c>
      <c r="N54" s="2">
        <f t="shared" ca="1" si="6"/>
        <v>1162.231488960545</v>
      </c>
      <c r="O54" s="2">
        <f t="shared" ca="1" si="7"/>
        <v>1192.953813602252</v>
      </c>
      <c r="P54" s="2">
        <f ca="1">O54-C54</f>
        <v>95.114463887172633</v>
      </c>
    </row>
    <row r="55" spans="1:16" x14ac:dyDescent="0.2">
      <c r="A55" s="2">
        <v>39</v>
      </c>
      <c r="B55" s="12">
        <f t="shared" ca="1" si="8"/>
        <v>28.55748190881053</v>
      </c>
      <c r="C55" s="2">
        <f t="shared" ca="1" si="0"/>
        <v>1126.39683162389</v>
      </c>
      <c r="D55" s="2">
        <f t="shared" ca="1" si="1"/>
        <v>1131.39683162389</v>
      </c>
      <c r="E55" s="12">
        <f t="shared" ca="1" si="9"/>
        <v>2.112442104326377</v>
      </c>
      <c r="F55" s="2">
        <f ca="1">IF(G54&lt;D55,0,IF(I54&lt;D55,0,MIN(G54,I54)-D55))</f>
        <v>0</v>
      </c>
      <c r="G55" s="53">
        <f t="shared" ca="1" si="2"/>
        <v>1133.5092737282164</v>
      </c>
      <c r="H55" s="53">
        <f t="shared" ca="1" si="3"/>
        <v>1133.5092737282164</v>
      </c>
      <c r="I55" s="2">
        <f ca="1">IF(AND(G55=0,I54&lt;D55),D55+E55,0)</f>
        <v>0</v>
      </c>
      <c r="J55" s="53">
        <f t="shared" ca="1" si="4"/>
        <v>1110.9623843701509</v>
      </c>
      <c r="K55" s="2">
        <f ca="1">MAX(G55,I55)+F55+$E$10</f>
        <v>1135.5092737282164</v>
      </c>
      <c r="L55" s="12">
        <f t="shared" ca="1" si="10"/>
        <v>4.3430962886742144</v>
      </c>
      <c r="M55" s="2">
        <f t="shared" ca="1" si="5"/>
        <v>57.444539874035627</v>
      </c>
      <c r="N55" s="2">
        <f t="shared" ca="1" si="6"/>
        <v>1192.953813602252</v>
      </c>
      <c r="O55" s="2">
        <f t="shared" ca="1" si="7"/>
        <v>1197.2969098909261</v>
      </c>
      <c r="P55" s="2">
        <f ca="1">O55-C55</f>
        <v>70.900078267036179</v>
      </c>
    </row>
    <row r="56" spans="1:16" x14ac:dyDescent="0.2">
      <c r="A56" s="2">
        <v>40</v>
      </c>
      <c r="B56" s="12">
        <f t="shared" ca="1" si="8"/>
        <v>36.96030938392402</v>
      </c>
      <c r="C56" s="2">
        <f t="shared" ca="1" si="0"/>
        <v>1163.3571410078139</v>
      </c>
      <c r="D56" s="2">
        <f t="shared" ca="1" si="1"/>
        <v>1168.3571410078139</v>
      </c>
      <c r="E56" s="12">
        <f t="shared" ca="1" si="9"/>
        <v>3.2707210540810139</v>
      </c>
      <c r="F56" s="2">
        <f ca="1">IF(G55&lt;D56,0,IF(I55&lt;D56,0,MIN(G55,I55)-D56))</f>
        <v>0</v>
      </c>
      <c r="G56" s="53">
        <f t="shared" ca="1" si="2"/>
        <v>1171.6278620618948</v>
      </c>
      <c r="H56" s="53">
        <f t="shared" ca="1" si="3"/>
        <v>1171.6278620618948</v>
      </c>
      <c r="I56" s="2">
        <f ca="1">IF(AND(G56=0,I55&lt;D56),D56+E56,0)</f>
        <v>0</v>
      </c>
      <c r="J56" s="53">
        <f t="shared" ca="1" si="4"/>
        <v>1110.9623843701509</v>
      </c>
      <c r="K56" s="2">
        <f ca="1">MAX(G56,I56)+F56+$E$10</f>
        <v>1173.6278620618948</v>
      </c>
      <c r="L56" s="12">
        <f t="shared" ca="1" si="10"/>
        <v>28.05953757795718</v>
      </c>
      <c r="M56" s="2">
        <f t="shared" ca="1" si="5"/>
        <v>23.669047829031342</v>
      </c>
      <c r="N56" s="2">
        <f t="shared" ca="1" si="6"/>
        <v>1197.2969098909261</v>
      </c>
      <c r="O56" s="2">
        <f t="shared" ca="1" si="7"/>
        <v>1225.3564474688833</v>
      </c>
      <c r="P56" s="2">
        <f ca="1">O56-C56</f>
        <v>61.999306461069409</v>
      </c>
    </row>
    <row r="57" spans="1:16" x14ac:dyDescent="0.2">
      <c r="A57" s="2">
        <v>41</v>
      </c>
      <c r="B57" s="12">
        <f t="shared" ca="1" si="8"/>
        <v>4.0842727595127197</v>
      </c>
      <c r="C57" s="2">
        <f t="shared" ca="1" si="0"/>
        <v>1167.4414137673266</v>
      </c>
      <c r="D57" s="2">
        <f t="shared" ca="1" si="1"/>
        <v>1172.4414137673266</v>
      </c>
      <c r="E57" s="12">
        <f t="shared" ca="1" si="9"/>
        <v>2.4500734376902917</v>
      </c>
      <c r="F57" s="2">
        <f ca="1">IF(G56&lt;D57,0,IF(I56&lt;D57,0,MIN(G56,I56)-D57))</f>
        <v>0</v>
      </c>
      <c r="G57" s="53">
        <f t="shared" ca="1" si="2"/>
        <v>1174.8914872050168</v>
      </c>
      <c r="H57" s="53">
        <f t="shared" ca="1" si="3"/>
        <v>1174.8914872050168</v>
      </c>
      <c r="I57" s="2">
        <f ca="1">IF(AND(G57=0,I56&lt;D57),D57+E57,0)</f>
        <v>0</v>
      </c>
      <c r="J57" s="53">
        <f t="shared" ca="1" si="4"/>
        <v>1110.9623843701509</v>
      </c>
      <c r="K57" s="2">
        <f ca="1">MAX(G57,I57)+F57+$E$10</f>
        <v>1176.8914872050168</v>
      </c>
      <c r="L57" s="12">
        <f t="shared" ca="1" si="10"/>
        <v>21.658647485578093</v>
      </c>
      <c r="M57" s="2">
        <f t="shared" ca="1" si="5"/>
        <v>48.464960263866487</v>
      </c>
      <c r="N57" s="2">
        <f t="shared" ca="1" si="6"/>
        <v>1225.3564474688833</v>
      </c>
      <c r="O57" s="2">
        <f t="shared" ca="1" si="7"/>
        <v>1247.0150949544613</v>
      </c>
      <c r="P57" s="2">
        <f ca="1">O57-C57</f>
        <v>79.573681187134753</v>
      </c>
    </row>
    <row r="58" spans="1:16" x14ac:dyDescent="0.2">
      <c r="A58" s="2">
        <v>42</v>
      </c>
      <c r="B58" s="12">
        <f t="shared" ca="1" si="8"/>
        <v>24.939663129263138</v>
      </c>
      <c r="C58" s="2">
        <f t="shared" ca="1" si="0"/>
        <v>1192.3810768965898</v>
      </c>
      <c r="D58" s="2">
        <f t="shared" ca="1" si="1"/>
        <v>1197.3810768965898</v>
      </c>
      <c r="E58" s="12">
        <f t="shared" ca="1" si="9"/>
        <v>5.9713982851167771</v>
      </c>
      <c r="F58" s="2">
        <f ca="1">IF(G57&lt;D58,0,IF(I57&lt;D58,0,MIN(G57,I57)-D58))</f>
        <v>0</v>
      </c>
      <c r="G58" s="53">
        <f t="shared" ca="1" si="2"/>
        <v>1203.3524751817065</v>
      </c>
      <c r="H58" s="53">
        <f t="shared" ca="1" si="3"/>
        <v>1203.3524751817065</v>
      </c>
      <c r="I58" s="2">
        <f ca="1">IF(AND(G58=0,I57&lt;D58),D58+E58,0)</f>
        <v>0</v>
      </c>
      <c r="J58" s="53">
        <f t="shared" ca="1" si="4"/>
        <v>1110.9623843701509</v>
      </c>
      <c r="K58" s="2">
        <f ca="1">MAX(G58,I58)+F58+$E$10</f>
        <v>1205.3524751817065</v>
      </c>
      <c r="L58" s="12">
        <f t="shared" ca="1" si="10"/>
        <v>15.508604936076081</v>
      </c>
      <c r="M58" s="2">
        <f t="shared" ca="1" si="5"/>
        <v>41.662619772754852</v>
      </c>
      <c r="N58" s="2">
        <f t="shared" ca="1" si="6"/>
        <v>1247.0150949544613</v>
      </c>
      <c r="O58" s="2">
        <f t="shared" ca="1" si="7"/>
        <v>1262.5236998905375</v>
      </c>
      <c r="P58" s="2">
        <f ca="1">O58-C58</f>
        <v>70.142622993947725</v>
      </c>
    </row>
    <row r="59" spans="1:16" x14ac:dyDescent="0.2">
      <c r="A59" s="2">
        <v>43</v>
      </c>
      <c r="B59" s="12">
        <f t="shared" ca="1" si="8"/>
        <v>17.868281084187306</v>
      </c>
      <c r="C59" s="2">
        <f t="shared" ca="1" si="0"/>
        <v>1210.2493579807772</v>
      </c>
      <c r="D59" s="2">
        <f t="shared" ca="1" si="1"/>
        <v>1215.2493579807772</v>
      </c>
      <c r="E59" s="12">
        <f t="shared" ca="1" si="9"/>
        <v>10.41763567736642</v>
      </c>
      <c r="F59" s="2">
        <f ca="1">IF(G58&lt;D59,0,IF(I58&lt;D59,0,MIN(G58,I58)-D59))</f>
        <v>0</v>
      </c>
      <c r="G59" s="53">
        <f t="shared" ca="1" si="2"/>
        <v>1225.6669936581436</v>
      </c>
      <c r="H59" s="53">
        <f t="shared" ca="1" si="3"/>
        <v>1225.6669936581436</v>
      </c>
      <c r="I59" s="2">
        <f ca="1">IF(AND(G59=0,I58&lt;D59),D59+E59,0)</f>
        <v>0</v>
      </c>
      <c r="J59" s="53">
        <f t="shared" ca="1" si="4"/>
        <v>1110.9623843701509</v>
      </c>
      <c r="K59" s="2">
        <f ca="1">MAX(G59,I59)+F59+$E$10</f>
        <v>1227.6669936581436</v>
      </c>
      <c r="L59" s="12">
        <f t="shared" ca="1" si="10"/>
        <v>25.028063340667252</v>
      </c>
      <c r="M59" s="2">
        <f t="shared" ca="1" si="5"/>
        <v>34.85670623239389</v>
      </c>
      <c r="N59" s="2">
        <f t="shared" ca="1" si="6"/>
        <v>1262.5236998905375</v>
      </c>
      <c r="O59" s="2">
        <f t="shared" ca="1" si="7"/>
        <v>1287.5517632312049</v>
      </c>
      <c r="P59" s="2">
        <f ca="1">O59-C59</f>
        <v>77.302405250427682</v>
      </c>
    </row>
    <row r="60" spans="1:16" x14ac:dyDescent="0.2">
      <c r="A60" s="2">
        <v>44</v>
      </c>
      <c r="B60" s="12">
        <f t="shared" ca="1" si="8"/>
        <v>0.43332590925146103</v>
      </c>
      <c r="C60" s="2">
        <f t="shared" ca="1" si="0"/>
        <v>1210.6826838900286</v>
      </c>
      <c r="D60" s="2">
        <f t="shared" ca="1" si="1"/>
        <v>1215.6826838900286</v>
      </c>
      <c r="E60" s="12">
        <f t="shared" ca="1" si="9"/>
        <v>5.7359741053602287</v>
      </c>
      <c r="F60" s="2">
        <f ca="1">IF(G59&lt;D60,0,IF(I59&lt;D60,0,MIN(G59,I59)-D60))</f>
        <v>0</v>
      </c>
      <c r="G60" s="53">
        <f t="shared" ca="1" si="2"/>
        <v>0</v>
      </c>
      <c r="H60" s="53">
        <f t="shared" ca="1" si="3"/>
        <v>1225.6669936581436</v>
      </c>
      <c r="I60" s="2">
        <f ca="1">IF(AND(G60=0,I59&lt;D60),D60+E60,0)</f>
        <v>1221.4186579953887</v>
      </c>
      <c r="J60" s="53">
        <f t="shared" ca="1" si="4"/>
        <v>1221.4186579953887</v>
      </c>
      <c r="K60" s="2">
        <f ca="1">MAX(G60,I60)+F60+$E$10</f>
        <v>1223.4186579953887</v>
      </c>
      <c r="L60" s="12">
        <f t="shared" ca="1" si="10"/>
        <v>23.704703842332535</v>
      </c>
      <c r="M60" s="2">
        <f t="shared" ca="1" si="5"/>
        <v>64.133105235816174</v>
      </c>
      <c r="N60" s="2">
        <f t="shared" ca="1" si="6"/>
        <v>1287.5517632312049</v>
      </c>
      <c r="O60" s="2">
        <f t="shared" ca="1" si="7"/>
        <v>1311.2564670735374</v>
      </c>
      <c r="P60" s="2">
        <f ca="1">O60-C60</f>
        <v>100.57378318350879</v>
      </c>
    </row>
    <row r="61" spans="1:16" x14ac:dyDescent="0.2">
      <c r="A61" s="2">
        <v>45</v>
      </c>
      <c r="B61" s="12">
        <f t="shared" ca="1" si="8"/>
        <v>19.696252113050665</v>
      </c>
      <c r="C61" s="2">
        <f t="shared" ca="1" si="0"/>
        <v>1230.3789360030792</v>
      </c>
      <c r="D61" s="2">
        <f t="shared" ca="1" si="1"/>
        <v>1235.3789360030792</v>
      </c>
      <c r="E61" s="12">
        <f t="shared" ca="1" si="9"/>
        <v>35.487649593081194</v>
      </c>
      <c r="F61" s="2">
        <f ca="1">IF(G60&lt;D61,0,IF(I60&lt;D61,0,MIN(G60,I60)-D61))</f>
        <v>0</v>
      </c>
      <c r="G61" s="53">
        <f t="shared" ca="1" si="2"/>
        <v>1270.8665855961603</v>
      </c>
      <c r="H61" s="53">
        <f t="shared" ca="1" si="3"/>
        <v>1270.8665855961603</v>
      </c>
      <c r="I61" s="2">
        <f ca="1">IF(AND(G61=0,I60&lt;D61),D61+E61,0)</f>
        <v>0</v>
      </c>
      <c r="J61" s="53">
        <f t="shared" ca="1" si="4"/>
        <v>1221.4186579953887</v>
      </c>
      <c r="K61" s="2">
        <f ca="1">MAX(G61,I61)+F61+$E$10</f>
        <v>1272.8665855961603</v>
      </c>
      <c r="L61" s="12">
        <f t="shared" ca="1" si="10"/>
        <v>23.16345788927449</v>
      </c>
      <c r="M61" s="2">
        <f t="shared" ca="1" si="5"/>
        <v>38.389881477377003</v>
      </c>
      <c r="N61" s="2">
        <f t="shared" ca="1" si="6"/>
        <v>1311.2564670735374</v>
      </c>
      <c r="O61" s="2">
        <f t="shared" ca="1" si="7"/>
        <v>1334.4199249628118</v>
      </c>
      <c r="P61" s="2">
        <f ca="1">O61-C61</f>
        <v>104.04098895973266</v>
      </c>
    </row>
    <row r="62" spans="1:16" x14ac:dyDescent="0.2">
      <c r="A62" s="2">
        <v>46</v>
      </c>
      <c r="B62" s="12">
        <f t="shared" ca="1" si="8"/>
        <v>25.075060527128997</v>
      </c>
      <c r="C62" s="2">
        <f t="shared" ca="1" si="0"/>
        <v>1255.4539965302081</v>
      </c>
      <c r="D62" s="2">
        <f t="shared" ca="1" si="1"/>
        <v>1260.4539965302081</v>
      </c>
      <c r="E62" s="12">
        <f t="shared" ca="1" si="9"/>
        <v>0.49859572158968074</v>
      </c>
      <c r="F62" s="2">
        <f ca="1">IF(G61&lt;D62,0,IF(I61&lt;D62,0,MIN(G61,I61)-D62))</f>
        <v>0</v>
      </c>
      <c r="G62" s="53">
        <f t="shared" ca="1" si="2"/>
        <v>0</v>
      </c>
      <c r="H62" s="53">
        <f t="shared" ca="1" si="3"/>
        <v>1270.8665855961603</v>
      </c>
      <c r="I62" s="2">
        <f ca="1">IF(AND(G62=0,I61&lt;D62),D62+E62,0)</f>
        <v>1260.9525922517978</v>
      </c>
      <c r="J62" s="53">
        <f t="shared" ca="1" si="4"/>
        <v>1260.9525922517978</v>
      </c>
      <c r="K62" s="2">
        <f ca="1">MAX(G62,I62)+F62+$E$10</f>
        <v>1262.9525922517978</v>
      </c>
      <c r="L62" s="12">
        <f t="shared" ca="1" si="10"/>
        <v>24.839732736854984</v>
      </c>
      <c r="M62" s="2">
        <f t="shared" ca="1" si="5"/>
        <v>71.467332711014024</v>
      </c>
      <c r="N62" s="2">
        <f t="shared" ca="1" si="6"/>
        <v>1334.4199249628118</v>
      </c>
      <c r="O62" s="2">
        <f t="shared" ca="1" si="7"/>
        <v>1359.2596576996668</v>
      </c>
      <c r="P62" s="2">
        <f ca="1">O62-C62</f>
        <v>103.80566116945874</v>
      </c>
    </row>
    <row r="63" spans="1:16" x14ac:dyDescent="0.2">
      <c r="A63" s="2">
        <v>47</v>
      </c>
      <c r="B63" s="12">
        <f t="shared" ca="1" si="8"/>
        <v>9.4304226433457359</v>
      </c>
      <c r="C63" s="2">
        <f t="shared" ca="1" si="0"/>
        <v>1264.8844191735539</v>
      </c>
      <c r="D63" s="2">
        <f t="shared" ca="1" si="1"/>
        <v>1269.8844191735539</v>
      </c>
      <c r="E63" s="12">
        <f t="shared" ca="1" si="9"/>
        <v>16.223255080275056</v>
      </c>
      <c r="F63" s="2">
        <f ca="1">IF(G62&lt;D63,0,IF(I62&lt;D63,0,MIN(G62,I62)-D63))</f>
        <v>0</v>
      </c>
      <c r="G63" s="53">
        <f t="shared" ca="1" si="2"/>
        <v>0</v>
      </c>
      <c r="H63" s="53">
        <f t="shared" ca="1" si="3"/>
        <v>1270.8665855961603</v>
      </c>
      <c r="I63" s="2">
        <f ca="1">IF(AND(G63=0,I62&lt;D63),D63+E63,0)</f>
        <v>1286.1076742538289</v>
      </c>
      <c r="J63" s="53">
        <f t="shared" ca="1" si="4"/>
        <v>1286.1076742538289</v>
      </c>
      <c r="K63" s="2">
        <f ca="1">MAX(G63,I63)+F63+$E$10</f>
        <v>1288.1076742538289</v>
      </c>
      <c r="L63" s="12">
        <f t="shared" ca="1" si="10"/>
        <v>32.414494681507819</v>
      </c>
      <c r="M63" s="2">
        <f t="shared" ca="1" si="5"/>
        <v>71.151983445837914</v>
      </c>
      <c r="N63" s="2">
        <f t="shared" ca="1" si="6"/>
        <v>1359.2596576996668</v>
      </c>
      <c r="O63" s="2">
        <f t="shared" ca="1" si="7"/>
        <v>1391.6741523811747</v>
      </c>
      <c r="P63" s="2">
        <f ca="1">O63-C63</f>
        <v>126.78973320762088</v>
      </c>
    </row>
    <row r="64" spans="1:16" x14ac:dyDescent="0.2">
      <c r="A64" s="2">
        <v>48</v>
      </c>
      <c r="B64" s="12">
        <f t="shared" ca="1" si="8"/>
        <v>44.834145650782546</v>
      </c>
      <c r="C64" s="2">
        <f t="shared" ca="1" si="0"/>
        <v>1309.7185648243365</v>
      </c>
      <c r="D64" s="2">
        <f t="shared" ca="1" si="1"/>
        <v>1314.7185648243365</v>
      </c>
      <c r="E64" s="12">
        <f t="shared" ca="1" si="9"/>
        <v>2.8372704432786198</v>
      </c>
      <c r="F64" s="2">
        <f ca="1">IF(G63&lt;D64,0,IF(I63&lt;D64,0,MIN(G63,I63)-D64))</f>
        <v>0</v>
      </c>
      <c r="G64" s="53">
        <f t="shared" ca="1" si="2"/>
        <v>1317.5558352676151</v>
      </c>
      <c r="H64" s="53">
        <f t="shared" ca="1" si="3"/>
        <v>1317.5558352676151</v>
      </c>
      <c r="I64" s="2">
        <f ca="1">IF(AND(G64=0,I63&lt;D64),D64+E64,0)</f>
        <v>0</v>
      </c>
      <c r="J64" s="53">
        <f t="shared" ca="1" si="4"/>
        <v>1286.1076742538289</v>
      </c>
      <c r="K64" s="2">
        <f ca="1">MAX(G64,I64)+F64+$E$10</f>
        <v>1319.5558352676151</v>
      </c>
      <c r="L64" s="12">
        <f t="shared" ca="1" si="10"/>
        <v>10.911181017088815</v>
      </c>
      <c r="M64" s="2">
        <f t="shared" ca="1" si="5"/>
        <v>72.118317113559669</v>
      </c>
      <c r="N64" s="2">
        <f t="shared" ca="1" si="6"/>
        <v>1391.6741523811747</v>
      </c>
      <c r="O64" s="2">
        <f t="shared" ca="1" si="7"/>
        <v>1402.5853333982636</v>
      </c>
      <c r="P64" s="2">
        <f ca="1">O64-C64</f>
        <v>92.866768573927175</v>
      </c>
    </row>
    <row r="65" spans="1:16" x14ac:dyDescent="0.2">
      <c r="A65" s="2">
        <v>49</v>
      </c>
      <c r="B65" s="12">
        <f t="shared" ca="1" si="8"/>
        <v>24.755744110096824</v>
      </c>
      <c r="C65" s="2">
        <f t="shared" ca="1" si="0"/>
        <v>1334.4743089344333</v>
      </c>
      <c r="D65" s="2">
        <f t="shared" ca="1" si="1"/>
        <v>1339.4743089344333</v>
      </c>
      <c r="E65" s="12">
        <f t="shared" ca="1" si="9"/>
        <v>4.2006036769965096</v>
      </c>
      <c r="F65" s="2">
        <f ca="1">IF(G64&lt;D65,0,IF(I64&lt;D65,0,MIN(G64,I64)-D65))</f>
        <v>0</v>
      </c>
      <c r="G65" s="53">
        <f t="shared" ca="1" si="2"/>
        <v>1343.6749126114298</v>
      </c>
      <c r="H65" s="53">
        <f t="shared" ca="1" si="3"/>
        <v>1343.6749126114298</v>
      </c>
      <c r="I65" s="2">
        <f ca="1">IF(AND(G65=0,I64&lt;D65),D65+E65,0)</f>
        <v>0</v>
      </c>
      <c r="J65" s="53">
        <f t="shared" ca="1" si="4"/>
        <v>1286.1076742538289</v>
      </c>
      <c r="K65" s="2">
        <f ca="1">MAX(G65,I65)+F65+$E$10</f>
        <v>1345.6749126114298</v>
      </c>
      <c r="L65" s="12">
        <f t="shared" ca="1" si="10"/>
        <v>19.494252845392779</v>
      </c>
      <c r="M65" s="2">
        <f t="shared" ca="1" si="5"/>
        <v>56.910420786833811</v>
      </c>
      <c r="N65" s="2">
        <f t="shared" ca="1" si="6"/>
        <v>1402.5853333982636</v>
      </c>
      <c r="O65" s="2">
        <f t="shared" ca="1" si="7"/>
        <v>1422.0795862436564</v>
      </c>
      <c r="P65" s="2">
        <f ca="1">O65-C65</f>
        <v>87.605277309223084</v>
      </c>
    </row>
    <row r="66" spans="1:16" x14ac:dyDescent="0.2">
      <c r="A66" s="2">
        <v>50</v>
      </c>
      <c r="B66" s="12">
        <f t="shared" ca="1" si="8"/>
        <v>19.951309676301147</v>
      </c>
      <c r="C66" s="2">
        <f t="shared" ca="1" si="0"/>
        <v>1354.4256186107345</v>
      </c>
      <c r="D66" s="2">
        <f t="shared" ca="1" si="1"/>
        <v>1359.4256186107345</v>
      </c>
      <c r="E66" s="12">
        <f t="shared" ca="1" si="9"/>
        <v>8.0655487745432044</v>
      </c>
      <c r="F66" s="2">
        <f ca="1">IF(G65&lt;D66,0,IF(I65&lt;D66,0,MIN(G65,I65)-D66))</f>
        <v>0</v>
      </c>
      <c r="G66" s="53">
        <f t="shared" ca="1" si="2"/>
        <v>1367.4911673852778</v>
      </c>
      <c r="H66" s="53">
        <f t="shared" ca="1" si="3"/>
        <v>1367.4911673852778</v>
      </c>
      <c r="I66" s="2">
        <f ca="1">IF(AND(G66=0,I65&lt;D66),D66+E66,0)</f>
        <v>0</v>
      </c>
      <c r="J66" s="53">
        <f t="shared" ca="1" si="4"/>
        <v>1286.1076742538289</v>
      </c>
      <c r="K66" s="2">
        <f ca="1">MAX(G66,I66)+F66+$E$10</f>
        <v>1369.4911673852778</v>
      </c>
      <c r="L66" s="12">
        <f t="shared" ca="1" si="10"/>
        <v>10.002661724942424</v>
      </c>
      <c r="M66" s="2">
        <f t="shared" ca="1" si="5"/>
        <v>52.588418858378645</v>
      </c>
      <c r="N66" s="2">
        <f t="shared" ca="1" si="6"/>
        <v>1422.0795862436564</v>
      </c>
      <c r="O66" s="2">
        <f t="shared" ca="1" si="7"/>
        <v>1432.0822479685989</v>
      </c>
      <c r="P66" s="2">
        <f ca="1">O66-C66</f>
        <v>77.656629357864404</v>
      </c>
    </row>
    <row r="67" spans="1:16" x14ac:dyDescent="0.2">
      <c r="A67" s="2">
        <v>51</v>
      </c>
      <c r="B67" s="12">
        <f t="shared" ca="1" si="8"/>
        <v>39.599300761133307</v>
      </c>
      <c r="C67" s="2">
        <f t="shared" ca="1" si="0"/>
        <v>1394.0249193718678</v>
      </c>
      <c r="D67" s="2">
        <f t="shared" ca="1" si="1"/>
        <v>1399.0249193718678</v>
      </c>
      <c r="E67" s="12">
        <f t="shared" ca="1" si="9"/>
        <v>11.262079854494301</v>
      </c>
      <c r="F67" s="2">
        <f ca="1">IF(G66&lt;D67,0,IF(I66&lt;D67,0,MIN(G66,I66)-D67))</f>
        <v>0</v>
      </c>
      <c r="G67" s="53">
        <f t="shared" ca="1" si="2"/>
        <v>1410.286999226362</v>
      </c>
      <c r="H67" s="53">
        <f t="shared" ca="1" si="3"/>
        <v>1410.286999226362</v>
      </c>
      <c r="I67" s="2">
        <f ca="1">IF(AND(G67=0,I66&lt;D67),D67+E67,0)</f>
        <v>0</v>
      </c>
      <c r="J67" s="53">
        <f t="shared" ca="1" si="4"/>
        <v>1286.1076742538289</v>
      </c>
      <c r="K67" s="2">
        <f ca="1">MAX(G67,I67)+F67+$E$10</f>
        <v>1412.286999226362</v>
      </c>
      <c r="L67" s="12">
        <f t="shared" ca="1" si="10"/>
        <v>14.912138584237962</v>
      </c>
      <c r="M67" s="2">
        <f t="shared" ca="1" si="5"/>
        <v>19.795248742236936</v>
      </c>
      <c r="N67" s="2">
        <f t="shared" ca="1" si="6"/>
        <v>1432.0822479685989</v>
      </c>
      <c r="O67" s="2">
        <f t="shared" ca="1" si="7"/>
        <v>1446.9943865528369</v>
      </c>
      <c r="P67" s="2">
        <f ca="1">O67-C67</f>
        <v>52.969467180969104</v>
      </c>
    </row>
    <row r="68" spans="1:16" x14ac:dyDescent="0.2">
      <c r="A68" s="2">
        <v>52</v>
      </c>
      <c r="B68" s="12">
        <f t="shared" ca="1" si="8"/>
        <v>10.803847808558594</v>
      </c>
      <c r="C68" s="2">
        <f t="shared" ca="1" si="0"/>
        <v>1404.8287671804264</v>
      </c>
      <c r="D68" s="2">
        <f t="shared" ca="1" si="1"/>
        <v>1409.8287671804264</v>
      </c>
      <c r="E68" s="12">
        <f t="shared" ca="1" si="9"/>
        <v>7.8059208163732929</v>
      </c>
      <c r="F68" s="2">
        <f ca="1">IF(G67&lt;D68,0,IF(I67&lt;D68,0,MIN(G67,I67)-D68))</f>
        <v>0</v>
      </c>
      <c r="G68" s="53">
        <f t="shared" ca="1" si="2"/>
        <v>0</v>
      </c>
      <c r="H68" s="53">
        <f t="shared" ca="1" si="3"/>
        <v>1410.286999226362</v>
      </c>
      <c r="I68" s="2">
        <f ca="1">IF(AND(G68=0,I67&lt;D68),D68+E68,0)</f>
        <v>1417.6346879967998</v>
      </c>
      <c r="J68" s="53">
        <f t="shared" ca="1" si="4"/>
        <v>1417.6346879967998</v>
      </c>
      <c r="K68" s="2">
        <f ca="1">MAX(G68,I68)+F68+$E$10</f>
        <v>1419.6346879967998</v>
      </c>
      <c r="L68" s="12">
        <f t="shared" ca="1" si="10"/>
        <v>16.323278588965</v>
      </c>
      <c r="M68" s="2">
        <f t="shared" ca="1" si="5"/>
        <v>27.359698556037074</v>
      </c>
      <c r="N68" s="2">
        <f t="shared" ca="1" si="6"/>
        <v>1446.9943865528369</v>
      </c>
      <c r="O68" s="2">
        <f t="shared" ca="1" si="7"/>
        <v>1463.3176651418019</v>
      </c>
      <c r="P68" s="2">
        <f ca="1">O68-C68</f>
        <v>58.488897961375415</v>
      </c>
    </row>
    <row r="69" spans="1:16" x14ac:dyDescent="0.2">
      <c r="A69" s="2">
        <v>53</v>
      </c>
      <c r="B69" s="12">
        <f t="shared" ca="1" si="8"/>
        <v>2.6232892405313177</v>
      </c>
      <c r="C69" s="2">
        <f t="shared" ca="1" si="0"/>
        <v>1407.4520564209577</v>
      </c>
      <c r="D69" s="2">
        <f t="shared" ca="1" si="1"/>
        <v>1412.4520564209577</v>
      </c>
      <c r="E69" s="12">
        <f t="shared" ca="1" si="9"/>
        <v>7.1965272104697489</v>
      </c>
      <c r="F69" s="2">
        <f ca="1">IF(G68&lt;D69,0,IF(I68&lt;D69,0,MIN(G68,I68)-D69))</f>
        <v>0</v>
      </c>
      <c r="G69" s="53">
        <f t="shared" ca="1" si="2"/>
        <v>1419.6485836314273</v>
      </c>
      <c r="H69" s="53">
        <f t="shared" ca="1" si="3"/>
        <v>1419.6485836314273</v>
      </c>
      <c r="I69" s="2">
        <f ca="1">IF(AND(G69=0,I68&lt;D69),D69+E69,0)</f>
        <v>0</v>
      </c>
      <c r="J69" s="53">
        <f t="shared" ca="1" si="4"/>
        <v>1417.6346879967998</v>
      </c>
      <c r="K69" s="2">
        <f ca="1">MAX(G69,I69)+F69+$E$10</f>
        <v>1421.6485836314273</v>
      </c>
      <c r="L69" s="12">
        <f t="shared" ca="1" si="10"/>
        <v>18.498649215873311</v>
      </c>
      <c r="M69" s="2">
        <f t="shared" ca="1" si="5"/>
        <v>41.669081510374554</v>
      </c>
      <c r="N69" s="2">
        <f t="shared" ca="1" si="6"/>
        <v>1463.3176651418019</v>
      </c>
      <c r="O69" s="2">
        <f t="shared" ca="1" si="7"/>
        <v>1481.8163143576751</v>
      </c>
      <c r="P69" s="2">
        <f ca="1">O69-C69</f>
        <v>74.364257936717422</v>
      </c>
    </row>
    <row r="70" spans="1:16" x14ac:dyDescent="0.2">
      <c r="A70" s="2">
        <v>54</v>
      </c>
      <c r="B70" s="12">
        <f t="shared" ca="1" si="8"/>
        <v>84.855806541754731</v>
      </c>
      <c r="C70" s="2">
        <f t="shared" ca="1" si="0"/>
        <v>1492.3078629627123</v>
      </c>
      <c r="D70" s="2">
        <f t="shared" ca="1" si="1"/>
        <v>1497.3078629627123</v>
      </c>
      <c r="E70" s="12">
        <f t="shared" ca="1" si="9"/>
        <v>11.02658380578011</v>
      </c>
      <c r="F70" s="2">
        <f ca="1">IF(G69&lt;D70,0,IF(I69&lt;D70,0,MIN(G69,I69)-D70))</f>
        <v>0</v>
      </c>
      <c r="G70" s="53">
        <f t="shared" ca="1" si="2"/>
        <v>1508.3344467684924</v>
      </c>
      <c r="H70" s="53">
        <f t="shared" ca="1" si="3"/>
        <v>1508.3344467684924</v>
      </c>
      <c r="I70" s="2">
        <f ca="1">IF(AND(G70=0,I69&lt;D70),D70+E70,0)</f>
        <v>0</v>
      </c>
      <c r="J70" s="53">
        <f t="shared" ca="1" si="4"/>
        <v>1417.6346879967998</v>
      </c>
      <c r="K70" s="2">
        <f ca="1">MAX(G70,I70)+F70+$E$10</f>
        <v>1510.3344467684924</v>
      </c>
      <c r="L70" s="12">
        <f t="shared" ca="1" si="10"/>
        <v>8.7516314785331257</v>
      </c>
      <c r="M70" s="2">
        <f t="shared" ca="1" si="5"/>
        <v>0</v>
      </c>
      <c r="N70" s="2">
        <f t="shared" ca="1" si="6"/>
        <v>1510.3344467684924</v>
      </c>
      <c r="O70" s="2">
        <f t="shared" ca="1" si="7"/>
        <v>1519.0860782470256</v>
      </c>
      <c r="P70" s="2">
        <f ca="1">O70-C70</f>
        <v>26.778215284313319</v>
      </c>
    </row>
    <row r="71" spans="1:16" x14ac:dyDescent="0.2">
      <c r="A71" s="2">
        <v>55</v>
      </c>
      <c r="B71" s="12">
        <f t="shared" ca="1" si="8"/>
        <v>13.287053464278861</v>
      </c>
      <c r="C71" s="2">
        <f t="shared" ca="1" si="0"/>
        <v>1505.5949164269912</v>
      </c>
      <c r="D71" s="2">
        <f t="shared" ca="1" si="1"/>
        <v>1510.5949164269912</v>
      </c>
      <c r="E71" s="12">
        <f t="shared" ca="1" si="9"/>
        <v>3.4088147956354886</v>
      </c>
      <c r="F71" s="2">
        <f ca="1">IF(G70&lt;D71,0,IF(I70&lt;D71,0,MIN(G70,I70)-D71))</f>
        <v>0</v>
      </c>
      <c r="G71" s="53">
        <f t="shared" ca="1" si="2"/>
        <v>1514.0037312226266</v>
      </c>
      <c r="H71" s="53">
        <f t="shared" ca="1" si="3"/>
        <v>1514.0037312226266</v>
      </c>
      <c r="I71" s="2">
        <f ca="1">IF(AND(G71=0,I70&lt;D71),D71+E71,0)</f>
        <v>0</v>
      </c>
      <c r="J71" s="53">
        <f t="shared" ca="1" si="4"/>
        <v>1417.6346879967998</v>
      </c>
      <c r="K71" s="2">
        <f ca="1">MAX(G71,I71)+F71+$E$10</f>
        <v>1516.0037312226266</v>
      </c>
      <c r="L71" s="12">
        <f t="shared" ca="1" si="10"/>
        <v>17.354934471166175</v>
      </c>
      <c r="M71" s="2">
        <f t="shared" ca="1" si="5"/>
        <v>3.0823470243990414</v>
      </c>
      <c r="N71" s="2">
        <f t="shared" ca="1" si="6"/>
        <v>1519.0860782470256</v>
      </c>
      <c r="O71" s="2">
        <f t="shared" ca="1" si="7"/>
        <v>1536.4410127181918</v>
      </c>
      <c r="P71" s="2">
        <f ca="1">O71-C71</f>
        <v>30.846096291200638</v>
      </c>
    </row>
    <row r="72" spans="1:16" x14ac:dyDescent="0.2">
      <c r="A72" s="2">
        <v>56</v>
      </c>
      <c r="B72" s="12">
        <f t="shared" ca="1" si="8"/>
        <v>46.342867211697751</v>
      </c>
      <c r="C72" s="2">
        <f t="shared" ca="1" si="0"/>
        <v>1551.9377836386889</v>
      </c>
      <c r="D72" s="2">
        <f t="shared" ca="1" si="1"/>
        <v>1556.9377836386889</v>
      </c>
      <c r="E72" s="12">
        <f t="shared" ca="1" si="9"/>
        <v>12.878603249229961</v>
      </c>
      <c r="F72" s="2">
        <f ca="1">IF(G71&lt;D72,0,IF(I71&lt;D72,0,MIN(G71,I71)-D72))</f>
        <v>0</v>
      </c>
      <c r="G72" s="53">
        <f t="shared" ca="1" si="2"/>
        <v>1569.8163868879187</v>
      </c>
      <c r="H72" s="53">
        <f t="shared" ca="1" si="3"/>
        <v>1569.8163868879187</v>
      </c>
      <c r="I72" s="2">
        <f ca="1">IF(AND(G72=0,I71&lt;D72),D72+E72,0)</f>
        <v>0</v>
      </c>
      <c r="J72" s="53">
        <f t="shared" ca="1" si="4"/>
        <v>1417.6346879967998</v>
      </c>
      <c r="K72" s="2">
        <f ca="1">MAX(G72,I72)+F72+$E$10</f>
        <v>1571.8163868879187</v>
      </c>
      <c r="L72" s="12">
        <f t="shared" ca="1" si="10"/>
        <v>6.2542750344101616</v>
      </c>
      <c r="M72" s="2">
        <f t="shared" ca="1" si="5"/>
        <v>0</v>
      </c>
      <c r="N72" s="2">
        <f t="shared" ca="1" si="6"/>
        <v>1571.8163868879187</v>
      </c>
      <c r="O72" s="2">
        <f t="shared" ca="1" si="7"/>
        <v>1578.0706619223288</v>
      </c>
      <c r="P72" s="2">
        <f ca="1">O72-C72</f>
        <v>26.132878283639911</v>
      </c>
    </row>
    <row r="73" spans="1:16" x14ac:dyDescent="0.2">
      <c r="A73" s="2">
        <v>57</v>
      </c>
      <c r="B73" s="12">
        <f t="shared" ca="1" si="8"/>
        <v>7.2768963335961603</v>
      </c>
      <c r="C73" s="2">
        <f t="shared" ca="1" si="0"/>
        <v>1559.214679972285</v>
      </c>
      <c r="D73" s="2">
        <f t="shared" ca="1" si="1"/>
        <v>1564.214679972285</v>
      </c>
      <c r="E73" s="12">
        <f t="shared" ca="1" si="9"/>
        <v>0.35558118779369385</v>
      </c>
      <c r="F73" s="2">
        <f ca="1">IF(G72&lt;D73,0,IF(I72&lt;D73,0,MIN(G72,I72)-D73))</f>
        <v>0</v>
      </c>
      <c r="G73" s="53">
        <f t="shared" ca="1" si="2"/>
        <v>0</v>
      </c>
      <c r="H73" s="53">
        <f t="shared" ca="1" si="3"/>
        <v>1569.8163868879187</v>
      </c>
      <c r="I73" s="2">
        <f ca="1">IF(AND(G73=0,I72&lt;D73),D73+E73,0)</f>
        <v>1564.5702611600786</v>
      </c>
      <c r="J73" s="53">
        <f t="shared" ca="1" si="4"/>
        <v>1564.5702611600786</v>
      </c>
      <c r="K73" s="2">
        <f ca="1">MAX(G73,I73)+F73+$E$10</f>
        <v>1566.5702611600786</v>
      </c>
      <c r="L73" s="12">
        <f t="shared" ca="1" si="10"/>
        <v>20.747365306380836</v>
      </c>
      <c r="M73" s="2">
        <f t="shared" ca="1" si="5"/>
        <v>11.500400762250138</v>
      </c>
      <c r="N73" s="2">
        <f t="shared" ca="1" si="6"/>
        <v>1578.0706619223288</v>
      </c>
      <c r="O73" s="2">
        <f t="shared" ca="1" si="7"/>
        <v>1598.8180272287095</v>
      </c>
      <c r="P73" s="2">
        <f ca="1">O73-C73</f>
        <v>39.603347256424513</v>
      </c>
    </row>
    <row r="74" spans="1:16" x14ac:dyDescent="0.2">
      <c r="A74" s="2">
        <v>58</v>
      </c>
      <c r="B74" s="12">
        <f t="shared" ca="1" si="8"/>
        <v>40.263429365153854</v>
      </c>
      <c r="C74" s="2">
        <f t="shared" ca="1" si="0"/>
        <v>1599.4781093374388</v>
      </c>
      <c r="D74" s="2">
        <f t="shared" ca="1" si="1"/>
        <v>1604.4781093374388</v>
      </c>
      <c r="E74" s="12">
        <f t="shared" ca="1" si="9"/>
        <v>5.2145009980364438</v>
      </c>
      <c r="F74" s="2">
        <f ca="1">IF(G73&lt;D74,0,IF(I73&lt;D74,0,MIN(G73,I73)-D74))</f>
        <v>0</v>
      </c>
      <c r="G74" s="53">
        <f t="shared" ca="1" si="2"/>
        <v>1609.6926103354754</v>
      </c>
      <c r="H74" s="53">
        <f t="shared" ca="1" si="3"/>
        <v>1609.6926103354754</v>
      </c>
      <c r="I74" s="2">
        <f ca="1">IF(AND(G74=0,I73&lt;D74),D74+E74,0)</f>
        <v>0</v>
      </c>
      <c r="J74" s="53">
        <f t="shared" ca="1" si="4"/>
        <v>1564.5702611600786</v>
      </c>
      <c r="K74" s="2">
        <f ca="1">MAX(G74,I74)+F74+$E$10</f>
        <v>1611.6926103354754</v>
      </c>
      <c r="L74" s="12">
        <f t="shared" ca="1" si="10"/>
        <v>35.032314128667196</v>
      </c>
      <c r="M74" s="2">
        <f t="shared" ca="1" si="5"/>
        <v>0</v>
      </c>
      <c r="N74" s="2">
        <f t="shared" ca="1" si="6"/>
        <v>1611.6926103354754</v>
      </c>
      <c r="O74" s="2">
        <f t="shared" ca="1" si="7"/>
        <v>1646.7249244641425</v>
      </c>
      <c r="P74" s="2">
        <f ca="1">O74-C74</f>
        <v>47.246815126703723</v>
      </c>
    </row>
    <row r="75" spans="1:16" x14ac:dyDescent="0.2">
      <c r="A75" s="2">
        <v>59</v>
      </c>
      <c r="B75" s="12">
        <f t="shared" ca="1" si="8"/>
        <v>61.864920627397801</v>
      </c>
      <c r="C75" s="2">
        <f t="shared" ca="1" si="0"/>
        <v>1661.3430299648367</v>
      </c>
      <c r="D75" s="2">
        <f t="shared" ca="1" si="1"/>
        <v>1666.3430299648367</v>
      </c>
      <c r="E75" s="12">
        <f t="shared" ca="1" si="9"/>
        <v>6.5043372707072811</v>
      </c>
      <c r="F75" s="2">
        <f ca="1">IF(G74&lt;D75,0,IF(I74&lt;D75,0,MIN(G74,I74)-D75))</f>
        <v>0</v>
      </c>
      <c r="G75" s="53">
        <f t="shared" ca="1" si="2"/>
        <v>1672.847367235544</v>
      </c>
      <c r="H75" s="53">
        <f t="shared" ca="1" si="3"/>
        <v>1672.847367235544</v>
      </c>
      <c r="I75" s="2">
        <f ca="1">IF(AND(G75=0,I74&lt;D75),D75+E75,0)</f>
        <v>0</v>
      </c>
      <c r="J75" s="53">
        <f t="shared" ca="1" si="4"/>
        <v>1564.5702611600786</v>
      </c>
      <c r="K75" s="2">
        <f ca="1">MAX(G75,I75)+F75+$E$10</f>
        <v>1674.847367235544</v>
      </c>
      <c r="L75" s="12">
        <f t="shared" ca="1" si="10"/>
        <v>-0.91522385482691249</v>
      </c>
      <c r="M75" s="2">
        <f t="shared" ca="1" si="5"/>
        <v>0</v>
      </c>
      <c r="N75" s="2">
        <f t="shared" ca="1" si="6"/>
        <v>1674.847367235544</v>
      </c>
      <c r="O75" s="2">
        <f t="shared" ca="1" si="7"/>
        <v>1673.932143380717</v>
      </c>
      <c r="P75" s="2">
        <f ca="1">O75-C75</f>
        <v>12.58911341588032</v>
      </c>
    </row>
    <row r="76" spans="1:16" x14ac:dyDescent="0.2">
      <c r="A76" s="2">
        <v>60</v>
      </c>
      <c r="B76" s="12">
        <f t="shared" ca="1" si="8"/>
        <v>32.821310637133699</v>
      </c>
      <c r="C76" s="2">
        <f t="shared" ca="1" si="0"/>
        <v>1694.1643406019703</v>
      </c>
      <c r="D76" s="2">
        <f t="shared" ca="1" si="1"/>
        <v>1699.1643406019703</v>
      </c>
      <c r="E76" s="12">
        <f t="shared" ca="1" si="9"/>
        <v>3.0433698092596537</v>
      </c>
      <c r="F76" s="2">
        <f ca="1">IF(G75&lt;D76,0,IF(I75&lt;D76,0,MIN(G75,I75)-D76))</f>
        <v>0</v>
      </c>
      <c r="G76" s="53">
        <f t="shared" ca="1" si="2"/>
        <v>1702.20771041123</v>
      </c>
      <c r="H76" s="53">
        <f t="shared" ca="1" si="3"/>
        <v>1702.20771041123</v>
      </c>
      <c r="I76" s="2">
        <f ca="1">IF(AND(G76=0,I75&lt;D76),D76+E76,0)</f>
        <v>0</v>
      </c>
      <c r="J76" s="53">
        <f t="shared" ca="1" si="4"/>
        <v>1564.5702611600786</v>
      </c>
      <c r="K76" s="2">
        <f ca="1">MAX(G76,I76)+F76+$E$10</f>
        <v>1704.20771041123</v>
      </c>
      <c r="L76" s="12">
        <f t="shared" ca="1" si="10"/>
        <v>3.6705014983435618</v>
      </c>
      <c r="M76" s="2">
        <f t="shared" ca="1" si="5"/>
        <v>0</v>
      </c>
      <c r="N76" s="2">
        <f t="shared" ca="1" si="6"/>
        <v>1704.20771041123</v>
      </c>
      <c r="O76" s="2">
        <f t="shared" ca="1" si="7"/>
        <v>1707.8782119095736</v>
      </c>
      <c r="P76" s="2">
        <f ca="1">O76-C76</f>
        <v>13.713871307603313</v>
      </c>
    </row>
    <row r="77" spans="1:16" x14ac:dyDescent="0.2">
      <c r="A77" s="2">
        <v>61</v>
      </c>
      <c r="B77" s="12">
        <f t="shared" ca="1" si="8"/>
        <v>90.467259535823914</v>
      </c>
      <c r="C77" s="2">
        <f t="shared" ca="1" si="0"/>
        <v>1784.6316001377941</v>
      </c>
      <c r="D77" s="2">
        <f t="shared" ca="1" si="1"/>
        <v>1789.6316001377941</v>
      </c>
      <c r="E77" s="12">
        <f t="shared" ca="1" si="9"/>
        <v>28.921765612857698</v>
      </c>
      <c r="F77" s="2">
        <f ca="1">IF(G76&lt;D77,0,IF(I76&lt;D77,0,MIN(G76,I76)-D77))</f>
        <v>0</v>
      </c>
      <c r="G77" s="53">
        <f t="shared" ca="1" si="2"/>
        <v>1818.5533657506517</v>
      </c>
      <c r="H77" s="53">
        <f t="shared" ca="1" si="3"/>
        <v>1818.5533657506517</v>
      </c>
      <c r="I77" s="2">
        <f ca="1">IF(AND(G77=0,I76&lt;D77),D77+E77,0)</f>
        <v>0</v>
      </c>
      <c r="J77" s="53">
        <f t="shared" ca="1" si="4"/>
        <v>1564.5702611600786</v>
      </c>
      <c r="K77" s="2">
        <f ca="1">MAX(G77,I77)+F77+$E$10</f>
        <v>1820.5533657506517</v>
      </c>
      <c r="L77" s="12">
        <f t="shared" ca="1" si="10"/>
        <v>30.010489191397618</v>
      </c>
      <c r="M77" s="2">
        <f t="shared" ca="1" si="5"/>
        <v>0</v>
      </c>
      <c r="N77" s="2">
        <f t="shared" ca="1" si="6"/>
        <v>1820.5533657506517</v>
      </c>
      <c r="O77" s="2">
        <f t="shared" ca="1" si="7"/>
        <v>1850.5638549420494</v>
      </c>
      <c r="P77" s="2">
        <f ca="1">O77-C77</f>
        <v>65.932254804255308</v>
      </c>
    </row>
    <row r="78" spans="1:16" x14ac:dyDescent="0.2">
      <c r="A78" s="2">
        <v>62</v>
      </c>
      <c r="B78" s="12">
        <f t="shared" ca="1" si="8"/>
        <v>32.617714602920515</v>
      </c>
      <c r="C78" s="2">
        <f t="shared" ca="1" si="0"/>
        <v>1817.2493147407147</v>
      </c>
      <c r="D78" s="2">
        <f t="shared" ca="1" si="1"/>
        <v>1822.2493147407147</v>
      </c>
      <c r="E78" s="12">
        <f t="shared" ca="1" si="9"/>
        <v>0.79239795796458412</v>
      </c>
      <c r="F78" s="2">
        <f ca="1">IF(G77&lt;D78,0,IF(I77&lt;D78,0,MIN(G77,I77)-D78))</f>
        <v>0</v>
      </c>
      <c r="G78" s="53">
        <f t="shared" ca="1" si="2"/>
        <v>1823.0417126986792</v>
      </c>
      <c r="H78" s="53">
        <f t="shared" ca="1" si="3"/>
        <v>1823.0417126986792</v>
      </c>
      <c r="I78" s="2">
        <f ca="1">IF(AND(G78=0,I77&lt;D78),D78+E78,0)</f>
        <v>0</v>
      </c>
      <c r="J78" s="53">
        <f t="shared" ca="1" si="4"/>
        <v>1564.5702611600786</v>
      </c>
      <c r="K78" s="2">
        <f ca="1">MAX(G78,I78)+F78+$E$10</f>
        <v>1825.0417126986792</v>
      </c>
      <c r="L78" s="12">
        <f t="shared" ca="1" si="10"/>
        <v>9.5088762469398525</v>
      </c>
      <c r="M78" s="2">
        <f t="shared" ca="1" si="5"/>
        <v>25.522142243370126</v>
      </c>
      <c r="N78" s="2">
        <f t="shared" ca="1" si="6"/>
        <v>1850.5638549420494</v>
      </c>
      <c r="O78" s="2">
        <f t="shared" ca="1" si="7"/>
        <v>1860.0727311889893</v>
      </c>
      <c r="P78" s="2">
        <f ca="1">O78-C78</f>
        <v>42.823416448274656</v>
      </c>
    </row>
    <row r="79" spans="1:16" x14ac:dyDescent="0.2">
      <c r="A79" s="2">
        <v>63</v>
      </c>
      <c r="B79" s="12">
        <f t="shared" ca="1" si="8"/>
        <v>5.875171175805816</v>
      </c>
      <c r="C79" s="2">
        <f t="shared" ca="1" si="0"/>
        <v>1823.1244859165206</v>
      </c>
      <c r="D79" s="2">
        <f t="shared" ca="1" si="1"/>
        <v>1828.1244859165206</v>
      </c>
      <c r="E79" s="12">
        <f t="shared" ca="1" si="9"/>
        <v>8.3948470755664601</v>
      </c>
      <c r="F79" s="2">
        <f ca="1">IF(G78&lt;D79,0,IF(I78&lt;D79,0,MIN(G78,I78)-D79))</f>
        <v>0</v>
      </c>
      <c r="G79" s="53">
        <f t="shared" ca="1" si="2"/>
        <v>1836.5193329920871</v>
      </c>
      <c r="H79" s="53">
        <f t="shared" ca="1" si="3"/>
        <v>1836.5193329920871</v>
      </c>
      <c r="I79" s="2">
        <f ca="1">IF(AND(G79=0,I78&lt;D79),D79+E79,0)</f>
        <v>0</v>
      </c>
      <c r="J79" s="53">
        <f t="shared" ca="1" si="4"/>
        <v>1564.5702611600786</v>
      </c>
      <c r="K79" s="2">
        <f ca="1">MAX(G79,I79)+F79+$E$10</f>
        <v>1838.5193329920871</v>
      </c>
      <c r="L79" s="12">
        <f t="shared" ca="1" si="10"/>
        <v>6.3399583199890426</v>
      </c>
      <c r="M79" s="2">
        <f t="shared" ca="1" si="5"/>
        <v>21.553398196902208</v>
      </c>
      <c r="N79" s="2">
        <f t="shared" ca="1" si="6"/>
        <v>1860.0727311889893</v>
      </c>
      <c r="O79" s="2">
        <f t="shared" ca="1" si="7"/>
        <v>1866.4126895089785</v>
      </c>
      <c r="P79" s="2">
        <f ca="1">O79-C79</f>
        <v>43.288203592457876</v>
      </c>
    </row>
    <row r="80" spans="1:16" x14ac:dyDescent="0.2">
      <c r="A80" s="2">
        <v>64</v>
      </c>
      <c r="B80" s="12">
        <f t="shared" ca="1" si="8"/>
        <v>49.009120047172374</v>
      </c>
      <c r="C80" s="2">
        <f t="shared" ca="1" si="0"/>
        <v>1872.1336059636931</v>
      </c>
      <c r="D80" s="2">
        <f t="shared" ca="1" si="1"/>
        <v>1877.1336059636931</v>
      </c>
      <c r="E80" s="12">
        <f t="shared" ca="1" si="9"/>
        <v>2.545968368220755</v>
      </c>
      <c r="F80" s="2">
        <f ca="1">IF(G79&lt;D80,0,IF(I79&lt;D80,0,MIN(G79,I79)-D80))</f>
        <v>0</v>
      </c>
      <c r="G80" s="53">
        <f t="shared" ca="1" si="2"/>
        <v>1879.6795743319137</v>
      </c>
      <c r="H80" s="53">
        <f t="shared" ca="1" si="3"/>
        <v>1879.6795743319137</v>
      </c>
      <c r="I80" s="2">
        <f ca="1">IF(AND(G80=0,I79&lt;D80),D80+E80,0)</f>
        <v>0</v>
      </c>
      <c r="J80" s="53">
        <f t="shared" ca="1" si="4"/>
        <v>1564.5702611600786</v>
      </c>
      <c r="K80" s="2">
        <f ca="1">MAX(G80,I80)+F80+$E$10</f>
        <v>1881.6795743319137</v>
      </c>
      <c r="L80" s="12">
        <f t="shared" ca="1" si="10"/>
        <v>21.950900352709859</v>
      </c>
      <c r="M80" s="2">
        <f t="shared" ca="1" si="5"/>
        <v>0</v>
      </c>
      <c r="N80" s="2">
        <f t="shared" ca="1" si="6"/>
        <v>1881.6795743319137</v>
      </c>
      <c r="O80" s="2">
        <f t="shared" ca="1" si="7"/>
        <v>1903.6304746846236</v>
      </c>
      <c r="P80" s="2">
        <f ca="1">O80-C80</f>
        <v>31.496868720930479</v>
      </c>
    </row>
    <row r="81" spans="1:16" x14ac:dyDescent="0.2">
      <c r="A81" s="2">
        <v>65</v>
      </c>
      <c r="B81" s="12">
        <f t="shared" ca="1" si="8"/>
        <v>41.031746148251955</v>
      </c>
      <c r="C81" s="2">
        <f t="shared" ref="C81:C116" ca="1" si="11">C80+B81</f>
        <v>1913.1653521119451</v>
      </c>
      <c r="D81" s="2">
        <f t="shared" ref="D81:D116" ca="1" si="12">C81+$C$10</f>
        <v>1918.1653521119451</v>
      </c>
      <c r="E81" s="12">
        <f t="shared" ca="1" si="9"/>
        <v>1.6628222792492764</v>
      </c>
      <c r="F81" s="2">
        <f ca="1">IF(G80&lt;D81,0,IF(I80&lt;D81,0,MIN(G80,I80)-D81))</f>
        <v>0</v>
      </c>
      <c r="G81" s="53">
        <f t="shared" ref="G81:G116" ca="1" si="13">IF(H80&lt;D81,D81+E81,0)</f>
        <v>1919.8281743911944</v>
      </c>
      <c r="H81" s="53">
        <f t="shared" ref="H81:H116" ca="1" si="14">MAX(G81,H80)</f>
        <v>1919.8281743911944</v>
      </c>
      <c r="I81" s="2">
        <f ca="1">IF(AND(G81=0,I80&lt;D81),D81+E81,0)</f>
        <v>0</v>
      </c>
      <c r="J81" s="53">
        <f t="shared" ref="J81:J116" ca="1" si="15">MAX(I81,J80)</f>
        <v>1564.5702611600786</v>
      </c>
      <c r="K81" s="2">
        <f ca="1">MAX(G81,I81)+F81+$E$10</f>
        <v>1921.8281743911944</v>
      </c>
      <c r="L81" s="12">
        <f t="shared" ca="1" si="10"/>
        <v>2.9281828804069399</v>
      </c>
      <c r="M81" s="2">
        <f t="shared" ref="M81:M116" ca="1" si="16">IF(O80&lt;K81,0,O80-K81)</f>
        <v>0</v>
      </c>
      <c r="N81" s="2">
        <f t="shared" ref="N81:N116" ca="1" si="17">K81+M81</f>
        <v>1921.8281743911944</v>
      </c>
      <c r="O81" s="2">
        <f t="shared" ref="O81:O116" ca="1" si="18">N81+L81</f>
        <v>1924.7563572716012</v>
      </c>
      <c r="P81" s="2">
        <f ca="1">O81-C81</f>
        <v>11.591005159656106</v>
      </c>
    </row>
    <row r="82" spans="1:16" x14ac:dyDescent="0.2">
      <c r="A82" s="2">
        <v>66</v>
      </c>
      <c r="B82" s="12">
        <f t="shared" ref="B82:B116" ca="1" si="19">-$B$12*LN(RAND())</f>
        <v>24.643152160692228</v>
      </c>
      <c r="C82" s="2">
        <f t="shared" ca="1" si="11"/>
        <v>1937.8085042726373</v>
      </c>
      <c r="D82" s="2">
        <f t="shared" ca="1" si="12"/>
        <v>1942.8085042726373</v>
      </c>
      <c r="E82" s="12">
        <f t="shared" ref="E82:E116" ca="1" si="20">-$D$11*LN(RAND())</f>
        <v>1.1322662379556749</v>
      </c>
      <c r="F82" s="2">
        <f ca="1">IF(G81&lt;D82,0,IF(I81&lt;D82,0,MIN(G81,I81)-D82))</f>
        <v>0</v>
      </c>
      <c r="G82" s="53">
        <f t="shared" ca="1" si="13"/>
        <v>1943.940770510593</v>
      </c>
      <c r="H82" s="53">
        <f t="shared" ca="1" si="14"/>
        <v>1943.940770510593</v>
      </c>
      <c r="I82" s="2">
        <f ca="1">IF(AND(G82=0,I81&lt;D82),D82+E82,0)</f>
        <v>0</v>
      </c>
      <c r="J82" s="53">
        <f t="shared" ca="1" si="15"/>
        <v>1564.5702611600786</v>
      </c>
      <c r="K82" s="2">
        <f ca="1">MAX(G82,I82)+F82+$E$10</f>
        <v>1945.940770510593</v>
      </c>
      <c r="L82" s="12">
        <f t="shared" ref="L82:L116" ca="1" si="21">NORMINV(RAND(),$F$11,$F$12)</f>
        <v>19.840191417186979</v>
      </c>
      <c r="M82" s="2">
        <f t="shared" ca="1" si="16"/>
        <v>0</v>
      </c>
      <c r="N82" s="2">
        <f t="shared" ca="1" si="17"/>
        <v>1945.940770510593</v>
      </c>
      <c r="O82" s="2">
        <f t="shared" ca="1" si="18"/>
        <v>1965.78096192778</v>
      </c>
      <c r="P82" s="2">
        <f ca="1">O82-C82</f>
        <v>27.972457655142762</v>
      </c>
    </row>
    <row r="83" spans="1:16" x14ac:dyDescent="0.2">
      <c r="A83" s="2">
        <v>67</v>
      </c>
      <c r="B83" s="12">
        <f t="shared" ca="1" si="19"/>
        <v>65.473389051036051</v>
      </c>
      <c r="C83" s="2">
        <f t="shared" ca="1" si="11"/>
        <v>2003.2818933236733</v>
      </c>
      <c r="D83" s="2">
        <f t="shared" ca="1" si="12"/>
        <v>2008.2818933236733</v>
      </c>
      <c r="E83" s="12">
        <f t="shared" ca="1" si="20"/>
        <v>1.3981807999825999</v>
      </c>
      <c r="F83" s="2">
        <f ca="1">IF(G82&lt;D83,0,IF(I82&lt;D83,0,MIN(G82,I82)-D83))</f>
        <v>0</v>
      </c>
      <c r="G83" s="53">
        <f t="shared" ca="1" si="13"/>
        <v>2009.6800741236559</v>
      </c>
      <c r="H83" s="53">
        <f t="shared" ca="1" si="14"/>
        <v>2009.6800741236559</v>
      </c>
      <c r="I83" s="2">
        <f ca="1">IF(AND(G83=0,I82&lt;D83),D83+E83,0)</f>
        <v>0</v>
      </c>
      <c r="J83" s="53">
        <f t="shared" ca="1" si="15"/>
        <v>1564.5702611600786</v>
      </c>
      <c r="K83" s="2">
        <f ca="1">MAX(G83,I83)+F83+$E$10</f>
        <v>2011.6800741236559</v>
      </c>
      <c r="L83" s="12">
        <f t="shared" ca="1" si="21"/>
        <v>12.768919392136187</v>
      </c>
      <c r="M83" s="2">
        <f t="shared" ca="1" si="16"/>
        <v>0</v>
      </c>
      <c r="N83" s="2">
        <f t="shared" ca="1" si="17"/>
        <v>2011.6800741236559</v>
      </c>
      <c r="O83" s="2">
        <f t="shared" ca="1" si="18"/>
        <v>2024.4489935157922</v>
      </c>
      <c r="P83" s="2">
        <f ca="1">O83-C83</f>
        <v>21.167100192118824</v>
      </c>
    </row>
    <row r="84" spans="1:16" x14ac:dyDescent="0.2">
      <c r="A84" s="2">
        <v>68</v>
      </c>
      <c r="B84" s="12">
        <f t="shared" ca="1" si="19"/>
        <v>27.514138028791713</v>
      </c>
      <c r="C84" s="2">
        <f t="shared" ca="1" si="11"/>
        <v>2030.796031352465</v>
      </c>
      <c r="D84" s="2">
        <f t="shared" ca="1" si="12"/>
        <v>2035.796031352465</v>
      </c>
      <c r="E84" s="12">
        <f t="shared" ca="1" si="20"/>
        <v>4.4342546260663651</v>
      </c>
      <c r="F84" s="2">
        <f ca="1">IF(G83&lt;D84,0,IF(I83&lt;D84,0,MIN(G83,I83)-D84))</f>
        <v>0</v>
      </c>
      <c r="G84" s="53">
        <f t="shared" ca="1" si="13"/>
        <v>2040.2302859785314</v>
      </c>
      <c r="H84" s="53">
        <f t="shared" ca="1" si="14"/>
        <v>2040.2302859785314</v>
      </c>
      <c r="I84" s="2">
        <f ca="1">IF(AND(G84=0,I83&lt;D84),D84+E84,0)</f>
        <v>0</v>
      </c>
      <c r="J84" s="53">
        <f t="shared" ca="1" si="15"/>
        <v>1564.5702611600786</v>
      </c>
      <c r="K84" s="2">
        <f ca="1">MAX(G84,I84)+F84+$E$10</f>
        <v>2042.2302859785314</v>
      </c>
      <c r="L84" s="12">
        <f t="shared" ca="1" si="21"/>
        <v>20.966522135586466</v>
      </c>
      <c r="M84" s="2">
        <f t="shared" ca="1" si="16"/>
        <v>0</v>
      </c>
      <c r="N84" s="2">
        <f t="shared" ca="1" si="17"/>
        <v>2042.2302859785314</v>
      </c>
      <c r="O84" s="2">
        <f t="shared" ca="1" si="18"/>
        <v>2063.1968081141176</v>
      </c>
      <c r="P84" s="2">
        <f ca="1">O84-C84</f>
        <v>32.400776761652651</v>
      </c>
    </row>
    <row r="85" spans="1:16" x14ac:dyDescent="0.2">
      <c r="A85" s="2">
        <v>69</v>
      </c>
      <c r="B85" s="12">
        <f t="shared" ca="1" si="19"/>
        <v>8.3812686828888054</v>
      </c>
      <c r="C85" s="2">
        <f t="shared" ca="1" si="11"/>
        <v>2039.1773000353537</v>
      </c>
      <c r="D85" s="2">
        <f t="shared" ca="1" si="12"/>
        <v>2044.1773000353537</v>
      </c>
      <c r="E85" s="12">
        <f t="shared" ca="1" si="20"/>
        <v>11.974259013220019</v>
      </c>
      <c r="F85" s="2">
        <f ca="1">IF(G84&lt;D85,0,IF(I84&lt;D85,0,MIN(G84,I84)-D85))</f>
        <v>0</v>
      </c>
      <c r="G85" s="53">
        <f t="shared" ca="1" si="13"/>
        <v>2056.1515590485737</v>
      </c>
      <c r="H85" s="53">
        <f t="shared" ca="1" si="14"/>
        <v>2056.1515590485737</v>
      </c>
      <c r="I85" s="2">
        <f ca="1">IF(AND(G85=0,I84&lt;D85),D85+E85,0)</f>
        <v>0</v>
      </c>
      <c r="J85" s="53">
        <f t="shared" ca="1" si="15"/>
        <v>1564.5702611600786</v>
      </c>
      <c r="K85" s="2">
        <f ca="1">MAX(G85,I85)+F85+$E$10</f>
        <v>2058.1515590485737</v>
      </c>
      <c r="L85" s="12">
        <f t="shared" ca="1" si="21"/>
        <v>10.515794960798196</v>
      </c>
      <c r="M85" s="2">
        <f t="shared" ca="1" si="16"/>
        <v>5.0452490655438851</v>
      </c>
      <c r="N85" s="2">
        <f t="shared" ca="1" si="17"/>
        <v>2063.1968081141176</v>
      </c>
      <c r="O85" s="2">
        <f t="shared" ca="1" si="18"/>
        <v>2073.7126030749159</v>
      </c>
      <c r="P85" s="2">
        <f ca="1">O85-C85</f>
        <v>34.535303039562223</v>
      </c>
    </row>
    <row r="86" spans="1:16" x14ac:dyDescent="0.2">
      <c r="A86" s="2">
        <v>70</v>
      </c>
      <c r="B86" s="12">
        <f t="shared" ca="1" si="19"/>
        <v>18.25741791864467</v>
      </c>
      <c r="C86" s="2">
        <f t="shared" ca="1" si="11"/>
        <v>2057.4347179539982</v>
      </c>
      <c r="D86" s="2">
        <f t="shared" ca="1" si="12"/>
        <v>2062.4347179539982</v>
      </c>
      <c r="E86" s="12">
        <f t="shared" ca="1" si="20"/>
        <v>1.3760758604288763</v>
      </c>
      <c r="F86" s="2">
        <f ca="1">IF(G85&lt;D86,0,IF(I85&lt;D86,0,MIN(G85,I85)-D86))</f>
        <v>0</v>
      </c>
      <c r="G86" s="53">
        <f t="shared" ca="1" si="13"/>
        <v>2063.8107938144271</v>
      </c>
      <c r="H86" s="53">
        <f t="shared" ca="1" si="14"/>
        <v>2063.8107938144271</v>
      </c>
      <c r="I86" s="2">
        <f ca="1">IF(AND(G86=0,I85&lt;D86),D86+E86,0)</f>
        <v>0</v>
      </c>
      <c r="J86" s="53">
        <f t="shared" ca="1" si="15"/>
        <v>1564.5702611600786</v>
      </c>
      <c r="K86" s="2">
        <f ca="1">MAX(G86,I86)+F86+$E$10</f>
        <v>2065.8107938144271</v>
      </c>
      <c r="L86" s="12">
        <f t="shared" ca="1" si="21"/>
        <v>39.873575610639421</v>
      </c>
      <c r="M86" s="2">
        <f t="shared" ca="1" si="16"/>
        <v>7.9018092604887897</v>
      </c>
      <c r="N86" s="2">
        <f t="shared" ca="1" si="17"/>
        <v>2073.7126030749159</v>
      </c>
      <c r="O86" s="2">
        <f t="shared" ca="1" si="18"/>
        <v>2113.5861786855553</v>
      </c>
      <c r="P86" s="2">
        <f ca="1">O86-C86</f>
        <v>56.151460731557108</v>
      </c>
    </row>
    <row r="87" spans="1:16" x14ac:dyDescent="0.2">
      <c r="A87" s="2">
        <v>71</v>
      </c>
      <c r="B87" s="12">
        <f t="shared" ca="1" si="19"/>
        <v>96.862844073543584</v>
      </c>
      <c r="C87" s="2">
        <f t="shared" ca="1" si="11"/>
        <v>2154.297562027542</v>
      </c>
      <c r="D87" s="2">
        <f t="shared" ca="1" si="12"/>
        <v>2159.297562027542</v>
      </c>
      <c r="E87" s="12">
        <f t="shared" ca="1" si="20"/>
        <v>7.0487580999029547</v>
      </c>
      <c r="F87" s="2">
        <f ca="1">IF(G86&lt;D87,0,IF(I86&lt;D87,0,MIN(G86,I86)-D87))</f>
        <v>0</v>
      </c>
      <c r="G87" s="53">
        <f t="shared" ca="1" si="13"/>
        <v>2166.3463201274449</v>
      </c>
      <c r="H87" s="53">
        <f t="shared" ca="1" si="14"/>
        <v>2166.3463201274449</v>
      </c>
      <c r="I87" s="2">
        <f ca="1">IF(AND(G87=0,I86&lt;D87),D87+E87,0)</f>
        <v>0</v>
      </c>
      <c r="J87" s="53">
        <f t="shared" ca="1" si="15"/>
        <v>1564.5702611600786</v>
      </c>
      <c r="K87" s="2">
        <f ca="1">MAX(G87,I87)+F87+$E$10</f>
        <v>2168.3463201274449</v>
      </c>
      <c r="L87" s="12">
        <f t="shared" ca="1" si="21"/>
        <v>9.5377693049270373</v>
      </c>
      <c r="M87" s="2">
        <f t="shared" ca="1" si="16"/>
        <v>0</v>
      </c>
      <c r="N87" s="2">
        <f t="shared" ca="1" si="17"/>
        <v>2168.3463201274449</v>
      </c>
      <c r="O87" s="2">
        <f t="shared" ca="1" si="18"/>
        <v>2177.8840894323721</v>
      </c>
      <c r="P87" s="2">
        <f ca="1">O87-C87</f>
        <v>23.586527404830122</v>
      </c>
    </row>
    <row r="88" spans="1:16" x14ac:dyDescent="0.2">
      <c r="A88" s="2">
        <v>72</v>
      </c>
      <c r="B88" s="12">
        <f t="shared" ca="1" si="19"/>
        <v>71.762420831943587</v>
      </c>
      <c r="C88" s="2">
        <f t="shared" ca="1" si="11"/>
        <v>2226.0599828594854</v>
      </c>
      <c r="D88" s="2">
        <f t="shared" ca="1" si="12"/>
        <v>2231.0599828594854</v>
      </c>
      <c r="E88" s="12">
        <f t="shared" ca="1" si="20"/>
        <v>2.1755137635460202</v>
      </c>
      <c r="F88" s="2">
        <f ca="1">IF(G87&lt;D88,0,IF(I87&lt;D88,0,MIN(G87,I87)-D88))</f>
        <v>0</v>
      </c>
      <c r="G88" s="53">
        <f t="shared" ca="1" si="13"/>
        <v>2233.2354966230314</v>
      </c>
      <c r="H88" s="53">
        <f t="shared" ca="1" si="14"/>
        <v>2233.2354966230314</v>
      </c>
      <c r="I88" s="2">
        <f ca="1">IF(AND(G88=0,I87&lt;D88),D88+E88,0)</f>
        <v>0</v>
      </c>
      <c r="J88" s="53">
        <f t="shared" ca="1" si="15"/>
        <v>1564.5702611600786</v>
      </c>
      <c r="K88" s="2">
        <f ca="1">MAX(G88,I88)+F88+$E$10</f>
        <v>2235.2354966230314</v>
      </c>
      <c r="L88" s="12">
        <f t="shared" ca="1" si="21"/>
        <v>10.210969178103721</v>
      </c>
      <c r="M88" s="2">
        <f t="shared" ca="1" si="16"/>
        <v>0</v>
      </c>
      <c r="N88" s="2">
        <f t="shared" ca="1" si="17"/>
        <v>2235.2354966230314</v>
      </c>
      <c r="O88" s="2">
        <f t="shared" ca="1" si="18"/>
        <v>2245.4464658011352</v>
      </c>
      <c r="P88" s="2">
        <f ca="1">O88-C88</f>
        <v>19.386482941649774</v>
      </c>
    </row>
    <row r="89" spans="1:16" x14ac:dyDescent="0.2">
      <c r="A89" s="2">
        <v>73</v>
      </c>
      <c r="B89" s="12">
        <f t="shared" ca="1" si="19"/>
        <v>15.786727281395418</v>
      </c>
      <c r="C89" s="2">
        <f t="shared" ca="1" si="11"/>
        <v>2241.846710140881</v>
      </c>
      <c r="D89" s="2">
        <f t="shared" ca="1" si="12"/>
        <v>2246.846710140881</v>
      </c>
      <c r="E89" s="12">
        <f t="shared" ca="1" si="20"/>
        <v>4.6473479747589828</v>
      </c>
      <c r="F89" s="2">
        <f ca="1">IF(G88&lt;D89,0,IF(I88&lt;D89,0,MIN(G88,I88)-D89))</f>
        <v>0</v>
      </c>
      <c r="G89" s="53">
        <f t="shared" ca="1" si="13"/>
        <v>2251.4940581156397</v>
      </c>
      <c r="H89" s="53">
        <f t="shared" ca="1" si="14"/>
        <v>2251.4940581156397</v>
      </c>
      <c r="I89" s="2">
        <f ca="1">IF(AND(G89=0,I88&lt;D89),D89+E89,0)</f>
        <v>0</v>
      </c>
      <c r="J89" s="53">
        <f t="shared" ca="1" si="15"/>
        <v>1564.5702611600786</v>
      </c>
      <c r="K89" s="2">
        <f ca="1">MAX(G89,I89)+F89+$E$10</f>
        <v>2253.4940581156397</v>
      </c>
      <c r="L89" s="12">
        <f t="shared" ca="1" si="21"/>
        <v>20.561138105325188</v>
      </c>
      <c r="M89" s="2">
        <f t="shared" ca="1" si="16"/>
        <v>0</v>
      </c>
      <c r="N89" s="2">
        <f t="shared" ca="1" si="17"/>
        <v>2253.4940581156397</v>
      </c>
      <c r="O89" s="2">
        <f t="shared" ca="1" si="18"/>
        <v>2274.0551962209647</v>
      </c>
      <c r="P89" s="2">
        <f ca="1">O89-C89</f>
        <v>32.20848608008373</v>
      </c>
    </row>
    <row r="90" spans="1:16" x14ac:dyDescent="0.2">
      <c r="A90" s="2">
        <v>74</v>
      </c>
      <c r="B90" s="12">
        <f t="shared" ca="1" si="19"/>
        <v>53.930564736788682</v>
      </c>
      <c r="C90" s="2">
        <f t="shared" ca="1" si="11"/>
        <v>2295.7772748776697</v>
      </c>
      <c r="D90" s="2">
        <f t="shared" ca="1" si="12"/>
        <v>2300.7772748776697</v>
      </c>
      <c r="E90" s="12">
        <f t="shared" ca="1" si="20"/>
        <v>1.9427863057590842</v>
      </c>
      <c r="F90" s="2">
        <f ca="1">IF(G89&lt;D90,0,IF(I89&lt;D90,0,MIN(G89,I89)-D90))</f>
        <v>0</v>
      </c>
      <c r="G90" s="53">
        <f t="shared" ca="1" si="13"/>
        <v>2302.7200611834287</v>
      </c>
      <c r="H90" s="53">
        <f t="shared" ca="1" si="14"/>
        <v>2302.7200611834287</v>
      </c>
      <c r="I90" s="2">
        <f ca="1">IF(AND(G90=0,I89&lt;D90),D90+E90,0)</f>
        <v>0</v>
      </c>
      <c r="J90" s="53">
        <f t="shared" ca="1" si="15"/>
        <v>1564.5702611600786</v>
      </c>
      <c r="K90" s="2">
        <f ca="1">MAX(G90,I90)+F90+$E$10</f>
        <v>2304.7200611834287</v>
      </c>
      <c r="L90" s="12">
        <f t="shared" ca="1" si="21"/>
        <v>12.577105537909098</v>
      </c>
      <c r="M90" s="2">
        <f t="shared" ca="1" si="16"/>
        <v>0</v>
      </c>
      <c r="N90" s="2">
        <f t="shared" ca="1" si="17"/>
        <v>2304.7200611834287</v>
      </c>
      <c r="O90" s="2">
        <f t="shared" ca="1" si="18"/>
        <v>2317.2971667213378</v>
      </c>
      <c r="P90" s="2">
        <f ca="1">O90-C90</f>
        <v>21.51989184366812</v>
      </c>
    </row>
    <row r="91" spans="1:16" x14ac:dyDescent="0.2">
      <c r="A91" s="2">
        <v>75</v>
      </c>
      <c r="B91" s="12">
        <f t="shared" ca="1" si="19"/>
        <v>62.705995257667404</v>
      </c>
      <c r="C91" s="2">
        <f t="shared" ca="1" si="11"/>
        <v>2358.4832701353371</v>
      </c>
      <c r="D91" s="2">
        <f t="shared" ca="1" si="12"/>
        <v>2363.4832701353371</v>
      </c>
      <c r="E91" s="12">
        <f t="shared" ca="1" si="20"/>
        <v>12.329129205076523</v>
      </c>
      <c r="F91" s="2">
        <f ca="1">IF(G90&lt;D91,0,IF(I90&lt;D91,0,MIN(G90,I90)-D91))</f>
        <v>0</v>
      </c>
      <c r="G91" s="53">
        <f t="shared" ca="1" si="13"/>
        <v>2375.8123993404138</v>
      </c>
      <c r="H91" s="53">
        <f t="shared" ca="1" si="14"/>
        <v>2375.8123993404138</v>
      </c>
      <c r="I91" s="2">
        <f ca="1">IF(AND(G91=0,I90&lt;D91),D91+E91,0)</f>
        <v>0</v>
      </c>
      <c r="J91" s="53">
        <f t="shared" ca="1" si="15"/>
        <v>1564.5702611600786</v>
      </c>
      <c r="K91" s="2">
        <f ca="1">MAX(G91,I91)+F91+$E$10</f>
        <v>2377.8123993404138</v>
      </c>
      <c r="L91" s="12">
        <f t="shared" ca="1" si="21"/>
        <v>40.614780803439913</v>
      </c>
      <c r="M91" s="2">
        <f t="shared" ca="1" si="16"/>
        <v>0</v>
      </c>
      <c r="N91" s="2">
        <f t="shared" ca="1" si="17"/>
        <v>2377.8123993404138</v>
      </c>
      <c r="O91" s="2">
        <f t="shared" ca="1" si="18"/>
        <v>2418.4271801438535</v>
      </c>
      <c r="P91" s="2">
        <f ca="1">O91-C91</f>
        <v>59.943910008516468</v>
      </c>
    </row>
    <row r="92" spans="1:16" x14ac:dyDescent="0.2">
      <c r="A92" s="2">
        <v>76</v>
      </c>
      <c r="B92" s="12">
        <f t="shared" ca="1" si="19"/>
        <v>14.636999024582412</v>
      </c>
      <c r="C92" s="2">
        <f t="shared" ca="1" si="11"/>
        <v>2373.1202691599196</v>
      </c>
      <c r="D92" s="2">
        <f t="shared" ca="1" si="12"/>
        <v>2378.1202691599196</v>
      </c>
      <c r="E92" s="12">
        <f t="shared" ca="1" si="20"/>
        <v>5.4882661352528403</v>
      </c>
      <c r="F92" s="2">
        <f ca="1">IF(G91&lt;D92,0,IF(I91&lt;D92,0,MIN(G91,I91)-D92))</f>
        <v>0</v>
      </c>
      <c r="G92" s="53">
        <f t="shared" ca="1" si="13"/>
        <v>2383.6085352951723</v>
      </c>
      <c r="H92" s="53">
        <f t="shared" ca="1" si="14"/>
        <v>2383.6085352951723</v>
      </c>
      <c r="I92" s="2">
        <f ca="1">IF(AND(G92=0,I91&lt;D92),D92+E92,0)</f>
        <v>0</v>
      </c>
      <c r="J92" s="53">
        <f t="shared" ca="1" si="15"/>
        <v>1564.5702611600786</v>
      </c>
      <c r="K92" s="2">
        <f ca="1">MAX(G92,I92)+F92+$E$10</f>
        <v>2385.6085352951723</v>
      </c>
      <c r="L92" s="12">
        <f t="shared" ca="1" si="21"/>
        <v>4.2688660676155088</v>
      </c>
      <c r="M92" s="2">
        <f t="shared" ca="1" si="16"/>
        <v>32.818644848681288</v>
      </c>
      <c r="N92" s="2">
        <f t="shared" ca="1" si="17"/>
        <v>2418.4271801438535</v>
      </c>
      <c r="O92" s="2">
        <f t="shared" ca="1" si="18"/>
        <v>2422.6960462114689</v>
      </c>
      <c r="P92" s="2">
        <f ca="1">O92-C92</f>
        <v>49.575777051549267</v>
      </c>
    </row>
    <row r="93" spans="1:16" x14ac:dyDescent="0.2">
      <c r="A93" s="2">
        <v>77</v>
      </c>
      <c r="B93" s="12">
        <f t="shared" ca="1" si="19"/>
        <v>42.353454698007354</v>
      </c>
      <c r="C93" s="2">
        <f t="shared" ca="1" si="11"/>
        <v>2415.4737238579269</v>
      </c>
      <c r="D93" s="2">
        <f t="shared" ca="1" si="12"/>
        <v>2420.4737238579269</v>
      </c>
      <c r="E93" s="12">
        <f t="shared" ca="1" si="20"/>
        <v>3.1152332533701199</v>
      </c>
      <c r="F93" s="2">
        <f ca="1">IF(G92&lt;D93,0,IF(I92&lt;D93,0,MIN(G92,I92)-D93))</f>
        <v>0</v>
      </c>
      <c r="G93" s="53">
        <f t="shared" ca="1" si="13"/>
        <v>2423.5889571112971</v>
      </c>
      <c r="H93" s="53">
        <f t="shared" ca="1" si="14"/>
        <v>2423.5889571112971</v>
      </c>
      <c r="I93" s="2">
        <f ca="1">IF(AND(G93=0,I92&lt;D93),D93+E93,0)</f>
        <v>0</v>
      </c>
      <c r="J93" s="53">
        <f t="shared" ca="1" si="15"/>
        <v>1564.5702611600786</v>
      </c>
      <c r="K93" s="2">
        <f ca="1">MAX(G93,I93)+F93+$E$10</f>
        <v>2425.5889571112971</v>
      </c>
      <c r="L93" s="12">
        <f t="shared" ca="1" si="21"/>
        <v>34.031147256410037</v>
      </c>
      <c r="M93" s="2">
        <f t="shared" ca="1" si="16"/>
        <v>0</v>
      </c>
      <c r="N93" s="2">
        <f t="shared" ca="1" si="17"/>
        <v>2425.5889571112971</v>
      </c>
      <c r="O93" s="2">
        <f t="shared" ca="1" si="18"/>
        <v>2459.620104367707</v>
      </c>
      <c r="P93" s="2">
        <f ca="1">O93-C93</f>
        <v>44.146380509780101</v>
      </c>
    </row>
    <row r="94" spans="1:16" x14ac:dyDescent="0.2">
      <c r="A94" s="2">
        <v>78</v>
      </c>
      <c r="B94" s="12">
        <f t="shared" ca="1" si="19"/>
        <v>28.262491606421868</v>
      </c>
      <c r="C94" s="2">
        <f t="shared" ca="1" si="11"/>
        <v>2443.7362154643488</v>
      </c>
      <c r="D94" s="2">
        <f t="shared" ca="1" si="12"/>
        <v>2448.7362154643488</v>
      </c>
      <c r="E94" s="12">
        <f t="shared" ca="1" si="20"/>
        <v>1.6243520145526988</v>
      </c>
      <c r="F94" s="2">
        <f ca="1">IF(G93&lt;D94,0,IF(I93&lt;D94,0,MIN(G93,I93)-D94))</f>
        <v>0</v>
      </c>
      <c r="G94" s="53">
        <f t="shared" ca="1" si="13"/>
        <v>2450.3605674789014</v>
      </c>
      <c r="H94" s="53">
        <f t="shared" ca="1" si="14"/>
        <v>2450.3605674789014</v>
      </c>
      <c r="I94" s="2">
        <f ca="1">IF(AND(G94=0,I93&lt;D94),D94+E94,0)</f>
        <v>0</v>
      </c>
      <c r="J94" s="53">
        <f t="shared" ca="1" si="15"/>
        <v>1564.5702611600786</v>
      </c>
      <c r="K94" s="2">
        <f ca="1">MAX(G94,I94)+F94+$E$10</f>
        <v>2452.3605674789014</v>
      </c>
      <c r="L94" s="12">
        <f t="shared" ca="1" si="21"/>
        <v>21.732715935375467</v>
      </c>
      <c r="M94" s="2">
        <f t="shared" ca="1" si="16"/>
        <v>7.2595368888055418</v>
      </c>
      <c r="N94" s="2">
        <f t="shared" ca="1" si="17"/>
        <v>2459.620104367707</v>
      </c>
      <c r="O94" s="2">
        <f t="shared" ca="1" si="18"/>
        <v>2481.3528203030824</v>
      </c>
      <c r="P94" s="2">
        <f ca="1">O94-C94</f>
        <v>37.616604838733565</v>
      </c>
    </row>
    <row r="95" spans="1:16" x14ac:dyDescent="0.2">
      <c r="A95" s="2">
        <v>79</v>
      </c>
      <c r="B95" s="12">
        <f t="shared" ca="1" si="19"/>
        <v>4.709204651419344</v>
      </c>
      <c r="C95" s="2">
        <f t="shared" ca="1" si="11"/>
        <v>2448.4454201157682</v>
      </c>
      <c r="D95" s="2">
        <f t="shared" ca="1" si="12"/>
        <v>2453.4454201157682</v>
      </c>
      <c r="E95" s="12">
        <f t="shared" ca="1" si="20"/>
        <v>16.919404402223591</v>
      </c>
      <c r="F95" s="2">
        <f ca="1">IF(G94&lt;D95,0,IF(I94&lt;D95,0,MIN(G94,I94)-D95))</f>
        <v>0</v>
      </c>
      <c r="G95" s="53">
        <f t="shared" ca="1" si="13"/>
        <v>2470.364824517992</v>
      </c>
      <c r="H95" s="53">
        <f t="shared" ca="1" si="14"/>
        <v>2470.364824517992</v>
      </c>
      <c r="I95" s="2">
        <f ca="1">IF(AND(G95=0,I94&lt;D95),D95+E95,0)</f>
        <v>0</v>
      </c>
      <c r="J95" s="53">
        <f t="shared" ca="1" si="15"/>
        <v>1564.5702611600786</v>
      </c>
      <c r="K95" s="2">
        <f ca="1">MAX(G95,I95)+F95+$E$10</f>
        <v>2472.364824517992</v>
      </c>
      <c r="L95" s="12">
        <f t="shared" ca="1" si="21"/>
        <v>14.37587489100749</v>
      </c>
      <c r="M95" s="2">
        <f t="shared" ca="1" si="16"/>
        <v>8.9879957850903338</v>
      </c>
      <c r="N95" s="2">
        <f t="shared" ca="1" si="17"/>
        <v>2481.3528203030824</v>
      </c>
      <c r="O95" s="2">
        <f t="shared" ca="1" si="18"/>
        <v>2495.7286951940901</v>
      </c>
      <c r="P95" s="2">
        <f ca="1">O95-C95</f>
        <v>47.283275078321822</v>
      </c>
    </row>
    <row r="96" spans="1:16" x14ac:dyDescent="0.2">
      <c r="A96" s="2">
        <v>80</v>
      </c>
      <c r="B96" s="12">
        <f t="shared" ca="1" si="19"/>
        <v>21.635284883586511</v>
      </c>
      <c r="C96" s="2">
        <f t="shared" ca="1" si="11"/>
        <v>2470.0807049993546</v>
      </c>
      <c r="D96" s="2">
        <f t="shared" ca="1" si="12"/>
        <v>2475.0807049993546</v>
      </c>
      <c r="E96" s="12">
        <f t="shared" ca="1" si="20"/>
        <v>7.4416888042210338</v>
      </c>
      <c r="F96" s="2">
        <f ca="1">IF(G95&lt;D96,0,IF(I95&lt;D96,0,MIN(G95,I95)-D96))</f>
        <v>0</v>
      </c>
      <c r="G96" s="53">
        <f t="shared" ca="1" si="13"/>
        <v>2482.5223938035756</v>
      </c>
      <c r="H96" s="53">
        <f t="shared" ca="1" si="14"/>
        <v>2482.5223938035756</v>
      </c>
      <c r="I96" s="2">
        <f ca="1">IF(AND(G96=0,I95&lt;D96),D96+E96,0)</f>
        <v>0</v>
      </c>
      <c r="J96" s="53">
        <f t="shared" ca="1" si="15"/>
        <v>1564.5702611600786</v>
      </c>
      <c r="K96" s="2">
        <f ca="1">MAX(G96,I96)+F96+$E$10</f>
        <v>2484.5223938035756</v>
      </c>
      <c r="L96" s="12">
        <f t="shared" ca="1" si="21"/>
        <v>42.878705871259548</v>
      </c>
      <c r="M96" s="2">
        <f t="shared" ca="1" si="16"/>
        <v>11.206301390514454</v>
      </c>
      <c r="N96" s="2">
        <f t="shared" ca="1" si="17"/>
        <v>2495.7286951940901</v>
      </c>
      <c r="O96" s="2">
        <f t="shared" ca="1" si="18"/>
        <v>2538.6074010653497</v>
      </c>
      <c r="P96" s="2">
        <f ca="1">O96-C96</f>
        <v>68.526696065995111</v>
      </c>
    </row>
    <row r="97" spans="1:16" x14ac:dyDescent="0.2">
      <c r="A97" s="2">
        <v>81</v>
      </c>
      <c r="B97" s="12">
        <f t="shared" ca="1" si="19"/>
        <v>5.6487332703151907</v>
      </c>
      <c r="C97" s="2">
        <f t="shared" ca="1" si="11"/>
        <v>2475.7294382696696</v>
      </c>
      <c r="D97" s="2">
        <f t="shared" ca="1" si="12"/>
        <v>2480.7294382696696</v>
      </c>
      <c r="E97" s="12">
        <f t="shared" ca="1" si="20"/>
        <v>9.339857683530477</v>
      </c>
      <c r="F97" s="2">
        <f ca="1">IF(G96&lt;D97,0,IF(I96&lt;D97,0,MIN(G96,I96)-D97))</f>
        <v>0</v>
      </c>
      <c r="G97" s="53">
        <f t="shared" ca="1" si="13"/>
        <v>0</v>
      </c>
      <c r="H97" s="53">
        <f t="shared" ca="1" si="14"/>
        <v>2482.5223938035756</v>
      </c>
      <c r="I97" s="2">
        <f ca="1">IF(AND(G97=0,I96&lt;D97),D97+E97,0)</f>
        <v>2490.0692959532003</v>
      </c>
      <c r="J97" s="53">
        <f t="shared" ca="1" si="15"/>
        <v>2490.0692959532003</v>
      </c>
      <c r="K97" s="2">
        <f ca="1">MAX(G97,I97)+F97+$E$10</f>
        <v>2492.0692959532003</v>
      </c>
      <c r="L97" s="12">
        <f t="shared" ca="1" si="21"/>
        <v>14.775539531219808</v>
      </c>
      <c r="M97" s="2">
        <f t="shared" ca="1" si="16"/>
        <v>46.538105112149424</v>
      </c>
      <c r="N97" s="2">
        <f t="shared" ca="1" si="17"/>
        <v>2538.6074010653497</v>
      </c>
      <c r="O97" s="2">
        <f t="shared" ca="1" si="18"/>
        <v>2553.3829405965694</v>
      </c>
      <c r="P97" s="2">
        <f ca="1">O97-C97</f>
        <v>77.653502326899797</v>
      </c>
    </row>
    <row r="98" spans="1:16" x14ac:dyDescent="0.2">
      <c r="A98" s="2">
        <v>82</v>
      </c>
      <c r="B98" s="12">
        <f t="shared" ca="1" si="19"/>
        <v>25.590420087001728</v>
      </c>
      <c r="C98" s="2">
        <f t="shared" ca="1" si="11"/>
        <v>2501.3198583566714</v>
      </c>
      <c r="D98" s="2">
        <f t="shared" ca="1" si="12"/>
        <v>2506.3198583566714</v>
      </c>
      <c r="E98" s="12">
        <f t="shared" ca="1" si="20"/>
        <v>7.4711238472893449</v>
      </c>
      <c r="F98" s="2">
        <f ca="1">IF(G97&lt;D98,0,IF(I97&lt;D98,0,MIN(G97,I97)-D98))</f>
        <v>0</v>
      </c>
      <c r="G98" s="53">
        <f t="shared" ca="1" si="13"/>
        <v>2513.7909822039605</v>
      </c>
      <c r="H98" s="53">
        <f t="shared" ca="1" si="14"/>
        <v>2513.7909822039605</v>
      </c>
      <c r="I98" s="2">
        <f ca="1">IF(AND(G98=0,I97&lt;D98),D98+E98,0)</f>
        <v>0</v>
      </c>
      <c r="J98" s="53">
        <f t="shared" ca="1" si="15"/>
        <v>2490.0692959532003</v>
      </c>
      <c r="K98" s="2">
        <f ca="1">MAX(G98,I98)+F98+$E$10</f>
        <v>2515.7909822039605</v>
      </c>
      <c r="L98" s="12">
        <f t="shared" ca="1" si="21"/>
        <v>19.31875466234364</v>
      </c>
      <c r="M98" s="2">
        <f t="shared" ca="1" si="16"/>
        <v>37.591958392608831</v>
      </c>
      <c r="N98" s="2">
        <f t="shared" ca="1" si="17"/>
        <v>2553.3829405965694</v>
      </c>
      <c r="O98" s="2">
        <f t="shared" ca="1" si="18"/>
        <v>2572.7016952589129</v>
      </c>
      <c r="P98" s="2">
        <f ca="1">O98-C98</f>
        <v>71.381836902241503</v>
      </c>
    </row>
    <row r="99" spans="1:16" x14ac:dyDescent="0.2">
      <c r="A99" s="2">
        <v>83</v>
      </c>
      <c r="B99" s="12">
        <f t="shared" ca="1" si="19"/>
        <v>1.3233628050865225</v>
      </c>
      <c r="C99" s="2">
        <f t="shared" ca="1" si="11"/>
        <v>2502.643221161758</v>
      </c>
      <c r="D99" s="2">
        <f t="shared" ca="1" si="12"/>
        <v>2507.643221161758</v>
      </c>
      <c r="E99" s="12">
        <f t="shared" ca="1" si="20"/>
        <v>2.8699801179609272</v>
      </c>
      <c r="F99" s="2">
        <f ca="1">IF(G98&lt;D99,0,IF(I98&lt;D99,0,MIN(G98,I98)-D99))</f>
        <v>0</v>
      </c>
      <c r="G99" s="53">
        <f t="shared" ca="1" si="13"/>
        <v>0</v>
      </c>
      <c r="H99" s="53">
        <f t="shared" ca="1" si="14"/>
        <v>2513.7909822039605</v>
      </c>
      <c r="I99" s="2">
        <f ca="1">IF(AND(G99=0,I98&lt;D99),D99+E99,0)</f>
        <v>2510.5132012797189</v>
      </c>
      <c r="J99" s="53">
        <f t="shared" ca="1" si="15"/>
        <v>2510.5132012797189</v>
      </c>
      <c r="K99" s="2">
        <f ca="1">MAX(G99,I99)+F99+$E$10</f>
        <v>2512.5132012797189</v>
      </c>
      <c r="L99" s="12">
        <f t="shared" ca="1" si="21"/>
        <v>31.916727130989237</v>
      </c>
      <c r="M99" s="2">
        <f t="shared" ca="1" si="16"/>
        <v>60.188493979193936</v>
      </c>
      <c r="N99" s="2">
        <f t="shared" ca="1" si="17"/>
        <v>2572.7016952589129</v>
      </c>
      <c r="O99" s="2">
        <f t="shared" ca="1" si="18"/>
        <v>2604.6184223899022</v>
      </c>
      <c r="P99" s="2">
        <f ca="1">O99-C99</f>
        <v>101.97520122814421</v>
      </c>
    </row>
    <row r="100" spans="1:16" x14ac:dyDescent="0.2">
      <c r="A100" s="2">
        <v>84</v>
      </c>
      <c r="B100" s="12">
        <f t="shared" ca="1" si="19"/>
        <v>31.536631109990193</v>
      </c>
      <c r="C100" s="2">
        <f t="shared" ca="1" si="11"/>
        <v>2534.1798522717481</v>
      </c>
      <c r="D100" s="2">
        <f t="shared" ca="1" si="12"/>
        <v>2539.1798522717481</v>
      </c>
      <c r="E100" s="12">
        <f t="shared" ca="1" si="20"/>
        <v>3.5071793071481334</v>
      </c>
      <c r="F100" s="2">
        <f ca="1">IF(G99&lt;D100,0,IF(I99&lt;D100,0,MIN(G99,I99)-D100))</f>
        <v>0</v>
      </c>
      <c r="G100" s="53">
        <f t="shared" ca="1" si="13"/>
        <v>2542.687031578896</v>
      </c>
      <c r="H100" s="53">
        <f t="shared" ca="1" si="14"/>
        <v>2542.687031578896</v>
      </c>
      <c r="I100" s="2">
        <f ca="1">IF(AND(G100=0,I99&lt;D100),D100+E100,0)</f>
        <v>0</v>
      </c>
      <c r="J100" s="53">
        <f t="shared" ca="1" si="15"/>
        <v>2510.5132012797189</v>
      </c>
      <c r="K100" s="2">
        <f ca="1">MAX(G100,I100)+F100+$E$10</f>
        <v>2544.687031578896</v>
      </c>
      <c r="L100" s="12">
        <f t="shared" ca="1" si="21"/>
        <v>23.443057148027247</v>
      </c>
      <c r="M100" s="2">
        <f t="shared" ca="1" si="16"/>
        <v>59.931390811006167</v>
      </c>
      <c r="N100" s="2">
        <f t="shared" ca="1" si="17"/>
        <v>2604.6184223899022</v>
      </c>
      <c r="O100" s="2">
        <f t="shared" ca="1" si="18"/>
        <v>2628.0614795379292</v>
      </c>
      <c r="P100" s="2">
        <f ca="1">O100-C100</f>
        <v>93.881627266181113</v>
      </c>
    </row>
    <row r="101" spans="1:16" x14ac:dyDescent="0.2">
      <c r="A101" s="2">
        <v>85</v>
      </c>
      <c r="B101" s="12">
        <f t="shared" ca="1" si="19"/>
        <v>29.385862721566962</v>
      </c>
      <c r="C101" s="2">
        <f t="shared" ca="1" si="11"/>
        <v>2563.5657149933149</v>
      </c>
      <c r="D101" s="2">
        <f t="shared" ca="1" si="12"/>
        <v>2568.5657149933149</v>
      </c>
      <c r="E101" s="12">
        <f t="shared" ca="1" si="20"/>
        <v>19.718132320626054</v>
      </c>
      <c r="F101" s="2">
        <f ca="1">IF(G100&lt;D101,0,IF(I100&lt;D101,0,MIN(G100,I100)-D101))</f>
        <v>0</v>
      </c>
      <c r="G101" s="53">
        <f t="shared" ca="1" si="13"/>
        <v>2588.2838473139409</v>
      </c>
      <c r="H101" s="53">
        <f t="shared" ca="1" si="14"/>
        <v>2588.2838473139409</v>
      </c>
      <c r="I101" s="2">
        <f ca="1">IF(AND(G101=0,I100&lt;D101),D101+E101,0)</f>
        <v>0</v>
      </c>
      <c r="J101" s="53">
        <f t="shared" ca="1" si="15"/>
        <v>2510.5132012797189</v>
      </c>
      <c r="K101" s="2">
        <f ca="1">MAX(G101,I101)+F101+$E$10</f>
        <v>2590.2838473139409</v>
      </c>
      <c r="L101" s="12">
        <f t="shared" ca="1" si="21"/>
        <v>19.281639506364481</v>
      </c>
      <c r="M101" s="2">
        <f t="shared" ca="1" si="16"/>
        <v>37.777632223988348</v>
      </c>
      <c r="N101" s="2">
        <f t="shared" ca="1" si="17"/>
        <v>2628.0614795379292</v>
      </c>
      <c r="O101" s="2">
        <f t="shared" ca="1" si="18"/>
        <v>2647.3431190442939</v>
      </c>
      <c r="P101" s="2">
        <f ca="1">O101-C101</f>
        <v>83.77740405097893</v>
      </c>
    </row>
    <row r="102" spans="1:16" x14ac:dyDescent="0.2">
      <c r="A102" s="2">
        <v>86</v>
      </c>
      <c r="B102" s="12">
        <f t="shared" ca="1" si="19"/>
        <v>4.8913794680292471</v>
      </c>
      <c r="C102" s="2">
        <f t="shared" ca="1" si="11"/>
        <v>2568.4570944613442</v>
      </c>
      <c r="D102" s="2">
        <f t="shared" ca="1" si="12"/>
        <v>2573.4570944613442</v>
      </c>
      <c r="E102" s="12">
        <f t="shared" ca="1" si="20"/>
        <v>2.0977186153385197</v>
      </c>
      <c r="F102" s="2">
        <f ca="1">IF(G101&lt;D102,0,IF(I101&lt;D102,0,MIN(G101,I101)-D102))</f>
        <v>0</v>
      </c>
      <c r="G102" s="53">
        <f t="shared" ca="1" si="13"/>
        <v>0</v>
      </c>
      <c r="H102" s="53">
        <f t="shared" ca="1" si="14"/>
        <v>2588.2838473139409</v>
      </c>
      <c r="I102" s="2">
        <f ca="1">IF(AND(G102=0,I101&lt;D102),D102+E102,0)</f>
        <v>2575.5548130766829</v>
      </c>
      <c r="J102" s="53">
        <f t="shared" ca="1" si="15"/>
        <v>2575.5548130766829</v>
      </c>
      <c r="K102" s="2">
        <f ca="1">MAX(G102,I102)+F102+$E$10</f>
        <v>2577.5548130766829</v>
      </c>
      <c r="L102" s="12">
        <f t="shared" ca="1" si="21"/>
        <v>27.822745126037212</v>
      </c>
      <c r="M102" s="2">
        <f t="shared" ca="1" si="16"/>
        <v>69.788305967610995</v>
      </c>
      <c r="N102" s="2">
        <f t="shared" ca="1" si="17"/>
        <v>2647.3431190442939</v>
      </c>
      <c r="O102" s="2">
        <f t="shared" ca="1" si="18"/>
        <v>2675.1658641703311</v>
      </c>
      <c r="P102" s="2">
        <f ca="1">O102-C102</f>
        <v>106.70876970898689</v>
      </c>
    </row>
    <row r="103" spans="1:16" x14ac:dyDescent="0.2">
      <c r="A103" s="2">
        <v>87</v>
      </c>
      <c r="B103" s="12">
        <f t="shared" ca="1" si="19"/>
        <v>9.4736990780926078</v>
      </c>
      <c r="C103" s="2">
        <f t="shared" ca="1" si="11"/>
        <v>2577.9307935394368</v>
      </c>
      <c r="D103" s="2">
        <f t="shared" ca="1" si="12"/>
        <v>2582.9307935394368</v>
      </c>
      <c r="E103" s="12">
        <f t="shared" ca="1" si="20"/>
        <v>2.6878285565804494</v>
      </c>
      <c r="F103" s="2">
        <f ca="1">IF(G102&lt;D103,0,IF(I102&lt;D103,0,MIN(G102,I102)-D103))</f>
        <v>0</v>
      </c>
      <c r="G103" s="53">
        <f t="shared" ca="1" si="13"/>
        <v>0</v>
      </c>
      <c r="H103" s="53">
        <f t="shared" ca="1" si="14"/>
        <v>2588.2838473139409</v>
      </c>
      <c r="I103" s="2">
        <f ca="1">IF(AND(G103=0,I102&lt;D103),D103+E103,0)</f>
        <v>2585.6186220960171</v>
      </c>
      <c r="J103" s="53">
        <f t="shared" ca="1" si="15"/>
        <v>2585.6186220960171</v>
      </c>
      <c r="K103" s="2">
        <f ca="1">MAX(G103,I103)+F103+$E$10</f>
        <v>2587.6186220960171</v>
      </c>
      <c r="L103" s="12">
        <f t="shared" ca="1" si="21"/>
        <v>21.651288350116737</v>
      </c>
      <c r="M103" s="2">
        <f t="shared" ca="1" si="16"/>
        <v>87.547242074313999</v>
      </c>
      <c r="N103" s="2">
        <f t="shared" ca="1" si="17"/>
        <v>2675.1658641703311</v>
      </c>
      <c r="O103" s="2">
        <f t="shared" ca="1" si="18"/>
        <v>2696.817152520448</v>
      </c>
      <c r="P103" s="2">
        <f ca="1">O103-C103</f>
        <v>118.8863589810112</v>
      </c>
    </row>
    <row r="104" spans="1:16" x14ac:dyDescent="0.2">
      <c r="A104" s="2">
        <v>88</v>
      </c>
      <c r="B104" s="12">
        <f t="shared" ca="1" si="19"/>
        <v>4.5893856206709014</v>
      </c>
      <c r="C104" s="2">
        <f t="shared" ca="1" si="11"/>
        <v>2582.5201791601075</v>
      </c>
      <c r="D104" s="2">
        <f t="shared" ca="1" si="12"/>
        <v>2587.5201791601075</v>
      </c>
      <c r="E104" s="12">
        <f t="shared" ca="1" si="20"/>
        <v>13.139245888440412</v>
      </c>
      <c r="F104" s="2">
        <f ca="1">IF(G103&lt;D104,0,IF(I103&lt;D104,0,MIN(G103,I103)-D104))</f>
        <v>0</v>
      </c>
      <c r="G104" s="53">
        <f t="shared" ca="1" si="13"/>
        <v>0</v>
      </c>
      <c r="H104" s="53">
        <f t="shared" ca="1" si="14"/>
        <v>2588.2838473139409</v>
      </c>
      <c r="I104" s="2">
        <f ca="1">IF(AND(G104=0,I103&lt;D104),D104+E104,0)</f>
        <v>2600.6594250485477</v>
      </c>
      <c r="J104" s="53">
        <f t="shared" ca="1" si="15"/>
        <v>2600.6594250485477</v>
      </c>
      <c r="K104" s="2">
        <f ca="1">MAX(G104,I104)+F104+$E$10</f>
        <v>2602.6594250485477</v>
      </c>
      <c r="L104" s="12">
        <f t="shared" ca="1" si="21"/>
        <v>-7.1450482093736696</v>
      </c>
      <c r="M104" s="2">
        <f t="shared" ca="1" si="16"/>
        <v>94.157727471900216</v>
      </c>
      <c r="N104" s="2">
        <f t="shared" ca="1" si="17"/>
        <v>2696.817152520448</v>
      </c>
      <c r="O104" s="2">
        <f t="shared" ca="1" si="18"/>
        <v>2689.6721043110742</v>
      </c>
      <c r="P104" s="2">
        <f ca="1">O104-C104</f>
        <v>107.15192515096669</v>
      </c>
    </row>
    <row r="105" spans="1:16" x14ac:dyDescent="0.2">
      <c r="A105" s="2">
        <v>89</v>
      </c>
      <c r="B105" s="12">
        <f t="shared" ca="1" si="19"/>
        <v>102.80212094364653</v>
      </c>
      <c r="C105" s="2">
        <f t="shared" ca="1" si="11"/>
        <v>2685.3223001037541</v>
      </c>
      <c r="D105" s="2">
        <f t="shared" ca="1" si="12"/>
        <v>2690.3223001037541</v>
      </c>
      <c r="E105" s="12">
        <f t="shared" ca="1" si="20"/>
        <v>16.111466793915532</v>
      </c>
      <c r="F105" s="2">
        <f ca="1">IF(G104&lt;D105,0,IF(I104&lt;D105,0,MIN(G104,I104)-D105))</f>
        <v>0</v>
      </c>
      <c r="G105" s="53">
        <f t="shared" ca="1" si="13"/>
        <v>2706.4337668976696</v>
      </c>
      <c r="H105" s="53">
        <f t="shared" ca="1" si="14"/>
        <v>2706.4337668976696</v>
      </c>
      <c r="I105" s="2">
        <f ca="1">IF(AND(G105=0,I104&lt;D105),D105+E105,0)</f>
        <v>0</v>
      </c>
      <c r="J105" s="53">
        <f t="shared" ca="1" si="15"/>
        <v>2600.6594250485477</v>
      </c>
      <c r="K105" s="2">
        <f ca="1">MAX(G105,I105)+F105+$E$10</f>
        <v>2708.4337668976696</v>
      </c>
      <c r="L105" s="12">
        <f t="shared" ca="1" si="21"/>
        <v>44.943426929323053</v>
      </c>
      <c r="M105" s="2">
        <f t="shared" ca="1" si="16"/>
        <v>0</v>
      </c>
      <c r="N105" s="2">
        <f t="shared" ca="1" si="17"/>
        <v>2708.4337668976696</v>
      </c>
      <c r="O105" s="2">
        <f t="shared" ca="1" si="18"/>
        <v>2753.3771938269924</v>
      </c>
      <c r="P105" s="2">
        <f ca="1">O105-C105</f>
        <v>68.054893723238365</v>
      </c>
    </row>
    <row r="106" spans="1:16" x14ac:dyDescent="0.2">
      <c r="A106" s="2">
        <v>90</v>
      </c>
      <c r="B106" s="12">
        <f t="shared" ca="1" si="19"/>
        <v>5.7606443678297756</v>
      </c>
      <c r="C106" s="2">
        <f t="shared" ca="1" si="11"/>
        <v>2691.0829444715837</v>
      </c>
      <c r="D106" s="2">
        <f t="shared" ca="1" si="12"/>
        <v>2696.0829444715837</v>
      </c>
      <c r="E106" s="12">
        <f t="shared" ca="1" si="20"/>
        <v>1.6090054519581285</v>
      </c>
      <c r="F106" s="2">
        <f ca="1">IF(G105&lt;D106,0,IF(I105&lt;D106,0,MIN(G105,I105)-D106))</f>
        <v>0</v>
      </c>
      <c r="G106" s="53">
        <f t="shared" ca="1" si="13"/>
        <v>0</v>
      </c>
      <c r="H106" s="53">
        <f t="shared" ca="1" si="14"/>
        <v>2706.4337668976696</v>
      </c>
      <c r="I106" s="2">
        <f ca="1">IF(AND(G106=0,I105&lt;D106),D106+E106,0)</f>
        <v>2697.6919499235419</v>
      </c>
      <c r="J106" s="53">
        <f t="shared" ca="1" si="15"/>
        <v>2697.6919499235419</v>
      </c>
      <c r="K106" s="2">
        <f ca="1">MAX(G106,I106)+F106+$E$10</f>
        <v>2699.6919499235419</v>
      </c>
      <c r="L106" s="12">
        <f t="shared" ca="1" si="21"/>
        <v>24.238815398624208</v>
      </c>
      <c r="M106" s="2">
        <f t="shared" ca="1" si="16"/>
        <v>53.685243903450555</v>
      </c>
      <c r="N106" s="2">
        <f t="shared" ca="1" si="17"/>
        <v>2753.3771938269924</v>
      </c>
      <c r="O106" s="2">
        <f t="shared" ca="1" si="18"/>
        <v>2777.6160092256168</v>
      </c>
      <c r="P106" s="2">
        <f ca="1">O106-C106</f>
        <v>86.533064754033148</v>
      </c>
    </row>
    <row r="107" spans="1:16" x14ac:dyDescent="0.2">
      <c r="A107" s="2">
        <v>91</v>
      </c>
      <c r="B107" s="12">
        <f t="shared" ca="1" si="19"/>
        <v>58.445159357764211</v>
      </c>
      <c r="C107" s="2">
        <f t="shared" ca="1" si="11"/>
        <v>2749.5281038293479</v>
      </c>
      <c r="D107" s="2">
        <f t="shared" ca="1" si="12"/>
        <v>2754.5281038293479</v>
      </c>
      <c r="E107" s="12">
        <f t="shared" ca="1" si="20"/>
        <v>2.6730711585410338</v>
      </c>
      <c r="F107" s="2">
        <f ca="1">IF(G106&lt;D107,0,IF(I106&lt;D107,0,MIN(G106,I106)-D107))</f>
        <v>0</v>
      </c>
      <c r="G107" s="53">
        <f t="shared" ca="1" si="13"/>
        <v>2757.2011749878889</v>
      </c>
      <c r="H107" s="53">
        <f t="shared" ca="1" si="14"/>
        <v>2757.2011749878889</v>
      </c>
      <c r="I107" s="2">
        <f ca="1">IF(AND(G107=0,I106&lt;D107),D107+E107,0)</f>
        <v>0</v>
      </c>
      <c r="J107" s="53">
        <f t="shared" ca="1" si="15"/>
        <v>2697.6919499235419</v>
      </c>
      <c r="K107" s="2">
        <f ca="1">MAX(G107,I107)+F107+$E$10</f>
        <v>2759.2011749878889</v>
      </c>
      <c r="L107" s="12">
        <f t="shared" ca="1" si="21"/>
        <v>1.1768346080916139</v>
      </c>
      <c r="M107" s="2">
        <f t="shared" ca="1" si="16"/>
        <v>18.414834237727973</v>
      </c>
      <c r="N107" s="2">
        <f t="shared" ca="1" si="17"/>
        <v>2777.6160092256168</v>
      </c>
      <c r="O107" s="2">
        <f t="shared" ca="1" si="18"/>
        <v>2778.7928438337085</v>
      </c>
      <c r="P107" s="2">
        <f ca="1">O107-C107</f>
        <v>29.264740004360647</v>
      </c>
    </row>
    <row r="108" spans="1:16" x14ac:dyDescent="0.2">
      <c r="A108" s="2">
        <v>92</v>
      </c>
      <c r="B108" s="12">
        <f t="shared" ca="1" si="19"/>
        <v>22.46527611802361</v>
      </c>
      <c r="C108" s="2">
        <f t="shared" ca="1" si="11"/>
        <v>2771.9933799473715</v>
      </c>
      <c r="D108" s="2">
        <f t="shared" ca="1" si="12"/>
        <v>2776.9933799473715</v>
      </c>
      <c r="E108" s="12">
        <f t="shared" ca="1" si="20"/>
        <v>8.7791887005795743</v>
      </c>
      <c r="F108" s="2">
        <f ca="1">IF(G107&lt;D108,0,IF(I107&lt;D108,0,MIN(G107,I107)-D108))</f>
        <v>0</v>
      </c>
      <c r="G108" s="53">
        <f t="shared" ca="1" si="13"/>
        <v>2785.7725686479512</v>
      </c>
      <c r="H108" s="53">
        <f t="shared" ca="1" si="14"/>
        <v>2785.7725686479512</v>
      </c>
      <c r="I108" s="2">
        <f ca="1">IF(AND(G108=0,I107&lt;D108),D108+E108,0)</f>
        <v>0</v>
      </c>
      <c r="J108" s="53">
        <f t="shared" ca="1" si="15"/>
        <v>2697.6919499235419</v>
      </c>
      <c r="K108" s="2">
        <f ca="1">MAX(G108,I108)+F108+$E$10</f>
        <v>2787.7725686479512</v>
      </c>
      <c r="L108" s="12">
        <f t="shared" ca="1" si="21"/>
        <v>29.826022009619788</v>
      </c>
      <c r="M108" s="2">
        <f t="shared" ca="1" si="16"/>
        <v>0</v>
      </c>
      <c r="N108" s="2">
        <f t="shared" ca="1" si="17"/>
        <v>2787.7725686479512</v>
      </c>
      <c r="O108" s="2">
        <f t="shared" ca="1" si="18"/>
        <v>2817.5985906575711</v>
      </c>
      <c r="P108" s="2">
        <f ca="1">O108-C108</f>
        <v>45.605210710199572</v>
      </c>
    </row>
    <row r="109" spans="1:16" x14ac:dyDescent="0.2">
      <c r="A109" s="2">
        <v>93</v>
      </c>
      <c r="B109" s="12">
        <f t="shared" ca="1" si="19"/>
        <v>21.925819140493608</v>
      </c>
      <c r="C109" s="2">
        <f t="shared" ca="1" si="11"/>
        <v>2793.9191990878653</v>
      </c>
      <c r="D109" s="2">
        <f t="shared" ca="1" si="12"/>
        <v>2798.9191990878653</v>
      </c>
      <c r="E109" s="12">
        <f t="shared" ca="1" si="20"/>
        <v>4.2166808868752357</v>
      </c>
      <c r="F109" s="2">
        <f ca="1">IF(G108&lt;D109,0,IF(I108&lt;D109,0,MIN(G108,I108)-D109))</f>
        <v>0</v>
      </c>
      <c r="G109" s="53">
        <f t="shared" ca="1" si="13"/>
        <v>2803.1358799747404</v>
      </c>
      <c r="H109" s="53">
        <f t="shared" ca="1" si="14"/>
        <v>2803.1358799747404</v>
      </c>
      <c r="I109" s="2">
        <f ca="1">IF(AND(G109=0,I108&lt;D109),D109+E109,0)</f>
        <v>0</v>
      </c>
      <c r="J109" s="53">
        <f t="shared" ca="1" si="15"/>
        <v>2697.6919499235419</v>
      </c>
      <c r="K109" s="2">
        <f ca="1">MAX(G109,I109)+F109+$E$10</f>
        <v>2805.1358799747404</v>
      </c>
      <c r="L109" s="12">
        <f t="shared" ca="1" si="21"/>
        <v>6.8465064708497021</v>
      </c>
      <c r="M109" s="2">
        <f t="shared" ca="1" si="16"/>
        <v>12.462710682830675</v>
      </c>
      <c r="N109" s="2">
        <f t="shared" ca="1" si="17"/>
        <v>2817.5985906575711</v>
      </c>
      <c r="O109" s="2">
        <f t="shared" ca="1" si="18"/>
        <v>2824.4450971284209</v>
      </c>
      <c r="P109" s="2">
        <f ca="1">O109-C109</f>
        <v>30.525898040555603</v>
      </c>
    </row>
    <row r="110" spans="1:16" x14ac:dyDescent="0.2">
      <c r="A110" s="2">
        <v>94</v>
      </c>
      <c r="B110" s="12">
        <f t="shared" ca="1" si="19"/>
        <v>46.860157772977843</v>
      </c>
      <c r="C110" s="2">
        <f t="shared" ca="1" si="11"/>
        <v>2840.7793568608431</v>
      </c>
      <c r="D110" s="2">
        <f t="shared" ca="1" si="12"/>
        <v>2845.7793568608431</v>
      </c>
      <c r="E110" s="12">
        <f t="shared" ca="1" si="20"/>
        <v>4.581830168150848</v>
      </c>
      <c r="F110" s="2">
        <f ca="1">IF(G109&lt;D110,0,IF(I109&lt;D110,0,MIN(G109,I109)-D110))</f>
        <v>0</v>
      </c>
      <c r="G110" s="53">
        <f t="shared" ca="1" si="13"/>
        <v>2850.3611870289938</v>
      </c>
      <c r="H110" s="53">
        <f t="shared" ca="1" si="14"/>
        <v>2850.3611870289938</v>
      </c>
      <c r="I110" s="2">
        <f ca="1">IF(AND(G110=0,I109&lt;D110),D110+E110,0)</f>
        <v>0</v>
      </c>
      <c r="J110" s="53">
        <f t="shared" ca="1" si="15"/>
        <v>2697.6919499235419</v>
      </c>
      <c r="K110" s="2">
        <f ca="1">MAX(G110,I110)+F110+$E$10</f>
        <v>2852.3611870289938</v>
      </c>
      <c r="L110" s="12">
        <f t="shared" ca="1" si="21"/>
        <v>22.286550176353977</v>
      </c>
      <c r="M110" s="2">
        <f t="shared" ca="1" si="16"/>
        <v>0</v>
      </c>
      <c r="N110" s="2">
        <f t="shared" ca="1" si="17"/>
        <v>2852.3611870289938</v>
      </c>
      <c r="O110" s="2">
        <f t="shared" ca="1" si="18"/>
        <v>2874.6477372053478</v>
      </c>
      <c r="P110" s="2">
        <f ca="1">O110-C110</f>
        <v>33.868380344504658</v>
      </c>
    </row>
    <row r="111" spans="1:16" x14ac:dyDescent="0.2">
      <c r="A111" s="2">
        <v>95</v>
      </c>
      <c r="B111" s="12">
        <f t="shared" ca="1" si="19"/>
        <v>25.169144316336912</v>
      </c>
      <c r="C111" s="2">
        <f t="shared" ca="1" si="11"/>
        <v>2865.9485011771799</v>
      </c>
      <c r="D111" s="2">
        <f t="shared" ca="1" si="12"/>
        <v>2870.9485011771799</v>
      </c>
      <c r="E111" s="12">
        <f t="shared" ca="1" si="20"/>
        <v>4.7642137271639458</v>
      </c>
      <c r="F111" s="2">
        <f ca="1">IF(G110&lt;D111,0,IF(I110&lt;D111,0,MIN(G110,I110)-D111))</f>
        <v>0</v>
      </c>
      <c r="G111" s="53">
        <f t="shared" ca="1" si="13"/>
        <v>2875.712714904344</v>
      </c>
      <c r="H111" s="53">
        <f t="shared" ca="1" si="14"/>
        <v>2875.712714904344</v>
      </c>
      <c r="I111" s="2">
        <f ca="1">IF(AND(G111=0,I110&lt;D111),D111+E111,0)</f>
        <v>0</v>
      </c>
      <c r="J111" s="53">
        <f t="shared" ca="1" si="15"/>
        <v>2697.6919499235419</v>
      </c>
      <c r="K111" s="2">
        <f ca="1">MAX(G111,I111)+F111+$E$10</f>
        <v>2877.712714904344</v>
      </c>
      <c r="L111" s="12">
        <f t="shared" ca="1" si="21"/>
        <v>26.233348733716269</v>
      </c>
      <c r="M111" s="2">
        <f t="shared" ca="1" si="16"/>
        <v>0</v>
      </c>
      <c r="N111" s="2">
        <f t="shared" ca="1" si="17"/>
        <v>2877.712714904344</v>
      </c>
      <c r="O111" s="2">
        <f t="shared" ca="1" si="18"/>
        <v>2903.9460636380604</v>
      </c>
      <c r="P111" s="2">
        <f ca="1">O111-C111</f>
        <v>37.997562460880545</v>
      </c>
    </row>
    <row r="112" spans="1:16" x14ac:dyDescent="0.2">
      <c r="A112" s="2">
        <v>96</v>
      </c>
      <c r="B112" s="12">
        <f t="shared" ca="1" si="19"/>
        <v>25.300693340975453</v>
      </c>
      <c r="C112" s="2">
        <f t="shared" ca="1" si="11"/>
        <v>2891.2491945181555</v>
      </c>
      <c r="D112" s="2">
        <f t="shared" ca="1" si="12"/>
        <v>2896.2491945181555</v>
      </c>
      <c r="E112" s="12">
        <f t="shared" ca="1" si="20"/>
        <v>1.9536689440632684</v>
      </c>
      <c r="F112" s="2">
        <f ca="1">IF(G111&lt;D112,0,IF(I111&lt;D112,0,MIN(G111,I111)-D112))</f>
        <v>0</v>
      </c>
      <c r="G112" s="53">
        <f t="shared" ca="1" si="13"/>
        <v>2898.2028634622188</v>
      </c>
      <c r="H112" s="53">
        <f t="shared" ca="1" si="14"/>
        <v>2898.2028634622188</v>
      </c>
      <c r="I112" s="2">
        <f ca="1">IF(AND(G112=0,I111&lt;D112),D112+E112,0)</f>
        <v>0</v>
      </c>
      <c r="J112" s="53">
        <f t="shared" ca="1" si="15"/>
        <v>2697.6919499235419</v>
      </c>
      <c r="K112" s="2">
        <f ca="1">MAX(G112,I112)+F112+$E$10</f>
        <v>2900.2028634622188</v>
      </c>
      <c r="L112" s="12">
        <f t="shared" ca="1" si="21"/>
        <v>8.3430519181067559</v>
      </c>
      <c r="M112" s="2">
        <f t="shared" ca="1" si="16"/>
        <v>3.7432001758415936</v>
      </c>
      <c r="N112" s="2">
        <f t="shared" ca="1" si="17"/>
        <v>2903.9460636380604</v>
      </c>
      <c r="O112" s="2">
        <f t="shared" ca="1" si="18"/>
        <v>2912.289115556167</v>
      </c>
      <c r="P112" s="2">
        <f ca="1">O112-C112</f>
        <v>21.039921038011471</v>
      </c>
    </row>
    <row r="113" spans="1:16" x14ac:dyDescent="0.2">
      <c r="A113" s="2">
        <v>97</v>
      </c>
      <c r="B113" s="12">
        <f t="shared" ca="1" si="19"/>
        <v>40.441224313797896</v>
      </c>
      <c r="C113" s="2">
        <f t="shared" ca="1" si="11"/>
        <v>2931.6904188319536</v>
      </c>
      <c r="D113" s="2">
        <f t="shared" ca="1" si="12"/>
        <v>2936.6904188319536</v>
      </c>
      <c r="E113" s="12">
        <f t="shared" ca="1" si="20"/>
        <v>0.31759882701999503</v>
      </c>
      <c r="F113" s="2">
        <f ca="1">IF(G112&lt;D113,0,IF(I112&lt;D113,0,MIN(G112,I112)-D113))</f>
        <v>0</v>
      </c>
      <c r="G113" s="53">
        <f t="shared" ca="1" si="13"/>
        <v>2937.0080176589736</v>
      </c>
      <c r="H113" s="53">
        <f t="shared" ca="1" si="14"/>
        <v>2937.0080176589736</v>
      </c>
      <c r="I113" s="2">
        <f ca="1">IF(AND(G113=0,I112&lt;D113),D113+E113,0)</f>
        <v>0</v>
      </c>
      <c r="J113" s="53">
        <f t="shared" ca="1" si="15"/>
        <v>2697.6919499235419</v>
      </c>
      <c r="K113" s="2">
        <f ca="1">MAX(G113,I113)+F113+$E$10</f>
        <v>2939.0080176589736</v>
      </c>
      <c r="L113" s="12">
        <f t="shared" ca="1" si="21"/>
        <v>27.521795647881255</v>
      </c>
      <c r="M113" s="2">
        <f t="shared" ca="1" si="16"/>
        <v>0</v>
      </c>
      <c r="N113" s="2">
        <f t="shared" ca="1" si="17"/>
        <v>2939.0080176589736</v>
      </c>
      <c r="O113" s="2">
        <f t="shared" ca="1" si="18"/>
        <v>2966.529813306855</v>
      </c>
      <c r="P113" s="2">
        <f ca="1">O113-C113</f>
        <v>34.839394474901383</v>
      </c>
    </row>
    <row r="114" spans="1:16" x14ac:dyDescent="0.2">
      <c r="A114" s="2">
        <v>98</v>
      </c>
      <c r="B114" s="12">
        <f t="shared" ca="1" si="19"/>
        <v>9.1295098624893694</v>
      </c>
      <c r="C114" s="2">
        <f t="shared" ca="1" si="11"/>
        <v>2940.8199286944428</v>
      </c>
      <c r="D114" s="2">
        <f t="shared" ca="1" si="12"/>
        <v>2945.8199286944428</v>
      </c>
      <c r="E114" s="12">
        <f t="shared" ca="1" si="20"/>
        <v>6.1442299254729846</v>
      </c>
      <c r="F114" s="2">
        <f ca="1">IF(G113&lt;D114,0,IF(I113&lt;D114,0,MIN(G113,I113)-D114))</f>
        <v>0</v>
      </c>
      <c r="G114" s="53">
        <f t="shared" ca="1" si="13"/>
        <v>2951.9641586199159</v>
      </c>
      <c r="H114" s="53">
        <f t="shared" ca="1" si="14"/>
        <v>2951.9641586199159</v>
      </c>
      <c r="I114" s="2">
        <f ca="1">IF(AND(G114=0,I113&lt;D114),D114+E114,0)</f>
        <v>0</v>
      </c>
      <c r="J114" s="53">
        <f t="shared" ca="1" si="15"/>
        <v>2697.6919499235419</v>
      </c>
      <c r="K114" s="2">
        <f ca="1">MAX(G114,I114)+F114+$E$10</f>
        <v>2953.9641586199159</v>
      </c>
      <c r="L114" s="12">
        <f t="shared" ca="1" si="21"/>
        <v>39.822283872427946</v>
      </c>
      <c r="M114" s="2">
        <f t="shared" ca="1" si="16"/>
        <v>12.56565468693907</v>
      </c>
      <c r="N114" s="2">
        <f t="shared" ca="1" si="17"/>
        <v>2966.529813306855</v>
      </c>
      <c r="O114" s="2">
        <f t="shared" ca="1" si="18"/>
        <v>3006.3520971792827</v>
      </c>
      <c r="P114" s="2">
        <f ca="1">O114-C114</f>
        <v>65.532168484839985</v>
      </c>
    </row>
    <row r="115" spans="1:16" x14ac:dyDescent="0.2">
      <c r="A115" s="2">
        <v>99</v>
      </c>
      <c r="B115" s="12">
        <f t="shared" ca="1" si="19"/>
        <v>4.8379309024404424</v>
      </c>
      <c r="C115" s="2">
        <f t="shared" ca="1" si="11"/>
        <v>2945.6578595968831</v>
      </c>
      <c r="D115" s="2">
        <f t="shared" ca="1" si="12"/>
        <v>2950.6578595968831</v>
      </c>
      <c r="E115" s="12">
        <f t="shared" ca="1" si="20"/>
        <v>3.4388204530278523</v>
      </c>
      <c r="F115" s="2">
        <f ca="1">IF(G114&lt;D115,0,IF(I114&lt;D115,0,MIN(G114,I114)-D115))</f>
        <v>0</v>
      </c>
      <c r="G115" s="53">
        <f t="shared" ca="1" si="13"/>
        <v>0</v>
      </c>
      <c r="H115" s="53">
        <f t="shared" ca="1" si="14"/>
        <v>2951.9641586199159</v>
      </c>
      <c r="I115" s="2">
        <f ca="1">IF(AND(G115=0,I114&lt;D115),D115+E115,0)</f>
        <v>2954.0966800499109</v>
      </c>
      <c r="J115" s="53">
        <f t="shared" ca="1" si="15"/>
        <v>2954.0966800499109</v>
      </c>
      <c r="K115" s="2">
        <f ca="1">MAX(G115,I115)+F115+$E$10</f>
        <v>2956.0966800499109</v>
      </c>
      <c r="L115" s="12">
        <f t="shared" ca="1" si="21"/>
        <v>25.641933097667916</v>
      </c>
      <c r="M115" s="2">
        <f t="shared" ca="1" si="16"/>
        <v>50.255417129371835</v>
      </c>
      <c r="N115" s="2">
        <f t="shared" ca="1" si="17"/>
        <v>3006.3520971792827</v>
      </c>
      <c r="O115" s="2">
        <f t="shared" ca="1" si="18"/>
        <v>3031.9940302769505</v>
      </c>
      <c r="P115" s="2">
        <f ca="1">O115-C115</f>
        <v>86.336170680067426</v>
      </c>
    </row>
    <row r="116" spans="1:16" x14ac:dyDescent="0.2">
      <c r="A116" s="2">
        <v>100</v>
      </c>
      <c r="B116" s="12">
        <f t="shared" ca="1" si="19"/>
        <v>7.5500515506163453</v>
      </c>
      <c r="C116" s="2">
        <f t="shared" ca="1" si="11"/>
        <v>2953.2079111474995</v>
      </c>
      <c r="D116" s="2">
        <f t="shared" ca="1" si="12"/>
        <v>2958.2079111474995</v>
      </c>
      <c r="E116" s="12">
        <f t="shared" ca="1" si="20"/>
        <v>0.72881704429391458</v>
      </c>
      <c r="F116" s="2">
        <f ca="1">IF(G115&lt;D116,0,IF(I115&lt;D116,0,MIN(G115,I115)-D116))</f>
        <v>0</v>
      </c>
      <c r="G116" s="53">
        <f t="shared" ca="1" si="13"/>
        <v>2958.9367281917935</v>
      </c>
      <c r="H116" s="53">
        <f t="shared" ca="1" si="14"/>
        <v>2958.9367281917935</v>
      </c>
      <c r="I116" s="2">
        <f ca="1">IF(AND(G116=0,I115&lt;D116),D116+E116,0)</f>
        <v>0</v>
      </c>
      <c r="J116" s="53">
        <f t="shared" ca="1" si="15"/>
        <v>2954.0966800499109</v>
      </c>
      <c r="K116" s="2">
        <f ca="1">MAX(G116,I116)+F116+$E$10</f>
        <v>2960.9367281917935</v>
      </c>
      <c r="L116" s="12">
        <f t="shared" ca="1" si="21"/>
        <v>33.062908645448033</v>
      </c>
      <c r="M116" s="2">
        <f t="shared" ca="1" si="16"/>
        <v>71.057302085157062</v>
      </c>
      <c r="N116" s="2">
        <f t="shared" ca="1" si="17"/>
        <v>3031.9940302769505</v>
      </c>
      <c r="O116" s="2">
        <f t="shared" ca="1" si="18"/>
        <v>3065.0569389223983</v>
      </c>
      <c r="P116" s="2">
        <f ca="1">O116-C116</f>
        <v>111.84902777489879</v>
      </c>
    </row>
  </sheetData>
  <mergeCells count="7">
    <mergeCell ref="A1:F1"/>
    <mergeCell ref="A7:A12"/>
    <mergeCell ref="A15:A16"/>
    <mergeCell ref="B2:C2"/>
    <mergeCell ref="B5:C5"/>
    <mergeCell ref="E2:F2"/>
    <mergeCell ref="E5:F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defaultRowHeight="14.25" x14ac:dyDescent="0.2"/>
  <cols>
    <col min="1" max="3" width="36.75" customWidth="1"/>
    <col min="4" max="4" width="36.625" customWidth="1"/>
  </cols>
  <sheetData>
    <row r="1" spans="1:4" ht="15" x14ac:dyDescent="0.25">
      <c r="A1" s="15" t="s">
        <v>63</v>
      </c>
    </row>
    <row r="3" spans="1:4" x14ac:dyDescent="0.2">
      <c r="A3" t="s">
        <v>64</v>
      </c>
      <c r="B3" t="s">
        <v>65</v>
      </c>
      <c r="C3">
        <v>0</v>
      </c>
    </row>
    <row r="4" spans="1:4" x14ac:dyDescent="0.2">
      <c r="A4" t="s">
        <v>66</v>
      </c>
    </row>
    <row r="5" spans="1:4" x14ac:dyDescent="0.2">
      <c r="A5" t="s">
        <v>67</v>
      </c>
    </row>
    <row r="7" spans="1:4" ht="15" x14ac:dyDescent="0.25">
      <c r="A7" s="15" t="s">
        <v>68</v>
      </c>
      <c r="B7" t="s">
        <v>69</v>
      </c>
    </row>
    <row r="8" spans="1:4" x14ac:dyDescent="0.2">
      <c r="B8">
        <v>4</v>
      </c>
    </row>
    <row r="10" spans="1:4" x14ac:dyDescent="0.2">
      <c r="A10" t="s">
        <v>70</v>
      </c>
    </row>
    <row r="11" spans="1:4" x14ac:dyDescent="0.2">
      <c r="A11" t="e">
        <f>CB_DATA_!#REF!</f>
        <v>#REF!</v>
      </c>
      <c r="B11" t="e">
        <f>'Cell Phones (Ans)'!#REF!</f>
        <v>#REF!</v>
      </c>
      <c r="C11" t="e">
        <f>#REF!</f>
        <v>#REF!</v>
      </c>
      <c r="D11" t="e">
        <f>'Cell Phones'!#REF!</f>
        <v>#REF!</v>
      </c>
    </row>
    <row r="13" spans="1:4" x14ac:dyDescent="0.2">
      <c r="A13" t="s">
        <v>71</v>
      </c>
    </row>
    <row r="14" spans="1:4" x14ac:dyDescent="0.2">
      <c r="A14" t="s">
        <v>75</v>
      </c>
      <c r="B14" t="s">
        <v>79</v>
      </c>
      <c r="C14" t="s">
        <v>151</v>
      </c>
      <c r="D14" s="16" t="s">
        <v>79</v>
      </c>
    </row>
    <row r="16" spans="1:4" x14ac:dyDescent="0.2">
      <c r="A16" t="s">
        <v>72</v>
      </c>
    </row>
    <row r="17" spans="1:4" x14ac:dyDescent="0.2">
      <c r="C17">
        <v>1</v>
      </c>
    </row>
    <row r="19" spans="1:4" x14ac:dyDescent="0.2">
      <c r="A19" t="s">
        <v>73</v>
      </c>
    </row>
    <row r="20" spans="1:4" x14ac:dyDescent="0.2">
      <c r="A20">
        <v>28</v>
      </c>
      <c r="B20">
        <v>31</v>
      </c>
      <c r="C20">
        <v>31</v>
      </c>
      <c r="D20">
        <v>31</v>
      </c>
    </row>
    <row r="25" spans="1:4" ht="15" x14ac:dyDescent="0.25">
      <c r="A25" s="15" t="s">
        <v>74</v>
      </c>
    </row>
    <row r="26" spans="1:4" x14ac:dyDescent="0.2">
      <c r="A26" s="16" t="s">
        <v>76</v>
      </c>
      <c r="B26" s="16" t="s">
        <v>80</v>
      </c>
      <c r="C26" s="16" t="s">
        <v>80</v>
      </c>
      <c r="D26" s="16" t="s">
        <v>80</v>
      </c>
    </row>
    <row r="27" spans="1:4" x14ac:dyDescent="0.2">
      <c r="A27" t="s">
        <v>77</v>
      </c>
      <c r="B27" t="s">
        <v>154</v>
      </c>
      <c r="C27" t="s">
        <v>153</v>
      </c>
      <c r="D27" t="s">
        <v>154</v>
      </c>
    </row>
    <row r="28" spans="1:4" x14ac:dyDescent="0.2">
      <c r="A28" s="16" t="s">
        <v>78</v>
      </c>
      <c r="B28" s="16" t="s">
        <v>78</v>
      </c>
      <c r="C28" s="16" t="s">
        <v>78</v>
      </c>
      <c r="D28" s="16" t="s">
        <v>78</v>
      </c>
    </row>
    <row r="29" spans="1:4" x14ac:dyDescent="0.2">
      <c r="B29" s="16" t="s">
        <v>76</v>
      </c>
      <c r="C29" s="16" t="s">
        <v>76</v>
      </c>
      <c r="D29" s="16" t="s">
        <v>76</v>
      </c>
    </row>
    <row r="30" spans="1:4" x14ac:dyDescent="0.2">
      <c r="B30" t="s">
        <v>81</v>
      </c>
      <c r="C30" t="s">
        <v>152</v>
      </c>
      <c r="D30" t="s">
        <v>81</v>
      </c>
    </row>
    <row r="31" spans="1:4" x14ac:dyDescent="0.2">
      <c r="B31" s="16" t="s">
        <v>78</v>
      </c>
      <c r="C31" s="16" t="s">
        <v>78</v>
      </c>
      <c r="D31" s="16"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workbookViewId="0">
      <selection activeCell="G4" sqref="G4"/>
    </sheetView>
  </sheetViews>
  <sheetFormatPr defaultColWidth="17.75" defaultRowHeight="15.75" x14ac:dyDescent="0.2"/>
  <cols>
    <col min="1" max="16384" width="17.75" style="3"/>
  </cols>
  <sheetData>
    <row r="1" spans="1:11" ht="18.75" x14ac:dyDescent="0.2">
      <c r="A1" s="54" t="s">
        <v>15</v>
      </c>
      <c r="B1" s="54"/>
      <c r="C1" s="54"/>
      <c r="D1" s="54"/>
      <c r="E1" s="54"/>
      <c r="F1" s="54"/>
      <c r="G1" s="11"/>
      <c r="H1" s="11"/>
      <c r="I1" s="10"/>
      <c r="J1" s="10"/>
      <c r="K1" s="10"/>
    </row>
    <row r="2" spans="1:11" x14ac:dyDescent="0.2">
      <c r="B2" s="59" t="s">
        <v>17</v>
      </c>
      <c r="C2" s="59"/>
      <c r="E2" s="59" t="s">
        <v>18</v>
      </c>
      <c r="F2" s="59"/>
      <c r="G2" s="14"/>
    </row>
    <row r="3" spans="1:11" ht="31.5" x14ac:dyDescent="0.2">
      <c r="B3" s="4" t="s">
        <v>28</v>
      </c>
      <c r="C3" s="5" t="s">
        <v>1</v>
      </c>
      <c r="E3" s="4" t="s">
        <v>24</v>
      </c>
      <c r="F3" s="5" t="s">
        <v>22</v>
      </c>
      <c r="G3" s="14"/>
    </row>
    <row r="4" spans="1:11" ht="31.5" x14ac:dyDescent="0.2">
      <c r="B4" s="4" t="s">
        <v>2</v>
      </c>
      <c r="C4" s="5" t="s">
        <v>3</v>
      </c>
      <c r="E4" s="4" t="s">
        <v>25</v>
      </c>
      <c r="F4" s="9" t="s">
        <v>26</v>
      </c>
      <c r="G4" s="13"/>
    </row>
    <row r="5" spans="1:11" x14ac:dyDescent="0.25">
      <c r="B5" s="60" t="s">
        <v>14</v>
      </c>
      <c r="C5" s="60"/>
      <c r="E5" s="60" t="s">
        <v>27</v>
      </c>
      <c r="F5" s="60"/>
      <c r="G5" s="18"/>
    </row>
    <row r="7" spans="1:11" ht="15.75" customHeight="1" x14ac:dyDescent="0.25">
      <c r="A7" s="55" t="s">
        <v>16</v>
      </c>
      <c r="B7" s="7" t="s">
        <v>32</v>
      </c>
      <c r="C7" s="7" t="s">
        <v>5</v>
      </c>
      <c r="D7" s="7" t="s">
        <v>8</v>
      </c>
      <c r="E7" s="7" t="s">
        <v>10</v>
      </c>
      <c r="F7" s="7" t="s">
        <v>13</v>
      </c>
      <c r="G7" s="19"/>
      <c r="I7" s="15" t="s">
        <v>40</v>
      </c>
      <c r="J7" s="15"/>
    </row>
    <row r="8" spans="1:11" ht="15.75" customHeight="1" x14ac:dyDescent="0.25">
      <c r="A8" s="56"/>
      <c r="B8" s="5" t="s">
        <v>0</v>
      </c>
      <c r="C8" s="5" t="s">
        <v>6</v>
      </c>
      <c r="D8" s="5" t="s">
        <v>0</v>
      </c>
      <c r="E8" s="5" t="s">
        <v>6</v>
      </c>
      <c r="F8" s="5" t="s">
        <v>12</v>
      </c>
      <c r="G8" s="14"/>
      <c r="I8" s="15" t="s">
        <v>41</v>
      </c>
      <c r="J8" s="15"/>
    </row>
    <row r="9" spans="1:11" ht="15.75" customHeight="1" x14ac:dyDescent="0.25">
      <c r="A9" s="56"/>
      <c r="B9" s="5" t="s">
        <v>21</v>
      </c>
      <c r="C9" s="5" t="s">
        <v>7</v>
      </c>
      <c r="D9" s="5" t="s">
        <v>9</v>
      </c>
      <c r="E9" s="5" t="s">
        <v>11</v>
      </c>
      <c r="F9" s="5" t="s">
        <v>19</v>
      </c>
      <c r="G9" s="14"/>
      <c r="I9" s="15" t="s">
        <v>42</v>
      </c>
      <c r="J9" s="15"/>
    </row>
    <row r="10" spans="1:11" ht="15.75" customHeight="1" x14ac:dyDescent="0.25">
      <c r="A10" s="56"/>
      <c r="B10" s="5" t="s">
        <v>29</v>
      </c>
      <c r="C10" s="8"/>
      <c r="D10" s="5" t="s">
        <v>155</v>
      </c>
      <c r="E10" s="8"/>
      <c r="F10" s="5" t="s">
        <v>20</v>
      </c>
      <c r="G10" s="14"/>
      <c r="I10" s="15" t="s">
        <v>43</v>
      </c>
      <c r="J10" s="15"/>
    </row>
    <row r="11" spans="1:11" ht="15.75" customHeight="1" x14ac:dyDescent="0.25">
      <c r="A11" s="56"/>
      <c r="B11" s="5" t="s">
        <v>155</v>
      </c>
      <c r="C11" s="5"/>
      <c r="D11" s="8"/>
      <c r="E11" s="5"/>
      <c r="F11" s="8"/>
      <c r="I11" s="15" t="s">
        <v>44</v>
      </c>
      <c r="J11" s="17"/>
    </row>
    <row r="12" spans="1:11" x14ac:dyDescent="0.2">
      <c r="A12" s="57"/>
      <c r="B12" s="8"/>
      <c r="C12" s="5"/>
      <c r="D12" s="5"/>
      <c r="E12" s="5"/>
      <c r="F12" s="8"/>
    </row>
    <row r="14" spans="1:11" s="6" customFormat="1" x14ac:dyDescent="0.2">
      <c r="B14" s="12"/>
      <c r="E14" s="12"/>
      <c r="J14" s="12"/>
    </row>
    <row r="15" spans="1:11" x14ac:dyDescent="0.2">
      <c r="A15" s="58" t="s">
        <v>39</v>
      </c>
      <c r="B15" s="12"/>
      <c r="E15" s="12"/>
      <c r="J15" s="12"/>
    </row>
    <row r="16" spans="1:11" x14ac:dyDescent="0.2">
      <c r="A16" s="58"/>
      <c r="B16" s="12"/>
      <c r="E16" s="12"/>
      <c r="J16" s="12"/>
    </row>
    <row r="17" spans="2:10" x14ac:dyDescent="0.2">
      <c r="B17" s="12"/>
      <c r="E17" s="12"/>
      <c r="J17" s="12"/>
    </row>
    <row r="18" spans="2:10" x14ac:dyDescent="0.2">
      <c r="B18" s="12"/>
      <c r="E18" s="12"/>
      <c r="J18" s="12"/>
    </row>
    <row r="19" spans="2:10" x14ac:dyDescent="0.2">
      <c r="B19" s="12"/>
      <c r="E19" s="12"/>
      <c r="J19" s="12"/>
    </row>
    <row r="20" spans="2:10" x14ac:dyDescent="0.2">
      <c r="B20" s="12"/>
      <c r="E20" s="12"/>
      <c r="J20" s="12"/>
    </row>
    <row r="21" spans="2:10" x14ac:dyDescent="0.2">
      <c r="B21" s="12"/>
      <c r="E21" s="12"/>
      <c r="J21" s="12"/>
    </row>
    <row r="22" spans="2:10" x14ac:dyDescent="0.2">
      <c r="B22" s="12"/>
      <c r="E22" s="12"/>
      <c r="J22" s="12"/>
    </row>
    <row r="23" spans="2:10" x14ac:dyDescent="0.2">
      <c r="B23" s="12"/>
      <c r="E23" s="12"/>
      <c r="J23" s="12"/>
    </row>
    <row r="24" spans="2:10" x14ac:dyDescent="0.2">
      <c r="B24" s="12"/>
      <c r="E24" s="12"/>
      <c r="J24" s="12"/>
    </row>
    <row r="25" spans="2:10" x14ac:dyDescent="0.2">
      <c r="B25" s="12"/>
      <c r="E25" s="12"/>
      <c r="J25" s="12"/>
    </row>
    <row r="26" spans="2:10" x14ac:dyDescent="0.2">
      <c r="B26" s="12"/>
      <c r="E26" s="12"/>
      <c r="J26" s="12"/>
    </row>
    <row r="27" spans="2:10" x14ac:dyDescent="0.2">
      <c r="B27" s="12"/>
      <c r="E27" s="12"/>
      <c r="J27" s="12"/>
    </row>
    <row r="28" spans="2:10" x14ac:dyDescent="0.2">
      <c r="B28" s="12"/>
      <c r="E28" s="12"/>
      <c r="J28" s="12"/>
    </row>
    <row r="29" spans="2:10" x14ac:dyDescent="0.2">
      <c r="B29" s="12"/>
      <c r="E29" s="12"/>
      <c r="J29" s="12"/>
    </row>
    <row r="30" spans="2:10" x14ac:dyDescent="0.2">
      <c r="B30" s="12"/>
      <c r="E30" s="12"/>
      <c r="J30" s="12"/>
    </row>
    <row r="31" spans="2:10" x14ac:dyDescent="0.2">
      <c r="B31" s="12"/>
      <c r="E31" s="12"/>
      <c r="J31" s="12"/>
    </row>
    <row r="32" spans="2:10" x14ac:dyDescent="0.2">
      <c r="B32" s="12"/>
      <c r="E32" s="12"/>
      <c r="J32" s="12"/>
    </row>
    <row r="33" spans="2:10" x14ac:dyDescent="0.2">
      <c r="B33" s="12"/>
      <c r="E33" s="12"/>
      <c r="J33" s="12"/>
    </row>
    <row r="34" spans="2:10" x14ac:dyDescent="0.2">
      <c r="B34" s="12"/>
      <c r="E34" s="12"/>
      <c r="J34" s="12"/>
    </row>
    <row r="35" spans="2:10" x14ac:dyDescent="0.2">
      <c r="B35" s="12"/>
      <c r="E35" s="12"/>
      <c r="J35" s="12"/>
    </row>
    <row r="36" spans="2:10" x14ac:dyDescent="0.2">
      <c r="B36" s="12"/>
      <c r="E36" s="12"/>
      <c r="J36" s="12"/>
    </row>
    <row r="37" spans="2:10" x14ac:dyDescent="0.2">
      <c r="B37" s="12"/>
      <c r="E37" s="12"/>
      <c r="J37" s="12"/>
    </row>
    <row r="38" spans="2:10" x14ac:dyDescent="0.2">
      <c r="B38" s="12"/>
      <c r="E38" s="12"/>
      <c r="J38" s="12"/>
    </row>
    <row r="39" spans="2:10" x14ac:dyDescent="0.2">
      <c r="B39" s="12"/>
      <c r="E39" s="12"/>
      <c r="J39" s="12"/>
    </row>
    <row r="40" spans="2:10" x14ac:dyDescent="0.2">
      <c r="B40" s="12"/>
      <c r="E40" s="12"/>
      <c r="J40" s="12"/>
    </row>
    <row r="41" spans="2:10" x14ac:dyDescent="0.2">
      <c r="B41" s="12"/>
      <c r="E41" s="12"/>
      <c r="J41" s="12"/>
    </row>
    <row r="42" spans="2:10" x14ac:dyDescent="0.2">
      <c r="B42" s="12"/>
      <c r="E42" s="12"/>
      <c r="J42" s="12"/>
    </row>
    <row r="43" spans="2:10" x14ac:dyDescent="0.2">
      <c r="B43" s="12"/>
      <c r="E43" s="12"/>
      <c r="J43" s="12"/>
    </row>
    <row r="44" spans="2:10" x14ac:dyDescent="0.2">
      <c r="B44" s="12"/>
      <c r="E44" s="12"/>
      <c r="J44" s="12"/>
    </row>
    <row r="45" spans="2:10" x14ac:dyDescent="0.2">
      <c r="B45" s="12"/>
      <c r="E45" s="12"/>
      <c r="J45" s="12"/>
    </row>
    <row r="46" spans="2:10" x14ac:dyDescent="0.2">
      <c r="B46" s="12"/>
      <c r="E46" s="12"/>
      <c r="J46" s="12"/>
    </row>
    <row r="47" spans="2:10" x14ac:dyDescent="0.2">
      <c r="B47" s="12"/>
      <c r="E47" s="12"/>
      <c r="J47" s="12"/>
    </row>
    <row r="48" spans="2:10" x14ac:dyDescent="0.2">
      <c r="B48" s="12"/>
      <c r="E48" s="12"/>
      <c r="J48" s="12"/>
    </row>
    <row r="49" spans="2:10" x14ac:dyDescent="0.2">
      <c r="B49" s="12"/>
      <c r="E49" s="12"/>
      <c r="J49" s="12"/>
    </row>
    <row r="50" spans="2:10" x14ac:dyDescent="0.2">
      <c r="B50" s="12"/>
      <c r="E50" s="12"/>
      <c r="J50" s="12"/>
    </row>
    <row r="51" spans="2:10" x14ac:dyDescent="0.2">
      <c r="B51" s="12"/>
      <c r="E51" s="12"/>
      <c r="J51" s="12"/>
    </row>
    <row r="52" spans="2:10" x14ac:dyDescent="0.2">
      <c r="B52" s="12"/>
      <c r="E52" s="12"/>
      <c r="J52" s="12"/>
    </row>
    <row r="53" spans="2:10" x14ac:dyDescent="0.2">
      <c r="B53" s="12"/>
      <c r="E53" s="12"/>
      <c r="J53" s="12"/>
    </row>
    <row r="54" spans="2:10" x14ac:dyDescent="0.2">
      <c r="B54" s="12"/>
      <c r="E54" s="12"/>
      <c r="J54" s="12"/>
    </row>
    <row r="55" spans="2:10" x14ac:dyDescent="0.2">
      <c r="B55" s="12"/>
      <c r="E55" s="12"/>
      <c r="J55" s="12"/>
    </row>
    <row r="56" spans="2:10" x14ac:dyDescent="0.2">
      <c r="B56" s="12"/>
      <c r="E56" s="12"/>
      <c r="J56" s="12"/>
    </row>
    <row r="57" spans="2:10" x14ac:dyDescent="0.2">
      <c r="B57" s="12"/>
      <c r="E57" s="12"/>
      <c r="J57" s="12"/>
    </row>
    <row r="58" spans="2:10" x14ac:dyDescent="0.2">
      <c r="B58" s="12"/>
      <c r="E58" s="12"/>
      <c r="J58" s="12"/>
    </row>
    <row r="59" spans="2:10" x14ac:dyDescent="0.2">
      <c r="B59" s="12"/>
      <c r="E59" s="12"/>
      <c r="J59" s="12"/>
    </row>
    <row r="60" spans="2:10" x14ac:dyDescent="0.2">
      <c r="B60" s="12"/>
      <c r="E60" s="12"/>
      <c r="J60" s="12"/>
    </row>
    <row r="61" spans="2:10" x14ac:dyDescent="0.2">
      <c r="B61" s="12"/>
      <c r="E61" s="12"/>
      <c r="J61" s="12"/>
    </row>
    <row r="62" spans="2:10" x14ac:dyDescent="0.2">
      <c r="B62" s="12"/>
      <c r="E62" s="12"/>
      <c r="J62" s="12"/>
    </row>
    <row r="63" spans="2:10" x14ac:dyDescent="0.2">
      <c r="B63" s="12"/>
      <c r="E63" s="12"/>
      <c r="J63" s="12"/>
    </row>
    <row r="64" spans="2:10" x14ac:dyDescent="0.2">
      <c r="B64" s="12"/>
      <c r="E64" s="12"/>
      <c r="J64" s="12"/>
    </row>
    <row r="65" spans="2:10" x14ac:dyDescent="0.2">
      <c r="B65" s="12"/>
      <c r="E65" s="12"/>
      <c r="J65" s="12"/>
    </row>
    <row r="66" spans="2:10" x14ac:dyDescent="0.2">
      <c r="B66" s="12"/>
      <c r="E66" s="12"/>
      <c r="J66" s="12"/>
    </row>
    <row r="67" spans="2:10" x14ac:dyDescent="0.2">
      <c r="B67" s="12"/>
      <c r="E67" s="12"/>
      <c r="J67" s="12"/>
    </row>
    <row r="68" spans="2:10" x14ac:dyDescent="0.2">
      <c r="B68" s="12"/>
      <c r="E68" s="12"/>
      <c r="J68" s="12"/>
    </row>
    <row r="69" spans="2:10" x14ac:dyDescent="0.2">
      <c r="B69" s="12"/>
      <c r="E69" s="12"/>
      <c r="J69" s="12"/>
    </row>
    <row r="70" spans="2:10" x14ac:dyDescent="0.2">
      <c r="B70" s="12"/>
      <c r="E70" s="12"/>
      <c r="J70" s="12"/>
    </row>
    <row r="71" spans="2:10" x14ac:dyDescent="0.2">
      <c r="B71" s="12"/>
      <c r="E71" s="12"/>
      <c r="J71" s="12"/>
    </row>
    <row r="72" spans="2:10" x14ac:dyDescent="0.2">
      <c r="B72" s="12"/>
      <c r="E72" s="12"/>
      <c r="J72" s="12"/>
    </row>
    <row r="73" spans="2:10" x14ac:dyDescent="0.2">
      <c r="B73" s="12"/>
      <c r="E73" s="12"/>
      <c r="J73" s="12"/>
    </row>
    <row r="74" spans="2:10" x14ac:dyDescent="0.2">
      <c r="B74" s="12"/>
      <c r="E74" s="12"/>
      <c r="J74" s="12"/>
    </row>
    <row r="75" spans="2:10" x14ac:dyDescent="0.2">
      <c r="B75" s="12"/>
      <c r="E75" s="12"/>
      <c r="J75" s="12"/>
    </row>
    <row r="76" spans="2:10" x14ac:dyDescent="0.2">
      <c r="B76" s="12"/>
      <c r="E76" s="12"/>
      <c r="J76" s="12"/>
    </row>
    <row r="77" spans="2:10" x14ac:dyDescent="0.2">
      <c r="B77" s="12"/>
      <c r="E77" s="12"/>
      <c r="J77" s="12"/>
    </row>
    <row r="78" spans="2:10" x14ac:dyDescent="0.2">
      <c r="B78" s="12"/>
      <c r="E78" s="12"/>
      <c r="J78" s="12"/>
    </row>
    <row r="79" spans="2:10" x14ac:dyDescent="0.2">
      <c r="B79" s="12"/>
      <c r="E79" s="12"/>
      <c r="J79" s="12"/>
    </row>
    <row r="80" spans="2:10" x14ac:dyDescent="0.2">
      <c r="B80" s="12"/>
      <c r="E80" s="12"/>
      <c r="J80" s="12"/>
    </row>
    <row r="81" spans="2:10" x14ac:dyDescent="0.2">
      <c r="B81" s="12"/>
      <c r="E81" s="12"/>
      <c r="J81" s="12"/>
    </row>
    <row r="82" spans="2:10" x14ac:dyDescent="0.2">
      <c r="B82" s="12"/>
      <c r="E82" s="12"/>
      <c r="J82" s="12"/>
    </row>
    <row r="83" spans="2:10" x14ac:dyDescent="0.2">
      <c r="B83" s="12"/>
      <c r="E83" s="12"/>
      <c r="J83" s="12"/>
    </row>
    <row r="84" spans="2:10" x14ac:dyDescent="0.2">
      <c r="B84" s="12"/>
      <c r="E84" s="12"/>
      <c r="J84" s="12"/>
    </row>
    <row r="85" spans="2:10" x14ac:dyDescent="0.2">
      <c r="B85" s="12"/>
      <c r="E85" s="12"/>
      <c r="J85" s="12"/>
    </row>
    <row r="86" spans="2:10" x14ac:dyDescent="0.2">
      <c r="B86" s="12"/>
      <c r="E86" s="12"/>
      <c r="J86" s="12"/>
    </row>
    <row r="87" spans="2:10" x14ac:dyDescent="0.2">
      <c r="B87" s="12"/>
      <c r="E87" s="12"/>
      <c r="J87" s="12"/>
    </row>
    <row r="88" spans="2:10" x14ac:dyDescent="0.2">
      <c r="B88" s="12"/>
      <c r="E88" s="12"/>
      <c r="J88" s="12"/>
    </row>
    <row r="89" spans="2:10" x14ac:dyDescent="0.2">
      <c r="B89" s="12"/>
      <c r="E89" s="12"/>
      <c r="J89" s="12"/>
    </row>
    <row r="90" spans="2:10" x14ac:dyDescent="0.2">
      <c r="B90" s="12"/>
      <c r="E90" s="12"/>
      <c r="J90" s="12"/>
    </row>
    <row r="91" spans="2:10" x14ac:dyDescent="0.2">
      <c r="B91" s="12"/>
      <c r="E91" s="12"/>
      <c r="J91" s="12"/>
    </row>
    <row r="92" spans="2:10" x14ac:dyDescent="0.2">
      <c r="B92" s="12"/>
      <c r="E92" s="12"/>
      <c r="J92" s="12"/>
    </row>
    <row r="93" spans="2:10" x14ac:dyDescent="0.2">
      <c r="B93" s="12"/>
      <c r="E93" s="12"/>
      <c r="J93" s="12"/>
    </row>
    <row r="94" spans="2:10" x14ac:dyDescent="0.2">
      <c r="B94" s="12"/>
      <c r="E94" s="12"/>
      <c r="J94" s="12"/>
    </row>
    <row r="95" spans="2:10" x14ac:dyDescent="0.2">
      <c r="B95" s="12"/>
      <c r="E95" s="12"/>
      <c r="J95" s="12"/>
    </row>
    <row r="96" spans="2:10" x14ac:dyDescent="0.2">
      <c r="B96" s="12"/>
      <c r="E96" s="12"/>
      <c r="J96" s="12"/>
    </row>
    <row r="97" spans="2:10" x14ac:dyDescent="0.2">
      <c r="B97" s="12"/>
      <c r="E97" s="12"/>
      <c r="J97" s="12"/>
    </row>
    <row r="98" spans="2:10" x14ac:dyDescent="0.2">
      <c r="B98" s="12"/>
      <c r="E98" s="12"/>
      <c r="J98" s="12"/>
    </row>
    <row r="99" spans="2:10" x14ac:dyDescent="0.2">
      <c r="B99" s="12"/>
      <c r="E99" s="12"/>
      <c r="J99" s="12"/>
    </row>
    <row r="100" spans="2:10" x14ac:dyDescent="0.2">
      <c r="B100" s="12"/>
      <c r="E100" s="12"/>
      <c r="J100" s="12"/>
    </row>
    <row r="101" spans="2:10" x14ac:dyDescent="0.2">
      <c r="B101" s="12"/>
      <c r="E101" s="12"/>
      <c r="J101" s="12"/>
    </row>
    <row r="102" spans="2:10" x14ac:dyDescent="0.2">
      <c r="B102" s="12"/>
      <c r="E102" s="12"/>
      <c r="J102" s="12"/>
    </row>
    <row r="103" spans="2:10" x14ac:dyDescent="0.2">
      <c r="B103" s="12"/>
      <c r="E103" s="12"/>
      <c r="J103" s="12"/>
    </row>
    <row r="104" spans="2:10" x14ac:dyDescent="0.2">
      <c r="B104" s="12"/>
      <c r="E104" s="12"/>
      <c r="J104" s="12"/>
    </row>
    <row r="105" spans="2:10" x14ac:dyDescent="0.2">
      <c r="B105" s="12"/>
      <c r="E105" s="12"/>
      <c r="J105" s="12"/>
    </row>
    <row r="106" spans="2:10" x14ac:dyDescent="0.2">
      <c r="B106" s="12"/>
      <c r="E106" s="12"/>
      <c r="J106" s="12"/>
    </row>
    <row r="107" spans="2:10" x14ac:dyDescent="0.2">
      <c r="B107" s="12"/>
      <c r="E107" s="12"/>
      <c r="J107" s="12"/>
    </row>
    <row r="108" spans="2:10" x14ac:dyDescent="0.2">
      <c r="B108" s="12"/>
      <c r="E108" s="12"/>
      <c r="J108" s="12"/>
    </row>
    <row r="109" spans="2:10" x14ac:dyDescent="0.2">
      <c r="B109" s="12"/>
      <c r="E109" s="12"/>
      <c r="J109" s="12"/>
    </row>
    <row r="110" spans="2:10" x14ac:dyDescent="0.2">
      <c r="B110" s="12"/>
      <c r="E110" s="12"/>
      <c r="J110" s="12"/>
    </row>
    <row r="111" spans="2:10" x14ac:dyDescent="0.2">
      <c r="B111" s="12"/>
      <c r="E111" s="12"/>
      <c r="J111" s="12"/>
    </row>
    <row r="112" spans="2:10" x14ac:dyDescent="0.2">
      <c r="B112" s="12"/>
      <c r="E112" s="12"/>
      <c r="J112" s="12"/>
    </row>
    <row r="113" spans="2:10" x14ac:dyDescent="0.2">
      <c r="B113" s="12"/>
      <c r="E113" s="12"/>
      <c r="J113" s="12"/>
    </row>
    <row r="114" spans="2:10" x14ac:dyDescent="0.2">
      <c r="B114" s="12"/>
      <c r="E114" s="12"/>
      <c r="J114" s="12"/>
    </row>
    <row r="115" spans="2:10" x14ac:dyDescent="0.2">
      <c r="B115" s="12"/>
      <c r="E115" s="12"/>
      <c r="J115" s="12"/>
    </row>
    <row r="116" spans="2:10" x14ac:dyDescent="0.2">
      <c r="B116" s="12"/>
      <c r="E116" s="12"/>
      <c r="J116" s="12"/>
    </row>
  </sheetData>
  <mergeCells count="7">
    <mergeCell ref="A15:A16"/>
    <mergeCell ref="A1:F1"/>
    <mergeCell ref="B2:C2"/>
    <mergeCell ref="E2:F2"/>
    <mergeCell ref="B5:C5"/>
    <mergeCell ref="E5:F5"/>
    <mergeCell ref="A7:A1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workbookViewId="0">
      <selection activeCell="E6" sqref="E6"/>
    </sheetView>
  </sheetViews>
  <sheetFormatPr defaultColWidth="9.125" defaultRowHeight="15.75" x14ac:dyDescent="0.2"/>
  <cols>
    <col min="1" max="1" width="9.125" style="2"/>
    <col min="2" max="2" width="17.625" style="2" bestFit="1" customWidth="1"/>
    <col min="3" max="3" width="10.125" style="2" bestFit="1" customWidth="1"/>
    <col min="4" max="4" width="11" style="2" bestFit="1" customWidth="1"/>
    <col min="5" max="5" width="9.125" style="2"/>
    <col min="6" max="6" width="28" style="2" bestFit="1" customWidth="1"/>
    <col min="7" max="16384" width="9.125" style="2"/>
  </cols>
  <sheetData>
    <row r="1" spans="2:11" ht="16.5" thickBot="1" x14ac:dyDescent="0.25">
      <c r="H1" s="58" t="s">
        <v>62</v>
      </c>
      <c r="I1" s="58"/>
      <c r="J1" s="58"/>
    </row>
    <row r="2" spans="2:11" ht="16.5" thickBot="1" x14ac:dyDescent="0.25">
      <c r="B2" s="20"/>
      <c r="C2" s="21" t="s">
        <v>48</v>
      </c>
      <c r="D2" s="22" t="s">
        <v>49</v>
      </c>
      <c r="F2" s="25" t="s">
        <v>56</v>
      </c>
      <c r="G2" s="30">
        <v>400</v>
      </c>
      <c r="H2" s="2" t="s">
        <v>60</v>
      </c>
      <c r="I2" s="2">
        <v>400</v>
      </c>
      <c r="J2" s="2" t="s">
        <v>61</v>
      </c>
      <c r="K2" s="2">
        <v>20</v>
      </c>
    </row>
    <row r="3" spans="2:11" x14ac:dyDescent="0.2">
      <c r="B3" s="1" t="s">
        <v>50</v>
      </c>
      <c r="C3" s="27">
        <v>39.99</v>
      </c>
      <c r="D3" s="26">
        <v>35</v>
      </c>
      <c r="F3" s="25" t="s">
        <v>58</v>
      </c>
      <c r="G3" s="31">
        <v>0.3</v>
      </c>
      <c r="H3" s="32">
        <v>0.1</v>
      </c>
      <c r="I3" s="32">
        <v>0.3</v>
      </c>
      <c r="J3" s="32">
        <v>0.4</v>
      </c>
    </row>
    <row r="4" spans="2:11" x14ac:dyDescent="0.2">
      <c r="B4" s="1" t="s">
        <v>51</v>
      </c>
      <c r="C4" s="1">
        <v>400</v>
      </c>
      <c r="D4" s="1" t="s">
        <v>52</v>
      </c>
      <c r="F4" s="25" t="s">
        <v>57</v>
      </c>
      <c r="G4" s="2">
        <f>G3*G2</f>
        <v>120</v>
      </c>
    </row>
    <row r="5" spans="2:11" ht="16.5" thickBot="1" x14ac:dyDescent="0.25">
      <c r="B5" s="1" t="s">
        <v>53</v>
      </c>
      <c r="C5" s="29">
        <v>0.4</v>
      </c>
      <c r="D5" s="29">
        <v>0</v>
      </c>
    </row>
    <row r="6" spans="2:11" ht="16.5" thickBot="1" x14ac:dyDescent="0.25">
      <c r="B6" s="23" t="s">
        <v>54</v>
      </c>
      <c r="C6" s="29">
        <v>0</v>
      </c>
      <c r="D6" s="29">
        <v>0.08</v>
      </c>
    </row>
    <row r="7" spans="2:11" x14ac:dyDescent="0.2">
      <c r="B7" s="24" t="s">
        <v>55</v>
      </c>
      <c r="C7" s="28">
        <f>IF(Actual_Minutes&lt;C4,C3,C3+(Actual_Minutes-C4)*C5)</f>
        <v>39.99</v>
      </c>
      <c r="D7" s="26">
        <f>D3+(of_LD_Minutes*Actual_Minutes)*D6</f>
        <v>44.6</v>
      </c>
      <c r="F7" s="2" t="s">
        <v>59</v>
      </c>
      <c r="G7" s="33">
        <f>D7-C7</f>
        <v>4.6099999999999994</v>
      </c>
    </row>
  </sheetData>
  <mergeCells count="1">
    <mergeCell ref="H1:J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showGridLines="0" showRowColHeaders="0" workbookViewId="0">
      <selection activeCell="E78" sqref="E78"/>
    </sheetView>
  </sheetViews>
  <sheetFormatPr defaultColWidth="9.125" defaultRowHeight="12.75" x14ac:dyDescent="0.2"/>
  <cols>
    <col min="1" max="1" width="2" style="34" customWidth="1"/>
    <col min="2" max="2" width="1.875" style="34" customWidth="1"/>
    <col min="3" max="3" width="12.125" style="34" customWidth="1"/>
    <col min="4" max="4" width="12.25" style="34" customWidth="1"/>
    <col min="5" max="5" width="18.25" style="34" customWidth="1"/>
    <col min="6" max="6" width="1.75" style="36" customWidth="1"/>
    <col min="7" max="7" width="5.25" style="34" customWidth="1"/>
    <col min="8" max="8" width="15.75" style="34" customWidth="1"/>
    <col min="9" max="9" width="11.125" style="34" customWidth="1"/>
    <col min="10" max="10" width="2.75" style="35" customWidth="1"/>
    <col min="11" max="11" width="80.75" style="34" customWidth="1"/>
    <col min="12" max="16384" width="9.125" style="34"/>
  </cols>
  <sheetData>
    <row r="1" spans="2:6" x14ac:dyDescent="0.2">
      <c r="E1" s="37"/>
      <c r="F1" s="38" t="s">
        <v>82</v>
      </c>
    </row>
    <row r="2" spans="2:6" x14ac:dyDescent="0.2">
      <c r="F2" s="36" t="s">
        <v>147</v>
      </c>
    </row>
    <row r="3" spans="2:6" x14ac:dyDescent="0.2">
      <c r="F3" s="36" t="s">
        <v>148</v>
      </c>
    </row>
    <row r="5" spans="2:6" x14ac:dyDescent="0.2">
      <c r="B5" s="34" t="s">
        <v>83</v>
      </c>
    </row>
    <row r="6" spans="2:6" x14ac:dyDescent="0.2">
      <c r="C6" s="34" t="s">
        <v>84</v>
      </c>
      <c r="E6" s="39">
        <v>1000</v>
      </c>
    </row>
    <row r="7" spans="2:6" x14ac:dyDescent="0.2">
      <c r="C7" s="34" t="s">
        <v>85</v>
      </c>
    </row>
    <row r="8" spans="2:6" x14ac:dyDescent="0.2">
      <c r="C8" s="34" t="s">
        <v>86</v>
      </c>
    </row>
    <row r="9" spans="2:6" x14ac:dyDescent="0.2">
      <c r="C9" s="34" t="s">
        <v>87</v>
      </c>
    </row>
    <row r="10" spans="2:6" x14ac:dyDescent="0.2">
      <c r="C10" s="34" t="s">
        <v>88</v>
      </c>
      <c r="E10" s="40">
        <v>0.95</v>
      </c>
    </row>
    <row r="12" spans="2:6" x14ac:dyDescent="0.2">
      <c r="B12" s="34" t="s">
        <v>89</v>
      </c>
    </row>
    <row r="13" spans="2:6" x14ac:dyDescent="0.2">
      <c r="C13" s="34" t="s">
        <v>90</v>
      </c>
      <c r="E13" s="41">
        <v>2.0640432999999998</v>
      </c>
    </row>
    <row r="14" spans="2:6" x14ac:dyDescent="0.2">
      <c r="C14" s="34" t="s">
        <v>91</v>
      </c>
      <c r="E14" s="39">
        <v>484.48596015403365</v>
      </c>
    </row>
    <row r="15" spans="2:6" x14ac:dyDescent="0.2">
      <c r="C15" s="34" t="s">
        <v>92</v>
      </c>
      <c r="E15" s="39">
        <v>968.9719203080673</v>
      </c>
    </row>
    <row r="17" spans="1:10" x14ac:dyDescent="0.2">
      <c r="B17" s="34" t="s">
        <v>93</v>
      </c>
    </row>
    <row r="18" spans="1:10" x14ac:dyDescent="0.2">
      <c r="C18" s="34" t="s">
        <v>94</v>
      </c>
      <c r="E18" s="34">
        <v>2</v>
      </c>
    </row>
    <row r="19" spans="1:10" x14ac:dyDescent="0.2">
      <c r="C19" s="34" t="s">
        <v>95</v>
      </c>
      <c r="E19" s="34">
        <v>0</v>
      </c>
    </row>
    <row r="20" spans="1:10" x14ac:dyDescent="0.2">
      <c r="C20" s="34" t="s">
        <v>96</v>
      </c>
      <c r="E20" s="34">
        <v>0</v>
      </c>
    </row>
    <row r="21" spans="1:10" x14ac:dyDescent="0.2">
      <c r="C21" s="34" t="s">
        <v>97</v>
      </c>
      <c r="E21" s="34">
        <v>0</v>
      </c>
    </row>
    <row r="22" spans="1:10" x14ac:dyDescent="0.2">
      <c r="C22" s="34" t="s">
        <v>98</v>
      </c>
      <c r="E22" s="34">
        <v>1</v>
      </c>
    </row>
    <row r="24" spans="1:10" x14ac:dyDescent="0.2">
      <c r="F24" s="38" t="s">
        <v>98</v>
      </c>
    </row>
    <row r="27" spans="1:10" x14ac:dyDescent="0.2">
      <c r="A27" s="42" t="s">
        <v>99</v>
      </c>
    </row>
    <row r="29" spans="1:10" x14ac:dyDescent="0.2">
      <c r="A29" s="42" t="s">
        <v>100</v>
      </c>
      <c r="B29" s="42"/>
      <c r="C29" s="42"/>
      <c r="D29" s="42"/>
      <c r="E29" s="42"/>
      <c r="F29" s="38"/>
      <c r="G29" s="42"/>
      <c r="H29" s="42"/>
      <c r="I29" s="42"/>
      <c r="J29" s="43" t="s">
        <v>101</v>
      </c>
    </row>
    <row r="31" spans="1:10" x14ac:dyDescent="0.2">
      <c r="B31" s="34" t="s">
        <v>102</v>
      </c>
    </row>
    <row r="32" spans="1:10" x14ac:dyDescent="0.2">
      <c r="C32" s="34" t="s">
        <v>149</v>
      </c>
    </row>
    <row r="33" spans="3:3" x14ac:dyDescent="0.2">
      <c r="C33" s="34" t="s">
        <v>103</v>
      </c>
    </row>
    <row r="34" spans="3:3" x14ac:dyDescent="0.2">
      <c r="C34" s="34" t="s">
        <v>150</v>
      </c>
    </row>
    <row r="54" spans="2:5" x14ac:dyDescent="0.2">
      <c r="B54" s="34" t="s">
        <v>104</v>
      </c>
      <c r="E54" s="44" t="s">
        <v>105</v>
      </c>
    </row>
    <row r="55" spans="2:5" x14ac:dyDescent="0.2">
      <c r="C55" s="34" t="s">
        <v>106</v>
      </c>
      <c r="E55" s="39">
        <v>1000</v>
      </c>
    </row>
    <row r="56" spans="2:5" x14ac:dyDescent="0.2">
      <c r="C56" s="34" t="s">
        <v>107</v>
      </c>
      <c r="E56" s="45">
        <v>4.6099999999999994</v>
      </c>
    </row>
    <row r="57" spans="2:5" x14ac:dyDescent="0.2">
      <c r="C57" s="34" t="s">
        <v>24</v>
      </c>
      <c r="E57" s="45">
        <v>0.47623590915915304</v>
      </c>
    </row>
    <row r="58" spans="2:5" x14ac:dyDescent="0.2">
      <c r="C58" s="34" t="s">
        <v>108</v>
      </c>
      <c r="E58" s="45">
        <v>1.5398822313854446</v>
      </c>
    </row>
    <row r="59" spans="2:5" x14ac:dyDescent="0.2">
      <c r="C59" s="34" t="s">
        <v>109</v>
      </c>
      <c r="E59" s="46" t="s">
        <v>110</v>
      </c>
    </row>
    <row r="60" spans="2:5" x14ac:dyDescent="0.2">
      <c r="C60" s="34" t="s">
        <v>25</v>
      </c>
      <c r="E60" s="45">
        <v>4.6121945236049218</v>
      </c>
    </row>
    <row r="61" spans="2:5" x14ac:dyDescent="0.2">
      <c r="C61" s="34" t="s">
        <v>111</v>
      </c>
      <c r="E61" s="45">
        <v>21.27233832357123</v>
      </c>
    </row>
    <row r="62" spans="2:5" x14ac:dyDescent="0.2">
      <c r="C62" s="34" t="s">
        <v>112</v>
      </c>
      <c r="E62" s="47">
        <v>-1.3616717634226783</v>
      </c>
    </row>
    <row r="63" spans="2:5" x14ac:dyDescent="0.2">
      <c r="C63" s="34" t="s">
        <v>113</v>
      </c>
      <c r="E63" s="47">
        <v>4.8746483400012712</v>
      </c>
    </row>
    <row r="64" spans="2:5" x14ac:dyDescent="0.2">
      <c r="C64" s="34" t="s">
        <v>114</v>
      </c>
      <c r="E64" s="47">
        <v>9.6846844912393504</v>
      </c>
    </row>
    <row r="65" spans="1:10" x14ac:dyDescent="0.2">
      <c r="C65" s="34" t="s">
        <v>115</v>
      </c>
      <c r="E65" s="45">
        <v>-19.381720628228763</v>
      </c>
    </row>
    <row r="66" spans="1:10" x14ac:dyDescent="0.2">
      <c r="C66" s="34" t="s">
        <v>116</v>
      </c>
      <c r="E66" s="45">
        <v>7.256892381197197</v>
      </c>
    </row>
    <row r="67" spans="1:10" x14ac:dyDescent="0.2">
      <c r="C67" s="34" t="s">
        <v>117</v>
      </c>
      <c r="E67" s="45">
        <v>26.63861300942596</v>
      </c>
    </row>
    <row r="68" spans="1:10" x14ac:dyDescent="0.2">
      <c r="C68" s="34" t="s">
        <v>118</v>
      </c>
      <c r="E68" s="45">
        <v>0.14585039706346783</v>
      </c>
    </row>
    <row r="70" spans="1:10" x14ac:dyDescent="0.2">
      <c r="A70" s="42" t="s">
        <v>119</v>
      </c>
      <c r="B70" s="42"/>
      <c r="C70" s="42"/>
      <c r="D70" s="42"/>
      <c r="E70" s="42"/>
      <c r="F70" s="38"/>
      <c r="G70" s="42"/>
      <c r="H70" s="42"/>
      <c r="I70" s="42"/>
      <c r="J70" s="43" t="s">
        <v>101</v>
      </c>
    </row>
    <row r="72" spans="1:10" x14ac:dyDescent="0.2">
      <c r="B72" s="34" t="s">
        <v>120</v>
      </c>
      <c r="E72" s="44" t="s">
        <v>105</v>
      </c>
    </row>
    <row r="73" spans="1:10" x14ac:dyDescent="0.2">
      <c r="C73" s="34" t="s">
        <v>121</v>
      </c>
      <c r="E73" s="45">
        <v>-19.381720628228763</v>
      </c>
    </row>
    <row r="74" spans="1:10" x14ac:dyDescent="0.2">
      <c r="C74" s="34" t="s">
        <v>122</v>
      </c>
      <c r="E74" s="45">
        <v>-6.1344041476190867</v>
      </c>
    </row>
    <row r="75" spans="1:10" x14ac:dyDescent="0.2">
      <c r="C75" s="34" t="s">
        <v>123</v>
      </c>
      <c r="E75" s="45">
        <v>-2.4905406962388597</v>
      </c>
    </row>
    <row r="76" spans="1:10" x14ac:dyDescent="0.2">
      <c r="C76" s="34" t="s">
        <v>124</v>
      </c>
      <c r="E76" s="45">
        <v>-0.66442226295264106</v>
      </c>
    </row>
    <row r="77" spans="1:10" x14ac:dyDescent="0.2">
      <c r="C77" s="34" t="s">
        <v>125</v>
      </c>
      <c r="E77" s="45">
        <v>0.67592768727213604</v>
      </c>
    </row>
    <row r="78" spans="1:10" x14ac:dyDescent="0.2">
      <c r="C78" s="34" t="s">
        <v>126</v>
      </c>
      <c r="E78" s="45">
        <v>1.5365545975259209</v>
      </c>
    </row>
    <row r="79" spans="1:10" x14ac:dyDescent="0.2">
      <c r="C79" s="34" t="s">
        <v>127</v>
      </c>
      <c r="E79" s="45">
        <v>2.5768934677144979</v>
      </c>
    </row>
    <row r="80" spans="1:10" x14ac:dyDescent="0.2">
      <c r="C80" s="34" t="s">
        <v>128</v>
      </c>
      <c r="E80" s="45">
        <v>3.4795879671356218</v>
      </c>
    </row>
    <row r="81" spans="1:10" x14ac:dyDescent="0.2">
      <c r="C81" s="34" t="s">
        <v>129</v>
      </c>
      <c r="E81" s="45">
        <v>4.1536867282842502</v>
      </c>
    </row>
    <row r="82" spans="1:10" x14ac:dyDescent="0.2">
      <c r="C82" s="34" t="s">
        <v>130</v>
      </c>
      <c r="E82" s="45">
        <v>4.9410748385461218</v>
      </c>
    </row>
    <row r="83" spans="1:10" x14ac:dyDescent="0.2">
      <c r="C83" s="34" t="s">
        <v>131</v>
      </c>
      <c r="E83" s="45">
        <v>7.256892381197197</v>
      </c>
    </row>
    <row r="85" spans="1:10" x14ac:dyDescent="0.2">
      <c r="A85" s="34" t="s">
        <v>132</v>
      </c>
    </row>
    <row r="86" spans="1:10" x14ac:dyDescent="0.2">
      <c r="F86" s="38" t="s">
        <v>94</v>
      </c>
    </row>
    <row r="89" spans="1:10" x14ac:dyDescent="0.2">
      <c r="A89" s="42" t="s">
        <v>99</v>
      </c>
    </row>
    <row r="91" spans="1:10" x14ac:dyDescent="0.2">
      <c r="A91" s="42" t="s">
        <v>133</v>
      </c>
      <c r="B91" s="42"/>
      <c r="C91" s="42"/>
      <c r="D91" s="42"/>
      <c r="E91" s="42"/>
      <c r="F91" s="38"/>
      <c r="G91" s="42"/>
      <c r="H91" s="42"/>
      <c r="I91" s="42"/>
      <c r="J91" s="43" t="s">
        <v>134</v>
      </c>
    </row>
    <row r="93" spans="1:10" x14ac:dyDescent="0.2">
      <c r="B93" s="34" t="s">
        <v>135</v>
      </c>
    </row>
    <row r="94" spans="1:10" x14ac:dyDescent="0.2">
      <c r="C94" s="34" t="s">
        <v>24</v>
      </c>
      <c r="E94" s="48">
        <v>400</v>
      </c>
      <c r="G94" s="34" t="s">
        <v>136</v>
      </c>
    </row>
    <row r="95" spans="1:10" x14ac:dyDescent="0.2">
      <c r="C95" s="34" t="s">
        <v>137</v>
      </c>
      <c r="E95" s="48">
        <v>20</v>
      </c>
      <c r="G95" s="34" t="s">
        <v>138</v>
      </c>
    </row>
    <row r="96" spans="1:10" x14ac:dyDescent="0.2">
      <c r="E96" s="44"/>
    </row>
    <row r="97" spans="1:10" x14ac:dyDescent="0.2">
      <c r="E97" s="44"/>
    </row>
    <row r="104" spans="1:10" x14ac:dyDescent="0.2">
      <c r="A104" s="42" t="s">
        <v>139</v>
      </c>
      <c r="B104" s="42"/>
      <c r="C104" s="42"/>
      <c r="D104" s="42"/>
      <c r="E104" s="42"/>
      <c r="F104" s="38"/>
      <c r="G104" s="42"/>
      <c r="H104" s="42"/>
      <c r="I104" s="42"/>
      <c r="J104" s="43" t="s">
        <v>140</v>
      </c>
    </row>
    <row r="106" spans="1:10" x14ac:dyDescent="0.2">
      <c r="B106" s="34" t="s">
        <v>141</v>
      </c>
    </row>
    <row r="107" spans="1:10" x14ac:dyDescent="0.2">
      <c r="C107" s="34" t="s">
        <v>115</v>
      </c>
      <c r="E107" s="49">
        <v>0.1</v>
      </c>
      <c r="G107" s="34" t="s">
        <v>142</v>
      </c>
    </row>
    <row r="108" spans="1:10" x14ac:dyDescent="0.2">
      <c r="C108" s="34" t="s">
        <v>143</v>
      </c>
      <c r="E108" s="49">
        <v>0.3</v>
      </c>
      <c r="G108" s="34" t="s">
        <v>144</v>
      </c>
    </row>
    <row r="109" spans="1:10" x14ac:dyDescent="0.2">
      <c r="C109" s="34" t="s">
        <v>116</v>
      </c>
      <c r="E109" s="49">
        <v>0.4</v>
      </c>
      <c r="G109" s="34" t="s">
        <v>145</v>
      </c>
    </row>
    <row r="110" spans="1:10" x14ac:dyDescent="0.2">
      <c r="E110" s="44"/>
    </row>
    <row r="111" spans="1:10" x14ac:dyDescent="0.2">
      <c r="E111" s="44"/>
    </row>
    <row r="118" spans="1:1" x14ac:dyDescent="0.2">
      <c r="A118" s="34" t="s">
        <v>146</v>
      </c>
    </row>
  </sheetData>
  <printOptions gridLinesSet="0"/>
  <pageMargins left="0.75" right="0.75" top="1" bottom="1" header="0.5" footer="0.5"/>
  <pageSetup orientation="portrait" r:id="rId1"/>
  <headerFooter alignWithMargins="0">
    <oddHeader>&amp;f</oddHeader>
    <oddFooter>Page &amp;p</oddFooter>
  </headerFooter>
  <rowBreaks count="4" manualBreakCount="4">
    <brk id="23" max="16383" man="1"/>
    <brk id="69" max="16383" man="1"/>
    <brk id="85" max="16383" man="1"/>
    <brk id="118" max="16383" man="1"/>
  </rowBreaks>
  <colBreaks count="1" manualBreakCount="1">
    <brk id="1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workbookViewId="0">
      <selection activeCell="G10" sqref="G10"/>
    </sheetView>
  </sheetViews>
  <sheetFormatPr defaultColWidth="9.125" defaultRowHeight="15.75" x14ac:dyDescent="0.2"/>
  <cols>
    <col min="1" max="1" width="9.125" style="3"/>
    <col min="2" max="2" width="17.625" style="3" bestFit="1" customWidth="1"/>
    <col min="3" max="3" width="10.125" style="3" bestFit="1" customWidth="1"/>
    <col min="4" max="4" width="11" style="3" bestFit="1" customWidth="1"/>
    <col min="5" max="5" width="9.125" style="3"/>
    <col min="6" max="6" width="28" style="3" bestFit="1" customWidth="1"/>
    <col min="7" max="16384" width="9.125" style="3"/>
  </cols>
  <sheetData>
    <row r="1" spans="2:11" ht="16.5" thickBot="1" x14ac:dyDescent="0.25">
      <c r="H1" s="58" t="s">
        <v>62</v>
      </c>
      <c r="I1" s="58"/>
      <c r="J1" s="58"/>
      <c r="K1" s="58"/>
    </row>
    <row r="2" spans="2:11" ht="16.5" thickBot="1" x14ac:dyDescent="0.25">
      <c r="B2" s="20"/>
      <c r="C2" s="21" t="s">
        <v>48</v>
      </c>
      <c r="D2" s="22" t="s">
        <v>49</v>
      </c>
      <c r="F2" s="25" t="s">
        <v>56</v>
      </c>
      <c r="G2" s="50">
        <v>400</v>
      </c>
      <c r="H2" s="3" t="s">
        <v>60</v>
      </c>
      <c r="I2" s="3">
        <v>400</v>
      </c>
      <c r="J2" s="3" t="s">
        <v>61</v>
      </c>
      <c r="K2" s="3">
        <v>20</v>
      </c>
    </row>
    <row r="3" spans="2:11" x14ac:dyDescent="0.2">
      <c r="B3" s="1" t="s">
        <v>50</v>
      </c>
      <c r="C3" s="27">
        <v>39.99</v>
      </c>
      <c r="D3" s="26">
        <v>35</v>
      </c>
      <c r="F3" s="25" t="s">
        <v>58</v>
      </c>
      <c r="G3" s="51">
        <v>0.3</v>
      </c>
      <c r="H3" s="3" t="s">
        <v>156</v>
      </c>
      <c r="I3" s="32">
        <v>0.1</v>
      </c>
      <c r="J3" s="32">
        <v>0.3</v>
      </c>
      <c r="K3" s="32">
        <v>0.4</v>
      </c>
    </row>
    <row r="4" spans="2:11" x14ac:dyDescent="0.2">
      <c r="B4" s="1" t="s">
        <v>51</v>
      </c>
      <c r="C4" s="1">
        <v>400</v>
      </c>
      <c r="D4" s="1" t="s">
        <v>52</v>
      </c>
      <c r="F4" s="25" t="s">
        <v>57</v>
      </c>
    </row>
    <row r="5" spans="2:11" ht="16.5" thickBot="1" x14ac:dyDescent="0.25">
      <c r="B5" s="1" t="s">
        <v>53</v>
      </c>
      <c r="C5" s="29">
        <v>0.4</v>
      </c>
      <c r="D5" s="29">
        <v>0</v>
      </c>
    </row>
    <row r="6" spans="2:11" ht="16.5" thickBot="1" x14ac:dyDescent="0.25">
      <c r="B6" s="23" t="s">
        <v>54</v>
      </c>
      <c r="C6" s="29">
        <v>0</v>
      </c>
      <c r="D6" s="29">
        <v>0.08</v>
      </c>
    </row>
    <row r="7" spans="2:11" x14ac:dyDescent="0.2">
      <c r="B7" s="24" t="s">
        <v>55</v>
      </c>
      <c r="C7" s="28"/>
      <c r="D7" s="26"/>
      <c r="F7" s="3" t="s">
        <v>59</v>
      </c>
      <c r="G7" s="52"/>
    </row>
  </sheetData>
  <mergeCells count="1">
    <mergeCell ref="H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Emergency Room (Ans)</vt:lpstr>
      <vt:lpstr>Emergency Room</vt:lpstr>
      <vt:lpstr>Cell Phones (Ans)</vt:lpstr>
      <vt:lpstr>Report</vt:lpstr>
      <vt:lpstr>Cell Phones</vt:lpstr>
      <vt:lpstr>'Cell Phones'!Actual_Minutes</vt:lpstr>
      <vt:lpstr>Actual_Minutes</vt:lpstr>
      <vt:lpstr>'Cell Phones'!No._LD_Minutes</vt:lpstr>
      <vt:lpstr>No._LD_Minutes</vt:lpstr>
      <vt:lpstr>'Cell Phones'!of_LD_Minutes</vt:lpstr>
      <vt:lpstr>of_LD_Minutes</vt:lpstr>
      <vt:lpstr>Report!Print_Area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Yousra</dc:creator>
  <cp:lastModifiedBy>pc</cp:lastModifiedBy>
  <dcterms:created xsi:type="dcterms:W3CDTF">2021-06-05T18:51:23Z</dcterms:created>
  <dcterms:modified xsi:type="dcterms:W3CDTF">2021-06-09T07:50:02Z</dcterms:modified>
</cp:coreProperties>
</file>