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activeTab="1"/>
  </bookViews>
  <sheets>
    <sheet name="Project Management" sheetId="1" r:id="rId1"/>
    <sheet name="Functions" sheetId="2" r:id="rId2"/>
  </sheets>
  <definedNames>
    <definedName name="Theta">Functions!$A:$A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2" i="1"/>
  <c r="O12" i="1"/>
  <c r="O6" i="1"/>
  <c r="M14" i="1"/>
  <c r="M3" i="1"/>
  <c r="M4" i="1"/>
  <c r="M5" i="1"/>
  <c r="M6" i="1"/>
  <c r="M7" i="1"/>
  <c r="M8" i="1"/>
  <c r="M9" i="1"/>
  <c r="M10" i="1"/>
  <c r="M11" i="1"/>
  <c r="M12" i="1"/>
  <c r="M2" i="1"/>
  <c r="I6" i="1"/>
  <c r="D5" i="1"/>
  <c r="D8" i="1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D3" i="1"/>
  <c r="D4" i="1"/>
  <c r="D6" i="1"/>
  <c r="D7" i="1"/>
  <c r="D9" i="1"/>
  <c r="D10" i="1"/>
  <c r="D11" i="1"/>
  <c r="D1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7" i="2"/>
  <c r="F3" i="2"/>
  <c r="F4" i="2"/>
  <c r="F5" i="2"/>
  <c r="F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O3" i="1" l="1"/>
  <c r="O4" i="1"/>
  <c r="O5" i="1"/>
  <c r="O7" i="1"/>
  <c r="O8" i="1"/>
  <c r="O9" i="1"/>
  <c r="O10" i="1"/>
  <c r="O11" i="1"/>
  <c r="O2" i="1"/>
  <c r="J3" i="1"/>
  <c r="J4" i="1"/>
  <c r="J5" i="1"/>
  <c r="J6" i="1"/>
  <c r="J7" i="1"/>
  <c r="J8" i="1"/>
  <c r="J9" i="1"/>
  <c r="J10" i="1"/>
  <c r="J11" i="1"/>
  <c r="J12" i="1"/>
  <c r="J2" i="1"/>
  <c r="I14" i="1"/>
  <c r="I3" i="1"/>
  <c r="I4" i="1"/>
  <c r="I5" i="1"/>
  <c r="I7" i="1"/>
  <c r="I8" i="1"/>
  <c r="I9" i="1"/>
  <c r="I10" i="1"/>
  <c r="I11" i="1"/>
  <c r="I12" i="1"/>
  <c r="I2" i="1"/>
  <c r="D14" i="1"/>
  <c r="E4" i="1" s="1"/>
  <c r="D2" i="1"/>
  <c r="O14" i="1" l="1"/>
  <c r="P14" i="1"/>
  <c r="E11" i="1"/>
  <c r="E7" i="1"/>
  <c r="E10" i="1"/>
  <c r="E6" i="1"/>
  <c r="E3" i="1"/>
  <c r="E2" i="1"/>
  <c r="E9" i="1"/>
  <c r="E5" i="1"/>
  <c r="E12" i="1"/>
  <c r="E8" i="1"/>
</calcChain>
</file>

<file path=xl/sharedStrings.xml><?xml version="1.0" encoding="utf-8"?>
<sst xmlns="http://schemas.openxmlformats.org/spreadsheetml/2006/main" count="36" uniqueCount="36">
  <si>
    <t>Task</t>
  </si>
  <si>
    <t xml:space="preserve">Starting Date </t>
  </si>
  <si>
    <t>Finishing Date</t>
  </si>
  <si>
    <t>No. of Days</t>
  </si>
  <si>
    <t>Labor Needed</t>
  </si>
  <si>
    <t>% of Total Project Time</t>
  </si>
  <si>
    <t>No. of Working Hours/Day</t>
  </si>
  <si>
    <t>$Rate/Hour</t>
  </si>
  <si>
    <t>Total Labor Cost</t>
  </si>
  <si>
    <t>Equipment Needed</t>
  </si>
  <si>
    <t>Total Equipment cost</t>
  </si>
  <si>
    <t>Dsicount Rate for Cash Payment</t>
  </si>
  <si>
    <t>Total Task Cost Before Discount</t>
  </si>
  <si>
    <t>Total Task Cost After Discount</t>
  </si>
  <si>
    <t>$Rate/Day/        Equipment</t>
  </si>
  <si>
    <t>Surveying</t>
  </si>
  <si>
    <t>Digging</t>
  </si>
  <si>
    <t>Foundation</t>
  </si>
  <si>
    <t>Frameworks</t>
  </si>
  <si>
    <t>Construction</t>
  </si>
  <si>
    <t>Electricity</t>
  </si>
  <si>
    <t>Plumbing</t>
  </si>
  <si>
    <t>Air Conditioning</t>
  </si>
  <si>
    <t>Floors</t>
  </si>
  <si>
    <t>Painting</t>
  </si>
  <si>
    <t>Decorations</t>
  </si>
  <si>
    <t>Total</t>
  </si>
  <si>
    <t>% of Project Labor Cost</t>
  </si>
  <si>
    <t>Theta</t>
  </si>
  <si>
    <t>X in (Radians)</t>
  </si>
  <si>
    <t>F1</t>
  </si>
  <si>
    <t>F2</t>
  </si>
  <si>
    <t>F3</t>
  </si>
  <si>
    <t>F4</t>
  </si>
  <si>
    <t>F5</t>
  </si>
  <si>
    <t>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</si>
</sst>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\ d\,\ yyyy;@"/>
    <numFmt numFmtId="165" formatCode="&quot;$&quot;#,##0.00"/>
    <numFmt numFmtId="166" formatCode="0.0%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0" borderId="4" xfId="0" applyFont="1" applyBorder="1"/>
    <xf numFmtId="164" fontId="2" fillId="0" borderId="5" xfId="0" applyNumberFormat="1" applyFont="1" applyBorder="1"/>
    <xf numFmtId="0" fontId="2" fillId="0" borderId="5" xfId="0" applyFont="1" applyBorder="1"/>
    <xf numFmtId="165" fontId="2" fillId="0" borderId="5" xfId="0" applyNumberFormat="1" applyFont="1" applyBorder="1"/>
    <xf numFmtId="166" fontId="2" fillId="0" borderId="5" xfId="1" applyNumberFormat="1" applyFont="1" applyBorder="1"/>
    <xf numFmtId="0" fontId="4" fillId="0" borderId="6" xfId="0" applyFont="1" applyBorder="1"/>
    <xf numFmtId="0" fontId="2" fillId="0" borderId="7" xfId="0" applyFont="1" applyBorder="1"/>
    <xf numFmtId="0" fontId="2" fillId="2" borderId="7" xfId="0" applyFont="1" applyFill="1" applyBorder="1"/>
    <xf numFmtId="0" fontId="4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164" fontId="2" fillId="0" borderId="7" xfId="0" applyNumberFormat="1" applyFont="1" applyBorder="1"/>
    <xf numFmtId="165" fontId="2" fillId="0" borderId="7" xfId="0" applyNumberFormat="1" applyFont="1" applyBorder="1"/>
    <xf numFmtId="166" fontId="2" fillId="0" borderId="7" xfId="1" applyNumberFormat="1" applyFont="1" applyBorder="1"/>
    <xf numFmtId="0" fontId="4" fillId="0" borderId="11" xfId="0" applyFont="1" applyBorder="1"/>
    <xf numFmtId="164" fontId="2" fillId="0" borderId="12" xfId="0" applyNumberFormat="1" applyFont="1" applyBorder="1"/>
    <xf numFmtId="0" fontId="2" fillId="2" borderId="12" xfId="0" applyFont="1" applyFill="1" applyBorder="1"/>
    <xf numFmtId="0" fontId="2" fillId="0" borderId="12" xfId="0" applyFont="1" applyBorder="1"/>
    <xf numFmtId="165" fontId="2" fillId="0" borderId="12" xfId="0" applyNumberFormat="1" applyFont="1" applyBorder="1"/>
    <xf numFmtId="165" fontId="2" fillId="2" borderId="12" xfId="0" applyNumberFormat="1" applyFont="1" applyFill="1" applyBorder="1"/>
    <xf numFmtId="166" fontId="2" fillId="0" borderId="12" xfId="1" applyNumberFormat="1" applyFont="1" applyBorder="1"/>
    <xf numFmtId="164" fontId="2" fillId="0" borderId="9" xfId="0" applyNumberFormat="1" applyFont="1" applyBorder="1"/>
    <xf numFmtId="165" fontId="2" fillId="0" borderId="9" xfId="0" applyNumberFormat="1" applyFont="1" applyBorder="1"/>
    <xf numFmtId="166" fontId="2" fillId="0" borderId="9" xfId="1" applyNumberFormat="1" applyFont="1" applyBorder="1"/>
    <xf numFmtId="0" fontId="4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165" fontId="2" fillId="0" borderId="2" xfId="0" applyNumberFormat="1" applyFont="1" applyBorder="1"/>
    <xf numFmtId="166" fontId="2" fillId="0" borderId="2" xfId="1" applyNumberFormat="1" applyFont="1" applyBorder="1"/>
    <xf numFmtId="166" fontId="2" fillId="2" borderId="12" xfId="1" applyNumberFormat="1" applyFont="1" applyFill="1" applyBorder="1"/>
    <xf numFmtId="0" fontId="2" fillId="0" borderId="7" xfId="0" applyFont="1" applyFill="1" applyBorder="1"/>
    <xf numFmtId="165" fontId="2" fillId="2" borderId="13" xfId="0" applyNumberFormat="1" applyFont="1" applyFill="1" applyBorder="1"/>
    <xf numFmtId="166" fontId="2" fillId="0" borderId="7" xfId="0" applyNumberFormat="1" applyFont="1" applyBorder="1"/>
    <xf numFmtId="2" fontId="0" fillId="0" borderId="0" xfId="0" applyNumberFormat="1"/>
    <xf numFmtId="165" fontId="2" fillId="2" borderId="7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O12" sqref="O12"/>
    </sheetView>
  </sheetViews>
  <sheetFormatPr defaultColWidth="9.125" defaultRowHeight="15.75" x14ac:dyDescent="0.25"/>
  <cols>
    <col min="1" max="3" width="20.75" style="1" customWidth="1"/>
    <col min="4" max="11" width="15.75" style="1" customWidth="1"/>
    <col min="12" max="12" width="15.875" style="1" customWidth="1"/>
    <col min="13" max="17" width="15.75" style="1" customWidth="1"/>
    <col min="18" max="16384" width="9.125" style="1"/>
  </cols>
  <sheetData>
    <row r="1" spans="1:16" s="2" customFormat="1" ht="47.2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4</v>
      </c>
      <c r="G1" s="4" t="s">
        <v>6</v>
      </c>
      <c r="H1" s="4" t="s">
        <v>7</v>
      </c>
      <c r="I1" s="4" t="s">
        <v>8</v>
      </c>
      <c r="J1" s="4" t="s">
        <v>27</v>
      </c>
      <c r="K1" s="4" t="s">
        <v>9</v>
      </c>
      <c r="L1" s="4" t="s">
        <v>14</v>
      </c>
      <c r="M1" s="4" t="s">
        <v>10</v>
      </c>
      <c r="N1" s="4" t="s">
        <v>11</v>
      </c>
      <c r="O1" s="4" t="s">
        <v>12</v>
      </c>
      <c r="P1" s="5" t="s">
        <v>13</v>
      </c>
    </row>
    <row r="2" spans="1:16" ht="16.5" thickBot="1" x14ac:dyDescent="0.3">
      <c r="A2" s="20" t="s">
        <v>15</v>
      </c>
      <c r="B2" s="21">
        <v>43101</v>
      </c>
      <c r="C2" s="21">
        <v>43837</v>
      </c>
      <c r="D2" s="22">
        <f>C2-B2</f>
        <v>736</v>
      </c>
      <c r="E2" s="35">
        <f>D2/$D$14</f>
        <v>8.898561238060694E-2</v>
      </c>
      <c r="F2" s="23">
        <v>3</v>
      </c>
      <c r="G2" s="23">
        <v>5</v>
      </c>
      <c r="H2" s="24">
        <v>50</v>
      </c>
      <c r="I2" s="25">
        <f>F2*G2*H2</f>
        <v>750</v>
      </c>
      <c r="J2" s="35">
        <f>I2/$I$14</f>
        <v>2.9180608512956192E-2</v>
      </c>
      <c r="K2" s="23">
        <v>2</v>
      </c>
      <c r="L2" s="23">
        <v>10000</v>
      </c>
      <c r="M2" s="25">
        <f>D2*K2*L2</f>
        <v>14720000</v>
      </c>
      <c r="N2" s="26">
        <v>0.1</v>
      </c>
      <c r="O2" s="25">
        <f>I2+M2</f>
        <v>14720750</v>
      </c>
      <c r="P2" s="37">
        <f>O2*(1-N2)</f>
        <v>13248675</v>
      </c>
    </row>
    <row r="3" spans="1:16" x14ac:dyDescent="0.25">
      <c r="A3" s="30" t="s">
        <v>16</v>
      </c>
      <c r="B3" s="31">
        <v>43108</v>
      </c>
      <c r="C3" s="31">
        <v>43850</v>
      </c>
      <c r="D3" s="22">
        <f>C3-B3</f>
        <v>742</v>
      </c>
      <c r="E3" s="35">
        <f t="shared" ref="E3:E12" si="0">D3/$D$14</f>
        <v>8.9711038568492329E-2</v>
      </c>
      <c r="F3" s="32">
        <v>6</v>
      </c>
      <c r="G3" s="32">
        <v>10</v>
      </c>
      <c r="H3" s="33">
        <v>15.5</v>
      </c>
      <c r="I3" s="25">
        <f t="shared" ref="I3:I12" si="1">F3*G3*H3</f>
        <v>930</v>
      </c>
      <c r="J3" s="35">
        <f t="shared" ref="J3:J12" si="2">I3/$I$14</f>
        <v>3.6183954556065677E-2</v>
      </c>
      <c r="K3" s="32">
        <v>3</v>
      </c>
      <c r="L3" s="32">
        <v>6000</v>
      </c>
      <c r="M3" s="25">
        <f t="shared" ref="M3:M12" si="3">D3*K3*L3</f>
        <v>13356000</v>
      </c>
      <c r="N3" s="34">
        <v>6.5000000000000002E-2</v>
      </c>
      <c r="O3" s="25">
        <f t="shared" ref="O3:O12" si="4">I3+M3</f>
        <v>13356930</v>
      </c>
      <c r="P3" s="37">
        <f t="shared" ref="P3:P12" si="5">O3*(1-N3)</f>
        <v>12488729.550000001</v>
      </c>
    </row>
    <row r="4" spans="1:16" x14ac:dyDescent="0.25">
      <c r="A4" s="6" t="s">
        <v>17</v>
      </c>
      <c r="B4" s="7">
        <v>43121</v>
      </c>
      <c r="C4" s="7">
        <v>43881</v>
      </c>
      <c r="D4" s="22">
        <f>C4-B4</f>
        <v>760</v>
      </c>
      <c r="E4" s="35">
        <f t="shared" si="0"/>
        <v>9.1887317132148469E-2</v>
      </c>
      <c r="F4" s="8">
        <v>10</v>
      </c>
      <c r="G4" s="8">
        <v>12</v>
      </c>
      <c r="H4" s="9">
        <v>20</v>
      </c>
      <c r="I4" s="25">
        <f t="shared" si="1"/>
        <v>2400</v>
      </c>
      <c r="J4" s="35">
        <f t="shared" si="2"/>
        <v>9.3377947241459813E-2</v>
      </c>
      <c r="K4" s="8">
        <v>0</v>
      </c>
      <c r="L4" s="8">
        <v>0</v>
      </c>
      <c r="M4" s="25">
        <f t="shared" si="3"/>
        <v>0</v>
      </c>
      <c r="N4" s="10">
        <v>3.7999999999999999E-2</v>
      </c>
      <c r="O4" s="25">
        <f t="shared" si="4"/>
        <v>2400</v>
      </c>
      <c r="P4" s="37">
        <f t="shared" si="5"/>
        <v>2308.7999999999997</v>
      </c>
    </row>
    <row r="5" spans="1:16" x14ac:dyDescent="0.25">
      <c r="A5" s="6" t="s">
        <v>18</v>
      </c>
      <c r="B5" s="7">
        <v>43153</v>
      </c>
      <c r="C5" s="7">
        <v>43886</v>
      </c>
      <c r="D5" s="22">
        <f>C5-B5</f>
        <v>733</v>
      </c>
      <c r="E5" s="35">
        <f t="shared" si="0"/>
        <v>8.8622899286664253E-2</v>
      </c>
      <c r="F5" s="8">
        <v>20</v>
      </c>
      <c r="G5" s="8">
        <v>12</v>
      </c>
      <c r="H5" s="9">
        <v>15.75</v>
      </c>
      <c r="I5" s="25">
        <f t="shared" si="1"/>
        <v>3780</v>
      </c>
      <c r="J5" s="35">
        <f t="shared" si="2"/>
        <v>0.1470702669052992</v>
      </c>
      <c r="K5" s="8">
        <v>0</v>
      </c>
      <c r="L5" s="8">
        <v>0</v>
      </c>
      <c r="M5" s="25">
        <f t="shared" si="3"/>
        <v>0</v>
      </c>
      <c r="N5" s="10">
        <v>8.6999999999999994E-2</v>
      </c>
      <c r="O5" s="25">
        <f t="shared" si="4"/>
        <v>3780</v>
      </c>
      <c r="P5" s="37">
        <f t="shared" si="5"/>
        <v>3451.1400000000003</v>
      </c>
    </row>
    <row r="6" spans="1:16" ht="16.5" thickBot="1" x14ac:dyDescent="0.3">
      <c r="A6" s="11" t="s">
        <v>19</v>
      </c>
      <c r="B6" s="17">
        <v>43157</v>
      </c>
      <c r="C6" s="17">
        <v>43926</v>
      </c>
      <c r="D6" s="22">
        <f>C6-B6</f>
        <v>769</v>
      </c>
      <c r="E6" s="35">
        <f t="shared" si="0"/>
        <v>9.2975456413976545E-2</v>
      </c>
      <c r="F6" s="12">
        <v>20</v>
      </c>
      <c r="G6" s="12">
        <v>12</v>
      </c>
      <c r="H6" s="18">
        <v>20</v>
      </c>
      <c r="I6" s="25">
        <f>F6*G6*H6</f>
        <v>4800</v>
      </c>
      <c r="J6" s="35">
        <f t="shared" si="2"/>
        <v>0.18675589448291963</v>
      </c>
      <c r="K6" s="12">
        <v>5</v>
      </c>
      <c r="L6" s="12">
        <v>3500</v>
      </c>
      <c r="M6" s="25">
        <f t="shared" si="3"/>
        <v>13457500</v>
      </c>
      <c r="N6" s="19">
        <v>2.4E-2</v>
      </c>
      <c r="O6" s="25">
        <f>I6+M6</f>
        <v>13462300</v>
      </c>
      <c r="P6" s="37">
        <f t="shared" si="5"/>
        <v>13139204.799999999</v>
      </c>
    </row>
    <row r="7" spans="1:16" x14ac:dyDescent="0.25">
      <c r="A7" s="14" t="s">
        <v>20</v>
      </c>
      <c r="B7" s="27">
        <v>43196</v>
      </c>
      <c r="C7" s="27">
        <v>43944</v>
      </c>
      <c r="D7" s="22">
        <f t="shared" ref="D7:D12" si="6">C7-B7</f>
        <v>748</v>
      </c>
      <c r="E7" s="35">
        <f t="shared" si="0"/>
        <v>9.0436464756377705E-2</v>
      </c>
      <c r="F7" s="15">
        <v>5</v>
      </c>
      <c r="G7" s="15">
        <v>8</v>
      </c>
      <c r="H7" s="28">
        <v>30</v>
      </c>
      <c r="I7" s="25">
        <f t="shared" si="1"/>
        <v>1200</v>
      </c>
      <c r="J7" s="35">
        <f t="shared" si="2"/>
        <v>4.6688973620729907E-2</v>
      </c>
      <c r="K7" s="15">
        <v>100</v>
      </c>
      <c r="L7" s="15">
        <v>10.5</v>
      </c>
      <c r="M7" s="25">
        <f t="shared" si="3"/>
        <v>785400</v>
      </c>
      <c r="N7" s="29">
        <v>7.4999999999999997E-2</v>
      </c>
      <c r="O7" s="25">
        <f t="shared" si="4"/>
        <v>786600</v>
      </c>
      <c r="P7" s="37">
        <f t="shared" si="5"/>
        <v>727605</v>
      </c>
    </row>
    <row r="8" spans="1:16" x14ac:dyDescent="0.25">
      <c r="A8" s="6" t="s">
        <v>21</v>
      </c>
      <c r="B8" s="7">
        <v>43214</v>
      </c>
      <c r="C8" s="7">
        <v>43968</v>
      </c>
      <c r="D8" s="22">
        <f>C8-B8</f>
        <v>754</v>
      </c>
      <c r="E8" s="35">
        <f t="shared" si="0"/>
        <v>9.1161890944263094E-2</v>
      </c>
      <c r="F8" s="8">
        <v>8</v>
      </c>
      <c r="G8" s="8">
        <v>10</v>
      </c>
      <c r="H8" s="9">
        <v>25</v>
      </c>
      <c r="I8" s="25">
        <f t="shared" si="1"/>
        <v>2000</v>
      </c>
      <c r="J8" s="35">
        <f t="shared" si="2"/>
        <v>7.781495603454984E-2</v>
      </c>
      <c r="K8" s="8">
        <v>150</v>
      </c>
      <c r="L8" s="8">
        <v>36.799999999999997</v>
      </c>
      <c r="M8" s="25">
        <f t="shared" si="3"/>
        <v>4162079.9999999995</v>
      </c>
      <c r="N8" s="10">
        <v>4.9000000000000002E-2</v>
      </c>
      <c r="O8" s="25">
        <f t="shared" si="4"/>
        <v>4164079.9999999995</v>
      </c>
      <c r="P8" s="37">
        <f t="shared" si="5"/>
        <v>3960040.0799999991</v>
      </c>
    </row>
    <row r="9" spans="1:16" ht="16.5" thickBot="1" x14ac:dyDescent="0.3">
      <c r="A9" s="11" t="s">
        <v>22</v>
      </c>
      <c r="B9" s="17">
        <v>43238</v>
      </c>
      <c r="C9" s="17">
        <v>44014</v>
      </c>
      <c r="D9" s="22">
        <f t="shared" si="6"/>
        <v>776</v>
      </c>
      <c r="E9" s="35">
        <f t="shared" si="0"/>
        <v>9.3821786966509488E-2</v>
      </c>
      <c r="F9" s="12">
        <v>8</v>
      </c>
      <c r="G9" s="12">
        <v>10</v>
      </c>
      <c r="H9" s="18">
        <v>40</v>
      </c>
      <c r="I9" s="25">
        <f t="shared" si="1"/>
        <v>3200</v>
      </c>
      <c r="J9" s="35">
        <f t="shared" si="2"/>
        <v>0.12450392965527975</v>
      </c>
      <c r="K9" s="12">
        <v>20</v>
      </c>
      <c r="L9" s="12">
        <v>119.5</v>
      </c>
      <c r="M9" s="25">
        <f t="shared" si="3"/>
        <v>1854640</v>
      </c>
      <c r="N9" s="19">
        <v>1.4999999999999999E-2</v>
      </c>
      <c r="O9" s="25">
        <f t="shared" si="4"/>
        <v>1857840</v>
      </c>
      <c r="P9" s="37">
        <f t="shared" si="5"/>
        <v>1829972.4</v>
      </c>
    </row>
    <row r="10" spans="1:16" x14ac:dyDescent="0.25">
      <c r="A10" s="14" t="s">
        <v>23</v>
      </c>
      <c r="B10" s="27">
        <v>43284</v>
      </c>
      <c r="C10" s="27">
        <v>44031</v>
      </c>
      <c r="D10" s="22">
        <f t="shared" si="6"/>
        <v>747</v>
      </c>
      <c r="E10" s="35">
        <f t="shared" si="0"/>
        <v>9.0315560391730138E-2</v>
      </c>
      <c r="F10" s="15">
        <v>6</v>
      </c>
      <c r="G10" s="15">
        <v>15</v>
      </c>
      <c r="H10" s="28">
        <v>27.5</v>
      </c>
      <c r="I10" s="25">
        <f t="shared" si="1"/>
        <v>2475</v>
      </c>
      <c r="J10" s="35">
        <f t="shared" si="2"/>
        <v>9.6296008092755431E-2</v>
      </c>
      <c r="K10" s="15">
        <v>1000</v>
      </c>
      <c r="L10" s="15">
        <v>5.75</v>
      </c>
      <c r="M10" s="25">
        <f t="shared" si="3"/>
        <v>4295250</v>
      </c>
      <c r="N10" s="29">
        <v>0</v>
      </c>
      <c r="O10" s="25">
        <f t="shared" si="4"/>
        <v>4297725</v>
      </c>
      <c r="P10" s="37">
        <f t="shared" si="5"/>
        <v>4297725</v>
      </c>
    </row>
    <row r="11" spans="1:16" x14ac:dyDescent="0.25">
      <c r="A11" s="6" t="s">
        <v>24</v>
      </c>
      <c r="B11" s="7">
        <v>43301</v>
      </c>
      <c r="C11" s="7">
        <v>44040</v>
      </c>
      <c r="D11" s="22">
        <f t="shared" si="6"/>
        <v>739</v>
      </c>
      <c r="E11" s="35">
        <f t="shared" si="0"/>
        <v>8.9348325474549628E-2</v>
      </c>
      <c r="F11" s="8">
        <v>4</v>
      </c>
      <c r="G11" s="8">
        <v>12</v>
      </c>
      <c r="H11" s="9">
        <v>16.5</v>
      </c>
      <c r="I11" s="25">
        <f t="shared" si="1"/>
        <v>792</v>
      </c>
      <c r="J11" s="35">
        <f t="shared" si="2"/>
        <v>3.0814722589681737E-2</v>
      </c>
      <c r="K11" s="8">
        <v>200</v>
      </c>
      <c r="L11" s="8">
        <v>16.25</v>
      </c>
      <c r="M11" s="25">
        <f t="shared" si="3"/>
        <v>2401750</v>
      </c>
      <c r="N11" s="10">
        <v>3.5000000000000003E-2</v>
      </c>
      <c r="O11" s="25">
        <f t="shared" si="4"/>
        <v>2402542</v>
      </c>
      <c r="P11" s="37">
        <f t="shared" si="5"/>
        <v>2318453.0299999998</v>
      </c>
    </row>
    <row r="12" spans="1:16" ht="16.5" thickBot="1" x14ac:dyDescent="0.3">
      <c r="A12" s="11" t="s">
        <v>25</v>
      </c>
      <c r="B12" s="17">
        <v>43310</v>
      </c>
      <c r="C12" s="17">
        <v>44077</v>
      </c>
      <c r="D12" s="22">
        <f t="shared" si="6"/>
        <v>767</v>
      </c>
      <c r="E12" s="35">
        <f t="shared" si="0"/>
        <v>9.2733647684681411E-2</v>
      </c>
      <c r="F12" s="12">
        <v>9</v>
      </c>
      <c r="G12" s="12">
        <v>10</v>
      </c>
      <c r="H12" s="18">
        <v>37.5</v>
      </c>
      <c r="I12" s="25">
        <f t="shared" si="1"/>
        <v>3375</v>
      </c>
      <c r="J12" s="35">
        <f t="shared" si="2"/>
        <v>0.13131273830830287</v>
      </c>
      <c r="K12" s="12">
        <v>50</v>
      </c>
      <c r="L12" s="12">
        <v>48.5</v>
      </c>
      <c r="M12" s="25">
        <f t="shared" si="3"/>
        <v>1859975</v>
      </c>
      <c r="N12" s="19">
        <v>0.15</v>
      </c>
      <c r="O12" s="25">
        <f>I12+M12</f>
        <v>1863350</v>
      </c>
      <c r="P12" s="37">
        <f t="shared" si="5"/>
        <v>1583847.5</v>
      </c>
    </row>
    <row r="13" spans="1:16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</row>
    <row r="14" spans="1:16" ht="16.5" thickBot="1" x14ac:dyDescent="0.3">
      <c r="A14" s="11" t="s">
        <v>26</v>
      </c>
      <c r="B14" s="12"/>
      <c r="C14" s="12"/>
      <c r="D14" s="13">
        <f>SUM(D2:D12)</f>
        <v>8271</v>
      </c>
      <c r="E14" s="38"/>
      <c r="F14" s="12"/>
      <c r="G14" s="12"/>
      <c r="H14" s="12"/>
      <c r="I14" s="40">
        <f>SUM(I2:I12)</f>
        <v>25702</v>
      </c>
      <c r="J14" s="36"/>
      <c r="K14" s="12"/>
      <c r="L14" s="12"/>
      <c r="M14" s="40">
        <f>SUM(M2:M12)</f>
        <v>56892595</v>
      </c>
      <c r="N14" s="12"/>
      <c r="O14" s="40">
        <f>SUM(O2:O12)</f>
        <v>56918297</v>
      </c>
      <c r="P14" s="40">
        <f>SUM(P2:P12)</f>
        <v>53600012.299999997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D1" workbookViewId="0">
      <selection activeCell="H2" sqref="H2:H21"/>
    </sheetView>
  </sheetViews>
  <sheetFormatPr defaultRowHeight="14.25" x14ac:dyDescent="0.2"/>
  <cols>
    <col min="2" max="2" width="12.125" customWidth="1"/>
    <col min="3" max="3" width="16.125" customWidth="1"/>
    <col min="4" max="4" width="11.875" customWidth="1"/>
    <col min="5" max="5" width="20.125" customWidth="1"/>
    <col min="6" max="6" width="11.75" customWidth="1"/>
    <col min="7" max="7" width="19" customWidth="1"/>
    <col min="8" max="8" width="11.875" customWidth="1"/>
  </cols>
  <sheetData>
    <row r="1" spans="1:8" x14ac:dyDescent="0.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">
      <c r="A2">
        <v>10</v>
      </c>
      <c r="B2">
        <f>RADIANS(A2)</f>
        <v>0.17453292519943295</v>
      </c>
      <c r="C2" s="39">
        <f>4*POWER(B2,1.5)-SQRT(B2+3)</f>
        <v>-1.4900624555110997</v>
      </c>
      <c r="D2" s="39">
        <f>1/POWER(3*B2+2,1/5)</f>
        <v>0.83099026942916732</v>
      </c>
      <c r="E2" s="39">
        <f>LN(POWER(5*B2,4)) * POWER(2*B2+3,3)</f>
        <v>-20.465425809520323</v>
      </c>
      <c r="F2" s="39">
        <f>POWER(EXP(4*B2)-5,3)</f>
        <v>-26.731061873309336</v>
      </c>
      <c r="G2" s="39">
        <f>LOG10(ABS((2-9*B2)/(1-POWER(B2,2))))</f>
        <v>-0.35390152094876043</v>
      </c>
      <c r="H2" s="39">
        <f>SIN(POWER(2*B2+3,4))</f>
        <v>0.13991942243574979</v>
      </c>
    </row>
    <row r="3" spans="1:8" x14ac:dyDescent="0.2">
      <c r="A3">
        <v>20</v>
      </c>
      <c r="B3">
        <f t="shared" ref="B3:B21" si="0">RADIANS(A3)</f>
        <v>0.3490658503988659</v>
      </c>
      <c r="C3" s="39">
        <f t="shared" ref="C3:C21" si="1">4*POWER(B3,1.5)-SQRT(B3+3)</f>
        <v>-1.0051078327435041</v>
      </c>
      <c r="D3" s="39">
        <f t="shared" ref="D3:D21" si="2">1/POWER(3*B3+2,1/5)</f>
        <v>0.80023930362637175</v>
      </c>
      <c r="E3" s="39">
        <f t="shared" ref="E3:E21" si="3">LN(POWER(5*B3,4)) * POWER(2*B3+3,3)</f>
        <v>112.67252683452919</v>
      </c>
      <c r="F3" s="39">
        <f t="shared" ref="F3:F21" si="4">POWER(EXP(4*B3)-5,3)</f>
        <v>-0.88452703190873083</v>
      </c>
      <c r="G3" s="39">
        <f t="shared" ref="G3:G21" si="5">LOG10(ABS((2-9*B3)/(1-POWER(B3,2))))</f>
        <v>0.11394096013238331</v>
      </c>
      <c r="H3" s="39">
        <f t="shared" ref="H3:H21" si="6">SIN(POWER(2*B3+3,4))</f>
        <v>-0.99361282783886939</v>
      </c>
    </row>
    <row r="4" spans="1:8" x14ac:dyDescent="0.2">
      <c r="A4">
        <v>30</v>
      </c>
      <c r="B4">
        <f t="shared" si="0"/>
        <v>0.52359877559829882</v>
      </c>
      <c r="C4" s="39">
        <f t="shared" si="1"/>
        <v>-0.36161821220651635</v>
      </c>
      <c r="D4" s="39">
        <f t="shared" si="2"/>
        <v>0.77525929892583034</v>
      </c>
      <c r="E4" s="39">
        <f t="shared" si="3"/>
        <v>255.20111945160593</v>
      </c>
      <c r="F4" s="39">
        <f t="shared" si="4"/>
        <v>30.386732274031711</v>
      </c>
      <c r="G4" s="39">
        <f t="shared" si="5"/>
        <v>0.57250848732722059</v>
      </c>
      <c r="H4" s="39">
        <f t="shared" si="6"/>
        <v>-0.95292323886686237</v>
      </c>
    </row>
    <row r="5" spans="1:8" x14ac:dyDescent="0.2">
      <c r="A5">
        <v>40</v>
      </c>
      <c r="B5">
        <f t="shared" si="0"/>
        <v>0.69813170079773179</v>
      </c>
      <c r="C5" s="39">
        <f t="shared" si="1"/>
        <v>0.41022284392107222</v>
      </c>
      <c r="D5" s="39">
        <f t="shared" si="2"/>
        <v>0.75433116384857901</v>
      </c>
      <c r="E5" s="39">
        <f t="shared" si="3"/>
        <v>424.86653770379155</v>
      </c>
      <c r="F5" s="39">
        <f t="shared" si="4"/>
        <v>1451.4220077170098</v>
      </c>
      <c r="G5" s="39">
        <f t="shared" si="5"/>
        <v>0.92197798673881248</v>
      </c>
      <c r="H5" s="39">
        <f t="shared" si="6"/>
        <v>0.30648531174041249</v>
      </c>
    </row>
    <row r="6" spans="1:8" x14ac:dyDescent="0.2">
      <c r="A6">
        <v>50</v>
      </c>
      <c r="B6">
        <f t="shared" si="0"/>
        <v>0.87266462599716477</v>
      </c>
      <c r="C6" s="39">
        <f t="shared" si="1"/>
        <v>1.2929430155389423</v>
      </c>
      <c r="D6" s="39">
        <f t="shared" si="2"/>
        <v>0.73639245383395202</v>
      </c>
      <c r="E6" s="39">
        <f t="shared" si="3"/>
        <v>629.69575246816657</v>
      </c>
      <c r="F6" s="39">
        <f t="shared" si="4"/>
        <v>21502.44880674555</v>
      </c>
      <c r="G6" s="39">
        <f t="shared" si="5"/>
        <v>1.3900422804475794</v>
      </c>
      <c r="H6" s="39">
        <f t="shared" si="6"/>
        <v>-0.95529297811353908</v>
      </c>
    </row>
    <row r="7" spans="1:8" x14ac:dyDescent="0.2">
      <c r="A7">
        <v>60</v>
      </c>
      <c r="B7">
        <f t="shared" si="0"/>
        <v>1.0471975511965976</v>
      </c>
      <c r="C7" s="39">
        <f t="shared" si="1"/>
        <v>2.2747361052864359</v>
      </c>
      <c r="D7" s="39">
        <f t="shared" si="2"/>
        <v>0.72074305576030884</v>
      </c>
      <c r="E7" s="39">
        <f t="shared" si="3"/>
        <v>875.55132754341855</v>
      </c>
      <c r="F7" s="39">
        <f>POWER(EXP(4*B7)-5,3)</f>
        <v>226344.91563600412</v>
      </c>
      <c r="G7" s="39">
        <f t="shared" si="5"/>
        <v>1.8856042509145223</v>
      </c>
      <c r="H7" s="39">
        <f t="shared" si="6"/>
        <v>0.94904453136513733</v>
      </c>
    </row>
    <row r="8" spans="1:8" x14ac:dyDescent="0.2">
      <c r="A8">
        <v>70</v>
      </c>
      <c r="B8">
        <f t="shared" si="0"/>
        <v>1.2217304763960306</v>
      </c>
      <c r="C8" s="39">
        <f t="shared" si="1"/>
        <v>3.3469234774353818</v>
      </c>
      <c r="D8" s="39">
        <f t="shared" si="2"/>
        <v>0.70689853580760131</v>
      </c>
      <c r="E8" s="39">
        <f t="shared" si="3"/>
        <v>1167.598152117097</v>
      </c>
      <c r="F8" s="39">
        <f t="shared" si="4"/>
        <v>2074865.2716085094</v>
      </c>
      <c r="G8" s="39">
        <f t="shared" si="5"/>
        <v>1.2615121318517903</v>
      </c>
      <c r="H8" s="39">
        <f t="shared" si="6"/>
        <v>-0.99800644348122225</v>
      </c>
    </row>
    <row r="9" spans="1:8" x14ac:dyDescent="0.2">
      <c r="A9">
        <v>80</v>
      </c>
      <c r="B9">
        <f t="shared" si="0"/>
        <v>1.3962634015954636</v>
      </c>
      <c r="C9" s="39">
        <f t="shared" si="1"/>
        <v>4.5027730176309655</v>
      </c>
      <c r="D9" s="39">
        <f t="shared" si="2"/>
        <v>0.69451055090128888</v>
      </c>
      <c r="E9" s="39">
        <f t="shared" si="3"/>
        <v>1510.7411142569576</v>
      </c>
      <c r="F9" s="39">
        <f t="shared" si="4"/>
        <v>17864437.157843128</v>
      </c>
      <c r="G9" s="39">
        <f t="shared" si="5"/>
        <v>1.0464073214005403</v>
      </c>
      <c r="H9" s="39">
        <f t="shared" si="6"/>
        <v>0.90790187120686616</v>
      </c>
    </row>
    <row r="10" spans="1:8" x14ac:dyDescent="0.2">
      <c r="A10">
        <v>90</v>
      </c>
      <c r="B10">
        <f t="shared" si="0"/>
        <v>1.5707963267948966</v>
      </c>
      <c r="C10" s="39">
        <f t="shared" si="1"/>
        <v>5.7368628953495442</v>
      </c>
      <c r="D10" s="39">
        <f t="shared" si="2"/>
        <v>0.68332069959065123</v>
      </c>
      <c r="E10" s="39">
        <f t="shared" si="3"/>
        <v>1909.788843527072</v>
      </c>
      <c r="F10" s="39">
        <f t="shared" si="4"/>
        <v>149291702.57256114</v>
      </c>
      <c r="G10" s="39">
        <f t="shared" si="5"/>
        <v>0.91756848512547518</v>
      </c>
      <c r="H10" s="39">
        <f t="shared" si="6"/>
        <v>0.39532039448394818</v>
      </c>
    </row>
    <row r="11" spans="1:8" x14ac:dyDescent="0.2">
      <c r="A11">
        <v>100</v>
      </c>
      <c r="B11">
        <f t="shared" si="0"/>
        <v>1.7453292519943295</v>
      </c>
      <c r="C11" s="39">
        <f t="shared" si="1"/>
        <v>7.044703758509435</v>
      </c>
      <c r="D11" s="39">
        <f t="shared" si="2"/>
        <v>0.67313230747433017</v>
      </c>
      <c r="E11" s="39">
        <f t="shared" si="3"/>
        <v>2369.5241325083425</v>
      </c>
      <c r="F11" s="39">
        <f t="shared" si="4"/>
        <v>1229633964.1423104</v>
      </c>
      <c r="G11" s="39">
        <f t="shared" si="5"/>
        <v>0.82603032808053733</v>
      </c>
      <c r="H11" s="39">
        <f t="shared" si="6"/>
        <v>0.17596159952933374</v>
      </c>
    </row>
    <row r="12" spans="1:8" x14ac:dyDescent="0.2">
      <c r="A12">
        <v>110</v>
      </c>
      <c r="B12">
        <f t="shared" si="0"/>
        <v>1.9198621771937625</v>
      </c>
      <c r="C12" s="39">
        <f t="shared" si="1"/>
        <v>8.4224981115681263</v>
      </c>
      <c r="D12" s="39">
        <f t="shared" si="2"/>
        <v>0.66379241250646503</v>
      </c>
      <c r="E12" s="39">
        <f t="shared" si="3"/>
        <v>2894.7370545870485</v>
      </c>
      <c r="F12" s="39">
        <f t="shared" si="4"/>
        <v>10055691776.654697</v>
      </c>
      <c r="G12" s="39">
        <f t="shared" si="5"/>
        <v>0.75500298310911407</v>
      </c>
      <c r="H12" s="39">
        <f t="shared" si="6"/>
        <v>0.91298118235493919</v>
      </c>
    </row>
    <row r="13" spans="1:8" x14ac:dyDescent="0.2">
      <c r="A13">
        <v>120</v>
      </c>
      <c r="B13">
        <f t="shared" si="0"/>
        <v>2.0943951023931953</v>
      </c>
      <c r="C13" s="39">
        <f t="shared" si="1"/>
        <v>9.8669787172571688</v>
      </c>
      <c r="D13" s="39">
        <f t="shared" si="2"/>
        <v>0.65517983834670712</v>
      </c>
      <c r="E13" s="39">
        <f t="shared" si="3"/>
        <v>3490.2413949397005</v>
      </c>
      <c r="F13" s="39">
        <f t="shared" si="4"/>
        <v>81943003118.24556</v>
      </c>
      <c r="G13" s="39">
        <f t="shared" si="5"/>
        <v>0.69683855344206913</v>
      </c>
      <c r="H13" s="39">
        <f t="shared" si="6"/>
        <v>0.32853726409768463</v>
      </c>
    </row>
    <row r="14" spans="1:8" x14ac:dyDescent="0.2">
      <c r="A14">
        <v>130</v>
      </c>
      <c r="B14">
        <f t="shared" si="0"/>
        <v>2.2689280275926285</v>
      </c>
      <c r="C14" s="39">
        <f t="shared" si="1"/>
        <v>11.375295452300007</v>
      </c>
      <c r="D14" s="39">
        <f t="shared" si="2"/>
        <v>0.6471970517793616</v>
      </c>
      <c r="E14" s="39">
        <f t="shared" si="3"/>
        <v>4160.8829747691943</v>
      </c>
      <c r="F14" s="39">
        <f t="shared" si="4"/>
        <v>666575782955.15442</v>
      </c>
      <c r="G14" s="39">
        <f t="shared" si="5"/>
        <v>0.64745558207183829</v>
      </c>
      <c r="H14" s="39">
        <f t="shared" si="6"/>
        <v>-0.90328281980399028</v>
      </c>
    </row>
    <row r="15" spans="1:8" x14ac:dyDescent="0.2">
      <c r="A15">
        <v>140</v>
      </c>
      <c r="B15">
        <f t="shared" si="0"/>
        <v>2.4434609527920612</v>
      </c>
      <c r="C15" s="39">
        <f t="shared" si="1"/>
        <v>12.944933377934888</v>
      </c>
      <c r="D15" s="39">
        <f t="shared" si="2"/>
        <v>0.63976445473853105</v>
      </c>
      <c r="E15" s="39">
        <f t="shared" si="3"/>
        <v>4911.5437869508769</v>
      </c>
      <c r="F15" s="39">
        <f t="shared" si="4"/>
        <v>5417618777663.0225</v>
      </c>
      <c r="G15" s="39">
        <f t="shared" si="5"/>
        <v>0.60443754398166527</v>
      </c>
      <c r="H15" s="39">
        <f t="shared" si="6"/>
        <v>-0.91764601847913896</v>
      </c>
    </row>
    <row r="16" spans="1:8" x14ac:dyDescent="0.2">
      <c r="A16">
        <v>150</v>
      </c>
      <c r="B16">
        <f t="shared" si="0"/>
        <v>2.6179938779914944</v>
      </c>
      <c r="C16" s="39">
        <f t="shared" si="1"/>
        <v>14.573651743355333</v>
      </c>
      <c r="D16" s="39">
        <f t="shared" si="2"/>
        <v>0.63281629004312756</v>
      </c>
      <c r="E16" s="39">
        <f t="shared" si="3"/>
        <v>5747.1438668204919</v>
      </c>
      <c r="F16" s="39">
        <f t="shared" si="4"/>
        <v>44012804546619.359</v>
      </c>
      <c r="G16" s="39">
        <f t="shared" si="5"/>
        <v>0.56624323024317336</v>
      </c>
      <c r="H16" s="39">
        <f t="shared" si="6"/>
        <v>0.96911495374948764</v>
      </c>
    </row>
    <row r="17" spans="1:8" x14ac:dyDescent="0.2">
      <c r="A17">
        <v>160</v>
      </c>
      <c r="B17">
        <f t="shared" si="0"/>
        <v>2.7925268031909272</v>
      </c>
      <c r="C17" s="39">
        <f t="shared" si="1"/>
        <v>16.259437502499154</v>
      </c>
      <c r="D17" s="39">
        <f t="shared" si="2"/>
        <v>0.62629764485158346</v>
      </c>
      <c r="E17" s="39">
        <f t="shared" si="3"/>
        <v>6672.6418987007419</v>
      </c>
      <c r="F17" s="39">
        <f t="shared" si="4"/>
        <v>357483489559615</v>
      </c>
      <c r="G17" s="39">
        <f t="shared" si="5"/>
        <v>0.5318327826239726</v>
      </c>
      <c r="H17" s="39">
        <f t="shared" si="6"/>
        <v>-0.33343750362066837</v>
      </c>
    </row>
    <row r="18" spans="1:8" x14ac:dyDescent="0.2">
      <c r="A18">
        <v>170</v>
      </c>
      <c r="B18">
        <f t="shared" si="0"/>
        <v>2.9670597283903604</v>
      </c>
      <c r="C18" s="39">
        <f t="shared" si="1"/>
        <v>18.000469180213212</v>
      </c>
      <c r="D18" s="39">
        <f t="shared" si="2"/>
        <v>0.6201622180793025</v>
      </c>
      <c r="E18" s="39">
        <f t="shared" si="3"/>
        <v>7693.0351033137586</v>
      </c>
      <c r="F18" s="39">
        <f t="shared" si="4"/>
        <v>2903262779359407.5</v>
      </c>
      <c r="G18" s="39">
        <f t="shared" si="5"/>
        <v>0.5004728623744763</v>
      </c>
      <c r="H18" s="39">
        <f t="shared" si="6"/>
        <v>-0.15781831202896218</v>
      </c>
    </row>
    <row r="19" spans="1:8" x14ac:dyDescent="0.2">
      <c r="A19">
        <v>180</v>
      </c>
      <c r="B19">
        <f t="shared" si="0"/>
        <v>3.1415926535897931</v>
      </c>
      <c r="C19" s="39">
        <f t="shared" si="1"/>
        <v>19.795088298151502</v>
      </c>
      <c r="D19" s="39">
        <f t="shared" si="2"/>
        <v>0.61437063037387274</v>
      </c>
      <c r="E19" s="39">
        <f t="shared" si="3"/>
        <v>8813.3587143658406</v>
      </c>
      <c r="F19" s="39">
        <f t="shared" si="4"/>
        <v>2.3577270595330632E+16</v>
      </c>
      <c r="G19" s="39">
        <f t="shared" si="5"/>
        <v>0.47162746441082087</v>
      </c>
      <c r="H19" s="39">
        <f t="shared" si="6"/>
        <v>-0.15778921848679878</v>
      </c>
    </row>
    <row r="20" spans="1:8" x14ac:dyDescent="0.2">
      <c r="A20">
        <v>190</v>
      </c>
      <c r="B20">
        <f t="shared" si="0"/>
        <v>3.3161255787892263</v>
      </c>
      <c r="C20" s="39">
        <f t="shared" si="1"/>
        <v>21.641776438888083</v>
      </c>
      <c r="D20" s="39">
        <f t="shared" si="2"/>
        <v>0.60888912643982718</v>
      </c>
      <c r="E20" s="39">
        <f t="shared" si="3"/>
        <v>10038.685223871722</v>
      </c>
      <c r="F20" s="39">
        <f t="shared" si="4"/>
        <v>1.9146490448443808E+17</v>
      </c>
      <c r="G20" s="39">
        <f t="shared" si="5"/>
        <v>0.44489307811700257</v>
      </c>
      <c r="H20" s="39">
        <f t="shared" si="6"/>
        <v>0.21160147621086836</v>
      </c>
    </row>
    <row r="21" spans="1:8" x14ac:dyDescent="0.2">
      <c r="A21">
        <v>200</v>
      </c>
      <c r="B21">
        <f t="shared" si="0"/>
        <v>3.4906585039886591</v>
      </c>
      <c r="C21" s="39">
        <f t="shared" si="1"/>
        <v>23.539136592395408</v>
      </c>
      <c r="D21" s="39">
        <f t="shared" si="2"/>
        <v>0.6036885657388269</v>
      </c>
      <c r="E21" s="39">
        <f t="shared" si="3"/>
        <v>11374.123503200506</v>
      </c>
      <c r="F21" s="39">
        <f t="shared" si="4"/>
        <v>1.5548163350263148E+18</v>
      </c>
      <c r="G21" s="39">
        <f t="shared" si="5"/>
        <v>0.41995831704110154</v>
      </c>
      <c r="H21" s="39">
        <f t="shared" si="6"/>
        <v>-0.92687903396410032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 Management</vt:lpstr>
      <vt:lpstr>Functions</vt:lpstr>
      <vt:lpstr>Theta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Marmor</dc:creator>
  <cp:lastModifiedBy>pc</cp:lastModifiedBy>
  <dcterms:created xsi:type="dcterms:W3CDTF">2018-02-23T17:20:22Z</dcterms:created>
  <dcterms:modified xsi:type="dcterms:W3CDTF">2021-04-18T09:09:01Z</dcterms:modified>
</cp:coreProperties>
</file>