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19200" windowHeight="6405"/>
  </bookViews>
  <sheets>
    <sheet name="Ex.1 Yousra" sheetId="6" r:id="rId1"/>
    <sheet name="Exercise 1 Sol" sheetId="1" r:id="rId2"/>
    <sheet name="Ex.2 Yousra" sheetId="7" r:id="rId3"/>
    <sheet name="Exercise 2 Sol" sheetId="2" r:id="rId4"/>
    <sheet name="Ex.3 Yousra" sheetId="8" r:id="rId5"/>
    <sheet name="Exercise 3 Sol" sheetId="3" r:id="rId6"/>
    <sheet name="Sheet4" sheetId="14" r:id="rId7"/>
    <sheet name="Exercise 4 Sol" sheetId="4" r:id="rId8"/>
    <sheet name="Practice" sheetId="10" r:id="rId9"/>
    <sheet name="Ex.4 Yousra" sheetId="9" r:id="rId10"/>
    <sheet name="Sheet5" sheetId="15" r:id="rId11"/>
    <sheet name="CB_DATA_" sheetId="5" state="hidden" r:id="rId12"/>
  </sheets>
  <definedNames>
    <definedName name="CBx_SheetRef" localSheetId="11">CB_DATA_!$A$14</definedName>
    <definedName name="solver_adj" localSheetId="0" hidden="1">'Ex.1 Yousra'!$C$8:$D$8</definedName>
    <definedName name="solver_adj" localSheetId="2" hidden="1">'Ex.2 Yousra'!$C$5:$E$7</definedName>
    <definedName name="solver_adj" localSheetId="4" hidden="1">'Ex.3 Yousra'!$F$2:$H$2</definedName>
    <definedName name="solver_adj" localSheetId="6" hidden="1">Sheet4!$D$1:$F$1</definedName>
    <definedName name="solver_cvg" localSheetId="0" hidden="1">0.0001</definedName>
    <definedName name="solver_cvg" localSheetId="2" hidden="1">0.0001</definedName>
    <definedName name="solver_cvg" localSheetId="4" hidden="1">0.0001</definedName>
    <definedName name="solver_cvg" localSheetId="6" hidden="1">0.0001</definedName>
    <definedName name="solver_drv" localSheetId="0" hidden="1">1</definedName>
    <definedName name="solver_drv" localSheetId="2" hidden="1">1</definedName>
    <definedName name="solver_drv" localSheetId="4" hidden="1">1</definedName>
    <definedName name="solver_drv" localSheetId="6" hidden="1">1</definedName>
    <definedName name="solver_eng" localSheetId="0" hidden="1">2</definedName>
    <definedName name="solver_eng" localSheetId="2" hidden="1">2</definedName>
    <definedName name="solver_eng" localSheetId="4" hidden="1">2</definedName>
    <definedName name="solver_eng" localSheetId="3" hidden="1">1</definedName>
    <definedName name="solver_eng" localSheetId="6" hidden="1">2</definedName>
    <definedName name="solver_est" localSheetId="0" hidden="1">1</definedName>
    <definedName name="solver_est" localSheetId="2" hidden="1">1</definedName>
    <definedName name="solver_est" localSheetId="4" hidden="1">1</definedName>
    <definedName name="solver_est" localSheetId="6" hidden="1">1</definedName>
    <definedName name="solver_itr" localSheetId="0" hidden="1">2147483647</definedName>
    <definedName name="solver_itr" localSheetId="2" hidden="1">2147483647</definedName>
    <definedName name="solver_itr" localSheetId="4" hidden="1">2147483647</definedName>
    <definedName name="solver_itr" localSheetId="6" hidden="1">2147483647</definedName>
    <definedName name="solver_lhs1" localSheetId="0" hidden="1">'Ex.1 Yousra'!$E$11:$E$12</definedName>
    <definedName name="solver_lhs1" localSheetId="2" hidden="1">'Ex.2 Yousra'!$C$8:$E$8</definedName>
    <definedName name="solver_lhs1" localSheetId="4" hidden="1">'Ex.3 Yousra'!$I$5:$I$6</definedName>
    <definedName name="solver_lhs1" localSheetId="6" hidden="1">Sheet4!$B$3</definedName>
    <definedName name="solver_lhs2" localSheetId="0" hidden="1">'Ex.1 Yousra'!$F$8</definedName>
    <definedName name="solver_lhs2" localSheetId="2" hidden="1">'Ex.2 Yousra'!$F$5:$F$7</definedName>
    <definedName name="solver_lhs2" localSheetId="4" hidden="1">'Ex.3 Yousra'!$D$5</definedName>
    <definedName name="solver_lhs2" localSheetId="6" hidden="1">Sheet4!$B$4</definedName>
    <definedName name="solver_lhs3" localSheetId="2" hidden="1">'Ex.2 Yousra'!$E$16</definedName>
    <definedName name="solver_lhs3" localSheetId="4" hidden="1">'Ex.3 Yousra'!$D$6</definedName>
    <definedName name="solver_lhs3" localSheetId="6" hidden="1">Sheet4!$B$5</definedName>
    <definedName name="solver_lhs4" localSheetId="2" hidden="1">'Ex.2 Yousra'!$F$13</definedName>
    <definedName name="solver_lhs4" localSheetId="4" hidden="1">'Ex.3 Yousra'!$D$6</definedName>
    <definedName name="solver_lhs5" localSheetId="2" hidden="1">'Ex.2 Yousra'!$F$14</definedName>
    <definedName name="solver_lhs5" localSheetId="4" hidden="1">'Ex.3 Yousra'!$D$6</definedName>
    <definedName name="solver_lhs6" localSheetId="2" hidden="1">'Ex.2 Yousra'!$F$15</definedName>
    <definedName name="solver_lhs7" localSheetId="2" hidden="1">'Ex.2 Yousra'!$F$6</definedName>
    <definedName name="solver_mip" localSheetId="0" hidden="1">2147483647</definedName>
    <definedName name="solver_mip" localSheetId="2" hidden="1">2147483647</definedName>
    <definedName name="solver_mip" localSheetId="4" hidden="1">2147483647</definedName>
    <definedName name="solver_mip" localSheetId="6" hidden="1">2147483647</definedName>
    <definedName name="solver_mni" localSheetId="0" hidden="1">30</definedName>
    <definedName name="solver_mni" localSheetId="2" hidden="1">30</definedName>
    <definedName name="solver_mni" localSheetId="4" hidden="1">30</definedName>
    <definedName name="solver_mni" localSheetId="6" hidden="1">30</definedName>
    <definedName name="solver_mrt" localSheetId="0" hidden="1">0.075</definedName>
    <definedName name="solver_mrt" localSheetId="2" hidden="1">0.075</definedName>
    <definedName name="solver_mrt" localSheetId="4" hidden="1">0.075</definedName>
    <definedName name="solver_mrt" localSheetId="6" hidden="1">0.075</definedName>
    <definedName name="solver_msl" localSheetId="0" hidden="1">2</definedName>
    <definedName name="solver_msl" localSheetId="2" hidden="1">2</definedName>
    <definedName name="solver_msl" localSheetId="4" hidden="1">2</definedName>
    <definedName name="solver_msl" localSheetId="6" hidden="1">2</definedName>
    <definedName name="solver_neg" localSheetId="0" hidden="1">1</definedName>
    <definedName name="solver_neg" localSheetId="2" hidden="1">1</definedName>
    <definedName name="solver_neg" localSheetId="4" hidden="1">2</definedName>
    <definedName name="solver_neg" localSheetId="3" hidden="1">1</definedName>
    <definedName name="solver_neg" localSheetId="6" hidden="1">2</definedName>
    <definedName name="solver_nod" localSheetId="0" hidden="1">2147483647</definedName>
    <definedName name="solver_nod" localSheetId="2" hidden="1">2147483647</definedName>
    <definedName name="solver_nod" localSheetId="4" hidden="1">2147483647</definedName>
    <definedName name="solver_nod" localSheetId="6" hidden="1">2147483647</definedName>
    <definedName name="solver_num" localSheetId="0" hidden="1">1</definedName>
    <definedName name="solver_num" localSheetId="2" hidden="1">2</definedName>
    <definedName name="solver_num" localSheetId="4" hidden="1">1</definedName>
    <definedName name="solver_num" localSheetId="3" hidden="1">0</definedName>
    <definedName name="solver_num" localSheetId="6" hidden="1">3</definedName>
    <definedName name="solver_nwt" localSheetId="0" hidden="1">1</definedName>
    <definedName name="solver_nwt" localSheetId="2" hidden="1">1</definedName>
    <definedName name="solver_nwt" localSheetId="4" hidden="1">1</definedName>
    <definedName name="solver_nwt" localSheetId="6" hidden="1">1</definedName>
    <definedName name="solver_opt" localSheetId="0" hidden="1">'Ex.1 Yousra'!$F$9</definedName>
    <definedName name="solver_opt" localSheetId="2" hidden="1">'Ex.2 Yousra'!$F$8</definedName>
    <definedName name="solver_opt" localSheetId="4" hidden="1">'Ex.3 Yousra'!$I$4</definedName>
    <definedName name="solver_opt" localSheetId="3" hidden="1">'Exercise 2 Sol'!$C$21</definedName>
    <definedName name="solver_opt" localSheetId="6" hidden="1">Sheet4!$D$1</definedName>
    <definedName name="solver_pre" localSheetId="0" hidden="1">0.000001</definedName>
    <definedName name="solver_pre" localSheetId="2" hidden="1">0.000001</definedName>
    <definedName name="solver_pre" localSheetId="4" hidden="1">0.000001</definedName>
    <definedName name="solver_pre" localSheetId="6" hidden="1">0.000001</definedName>
    <definedName name="solver_rbv" localSheetId="0" hidden="1">1</definedName>
    <definedName name="solver_rbv" localSheetId="2" hidden="1">1</definedName>
    <definedName name="solver_rbv" localSheetId="4" hidden="1">1</definedName>
    <definedName name="solver_rbv" localSheetId="6" hidden="1">1</definedName>
    <definedName name="solver_rel1" localSheetId="0" hidden="1">1</definedName>
    <definedName name="solver_rel1" localSheetId="2" hidden="1">2</definedName>
    <definedName name="solver_rel1" localSheetId="4" hidden="1">2</definedName>
    <definedName name="solver_rel1" localSheetId="6" hidden="1">2</definedName>
    <definedName name="solver_rel2" localSheetId="0" hidden="1">1</definedName>
    <definedName name="solver_rel2" localSheetId="2" hidden="1">1</definedName>
    <definedName name="solver_rel2" localSheetId="4" hidden="1">2</definedName>
    <definedName name="solver_rel2" localSheetId="6" hidden="1">2</definedName>
    <definedName name="solver_rel3" localSheetId="2" hidden="1">2</definedName>
    <definedName name="solver_rel3" localSheetId="4" hidden="1">2</definedName>
    <definedName name="solver_rel3" localSheetId="6" hidden="1">2</definedName>
    <definedName name="solver_rel4" localSheetId="2" hidden="1">1</definedName>
    <definedName name="solver_rel4" localSheetId="4" hidden="1">2</definedName>
    <definedName name="solver_rel5" localSheetId="2" hidden="1">1</definedName>
    <definedName name="solver_rel5" localSheetId="4" hidden="1">2</definedName>
    <definedName name="solver_rel6" localSheetId="2" hidden="1">1</definedName>
    <definedName name="solver_rel7" localSheetId="2" hidden="1">1</definedName>
    <definedName name="solver_rhs1" localSheetId="0" hidden="1">'Ex.1 Yousra'!$G$11:$G$12</definedName>
    <definedName name="solver_rhs1" localSheetId="2" hidden="1">'Ex.2 Yousra'!$C$16:$E$16</definedName>
    <definedName name="solver_rhs1" localSheetId="4" hidden="1">'Ex.3 Yousra'!$K$5:$K$6</definedName>
    <definedName name="solver_rhs1" localSheetId="6" hidden="1">Sheet4!$H$3</definedName>
    <definedName name="solver_rhs2" localSheetId="0" hidden="1">'Ex.1 Yousra'!$H$8</definedName>
    <definedName name="solver_rhs2" localSheetId="2" hidden="1">'Ex.2 Yousra'!$F$13:$F$15</definedName>
    <definedName name="solver_rhs2" localSheetId="4" hidden="1">'Ex.3 Yousra'!$K$5</definedName>
    <definedName name="solver_rhs2" localSheetId="6" hidden="1">Sheet4!$H$4</definedName>
    <definedName name="solver_rhs3" localSheetId="2" hidden="1">'Ex.2 Yousra'!$E$8</definedName>
    <definedName name="solver_rhs3" localSheetId="4" hidden="1">'Ex.3 Yousra'!$K$6</definedName>
    <definedName name="solver_rhs3" localSheetId="6" hidden="1">Sheet4!$H$5</definedName>
    <definedName name="solver_rhs4" localSheetId="2" hidden="1">'Ex.2 Yousra'!$F$5</definedName>
    <definedName name="solver_rhs4" localSheetId="4" hidden="1">'Ex.3 Yousra'!$K$6</definedName>
    <definedName name="solver_rhs5" localSheetId="2" hidden="1">'Ex.2 Yousra'!$F$6</definedName>
    <definedName name="solver_rhs5" localSheetId="4" hidden="1">'Ex.3 Yousra'!$K$6</definedName>
    <definedName name="solver_rhs6" localSheetId="2" hidden="1">'Ex.2 Yousra'!$F$7</definedName>
    <definedName name="solver_rhs7" localSheetId="2" hidden="1">'Ex.2 Yousra'!$F$14</definedName>
    <definedName name="solver_rlx" localSheetId="0" hidden="1">2</definedName>
    <definedName name="solver_rlx" localSheetId="2" hidden="1">2</definedName>
    <definedName name="solver_rlx" localSheetId="4" hidden="1">2</definedName>
    <definedName name="solver_rlx" localSheetId="6" hidden="1">2</definedName>
    <definedName name="solver_rsd" localSheetId="0" hidden="1">0</definedName>
    <definedName name="solver_rsd" localSheetId="2" hidden="1">0</definedName>
    <definedName name="solver_rsd" localSheetId="4" hidden="1">0</definedName>
    <definedName name="solver_rsd" localSheetId="6" hidden="1">0</definedName>
    <definedName name="solver_scl" localSheetId="0" hidden="1">1</definedName>
    <definedName name="solver_scl" localSheetId="2" hidden="1">1</definedName>
    <definedName name="solver_scl" localSheetId="4" hidden="1">1</definedName>
    <definedName name="solver_scl" localSheetId="6" hidden="1">1</definedName>
    <definedName name="solver_sho" localSheetId="0" hidden="1">2</definedName>
    <definedName name="solver_sho" localSheetId="2" hidden="1">2</definedName>
    <definedName name="solver_sho" localSheetId="4" hidden="1">2</definedName>
    <definedName name="solver_sho" localSheetId="6" hidden="1">2</definedName>
    <definedName name="solver_ssz" localSheetId="0" hidden="1">100</definedName>
    <definedName name="solver_ssz" localSheetId="2" hidden="1">100</definedName>
    <definedName name="solver_ssz" localSheetId="4" hidden="1">100</definedName>
    <definedName name="solver_ssz" localSheetId="6" hidden="1">100</definedName>
    <definedName name="solver_tim" localSheetId="0" hidden="1">2147483647</definedName>
    <definedName name="solver_tim" localSheetId="2" hidden="1">2147483647</definedName>
    <definedName name="solver_tim" localSheetId="4" hidden="1">2147483647</definedName>
    <definedName name="solver_tim" localSheetId="6" hidden="1">2147483647</definedName>
    <definedName name="solver_tol" localSheetId="0" hidden="1">0.01</definedName>
    <definedName name="solver_tol" localSheetId="2" hidden="1">0.01</definedName>
    <definedName name="solver_tol" localSheetId="4" hidden="1">0.01</definedName>
    <definedName name="solver_tol" localSheetId="6" hidden="1">0.01</definedName>
    <definedName name="solver_typ" localSheetId="0" hidden="1">1</definedName>
    <definedName name="solver_typ" localSheetId="2" hidden="1">2</definedName>
    <definedName name="solver_typ" localSheetId="4" hidden="1">3</definedName>
    <definedName name="solver_typ" localSheetId="3" hidden="1">1</definedName>
    <definedName name="solver_typ" localSheetId="6" hidden="1">1</definedName>
    <definedName name="solver_val" localSheetId="0" hidden="1">0</definedName>
    <definedName name="solver_val" localSheetId="2" hidden="1">0</definedName>
    <definedName name="solver_val" localSheetId="4" hidden="1">0</definedName>
    <definedName name="solver_val" localSheetId="3" hidden="1">0</definedName>
    <definedName name="solver_val" localSheetId="6" hidden="1">0</definedName>
    <definedName name="solver_ver" localSheetId="0" hidden="1">3</definedName>
    <definedName name="solver_ver" localSheetId="2" hidden="1">3</definedName>
    <definedName name="solver_ver" localSheetId="4" hidden="1">3</definedName>
    <definedName name="solver_ver" localSheetId="3" hidden="1">3</definedName>
    <definedName name="solver_ver" localSheetId="6" hidden="1">3</definedName>
    <definedName name="x">'Ex.3 Yousra'!$F$2</definedName>
    <definedName name="x_1_1">'Ex.2 Yousra'!$C$5</definedName>
    <definedName name="x_12">'Ex.2 Yousra'!$D$5</definedName>
    <definedName name="y">'Ex.3 Yousra'!$G$2</definedName>
    <definedName name="z">'Ex.3 Yousra'!$H$2</definedName>
  </definedNames>
  <calcPr calcId="144525"/>
  <extLst>
    <ext uri="GoogleSheetsCustomDataVersion1">
      <go:sheetsCustomData xmlns:go="http://customooxmlschemas.google.com/" r:id="" roundtripDataSignature="AMtx7mhC6I9584P2Dx46iAamtxq6zbyBog=="/>
    </ext>
  </extLst>
</workbook>
</file>

<file path=xl/calcChain.xml><?xml version="1.0" encoding="utf-8"?>
<calcChain xmlns="http://schemas.openxmlformats.org/spreadsheetml/2006/main">
  <c r="F4" i="9" l="1"/>
  <c r="F5" i="9"/>
  <c r="F9" i="9"/>
  <c r="F11" i="9"/>
  <c r="F10" i="9"/>
  <c r="C9" i="9"/>
  <c r="C8" i="9"/>
  <c r="C6" i="15" l="1"/>
  <c r="I6" i="15"/>
  <c r="G11" i="15"/>
  <c r="D12" i="15" s="1"/>
  <c r="F11" i="15"/>
  <c r="D11" i="15"/>
  <c r="G10" i="15"/>
  <c r="F10" i="15"/>
  <c r="D10" i="15"/>
  <c r="G9" i="15"/>
  <c r="F9" i="15"/>
  <c r="B4" i="14"/>
  <c r="B5" i="14"/>
  <c r="B3" i="14"/>
  <c r="F12" i="15" l="1"/>
  <c r="G12" i="15" s="1"/>
  <c r="D13" i="15" s="1"/>
  <c r="F13" i="15" l="1"/>
  <c r="G13" i="15" s="1"/>
  <c r="B7" i="10" l="1"/>
  <c r="E13" i="10"/>
  <c r="H12" i="10"/>
  <c r="G12" i="10"/>
  <c r="G13" i="10"/>
  <c r="H13" i="10" s="1"/>
  <c r="E14" i="10" s="1"/>
  <c r="E12" i="10"/>
  <c r="H11" i="10"/>
  <c r="G11" i="10"/>
  <c r="E11" i="10"/>
  <c r="H10" i="10"/>
  <c r="G10" i="10"/>
  <c r="G14" i="10" l="1"/>
  <c r="H14" i="10" s="1"/>
  <c r="B11" i="5" l="1"/>
  <c r="A11" i="5"/>
  <c r="F5" i="3"/>
  <c r="E5" i="3"/>
  <c r="D5" i="3"/>
  <c r="B20" i="2"/>
  <c r="D16" i="2"/>
  <c r="C16" i="2"/>
  <c r="B16" i="2"/>
  <c r="E15" i="2"/>
  <c r="E14" i="2"/>
  <c r="E13" i="2"/>
  <c r="D9" i="1"/>
  <c r="D8" i="1"/>
  <c r="D6" i="1"/>
  <c r="P2" i="5"/>
</calcChain>
</file>

<file path=xl/sharedStrings.xml><?xml version="1.0" encoding="utf-8"?>
<sst xmlns="http://schemas.openxmlformats.org/spreadsheetml/2006/main" count="117" uniqueCount="84">
  <si>
    <t>X</t>
  </si>
  <si>
    <t>Y</t>
  </si>
  <si>
    <t>Total</t>
  </si>
  <si>
    <t>Max Capacity</t>
  </si>
  <si>
    <t>Decision Variables</t>
  </si>
  <si>
    <t>Objective Fn</t>
  </si>
  <si>
    <t>Subject to</t>
  </si>
  <si>
    <t>Cost per unit</t>
  </si>
  <si>
    <t>Warehouse 1</t>
  </si>
  <si>
    <t>Warehouse 2</t>
  </si>
  <si>
    <t>Warehouse 3</t>
  </si>
  <si>
    <t>Supply</t>
  </si>
  <si>
    <t>Factory 1</t>
  </si>
  <si>
    <t>Factory 2</t>
  </si>
  <si>
    <t>Factory 3</t>
  </si>
  <si>
    <t>Demand</t>
  </si>
  <si>
    <t>Amount Shipped</t>
  </si>
  <si>
    <t>Total Supply</t>
  </si>
  <si>
    <t>Total Demand</t>
  </si>
  <si>
    <t>Objective Function</t>
  </si>
  <si>
    <t>Variables</t>
  </si>
  <si>
    <t>Value</t>
  </si>
  <si>
    <t>Equation 1</t>
  </si>
  <si>
    <t>Equation 2</t>
  </si>
  <si>
    <t>Equation 3</t>
  </si>
  <si>
    <t>Z</t>
  </si>
  <si>
    <t>L.H.S.</t>
  </si>
  <si>
    <t>R.H.S.</t>
  </si>
  <si>
    <t>Input Cells</t>
  </si>
  <si>
    <t>Needed Money</t>
  </si>
  <si>
    <t>Down Payment</t>
  </si>
  <si>
    <t>No of Months</t>
  </si>
  <si>
    <t>NPER</t>
  </si>
  <si>
    <t>Annual Interest Rate</t>
  </si>
  <si>
    <t>Rate</t>
  </si>
  <si>
    <t>Value of Down Payement</t>
  </si>
  <si>
    <t>Loan Amount</t>
  </si>
  <si>
    <t>PV</t>
  </si>
  <si>
    <t>PMT</t>
  </si>
  <si>
    <t>FV</t>
  </si>
  <si>
    <t>Crystal Ball Data</t>
  </si>
  <si>
    <t>Workbook Variables</t>
  </si>
  <si>
    <t>Last Var Column</t>
  </si>
  <si>
    <t xml:space="preserve">    Name:</t>
  </si>
  <si>
    <t xml:space="preserve">    Value:</t>
  </si>
  <si>
    <t>Worksheet Data</t>
  </si>
  <si>
    <t>Last Data Column Used</t>
  </si>
  <si>
    <t>Sheet Ref</t>
  </si>
  <si>
    <t>Sheet Guid</t>
  </si>
  <si>
    <t>d589260e-41b8-4090-8fad-386cf7b2867d</t>
  </si>
  <si>
    <t>2d713b9b-fa39-4188-9d0d-8202268ca184</t>
  </si>
  <si>
    <t>Deleted sheet count</t>
  </si>
  <si>
    <t>Last row used</t>
  </si>
  <si>
    <t>Data blocks</t>
  </si>
  <si>
    <t>CB_Block_0</t>
  </si>
  <si>
    <t>CB_Block_7.0.0.0:1</t>
  </si>
  <si>
    <t>㜸〱敤㕣㔹㙣㈴㐷ㄹ㥥㙡㑦㡦愷挷昶摡㔹㙦㡥つ㈱㌱㠴㈴㄰㉦捥㝡㤳㈵〴㔸㡣㡦散ㄱ扣戱戳昶㙥㐰㠰㘶摢㌳搵敢捥㑥㜷㍢摤㍤摥㜵㠸㤴〰〹㠷㌸ㄵづㄱ〸㠷㈲㠴ㄴㅥ㌸㕥ㄲ㡥扣㈰㈱㠱㔰㤰㜸㠰〷㈴ㅥ〲㐲昰〰㐲㉢昱挲〳㈸㝣㕦㜵昷㑣捦㡣愷敤㑣ㄲ㜰㤰㙢㌳扦慢敢敡慡晡捦晡晦敡攴㐴㉥㤷㝢〱㠹㝦㤹昲捣㕣戳戴ㄱ㠴搲㤹㤸昵㙡㌵㔹〹㙤捦つ㈶愶㝤摦摣㤸户㠳戰てつち㘵ㅢ昵㠱㕥づ散〷㘴戱扣㉥晤〰㡤昴㕣慥㔸㌴㌴搴㜳㄰晥㐶㤲〷㠳扤〶昳〰愷㘶㘷ㄶ㔶敥挳愸㑢愱攷换〳㘳㘷愲扥㐷㈶㈷㈷㈶㈷摥㜲敢挴挱〳㘳戳昵㕡㔸昷攵ㄱ㔷搶㐳摦慣ㅤㄸ㕢慣慦搴散捡扢攵挶戲㜷㕥扡㐷攴捡挱㕢㔷捣摢摥㍡㜹摢攱挳搶ㅤ㜷扣㜵㄰㉦捥捤捦捥㉣晡搲ち㕥㤶ㄱ㜵㑥昷戶㌹㔹戱戹㉥㈹㝤摢㍤㌷㌱㍢㠳晦㔲㜳挷搳敤ㄳ㑢慢㔲㠶㝣戱昴愵㕢㤱㠱㠱㡥〳捥㜴㄰搴㥤㌵㙥㥣攱ㅣ挵㌲㉢㘶㄰敡捥慣慣搵っ㈷ㄹ戵攸㉣㘰摦㙡收挶愰戳㈴摤挰づ敤㜵㍢摣㈸㌸换ㄸ愸㍡攴㥣づ攴㈹搳㍤㈷敦㌶ㅤ愹㍢挷敡㜶㌵ㅦ愵㕣摦㑤挹㄰改㠹愹挵㑦㑣〷捥散慡改慢ㄹ〵摣㤶㡣戶㐷晤㑡㙢摢敢扢㡦换愹慢㌷㜰捣ㅢ扡户㐳捤ㄹ搳㙦戴ㅣ敦摥㌲㕥㝣敢っ㙥改摥㍥戵㐷慤㝤摥搴扤㡦摡捡搶搶㘲㈰愶㙤戵愳㔸㡣㔱㈰攸㈷㈸ㄲ㄰㠱㐶㠹㘰㠰㘰㄰㐰攴晦〱づ㐹㜷㘴㤵㔶㌶戵昲㡡㔶慥㘸攵慡㔶㤶㕡搹搲捡攷戴昲慡㔶戶戵昲㝤㕡昹㍣摡㈴愹搸摦慦挵挹㝢㘱敤㍢挶㘳捦㥥㝣㙡敡㜳愷㍦昴敦㘷㝥㌱戸〷㡤敥㠹㈷㌵攷㥢ㄷ㐰㙡㑤ㅡ㍥㌴㜱㤰晦戶收〹戰㠴㜵搸扡摤㥡㥣慣ㅥ㍥㘸摥㙡敡㕣㔶〶昲㕢〸㘵〴㙤〷慤㝢㙤户敡㕤㔰戸扢㘶挶っ㘴㜳攳挶攳扡ㄹ慦敥㔶㠳搷㙣㕥戹ㄴ㥡愱扣扡扤慥㌹㐸㐷户㈵戰㤵っ搴晢慥㙤敦㜶挶慣搵攵昴㐵㍢慡㝥㙤㕢戵戳攸㝢㉢摤㙢㡦晡昲晥㐶㙤挷㡣愶㈱搰搶搵搸ㅤ慢㡣慡愲㜹㡤捤慥㝡㠱㜴搵昴挶㥤㐵扢㜲㕥晡㑢㤲攲㔰㔶搵㔲㉦㘷㔵捣昵攳ぢ㉥ㄶち㙥慤扥㍥㕤㙡摤㜹㌱〴㌳换㉡收扢㈶晤㜰㘳搹㕣愹挹㉢㕡㥡㐴敦㐴挵晥㤶攲愳㕥愵ㅥ捣㝡㙥攸㝢戵搶㥡改敡扡〹㐹㔳㍤改㔵㘵㍥㥦㔳㐲〱挲戶慦㑦㠸摣捤摤㜹㐱㈱㈲㠵㘲㌲昲㔵慤㘴㌷㜱ち慢挳㉡㙡㤲㌴愹扤㘱㡢挱㌸㕦㈵㘳㌲㌸㌰戵㈶敡づ扥昴㡤㕢っ摢挰摣㉢摢㔸搳㐶攳搵摦戹㉥摤昰戸改㔶㙢搲捦搴㝣㠲㌳㌲㠶〱昴㑢㄰〸㕤㜷㡦㙡㑥㕣ㄴㅢ晡〵扢ㅡ慥ㄶ㔶愵㝤㙥㌵㐴ㄹ戴㘳戱挸慤敤㐸挶㘵㈸㌲昶ㄲ㡣〲㤴㑡戹挲㍥㌶㉡㤴㤰㜲㍡愵㔳〶㉦户〸㜲昶㙢攱攵㐱敢愸㕤ぢ㘵㈴㤴㠷㉤㘰㈴搲㙡ち㝤㐳㈴㔱摦慣㐴ち㘳㥦㌵ぢ㉡㌵㙤㌷摣㘸昲㙤〷㤷㐴㐴戴㉢ぢ㜶㥣㉣愰㈸㘸㤵〷ㄹ扣〶愲㘹㤳〶搹㡤㔳㐴㐴㌶挸搰散ㄸ戹㤵挸搸㍥㐳㐶愰㝤㥡〸搹晡㘰㜷ㄹ㐱㘲敦㈴㔲㜶敡捡㡦扢搲㙣㌳㍢㍥㤲㘶㤷㘳攳㡣㉢〸慥㈴戸㡡㘰㍦㠰昸㌳㈴ㅣ愵ㅣ昲慤挹㜸つ㥥㡤㙢〸㕥ぢ〰昹㘴㔰收挴愲㡡㌶搴㜶散㐸戶ㅢ㠲㥤慣㡣攲㐸ㄴ搱㌲㙥搸㤹㐳㡥㐲㜴㙣㜵敥っ㕤㥢㔷㍡昶挶敥戴㤹㕥づ㈹㌲愳㘹㝡慤㕢㌴㑤㙦〴㥢昶愸户慥㐳㔷㘳㡣攰㜵〰㈵攳昵㠴㔰㉥㌴㜸户㘷搱搳愴㝣㔵㤸㐵㤱㌱搴愳㠲㡦〹㤹㐷㠰っ㈱搷㜱㝣搹戵愱㘹づ㡥㕢慦㝡ㅢ晡㐰㜷晥㡥㤱摥愶㌷㜷昵づ㝤㐵㉦搲㡡扥ㅥ散㈵㝥摦㔵挷摣㠰㙡攳㐶㠲㥢〰摡㜴っ㑦摦㉦搶㔳愰捣㘲㈷㠵戹扤昴扡㈸㉢㜷㜹㘳㑤㉡つ㌴㘸㉤㥢晥㌹ㄹ挲㠳㜱㘲づ戶戰攷晢戲㠶㐳㙤㔵ㄵ昰晣㜲㘵㙢㘱㜰搴昷ㅣ㤶敦摡挸挱慢㐲㌱攴昳㕡㕦慥捤㐶捥戰㌵㔳㍥愷ㄴ攵㔰〷摦摡㕤㐸愴㍡戵㤲ㄷ晢㘵㥦㉦㜷㈵㐹て㤲攴㑤搸㔶攳㘶〰㐸〹昱摢慥ㄲ攵〰㥢扤㔹㌵㙢戵㔸改攱换㌸㥤戴昹㄰㍢攴挸㐰攴戰㥤㠱晦㈰ㄸ㜲㤶㙣愷㈱㉣〶㥣㐵改㔷攰㕢戰㙢戲ㄴ戹㘵㈹㙡㜶㘵挵慢㐴㔶昴昵㜵㥣愷㌳晣㙢㡡㑥摡愴㐴㈶户㘷㔶㘶㥣挵㥢㐴㐵㌷㈴㠵㑡㠶㙢愸㈱㠱㐸㜹㙣扢㉢㘲㝡㄰㌱户㘰攳㡣㠳〴㤳〴㠷〰昴㕦㐱搲㙣㜷攳ㄹち敢㕦愷㑢扢㕣捥ㄵ㠹〶攵㈲㝣慥慢戰㍡捣搷扣㠵攰㜶㠰㌶昳㠷づ挸っ㐲㔴㈸㑦ㄱ愲ち㘳㔸㘷㙣㜹㠱㌴戰挷㐲㘰㘹戶ㅥ㠴㥥挳挸搲㤰㌵攷摤敤㠵㜳㜶戰㠶㐸搴愸ㄵ㘷敥㕤㤵㉥愸换㠷敤搳㔶收慤慤挹慡㘱㉤㜹㜵㠸戶ㄳ㜳㍢攱㘰㡥敤㠰㉤愹捥收㥡㐰敡敤㝣㡣㈱〴㜶㕡昹㕢改㡤摤㤶昷㥢㠷扥攱收㡥㉥摢㘱㑤づ㔸ㄱ搳㌱㕦戴戰㡢㠸ㅣ㔴晢慤攵㔵㕦捡戹㈱敢㤸㙦㔷㙢戶㉢㠹っ搸㤸っ搶捤换㜳㠸ㄲ㉣㝡㡣〱㝡敥㤰戵散㥢㙥戰㘶㌲愰戸戱户攵㐹㠵㐵㜴㙢挶㜶〳扣㐶㘱㤱昹㘱㙢㘹搵扢㠰㘸㙤摤㜱㡦㤹㙢挱㡥挰ち㠹㍥㑡ち㌵㐲ㄳ㥡㈶㡡㕡戱㔷晣昰㐰㥥换㤱昷昲〴ち㔷㌹㥤㍥昳っ敤㑤扢㍥㡥搱搰㑥攷㥣〶ㄱ㍤㙡ㄴ昶㘵㑡㘱㜲慡㜱〷晢扣つ攰昸戱搳㈷㥡㤱戹㤷㄰慦搶改攳捦㤰昰㡡㈸ㅡ㘱㄰㝡攸昶㐴㠴挲㌲搲つ昸て昸收㔳㍢昱㤵㉣搵㠶戴户愷㤹㍤㡡㌸搲愰㌵㙦慥挸ㅡ愲搱㡥ㄹ敥㠹ㅥ㘸挴㍡㘶㉤㠸敢㘶㍤挷㌱㐹㔸㈴捡愵㡡㐹晡㥤慥㠷摥㐹摢㌵㉣〰㐵㝤㜱㤱㜹ㄱ㐵收㐵㔵㌴㘸㥤㘲㘰㔰攵㌹㤶㜷捥昴敤㜰搵戱㉢㐵㍥㌰㜸户㈳㈸ㄲ㉣㑥戹㥢愴㐴㘲㡣戵搹昲愷㘱戰〵ㄳ㐰昶〴愴㈸户㡥挸〷摤㙡愲㠰㝦愲㐷户ㄲ挴㡢昲㤳ㅡ敦挰㘸扡扡ㄷ〱㠱愳搲愵攴昶挵愵㠷㔰ㄲ㠹㈰㘲㍤㠳㐴攰ㄳ㑣㠹㜸㍡戸ぢ搶㘹搷づ㠱㍤㘲散愸ㅤ捥〵㐰㌹〰戲敡㜰㝢戵挲㙡慡搳㜸㐳㈷㕣搷㔹搵愲㈴慥敤慣㑦㙢㡤㌷㙣㔲ㅤ改㤳㤴ㅡ搹慡㤱搲㉢㥢捣㜱㈷㈹ㅡ愱搴㜶愲㙢㐴㤶搳戴戹敦㤴㈱㉦㐱㉤㈹㥡挹ㄹ敦㔴㠴㠲㌰㙦慣愱攸戱捦㈶㡦㔴扣㠶ㄶ㐰㠹㕡㉡㉡ㅢ㡡〳㠲㈷㜰改愴㉡㑢昱ㄳ昸㝢㑦㥣㕤愸㠷㉤㌵收挵搱戸㘶扡㔶㕢㜰㘱㈳㔴㑣扦扡㐳㔸ㅡ㙢㡢昴㡢攲捥㕥㜵㝦戴扤㈹㐶㡣搹㤰㐱㤱っ㉦㌰搸㄰捣㤵㡡愷搲㌶ㅢ攲㔶㌷㡡㡢㝣㍡㈹㑤㔷㘱㘰㈹慣捥挹㜵㘵㠴㌵敤昸㔱搵愱㜱㔶㔴㜲搴戰愶㔷〲㈸昴㤰㜲㍣捥㈹〶㌷慣㔳㜴㑡攱ち〳挴㙥㥣㕢慣㠴〸散㌶〶攰戹㘰攷㘰〷㍢ㄲ〵㑥㘸㥢㔱㠲ㄶ㌲〸户㜵ㄱ攴㥤ㅥ㌱ち㐱㙡愹昴昷㈹昱㤵挷㤹㥥㥡捡㈵㤹㤸㠹ㄸ散捡戰ㅤ㠰摣㜴㕣㤲㕣㌴㥡㠴换㈳挹愶㠴搶㘰㔲㐶〳㘳㠸〶㥦ㅦ攲づて㈳㔹挳㘴㥢ㅡ㙥戸㠵㌶戴㘹㙤㘳㡦㜵挲慤搴敡㔵愹㔴㜱㈲慢㤵㐶摥ㄱ昸㔲㤷晦㈲㙥捡搸㤷㜸㔳㑥攰㈰挵㈵ㄳ㐹扤㕢摤挶ㄴ扡㉢㈱㠷㌱㈲搵挷昰㘳㠶㔳㑥㠵挳㍡㙥㈹搰㍡摣摢扣扥愰慥捥㐱愴㜵ㄴ㔱㤶捤攳㌶㕥㈳㠶慣戸㉤搵㙣摥㥢昷㘸戱愷㡡㡥摢㔱搱㡥挰ㄱ搶ㄹ〹扣㐲〱挶㐸㡦摣挱㐱㜲㤷攲搸敥愵㠷搴㘳敥ㄲ㔰愱㌰㈰ㄸ攱攵ㄹ㈸㠷㕤〵㈳搱摣搶㥡㌶户㘰散㤷㜶户㌱つ㈰ㄸ〴愶㐱㡢㤶㤱㠱㌳㡢晣搶〶捥㜵㘸㤵ㄱㅦ㑤㠷㔲ㄹ愱ㅣ㠵扢ㅥ㐸〳㌷昱ㄸ扤散㐱〹㠵晢搴戵戰攴㘶攲戸㠳〳㤰攷㕦搱㔶戸㘸㠶戸晣攲敥㙦㉢㥥慥㔶㘹敥挲㍢户㈳戰㡡㡢ㅢ㤱㌹扡慦敤㑡㤶㕡ㄳ敤扢敢摢㉡攲慢㠲㠷收㈶㡥㥢㘱㘵㜵㈹摣㠸慥㙤昵㑡ㄲ晡戳昰㐶㙣晡㜶摡捣㜹㤷搷㔰搷戹昷愵昳慥㜷挱㔵昳搲〳摥昹〳㠵攰〲㘵㍦㈷㔹捡扤㠰㝦㉡㘹㌹晤㈷ㄸ㜱㍢搳收〰㑤昷〸挷㔱㈹㤲〶㘳挸㘷搰〹㙣昷挶㥤〱搲挹扥㌶㍡㔱㠲㘰㤷㔰摣㜳㉦ㅢ愱㠸ㅦ〳慤㈴㤶攸㐰㡥㍤晦㌶㔸㕦晣〸㈵㐴㌸㥥㘳㌱愲扦づ戹っ搴㈹㐱ㅥ㕦昰攰㜵㤰晦ㅦ㉣㈵摣扣㈹㍢晤ㄷ㤸㔹晣戰ㅤ㐵搷ㄲ㐵捦㜴愰㐸昰ㄲ㠸攲摦扢㤰㐹㤲捥攰散㡢ち㠳㜳㑤扢〷搰㔷晣扡敦晦昰〰㍡ㅦㄳ㠷戲搱㄰㘸扢〱捦つㄳ愱慦挳㐴㘰攸㕥㤹〸㈷㤱ㄱ㡣攱㐷㈶㐲散〳㔹㐰挱搶㈶〲㈳㝢ㄹ㠶㘰㉡搰㥡㜲㙢昰〴㜶㠵㐳晦搸㜱㕣扢㤵〱愲昹㔰㕡挱㉣㍣㔲㔷㜶ㄶ㉦㥡扥改散㔷攵挷㝣〹㘵收㉦攳ㅥ户敡挲ㅥ㔷㙦㕡愳㍡㙤攲慢㐸㝣散扢晥㤴敤摤㕥〷愶愲ㄴ㌹敦㐵㔱ㄴ㕥㠲愷㐴昰摣㤰晢攰扥敦ㅥ晢挳〳㡦㑣昱慥㕡㑣慢晡捤挸昷ㄲ戰愷㍤㠱㤰㙥敡㥡挸攵晣㉣攷㈴㍥㑦戲搷㙡㜲挶昴㤵ㄵㄴㄸ㑥㤲㡤〸㉦㐵㤸ㄱ昱敤〴ㄳㄳ户ㅥ㈲ㄳ㜳愲捤摤愹㍥㙢㔲㉥挲㠹搴挴㤵㑦㉦〹ㅡ㡡慥㡡慣㐷㙢㔳晦㍥㔴搱㡢㥣㐸慢㤵挸㔳㈷㤳㄰摦㙢搷㜵㠷愹敢愲㠳っ㠳晥㠹㤴㐲昴㠱ㄴ㤲㍥挸昰㍡㠰㤲㔲愷㤰搱㙦〱挸㠸慢戵〷㜸改て搸ㄵ〲戲㜱攵慦挷㑦㔸戰㡢挰㘲攲㡢敦昵㐴㑢㕢㌴㔱㑤っ搴㉡㥢㘶〹ㄹ㜵㜸㘱挱㘴㔲扡㡣㑣㤲昴㐳挸㙤摢ㅤ挵㤷っ㌹㔱搸㉤㘲㙣摤愱慦慤攴摣改搶㜱敦〳㝡愶愰ㄴ㠶扢㤷挵㌸㤰慡〸㕤搴戴ㄴㄵㄱづ㐷搹㐶愷㠱戸ち㍡换摤㡦㔳㈹㐲㝦晣㑥㠸昵攳捤愱㉦㙦慦愱㡥㜳晢戱㐰晥㘰㝦㕤㥢挱搸㜸㉢㌹〶ㄲ㜶㕢慤㡡搱攵昰搳攸挲㐵攷㠴搱捣慡㘷㜱ㄸ㝦ㄲ捥敡搳㍡昴㍦㘳搷㡡戳捥戰㌷㠳搸㉤晡晦㍤㈸搸㔲晦ぢ㐶摥ㄴ㈲摦ㅢ㘷昸愰㌳㝥戲㘵挸㠶㍢〲捦㌶㠲㌷敡㘰㙣愸㉣〳摥㔱㙥〹㥦慤㐶搵㑡㠲挳敦㤵㙦扦ㄸ搱攸㑢摢㜶愰慢〰㘴㙣㐸晦㌶㐴㔰搷晥慤㜲㉢㌹摤ㄶ摥㠷㡥晢㑥摡ㄵ摦ぢ㍣㉢ㅣ㕢㐲挸㜷㡣㕦㥥㔹戰㜹愶挵户摡㠵摡昵搸㠹挱て愰捦晣〲〴昶摤㌲㝣㜹㈲㤱㡣㉢㙣㉦㡥挱㙦㤰㐶㔲挱㈵敡㠶攰㌲敢㥥扡㔹挳㘷慢ぢ昰㜴㠶㉣摡ㄱ慡㉥昲㌷户摦捥攰挶攱㝥搶扢攱つ㤲戵〹㠴挶搴ㄲ摥昷〱敥㙡晢ㅥ戴戶㡤搷ㄶ戰㘵㙦ㅥ户㤲晥㈴㌰扡扤户戴ㄲっ摦挹慦㤱㑢㐶㤹㄰ㄷ昶愷昰㜷晢敥㔹㡥㌶ち㉡㡦㍦攴愶ㅢ㙣扣〶攷搹㌶㈲摦㘷搱㔵㑣ㄳ攰㘷㤸㜱㠶て㠲㍥㍥㌲愲昸㍡㤶㐵昲㐷㍥㔷愸〰㜴愷改㈷㌶愳改㤱扢搸ㄳ㐹昰㠴㐱㜲㉣㠹慦愲㈱户㉢㕡㌶ㄸ㠲换ㄶ敡㈴㠱扣㤱昴㐰㍥㈷㜸㤲㔰ㄳ昹㌲㍡㌴㈶㘲愳戴晢㐴扥戴搹㐴〴㙤〰戵搰昴昸㈳㠹づ㌱㙡愸㌶ㅣ〲㤷挰〳ㄸ㐹㔴挹㌰愵㈳㐵㑥㈱㡡㌰晣㠸㈸㐲晡㜵晣昷昹愹㕦㍤挷昴户㈹愱攴㈱慡㕡㔷㐱㜹愸㔶昱搹昴㉡㝣㤴㜶㕦挵愷㌷㕢挵〸㐵㈵㘷㘲㠴〰㐳㝤愲㡣㍦㙡㔵㜵㘴戸愱晣㠹戳〴昸戵捣㘲挴㐴㠹敡㝢〱ㄹ昴攵捥慢㔶ㄷ㤱㐹晡敡摣㠸㡣㉦㝣㤴㤹挴摢㤰㜴改ㄴ㈲㥦㙣㈱㔲㡥㐵㈷㜶挶敥〸㈱㠱㈵昱㤳搹慥㤲扤搰㘳愰㕦㝣㉣㐱捣昱攳挹攷㔳㕡ㅣ㝡〲㘱㐴㠶㈹〹㠹ㅢ㈹㍥㥡㌴晥挱搳㑤捦㈹㉡㤰㐰㍤㔱㘳ㄲ㥣㙡晣㘸搲昸㄰㍥捤㔲㙤㜲扣㐸挰昴㝣搲㤸㠴愹ㅡ㍦㤲㌴晥敢愱晤㡤挶〹ㅤ㐶㈳敢㈴㤲っ㤳㔷ㅤ〲㔲㥦㘹て愳戹㙥㔱㡤づ㔸㔱㌱㐵愸㡡㈰搷㤴㈲ㅤ挴㥤㄰ㅦㅦ㑡捦攳㠲ㄳ㙥㠲㐰摡㐶晦扦㠴ㄳ戸昸㌴㘷㠶㈶扥㠳㕥㐷捣搹㌷搴ㄳ㍢ㄷ慣〵ㅦ〵晤搶㠹〰㐷慢敡㡥㈲ㄱ㔸〵昹㘸㝦户昰捤㘷㔸㤰捤晤㐸㘲㘵ㅡ慦㤲昴愶㐵㔴㝣㈵㉦㍥㥣㘰㌶昷㜰㤳㘶㡣㠷㠰ㅣ㠸㐹㐰㘶㡣㠷〱愳㜸捣㍥ㄶ㡣㤰晦ㄵ㜳㝦㤸ㄵㅦ㈱㜸〴愰㈴挸散愴㠳挲愳〰挳挹晦慤㘲㙣㕤戹㑤㌴昱㐰昲戲㌴ㄹㄹㅦ㘳㠷㡦〳昴挱㡢㉢㘲㈲㉣ㄹ㥦㐰㐹晡愵ㄴㅣ敡愵㥦㘴挵愷〸㍥つ㔰搲㌹搹㙤敦ㅡ搷搴愳ち晢っ扡㡡㠷〹昰㌳㍥ㅢ㘷昸愰㜳ㅦ摥摥摤㘴收㠹㌸昹扡ㅦㄱ捦㤶捦昸敦挴㘷昹ㅢ㕣㜴ㅦ晥㥦㈴扡戲敦昳摡摢㝡ㅢ㡢㑣㐰搳㕣晤搶戰搹㉦㘱ㅣ慥慢ㄹ㐸攱㠸㔴㉡㐵慤㈰㠸㙦㉥㔸㜸㜸〳摦㜲㐴㔵〸㐱ㅡ㔰ㄵ㙥㕣㌱㠵〲攳昳㙣㑡ㅣㄳ㑦挶ㄷ昸㐴搴慡㑤晣㘲㥣攱㠳㈰㕥㔵昷晢攲敥挹ぢ㠹㙢㔵㘱户扤㤰昸㔷ㄵ慢改ㄷ㍥捥挱ㄴ戲㤰㘹搵㑡㐴㥡愲愱慦㈲㌳搴㌷捣戹摤㡢㥦㜶㔱㔴捥㔶捦㥥晤攷㜰㝥散敡晣㝢摥㌵昸昸昳扦晣攳㘳扦㜹晦㤱扦晣敢㠹㈷㝥昳愷挷㥥晢搷戳㉢㐷㝥晥攴㤳㍦扢敢ㅢ捦晤㜱慦昵㑤敤改㝦捥㝦昳挱挹昳て摥㙦㥤扥昹搸㠳敦扤敦㥥挹挵换挶晢晡晡晢㙦ㅡ晤挵㔵㙦ㅣ㜹昸晥ㅦ㡡㥦晥敥㑡㔷愸攵攲〵慤搳攰戲搵㌴扥㠶っ愶挱ㄹ扦愲搳攰㜲搵㐶慤挴ㅢ㌵㠳㠲㈲㕣ㅢ㥣㠰慡㌰㕢㉢〶晥〳㠴㍣戳〳</t>
  </si>
  <si>
    <t>㜸〱敤㕢㝤㜴ㅣ搵㜵摦户扢㌳摡户晡㕡㄰㈱㝣㈳ㄲ挰㘰ㄹ㘱㘱㕣㌰攰摡戲㘴换挲㌲㌲㤶捣㐷㠰挸愳摤ㄹ㙢昱㝥挸㌳㈳㔹㙡㘹攱攴㈴㍤㐰㐸㑦㈰㌴㤴〴挲㐷㔲㕡㤳捦㌶㠱愴㤴戶㠱㤰ㄳ㐲㐸㐲㕢搲㠶愶㉤㈹挹〹愵挹㐹㘸摡㐳摤㈴搴晤晤摥捣散捥捥慥㔶戶攲㥣敡㡦㍣㝢敦摣昷晤敥㝤昷摤㝢摦㥤㔱㑣挴㘲戱㐳㐸㝣㌲㈵㠹㥣㌲㌶敦戸㘶戱㜷愰㕣㈸㤸㔹㌷㕦㉥㌹扤晤戶㙤捣㡦攴ㅤ㌷㠱〶晡㐴ㅥ昵㡥㌶攱攴㝦换㑣㑤捣㥡戶㠳㐶㕡㉣㤶㑡挹㌸㐷昱㝦㤹㈰㈳搹㑢戲㔸愲㔵㑣敡〰㙤㉤〰㍢〷㌶㡤㑥摥㠸㐹挶摣戲㙤慥敡扥捡ㅢ㙡㝤㕦㕦㙦㕦敦㙦慣改㕤扤慡㝢㘰愶攰捥搸收晡㤲㌹攳摡㐶㘱㔵昷㡥㤹挹㐲㍥扢捤㥣ㅦ㉦敦㌵㑢敢捤挹搵㙢㈶㡤ぢ㉦敥扢㜰敤㕡㙢摤扡㡢摢㔲ㄸ㜷㘴㘰搳づ摢戴㥣愳㌳愲攴㠸愳〳㥢㝡慦㌰摤愳㌳㘲ㅡ㈳㙥ㅦ搸㌴㔸㉥ㅡ昹搲㔱ㄹ㔲㈳㡢搷づ㥡搹㍣昷挲㌴敤㝣㘹㑦㉦㤶㕣挳㘰攴㉥敡敤㜷㥣㤹攲㌴户㜵挰㉣ㄴ㜶㥡ㄶㄹ㈶㡢㠳㡥扢挳戰㡢㑥㕢㤱㥣㌳㙤戳㤴㌵㥤㡥攲收戹慣㔹昰ㅢ㍡愹攲㔵㠶㝤㠵㔱㌴㤳㐴㍡㡢摥摥つ攷捣㤲㥢㜷攷摢㡢扢ㅣ㜳愷㔱摡㘳戲㠹㔶ㅣ㥡挹攷㐴㌲㠹晦戱挴㡡㐶㉢㔳㕢㠴昵ㄴ〷愶っ摢㔵㌹慥愵慦㔱摢㤰㤸㈸㉡㙡搶㐵㔱敡㡥昴攲㝥㡤攵㡢摢㑣扢㘴ㄶ㌸〹㜷戱㈷搲㐸㌱挸摢㠵ち愷〲㜲戸㐷愲搵㍦ぢ愴㠵戳攸慤〴〳㌳㡥㕢㉥捡㌶攰戲㥤〵ㅤ〰改㌵㜶慥ㅢ㈲㙡攵戳戲㤳㌵ㄹ〰㤱晣〹㡥㔷㜸ㄴづ㄰㥦㌰攲ㄳ㤳昱㠹㙣㝣㈲ㄷ㥦㌰攳ㄳ㔶㝣㘲㑦㝣㘲㉡㍥㤱㡦㑦摣ㄸ㥦搸㡢㌶㐱㑡戵戴挴晤㜴搳㍤ㅦ晥㔷昱攴㘷户扦换㝤敢ㅢ㤷㕦戳㙥㔶攳㠹㕡搳㠸愴㈸户戶攰㜴㘵つ挷昵㌷㤲㤴ㅣ摤㝤㕥㝣㥢户搸搹㕦晤㌶㘳㤲愳戲捤昲㔸㜰㐸㜶〱攸挷〱愴挷换慥㔱攸㜶昳㐵㔳扥㠵㌵挷〳〸昱ㅡ戶㤶摢晢昲昸搷㔶慤㕣扤㜷摢ㄳ㜷㕥昴㉦て㥣晡户户ぢ㉡㌹愵昲戸搹昲㐴㠲㤳〰昴㤳〱㕡㉦㈸㜹㘲㐲㌹㌹㠵㔵愷〲〸昱㡡㍦搸㥢㑦晥搴戵摥户攳㡡㕢づ㝣敦㤱搹挷㙦㝢㑣㔰㔹㔶〷敢㘶㡦㌳〰昴户〱戴昶㌹慥㤲㌹づ昶㜶㔶㥤〹㈰挴㜷晣挱㘲挳搷扥㔹㍣㘰て㍤昱慤㤷捥㍦晦挵换〶摢捥㐶昵㤵扥㑣て摡挶㝥㘸㠹慡晡戹愰㜷㌵晦㉤慥㜳愱㜲慤戵搶㐵㔶㕦㕦㙥敤㙡㘳㡤愱昱㈴ㅣ敥ㄱ攷戱㘸戳慥捥㤷㜲攵晤敡捣㥦戲挹㜰捣慡㙣昴昸㜵㥢捡㌳愵㥣㜳㜲攳捡㌱搷㜰捤㤳愲㜵搵㐱敡扡㡤㐱㈳㥡㡥㥡敦戴㘸户慢㡣挲㡣搹㍦㤷昷慡㑦㡤㔴㐳ㅦ㤶㈷ㄷ慥摤㘲㥢晢㉡戵㜵㉢敡㠷晤㥣㔵㘳搷㔱改㔵㜹敢敡ㅥ㤸㉡㍢㘶㐹㉤慦愷戸㈳㥦摤㙢摡㘳㈶慤慦㤹㔳愴扥㠵㔵扥㔲敥ㄹ㉤㠱㔰愸搹摣摢挲愵搶收㌹搷㉣攵捣ㅣ搶㍢㙤摡敥晣戸㌱㔹㌰㡦慦㘹攲捤㠹㡡ㄳ㙢㡡户㤴戳㌳捥㐰戹攴摡攵㐲㙤㑤㝦㙥搶㠰㈱挸㙤㉦攷㑣攸昱㈴㔳㑣挴ㄲ〹㈱㘲㉢ㅢ㘹ㅥ㡥敢昴慡㡤〸㙤㌱搵晡〹戵㘲搷扢ㄳ搴㠱㡡㠲㐹㤹㡣㥦戹挸㘰㙡㕣づ㜳敥挲つ㐳㌴搱㔵㘱敢㜳ㄶ㙥慤搶㔸搹戹㕦㙤攳㜸扣换愷㝥昳㉣㡣攵㔶愳㤴㉢㤸㜶㔳㐷㑢㜰㐵㜲〵㠰昶㙤㥣收〵戹㐷ㅢ㈰收挴扣戶㍦㥦㜳愷昴㈹㌳扦㘷捡㐵ㄹ㥣戱㔴㡡慣慤㑢昲㕣ㄴ挹㤵〴㍤〰改㜴㑣㕦挵㐶㝡㕡㥥攷攵㌵ㅡ戵㈳㌷挳㜴昷愴㌲晢昰捥ㅣ慤〸慢攳㈴ㄲ㡤愸摣㙡㌸㔳㉥挵戳㘹㈵捤㤴散㈵㌸ㅦ㐰愳㔱㕤搴捡戳㔱㤲捥㑣㝢㜱搰戴っ㌸㡦敡㜴ぢ㐳㉢㝡㕥挹愰改㘴㈵摤㤷㘱㥣㤵㌹ㅤㄸづ㝦㕢㤱搲㙦捥戹㠳㠶㙢戴ㄴ攱〸㘱㤷㈴ㅡ昵愸㕥ㅥ挶㥥敤慡㉣攸㥤昶㜳ㄸ㈱愳搰搰㈸慤慡挰ㅢ〹〷〷攷㈵㤶昰㘱㜳㈲戰㜶摡㌰㍤㉡攸戵づつ晣慣摣㤰㔹ㅡ㥦㥦㌶ㅤ㌶㑦改㑤㔹ㄹ㍤㕥ㅣ㙣㌴㍢戹换捤ㄷ㥣㕥慣㜴挸㉥捦㑣ㅦ捤㜱㌸㤶㕣つ㄰㈴敤㥢㤰攲挳愷㠹ㄷ㤱㤶㔹敥捤挴㐴㉣挵搱㔸㈲改㘸㐹㑡㉢〶㍢㠴㠷㑡昲㐲㍣搲捤敡㌴ㅡ㥤㈳㜱晥㘸挱摢㡡攰搰戸㙤㉡㜷㌶愵㌲攰㜶㝢昱敡戲扤㜷戲㕣摥㑢㜹敡㔰㌹㘷捡㌴㕤扡㠸慤扥㑢慣㕣㕦㈱ㄲ㠹ㅡ捦㉦攴㑢搲戹搴㉦〶㘸敦㉦ㄴ扡㠳ㄱㅤ㝤ㅤ㡡ㄲ㜰㔶昵㑢㠰㘸㥢㌰㑢㥦昸㌲㐸愵㥢昱攱㑢昷㥤户敥㘷户昶摦摦晥慥昸搹㜷㍣昴㙥昱㡣㕦㔱攷ㄷ搲㝢㘹㘲㡥㙢㕣㌱晡㌷㌵收戸捤摡㤲㉦戸愶慤㌴㙥愷㠵㠷㜷愷㔰昹㜶㕡ㄹ摢挸㝡摥晡㜱搶〰っつ慥㌰敥㝣搵昴搶ㄹ㍡捦づ晣摡㥣㉦㍢㜳慥㡣㜹㡤㐹㙦㘲㉥㈱㌴ㄱ㠳摥扣㜱㐸㠸㘸挹ㅡㅥ㍥㈵㔲扤ㄸ戹㔶挸搸㍥慡㈹搴㑤慤搲㍥㉣㠴㙣扤㝡㘱㌳㑦㘱慦ㄷ㔲㜶㕡搰愴晥摡㈱㘹ㄴ昹昱ㅣ㤲昵㘰㥣晣㑤㠲つ〴ㅢ〹晡〱挴㕦㐱ㄹ搱㔱愱㉥收慦ㄷ摥挰摤㑡㘷て戰捤㈰挱㘶〰戸ㅢ㑡㠱挳摢ㄸ㐲㔶摦ち搰ㄹ摣㑦扢㍤ㄱ㑢挷〴敦㕥昴㐲攴㌰挱攵〰㙤摢〰㐶戶㥡〵㌸户㐷㈷戰愳昱㉥搷摣ㄸ㐳㝡愸㑣㡦㉦㡥捤㤷戲㔳㜶戹㠴㠸ㄷ㝤㠴晥㉣愲㈳㡥㌰昴攲㐸㜹㘰挶搵㡢㕢昳㜸戴ㄵ㜷㥡搳愶攱づ攰敡〲〷㘴〴㌷㙥攵㕥っ攷收晥㍦摤てㄵ㤰挳慤戰敡㠱㠸攸搹昵ㅣ〱㥦戹扤㠳㘵挴搸㑣ㄵ昳㈳搳㜵ㅤ慥攴㌲昴㉦㘲㜲〴慢㝢攰㍦ㅥ扤昴慣晢㍦㝤挸㝦摥っㄹ㔴㐹搲戲搵晢ち愳㈸㑤㌷慢ㄳ扣摣搳㕦㤰戴捦晡㌸㐰〲㘲㈰㘹㤱挵愳ㄸ扡愱㉤㍥攰㔷搴挵〲㜸晢攷昵㔸㕥挳晥㝦㡣㘶㍣㈵挰㙢㤳㝣〷昲昲㍡㠲敢〱㐲愷攴㥤㕥㔶㌰㠲愰㑥挴〴ㅢ敤〶㄰っㅦ搰攱㤵〶㐰㤰挴㐷㌰㍥㥤㉤㜵昸ㄸ㜲愸㘷㠲㠹搲戴㙣㔲㈷ㄸ㤴愸㌰㐱搲㉤昱ㄸ㜰㌷〶㙥挸㠰て昸ㄵ㜵昱㡢㙥昴㔵っ㈸〱ㄱ㜷愲㔹㘳〶㑣㜳㡥㝤〴㌶㐰㠸〱慥㤷ㄵ㘷攰愹ㄸ㌰挳㐶戳〰㠲㈱て挵㠰晤㐰㠲㈴㙥挵ㅣㄵ〶㌰㑣㔲捦㠰摦㐶㘹㕡㌶愹ㄳっ愴㌴㘲挰敦㉥挴㠰摦昱㉢愲㌱ㄷ㡤㜷戸㈳戸㉢户㜲挱搶㔵㜹㜳㍦㥤晢づぢ㐱㔵㉦摥㐸㝦戳摤ㅡ㉣㕦㔱㜶〷昳捥㜴挱㤸敦戲㝣攴敡㈹戳㠴㌸㠱㡤㜰㐱愴慣㍣㍤㙤收愴㌵㔶㥥戱戳收昰攰㜲㠸㈳㠰㍥㙣㥤ち㈱挴〵搲搲慥挶搰㘷〲㔲㠲ㄴ搳捥挵㠰搱ㅢ㑥挸㘱愸晡愶摣搰捥㉡㐷挷昳㙥挱㙣戵㔴扤挲㔳ㄶ戸㠸攰㑢慥挵ㅡ㥦㠲攷㍦搸㙥つ搹昹㕣㈱㕦㌲戹ㄹ昰㜷ㄹ愹ㅥ㌱昷㈰搰戲愳散攴ㄹ㐵㙦户挶㙤愳攴㑣昳捥㤸㥤㍦戶㈶愷戴扦㘶㙤捡㤷ㅣ㑣愳愲挶挴㍢慤戱愹昲㝥扣㕦㤹㈹㤶㠶㡣㘹㘷㔹散ち搵㠵㤷搴搶㠸戸㠸挷㐵㉡㥥㕡敡晥攸敦挶㘸㕤ㅥ搱摤㤰㔳搷捥㑦捥㤰㘱㙡㤲ぢ〰㤳〴㙡て㘳ㅡ挳ㄱ㑤㝣㍥㝡㝥㝥昸㡢愱ㅤ慥戵㈶㠰摤㌰捡㔰㜹㘹㐵㙦㑦扥㠷㝤㝥て㘰敢搰慥攱㙡搰昳㤷㜸搵愴昵㘰戴愸㈵㡤捡㕤㈵挲㐴㘷愳挳ㄳ㈰㤶㔱㥥㜰㉥㈱〷捣㐵㠵㌲㙤愹㌶㤴捦㡥㉡扡〵㐱㡡㌶㙢挴㤸㌴ぢ昰㤸㡡㠶摢攱㘵攸晤ㄶ㡤㠲攳搷つ㤴㡢㐵㠳〲㐷㘱ㅤ换ㅡ〵㌳㘵昵捦戸攵敤昹㤲戴〰㤴㔴晡㐵挶ㅣ㡡㡣㌹㔵搴㘶敤㘴捣㔵攱ㅣ慢扣挷戰昳敥㔴㌱㥦㑤㌱挳戸攸戲㤰㔴㘸て㐶扤㠲ㄴ㘸㤲愸㈷攷昹㌴搸散㕥㜸㤵㘴ㅤ㌷ㅦ昲ㅣㄷ㍡晥㠹㈵㠶攴愰㜷㤴㌹㤱户㘲㌴㡤㈱㉦㉡㈲㤵㕥て摥愳扥㝥㌳㑡㤴㙡ㄲ攷戱〱㝥昲㌶〰戶收㉦挹愰㔶搳㜸つ㐳㕦改㤱戲㤱摢㠲扢㜶搹㙥昱㕦㡣愶戰戵㔴㌴㜶㠶ㄱ戴〱〴㘵ㄱ散㥤捤攷㑣㍢挵㠲㌱㜸愷㐹挶摥㜴㙦て攱戹㈴㘲㥡搶㥡㙡㌴搷㜰㌰搶㤹㝥㕣㈲晣扥㜷戸㙥晣ㅦ㕤㜹㌱㍤㝥㤰愵っ搴敤㐰攵㝢〱挴昹〰愴㈷搲攰づ㌶㜸ㅦ㠰戶ㅡ㈰扡㌷戵挱㉣㠴扣搲㘸㤴愴㠵㑢㌲捣㤶㐲㐸㑡挵攷㌴㐵㐸㙢㈸慥愶㝢㈱戵㔴昰扥㔲ㅦ㠳㤴㥢戹戴愷㘸攸㥢户つ㍢㘳收扥ㄹ扥㤴㌴ち摣㥢㜸ㅣ㙦㈰ㄱ㈱㡢㠶㐴敡ㄶ㠱愱㡢㘳愶ち扦㠹㐶㉣慢㈸ㄴ挱㠰㤴晥晢〰挷昲㘰㘱㉤ㄳ愱户㝦慢㔰づ㘷愰攲攴愵搳昲晤㈸㡡挹㍢〹㠵扡ㅤ〱㈱挳㈸挷㍥㐷敦〲㉡㍦〰愰昱㡥搵㐴慤挰ㄹつ摤挴㍢搰㔸户㜶㤵昲㉥㑥㍣ㄷ戳㈵敦㘲㍤㙤ㄶ〰㔰㜵㘵㍥㐹㘹㠲㔰愷㥥㡡㝦㜱㝡㝤㔵㡤挳㜱㕡㝤㝤搸〳㌹戳㐱戵攷㥢㠴㕣㤲挵ㅡ㈹ㅦ愵挱ㅡ㤷㤳搳㈲扣㑢㤴敦户㠸戳ㄶづ㌸㠴昸㑥扢昳㑢戸㌸晡摤攸㥦㈸收㑢㌱昹〷挴〴㌴〹㘴改㠳挰改昵昰ㄶ摥㕣㑣㐲㌱ㄸㅥ摡㌴㍤ㅦ慦慣摤て昲つ㤷ㅣ㘸㡦戴㥦㠳㙤攸昰搱搱ㄹ户愶挶㤸敢昲㙢㄰戰ㅣ㉤挱㥥㘷つ㍢户㑣捣〱㤹挳㌷㔲㐲㘹昶㈵晡㤳ㄸ㠴㈹愴挴挱㘵昲㤹㙡敦㐸挲㔷扣㤰戴㤳搵㤵愸㔶㡡戹敤愶㔱㔲㍢㌰收收〶捤㔹攵搸敦㌰攱㤵㐳㑦ㄵ捣㉥搵愱㤲㔵㙡㑦㕡晤㤳づ㥣㐴㤷㍥㠰㡦愹㠳㉥慤㥤㘶挱攰㥢㐵㤸㙣ㅦ摢㤱㜵ㄱ慣慤っ挰户㠶换㘷㜷挰㤱愴扦㐳摥ㅥ改㑤〴户㤶〸㥥愱㈵敥㈸㔴扦愵搲㡦㌷㠸て摤换㜴㘰㐳㉣㐰戸户搸摣㡤ㄸ扥㠹摦〹㕤ㅢ㡥㌵昲ㄴ㜵〵㈱㜰㑦挳㈹攵搵ㄶ㤴搱㌹㙤攷㈵挲㜶昱㙡㥤㥦㕢㜴昲搸ㄴ㘰扦摤㍣㍣戱挲㝣㠷㌵㕣捡ㄶ㘶㜲愶㜲攳〲㥤慤扣戹㘵戱㕦敡ㄳ㌰㙦慦㥡昰挵㘷捡㌰扥〳ぢ㕥戵㉥晤㈶㈷敦〱㕢㤵㔳㠵㌱扣㙤改㐷挹ㄱ〷㜵改㐳ㅣ㕢㝤㈵愱㍥㐵㠲㑡慢㉢愲㉥㘳㙣慥ㄲㄷ㔶愷㉤搴㙣愴㍣㔲收㉤㌰㔴戴㌵敦ㄵ㉤㡢㍤〲㥤㥥挲搳㜵㌸戲㑢㍣ㅤㅣ㈴㜶昶㐶昵㠸扤㝥戳晦摣攰㕤慡㘳㠲㔱㕢摥慢㘳晡扤〴昸㐲〱㌲慤㝣㔹摥摡攲搵慢㥢ㄸ㐴㥥搷㌷昹㈱〰挱ㄸ㙦て㝥戰㔵㤲昶㑢摥〷戰戸㥦捣㔸戰昲㤳敦昷ㄱ㘶挴㌰㐰〳摦昲㈳㈸㤶て戰挱攵㡤ㅢ㍣挸〶て〱㘸㈳〰㔱㕤戳㘰戰㌳挱ㅥ㐵晡㤰愹㈲㝤㘹㥣㔴ㅤ㙦㠶ㄱ捣㠵㍦慥户愶戶㜱搸㠷〱扥晥晣昳㜴搲㘲㘲ㄴ㈰㔸㘰挸㤷晢㈸㡡攵挷搸㠰㔱扦ㄵ昸㠵挲ㄵ㠲愱㍥㡦戵㝦〴散㜰慦挸㠲挱㐱挵攷㐷㌸ㅣ愳㠴ㅥ㥦晤晢挸㥦愰㘰㜱㍥㌳㥡愸昸㝣〰㐸㜰ㅦㄱㄳ挸〴㘴〰つ㕣搲㐷㠱捡㡦〳㠸摤〰つㅡ㝣㠲つ㍥挹〶〶〰ㅤ㝤晤㔳〰㕤㠱㔳ㅣ晥搶愹㠱㔷晣ㄹ戴㡤挹㍦㈵ㄴっ㐹〶㌳㠴㌸昹㘷㙣昱㔹㌶㈸〱㐴㌹㌹㡤㌲㡦㤳㥦〳㜶搸㥣㘴㤴㔱㜱昲㌱㈰挲〶愸攱攴攷㔱戰㌸㈷㜱ㄸ㍣㑥㝥〱㐸㠵㤳㡣㑤〶㘴〰つ㌸昹攷㐰攵ㄳ〰㠲㜱换〶つ晥㠲つ㥥㘴〳㠶㌲ㄵ㈷晦ㄲ㐸㠵㤳攱て扤ㅡ㜰昲慦搱㌶㈶扦㐸㈸ㄸ摢っ㘶〸㜱昲㈹ㄴ换愷搹㠰㤱㄰㈵〳㕦昲ㄱ㈵昷扣捦㐶慦㘹㜵㔷㘸㌵㥥挵换昴㤸㍢㕦㐰〰㠳㈸慦㙤ㅥ挶㐳〳㘷ㄲ㘵戸㑣㤶㙤搸㤲㘴昴㉤㕢愵㉦摦戲戵ㅥㄷ昹㈸㐸㜵㘳つ敦敡摡㘵戸㐴㉤搸㥦ㄴ㔴扦㄰㘰ㅦ㈶晤换〰挷㙤捦㘷敤戲㔳戶摣敥㌱㠴收扡昹㤱㤵〵慥昶㙢㤷㘰挴㠶㜳㤲戰㘴〹㠴㘸戳晣攸㈰扤户㔴摥㕦㔲慢搱ㅣ㝥㙢愶昸搵搲挲㘹搲昸愹昴㜶㜰㌱㜳ㅢ㔰㜶㤶㕦㈱㜸ㄶ愰㍤㥥戹ㅤて愶捣㝢扤㘷㉣㜳㐷㠰昰㑡捣愴扤ㅦ攰㜰㙦愴㥣㐰㑣㡡慣挸〹㌳搹搲㔲㜷晤愸扢挹㔶扥ぢ搱㜵挹挹㉥〲摤搱㍢㑢攳㑥戵㙣㘵攷っ㝥昲㌹㠲慦〱愴〵㙦戱㡡ㅤ捦〳〹〴㍦㜳ㄷ㌲㤴㈳晤敢〰挷っ㙣㥡愸晤㌸㔸晦〶㡡摢㔰慣㙣敤㑥㝣㈴愶㝦ㄳ㈵ㅤ㈸〹挵昶㌲扣晦㜲ㄴ昹〲㐱㍢㐱ㅢ㠰挶晢㑦㜴晤愱㐸㕢攸捥〵㑤ㅤ换㠴㉥挲㡡ㄳ挷㔸㔷捥ㄸ〵㝣愳㍣ち㙦捣㘵搱㜲戰攳㐹捦㈷㕥㔴〸ㄴ〹搷摤挰扤㠸昲愰㜶て㝤摡搴〷㐱㑢昳ち搲摡㜹㡢㑡㑡㌰㑢扤愴㜰攷搲昲㐵㐲扣挲攵㍤㔵挹挹户㝣㠴ㄹ㡤扥摥攱㍢㤶散搲㔵つ㑣㌱〴搹㔳㠰㡦㝤ㄸ昱摥扦攷慣捡㈵〱㈲晦㠱㌹晣戸㐴㐱㤷㠴敡㑥㥣〳㘲愹㘴㠰挷昴㤷〰ㄶ搴ㅣ攲㙣㌴愳昶愸㍤晤昴㔶搴改晦づ㤰昶㐴㠶㥥〹㔳㠶摥〹㔳收㐱昵〰昲㤰㡦㜴㍥っ㠴愳攸㝥挱㔱㝢㘴㍥㡡愱搴改攱ㄹ㤴㍣㜱㤲㠷㉣昳戱愰晣㘵ㄶ昱搵扡晡挰㔹㍣〲㡣㑣㤱慦昸㠸攲づㅤ〹挵㥤㔳㐳摣㤱搴慢㔴愱攲攴㠶㡣㌸㠰㑡挵㠸ㅦ〰㤱慦〲㐰つ㍥㡡〷㔳㠶㍥〴㔳收ㄳ摥㌳㤶昹愴㡦㠸捦〰愱㉡ㄴ㈷㘰㕣慡㈹愵㙥㕥㐳㠹晣㜷㠰戴愰㝢愰ㄶ昹㐳㈰ㄵ㜵㐳扦愰ㄱ愹㜴ㄵ㔴昹㑦㠰愸慦慥搵昷搷攲㌱㘴搵㈸㍦昵ㄱ㐵㉡㉤扤㈲戵扤㈱愹慤つ㐹愵扤㔷愴扥〱㐴晥㌷〰㐸愵㠱㘷捡搰挸㌳㘵㘸搱㤹㌲戴敡㑣㠲㐶㕡㤱㥡ち㤳晡㍦㈸㤵㍦〳㐸㡢㉦〲慡㐵晥ㅣ㐸㠵搴愷㤰㘹㐴敡搳㐱㌹挵㔷㝤ㄳ㉥扢㠱㘵扥〴愰搶ㄷ挷㔸敤〹㡤㠶改搲㠵攳㔵㈱昵摢㠳㙢㕤捤㈷挴㥢昱㐹昰㍣ㄷ㤲㐰㔴搹㡢挵㈶攳㤷㉣㙤㉣㙡戱ㄴ㠶攲㑦㝢昳㝦㜱㥡㤶㍥づ㤹㔴戵晤ㅣ昱㜴晣㈴敦慥攲㔹㘰㈴㔹晣ㅣ㜳㜰ㅥ挵㍢ㅤ㔵㥤捦愱㤸戹挸挹㝢㝤〳捡㤸㌶㜶搲挲愹ㄶ㌷㠸㌳敥敡搷扥㝢㜳昴敢㠲㑣㘰昴㘴ぢ㐶㤴㈹捥昸〲㍡㈹愹扤ㄸ㐸攸㕤昹㝦㘱昲㠶敦捡晦搳慦㠸㝥戸㈷愸㍡㌱㈲扥㜳〴攴㍡昸换㔰㝦慡つ敤㐴㘹㝢㐲㈸捤挶㔶ㄹ戶㐵攲㈳㐳つ愷㕡ㅤ攳戵愲㐶㔲㝣昸戱捦〷挵愲㉥㔴㡡㤷搹ㅥ㍦昵㠵㠳ㅣ㈷㜶〹㠰㜸㙤愱〵晦㥢㕦ㄱ晤扡㈱昳ち扡愹㐹㑦昴㈶攵改㔷㤳晥㈰㍣改挹㥣昴搵愰敡晢㝥ㄵ㘹㤳愷愲慡㤳愷㕤㜱ㅤ捦㔰ち敤ぢ㔵㠱㙡戱攰扥〴摡㐱㥥㠶ㄱ攵改㥣㤱㉡愰㑡收㍡攴㍣㌲晦㜹㈱㌲晦挹慦㠸㝥挳㤰愱搲㔰㘴㥥㠵㜱戱〳㍣昹㡡捣㝦っ㤳戹㠲㤳㔲ㅦ愸慡㙦㠷挹㍣ㄷ㔵㥤㍣改捤挹愴ㅡ㘸㑥㘶愰ㄹ攴㑡㡣㈸㝢㌸攳㈱㜴㙡㐴收摦㉣㐴收ぢ㝥㐵摤㤷ち㔴ㄸ㡢㝤愹㄰晡㐳㡡㑥㑣慣㔹昴晥㕢㉤慦㤸㘷㕣〵㤳ぢ捡㜵㙥挳慢㐵ㅢ㝦捡㌰㠲昷攷㜸愱㠸㍦挷昲㥤㐲扣㔷攷㉤㍢㜸㜹㈵㔵㡥㥤㜵㙢搴挶摢慣ㄶ㙢搸㐱挸㌴㤷挲愷搸㉥扥㐵㉤㉤〷㜷つ㤷㤹㈴㜵㈱戶㠸挱收㜸挳㝢挴搹愸㡥挶ㅢ㐲㡥㙡㤵ㅦ㐱搸㉣捥㌷㤲㑢㜳搶昴㍥散㔷㜰改捤㠵摥戰㈷挵㌷戰挵㥥户㜲㑢㡣昲㠱ㄴ㡦挹㌵㤴ㄹ㥥〳愵㌱〰搲㜲㉤㡢㔶愱㐴㠱㤸㐶ㄵㅡ㈵㡣户扡㉤愴㍣昲㌷〶慤慤愴㌶㐸ㅡ㔵散㐵ㄱ㥤㕥敢㥦㝡敦攸搴つ愰挷挳晤㌷㙥づ扡㠶ㄴ㍡㍤㕤㤶㘸搴戱㔱㙥㉥㌸㈴戵扡晦㍤扦㉣㙥昶摦㘳㙢敡捦㜷㔲捣昳敦㜸戴攲㤸㙢㑥户ㄶ扤搹㈹㜱攸㠴戳㡤㐰㥡慥㕦㜸㠴㡢㘷㜷攵㙢㜳扤戵改攰愱㌵㉡晤摤〶慦晣愰扦〹〷て㘹㕦挵搶㉣㘹愶挶㍣ㄲ㌴㐱攴㤳㤷㔲ㅢ扤攷挱㐳㕥攸晢㡤扡〵㠸㘷戱〰㉥㠲㝤㌲㌴㌴㑡戳慤〳㈲㉦㈱戸ㄴ㈰㉤㘸㙢㤴ㅥ㝢〶㑤㘹㐶㡦㐱昳㔴㍣㤱愹ㄸㅤ摡ㄹ㙡っ㝤㍤㐰昵ㄳ㑥㜵㝦㜶攲攲㘹昴㔱㈲昸挳ぢ㑥慣㡡㈰攲㡢㌱㘵㜱㠴㍡㑡ㄴ挱㝥ㄶ㔵㐵㔰搰㐴㔱っ挷敦㝤㘲攳㥢㙢㙥攸ㄷ戴㉤㙡愲〱㈰㡤攵晤挹㘰戲㔸㔸摥㌷愳㝤㐴摥㠷㔸ㄴ㥡㡣愶㠹㤳〵㐹搰㈰㔱㤲㔹㈶㘸㑢慡扣つ摡ㅣ㍣㠴昸ㅦ搲㡦敡㜹晢㜹慣㈳攰慤愰ㄱ慡昶づ慣搹挱㐳摥㉢㠸慦搶昷㝥㍣摣㥢愶㐶㔱扤つ㐸㘳慡㍦搷㤰敡敤㘸ㅦ愱㝡㤴㐵㈱慡㔷㈰㕦㐳㌵敤㔳㠵㙡㥡㤶敡扡慢㔴㝢㈲晤扤晡㜵㝦㍡扣㙥摡愴㔰敦㡤㕥晦㠰敡㤷敡㝢㝦㉡搴㕢愳㡡㡡㥥昸〵昵㈷摡㉥昵㜶㌸㠶扥㠲捡㡦㘳挸㜱ㅦ㘱㐶昰㈴㈸挹晦㌸ㄶ㐶挹扦っ愵愹戸㉥㜸㍡㔴挵愳㝥〵㘳挰㈹扣攰攵㠹㔱ㄵ〷晣ちㄲ㈹慦㐱愹愰扣㤳㈶㜹㉤㜳ㄴ㜵晣㡦挹㜷昸〸㌳㠲㘲慡摡㕣挷搲㈱扦㑡㕥敦㈳㜸挴〴㌷㔵戵戹㠱愵摣㑦ㄶ换㜷晡〸㌳㐲搱挴搲攰㠸〲㡦㘵㐸㥢㍡攱扢㠱戴㈷㍡戹慣慢㔱ㄱ㥦ㄳ搹摤戹摤扢て㜶㈶扢㑦㑡㕥戳戱敤摥敦㍥昷捡㕤㉦㕥扦晥搵㕦摣㜷摦㡢摦扦敢昹㕦㍣㌹戹晥㉢て㍦晣捣攵て㍣晦捡戱搶㠳昱挷て㡥㍣㜸㔳摦摥㥢昶㔹扢㔶づ摤㜴敤㡤㔷昶敤㌸愶㈷㤱㘸㘹㔹搱昵散〹攷㘴㙥搹昷〵昱搴㑢㙦㉤〹㐵㘹摤㌲㐸戱㕡挶愴㕡㠶㔰戴搶戵㈲捤慡㔵捥㙢愵愸慤㙢㐵慡㔵㉢换㙢㐵捡ㄴ晦敦昵昹扦〹㕤愰ㄷㄱ㌲昳㉢晥㌰㔲挱攱㔵㡦㝢㈲ㄵㅣ㔱㔵㝣戰戶愲昵晦〰㔹捥㠴㙥</t>
  </si>
  <si>
    <t>Decisioneering:7.0.0.0</t>
  </si>
  <si>
    <t>㜸〱敤㕣㔹㙣㈴㐷ㄹ㥥㙡㑦㡦愷挷昶摡㔹㙦㡥つ㈱㌱〹㈱㄰㉦㤳昵㈶㑢〸戰㉣㍥戲㐷昰挶捥摡扢〱〱㥡㙤捦㔴慦㍢㍢摤敤㜴昷㜸搷㈱㔲㈲㐸戸て㈹ㅣ㈲㄰づ㐵〸挱ぢ挷ぢ昷ぢㄲㄲ〸〵〹㈱㜸㐰攲㈱㈰〴て㈰戴㠸ㄷㅥ㄰昰㝤搵摤㌳㍤㌳㥥戶㌳㐹挰㐱慥捤晣慥慥慢慢敡㍦敢晦慢㤳ㄳ戹㕣敥摦㐸晣换㤴㘷收扡愵㡤㈰㤴㑥㜹搶慢搷㘵㌵戴㍤㌷㈸㑦晢扥戹㌱㙦〷攱〰ㅡㄴ㉡㌶敡〳扤ㄲ搸て挹㘲㘵㕤晡〱ㅡ改戹㕣戱㘸㘸愸攷㈰晣㡤㈵て〶㝢つ攷〱㑥捦捥㉣慣㍣㠰㔱㤷㐲捦㤷〷㈶捥㐶㝤㡦㑣㑤㤵愷捡慦扢扤㝣昰挰挴㙣愳ㅥ㌶㝣㜹挴㤵㡤搰㌷敢〷㈶ㄶㅢ㉢㜵扢晡㔶戹戱散㕤㤰敥ㄱ戹㜲昰昶ㄵ昳㡥搷㑦摤㜱昸戰㜵搷㕤慦ㅦ挶㡢㜳昳戳㌳㡢扥戴㠲ㄷ㘴㐴㥤搳扤㘳㑥㔶㙤慥㑢㑡摦㜶捦㤷㘷㘷昰㕦㙡敥㜸扡戳扣戴㉡㘵挸ㄷ㑢㕦扡㔵ㄹㄸ攸㌸攴㑣〷㐱挳㔹攳挶ㄹ捥㌱㉣戳㙡〶愱敥捣捡㝡摤㜰㤲㔱㡢捥〲昶慤㙥㙥っ㍢㑢搲つ散搰㕥户挳㡤㠲戳㡣㠱㙡㈳捥㤹㐰㥥㌶摤昳昲㕥搳㤱扡㜳扣㘱搷昲㔱捡つ摣㤲っ㤱㥥㤸㕡㝣㜹㍡㜰㘶㔷㑤㕦捤㈸攰戶㘴戴㍤收㔷摢摢摥搴㝢㕣㑥㕤扤㠱㘳摥摣扢ㅤ㙡捥㥡㝥戳攵㘴敦㤶昱攲摢㘷㜰㕢敦昶愹㍤㙡敦昳㥡摥㝤搴㔶戶户ㄶ㐳㌱㙤慢ㅤ挵㘲㡣〲挱㈰㐱㤱㠰〸㌴㑡〴㐳〴挳〰㈲晦㜷㜰㐸扡㈳慢戴㡡愹㔵㔶戴㑡㔵慢搴戴㡡搴㉡㤶㔶㌹慦㔵㔶戵㡡慤㔵ㅥ搰㉡ㄷ搰㈶㐹挵挱㐱㉤㑥扦㉣㔷慤扦扤昶慢搳㕦㝢挸㉣㉣㝦收㐳晦ㅡ摥㠳㐶昷挵㤳㥡昳捤㡢㈰戵ㄶつㅦ㉡ㅦ攴扦慤㜹〲㉣㘱ㅤ戶敥戴愶愶㙡㠷て㥡户㥢㍡㤷㤵㠱晣㌶㐲ㄹ㐳摢㘱敢㝥摢慤㜹ㄷㄵ敥慥㥢㌱〳搹摡戸挹戸㙥挶㙢戸戵攰㘵㥢㔷㉥㠵㘶㈸慦敤慣㙢つ搲搵㙤〹㙣㈵〳昵扥敢㍢扢㥤㌵敢つ㌹㝤挹㡥慡㕦摥㔱敤㉣晡摥㑡敦摡㘳扥㝣戰㔹摢㌵愳㘹〸戴㜵㌵㜶搷㉡愳慡㘸㕥ㄳ戳慢㕥㈰㕤㌵扤㐹㘷搱慥㕥㤰晥㤲愴㌸㤴㌵戵搴㉢㔹ㄵ㜳晤攴㠲㡢㠵㠲㕢㙢㌷愶㑢慤扢㉦㠵㘰㘶㔹挳㝣搷愴ㅦ㙥㉣㥢㉢㜵㜹㔵㕢㤳攸㥤愸搸摦㔶㝣捣慢㌶㠲㔹捦つ㝤慦摥㕥㌳㕤㕢㌷㈱㘹㙡愷扣㥡捣攷㜳㑡㈸㐰搸づっ〸㤱扢戵㌷㉦㈸㐴愴㔰㑣㐶扥愶㥤散捡愷戱㍡慣愲㉥㐹㤳摡㉢户ㄸ㡣昳㔵㌲㈶㠳〳㔳㙢愲敥攰㑢㕦扤挵戰㑤捣扤戸㡤㌵㙤㍣㕥晤摤敢搲つ㑦㤸㙥慤㉥晤㑣捤㈷㌸㈳㘳ㄴ㐰扦っ㠱搰㜳昷愸收挴㈵戱愱㕦戴㙢攱㙡㘱㔵摡攷㔷㐳㤴㐱㍢ㄶ㡢摣摡慥㘴㕣㠱㈲㘳㉦挱㌸㐰愹㤴㉢散㘳愳㐲〹㈹愷㔳㍡㘵昰㜲㥢㈰㘷扦㌶㕥ㅥ戶㡥搹昵㔰㐶㐲㜹搴〲㐶㈲慤愶搰㌷㐲ㄲ昵捤㙡愴㌰昶㔹戳愰㔲搳㜶挳㡤ㄶ摦㜶㜱㐹㐴㐴扢戲㘰挷挹〲㡡㠲㜶㜹㤰挱㙢㈰㥡づ㘹㤰摤㌸㐵㐴㘴㠳っ捤㡥㤱摢㠹㡣敤㌳㘴〴摡愷㠹㤰慤て昶㤶ㄱ㈴昶㙥㈲㘵愷㥥晣戸㉢捤㌶戳攳㈳㘹㜶㈵㌶捥戸㡡攰㙡㠲㙢〸昶〳㠸㍦㐲挲㔱捡㈱摦㥥㡣㤷攱搹戸㡥攰攵〰㤰㑦〶㘵㑥㉣慡㘸㐳㙤挷㡥㘴扢ㄱ搸挹捡㈸㡥㐴ㄱ㉤攳愶㥤㌹攲㈸㐴挷㔶攷捥搰戵㜹愵㘳㕦搵㥢㌶搳换㈱㐵㘶㌴㑤慦㜵㡢愶改㡤㘰搳㍥昵搶つ攸㙡㑣㄰扣〲愰㘴摣㐸〸攵㐲㠳㜷㝢ㄶ㍤㑤捡㤷㠴㔹ㄴㄹ㐳㝤㉡昸㤸㤰㜹〴挸㄰㜲㕤挷㤷㕤ㅢ㥡收攰愴昵㤲户愱て昴收敦ㄸ改ㅤ㝡㜳㔷敦搰㔷昴ㅣ慤攸㥢挰㕥攲户㍤㜵捣捤愸㌶㕥㐵㜰ぢ㐰㠷㡥攱改晢戹㝡ち㤴㔹散愴㌰户㤷㕥ㄷ㘵攵㉥㙦慣㐹愵㠱㠶慤㘵搳㍦㉦㐳㜸㌰㑥捥挱ㄶ昶㝣㕦搶㜱愸慤愹〲㥥㕦慥㙥㉦っ㡥昹㥥挳昲㕤ㅢ㌹㜸㐹㈸㠶㝣㕥ㅢ挸㜵搸挸ㄹ戶㘶捡攷㤴愲ㅣ敡攰摢㝢ぢ㠹㔴愷㜶昲㘲扦散昳攵慥㈴改㐳㤲扣〶摢㙡摣ち〰㈹㈱㝥摤㔳愲ㅣ㘰戳搷慡㘶敤ㄶ㉢㍤㝣ㄹ愷㤳づㅦ㘲㤷ㅣㄹ㡡ㅣ戶㌳昰ㅦ〴㈳捥㤲敤㌴㠵挵㤰戳㈸晤㉡㝣ぢ㜶㕤㤶㈲户㉣㐵捤慥慣㜸㠹挸㡡㠱㠱慥昳㜴㠶㝦㑤搱㐹㠷㤴挸攴昶捣捡㡣戳㜸㡢愸攸㠶愴㔰挹㜰つ㌵㈵㄰㈹㡦㙤㜷㐵㑣ㅦ㈲收㌶㙣㥣㜱㤰㘰㡡攰㄰㠰晥㜳㐸㥡敤㙥㍣㐳㘱㠳敢㜴㘹㔷㉡戹㈲搱愰㕣㠴捦昴ㄴ㔶㠷昹㥡搷ㄱ摣〹搰㘱晥搰〱㤹㐱㠸ち攵㈹㐲㔴㘱っ敢慣㉤㉦㤲〶昶㔸〸㉣捤㌶㠲搰㜳ㄸ㔹ㅡ戱收扣㝢扤㜰捥づ搶㄰㠹ㅡ户攲捣晤慢搲〵㜵昹戰㝤㍡捡扣戵㌵㔹㌳慣㈵慦〱搱㜶㜲㙥㈷ㅣ捣戱ㅤ戰㈵搵搹㕣ㄳ㐸晤㥤㡦㌱㠴挰㑥㉢㝦㉢扤戱摢昲㝥昳搰㌷摡摡搱㘵㍢慣换㈱㉢㘲㍡收㡢ㄶ㜶ㄱ㤱㠳摡愰戵扣敡㑢㌹㌷㘲ㅤ昷敤㕡摤㜶㈵㤱〱ㅢ㤳挱扡㜹㜹ㅥ㔱㠲㐵㡦㌱㐰捦ㅤ戱㤶㝤搳つ搶㑣〶ㄴ㌷昶戶㍤愹戰㠸㙥捤搸㙥㠰搷㈸㉣㌲㍦㙡㉤慤㝡ㄷㄱ慤㙤㌸敥㜱㜳㉤搸ㄱ㔸㈱搱㐷㐹愱㐶㘸㐲搳㐴㔱㉢昶㡢ㅦㅥ挸㜳㌹昲㕥㥥㐰攱㉡愷搳㘷㥥愱扤㘹搷挷㌱ㅡ摡改㥣搳㌰愲㐷捤挲㠱㑣㈹㑣㑥㌵敥㘲㥦㌷〰㥣㌸㝥收㘴㉢㌲昷㍣攲搵㍡㝤晣ㄹㄲ㕥ㄱ㐵㌳っ㐲て摤㥥㠸㔰㔸㐶扡〱晦〱摦㝣敡㈴扥㤲愵摡㤰昶昶戴戲挷㄰㐷ㅡ戶收捤ㄵ㔹㐷㌴摡㌱挳㍤搱〳㡤㔸挷慣〷㜱摤慣攷㌸㈶〹㡢㐴戹㔴㌵㐹扦搳㡤搰㍢㘵扢㠶〵愰愸㉦㉥㌲㉦愱挸扣愴㡡㠶慤搳っっ慡㍣挷昲捥㥢扥ㅤ慥㍡㜶戵挸〷〶敦㜶〴㐵㠲挵㈹㜷㤳㤴㐸㡣㠹づ㕢晥っっ戶愰っ㘴㤷㈱㐵戹㜵㐴㍥攸㔶ㄳ〵晣ㄳ㝤扡㤵㈰㕥㤴㥦搴㜸ㄳ㐶搳搵扤〸〸ㅣ㤵㉥㈷户㉦㉥㍦㠲㤲㐸〴ㄱ敢ㄹ㈴〲㥦㘰㑡挴搳挱㕤戰捥戸㜶〸散ㄱ㘳挷散㜰㉥〰捡〱㤰㔵㠷摢㙢ㄵ㔶㔳㥤㈶㥢㍡攱㠶敥慡㌶㈵㜱㝤㜷㝤㕡㙢扣㜲㤳敡㐸㥦愴搴挸㔶㡤㤴㕥搹㘴㡥㍢㐹搱〸愵戶ㄳ㕤㈳戲㥣愶慤㝤愷っ㜹ㅥ㙡㐹搱㑣捥㜸戳㈲ㄴ㠴㜹㘳つ㐵㡦㝤㌶㜹愴攲㌵戴〰㑡搴㔲㔱搹㐸ㅣ㄰㍣㠹㑢㈷㌵㔹㡡㥦挰摦㝢攲散㐲㈳㙣慢㌱㉦㡤挷㌵搳昵晡㠲ぢㅢ愱㙡晡戵ㅤ挲搲㔸㕢愴㕦ㄴ㜷昶慢晢愳敤㑤㌱㘲捣㠶っ㡡㘴㜸㠱挱㠶㘰慥㔴㍣㤵戶搹〸户扡㔹㕣攴搳㈹㘹扡ち〳㑢㘱㙤㑥慥㉢㈳慣㘵挷㡦慢づ捤戳愲㤲愳㠶㌵扤ㄲ㐰愱㠷㤴攳㜱㑥㌱戸㘱㥤愶㔳ち㔷ㄸ㈰㜶攳摣㘲㌵㐴㘰户㌹〰捦〵㍢〷㍢搸㤱㈸㜰㐲摢㡣ㄲ戴㤰㐱戸敤㡢㈰敦昴㠹㔱〸㔲㑢愵扦ㅥㄵ㥦㝤㤲改㙢㐷㜳㐹㈶㘶㈲〶扢㌲㙣〷㈰㌷ㅤ㤷㈴ㄷ㡤㈷攱昲㐸戲㈹愱㌵㥣㤴搱挰ㄸ愱挱攷㠷戸挳挳㐸搶㈸搹愶㡥ㅢ㙥愱つ㙤㕡摦搸㘳㥤㜴慢昵㐶㑤㉡㔵㥣挸㙡愵㤱㜷〴扥搴攵扦㠸㥢㌲昶㈵摥㤴㤳㌸㐸㜱挹㐴㔲晦㔶户㜱ㄴ摤㤵㤰挳ㄸ㤱敡㘳昸㌱挳㈹愷挲㘱㕤户ㄴ㘸ㅤ敥㙤㕤㕦㔰㔷攷㈰搲扡㡡㈸换收㜱ㅢ慦ㄹ㐳㔶摣㤶㙡㌶敦捤㝢戴搸㔳㐵㈷散愸㘸㐷攰〸敢㡣〴㕥愱〰㘳愴㑦敥攰㈰戹换㜱㙣昷昲㈳敡㌱㜷ㄹ愸㔰ㄸ㄰㡣昰昲っ㤴挳慥㠲㤱㘸㙥㙢㉤㥢㕢㌰昶㑢扢摢㤸〶㄰っ〲搳愰㐵换挸挰㤹㐵㝥㙢〳攷〶戴捡㠸㡦愶㐳愹㡣㔰㡥挳㕤て愴㠱㥢㜸㡣㕥昶愰㠴挲㝤敡㕡㔸㜲㌳㜱搲挱〱挸昳慦敡㈸㕣㌴㐳㕣㝥㜱昷㜷ㄴ㑦搷㙡㌴㜷攱㥤摢ㄱ㔸挵挵㡤挸ㅣ摤搷㜱㈵㑢慤㠹昶摤㑤ㅤㄵ昱㔵挱㐳㜳攵ㄳ㘶㔸㕤㕤ち㌷愲㙢㕢晤㤲㠴晥㐳㜸㈳㌶㝤㍢㙤收扣换㙢愸敢摣晢搲〵搷扢攸慡㜹改〱敦晣㠱㐲㜰㠱㜲㤰㤳㉣攵晥㡤㝦㉡㘹㌹晤〷ㄸ㜱㍢搳收〰㉤昷〸挷㔱㈹㤲〶ㄳ挸㘷搰〹㙣昷收㥤〱搲挹扥づ㍡㔱㠲㘰㤷㔰摣昳㉦ㄸ愱㠸敦〳慤㈴㤶攸㐰㡥㍤晦ち㔸㕦㝣て㈵㐴㌸㥥㘳㌱愲扦〲戹っ搴㈹㐱ㅥ㕦昰攰㜵㤰晦ㅦ㉣㈵摣扣㈹㍢晤ㄷ㤸㔹㝣户ㄳ㐵搷ㄳ㐵摦改㐲㤱攰㈵㄰挵扦昷㈰㤳㈴㥤挱搹攷ㄴ〶攷㥡㜶て愰㉦晡㜵摦晦攱〱㜴㍥㈶づ㘵愳㈱搰㜶㌳㥥㥢㈶挲㐰㤷㠹挰搰扤㌲ㄱ㑥㈱㈳ㄸ挳㡦㑣㠴搸〷戲㠰㠲慤㑤〴㐶昶㌲っ挱㔴愰㌵攵搶攰〹散㉡㠷晥戱ㄳ戸㜶㉢〳㐴昳愱戴㠲㔹㜸愴慥敥㉥㕥㌴㝤搳搹慦捡㡦晢ㄲ捡捣㕦挶㍤㙥搵㠵㍤慥摤戴㐶㜵摡挴㔷㤱昸搸㜷晤㈹摢扢扤づ㑣㐵㈹㜲摥㡢愲㈸㍣て㑦㠹攰戹㈱昷敥㝤㕦㍦晥扢㠷ㅥ㍢捡扢㙡㌱慤敡户㈲摦㑦挰㥥昶〴㐲扡愹㙢㈲㔷昲戳㥣㔳昸㍣挹㕥慢换ㄹ搳㔷㔶㔰㘰㌸㐹㌶㈲扣ㄴ㘱㐶挴户ㄳ㑣㑣摣㝡㠸㑣捣㜲㠷扢㔳㝤搶愴㕣㠴攵搴挴㤵㑦㉦〹ㅡ㡡㥥㡡慣㑦㙢㔳晦㈶㔴搱㜳㥣㐸扢㤵挸㔳㈷㤳㄰摦攸搴㜵㠷愹敢愲㠳っ㠳晥㠹㤴㐲昴㠱ㄴ㤲㍥挸昰㍡㠰㤲㔲愷㤱搱㙦〳挸㠸慢㜵〶㜸改て搸ㄵ〲戲㜹攵慦捦㑦㔸戰㡢挰㘲攲㡢敦昷㐴㑢㕢㌴㔱㑤っ搴㉡㥢㘶〹ㄹ㜵㜸㘱挱㔴㔲扡㡣㑣㤲昴㐳挸㙤摢ㅤ挵㤷㡣㌸㔱搸㉤㘲㙣摤愱慦慤攴摣敤㌶㜰敦〳㝡愶愰ㄴ㠶扢㤷挵㌸㤰慡〸㕤搴戴ㄴㄵㄱ㡥㐶搹㘶愷愱戸ち㍡换摤㡦㔳㈹㐲㝦晣㑥㠸昵㤳慤愱慦散慣愱㡥㜳〷戱㐰晥㘰㝦㕤㥦挱搸㜸㉢㌹〶ㄲ㜶㕢慤㡡搱攵昰㌳攸挲㐵攷㠴搱捡慡㘷㜱ㄸ㝦ㄲ捥ㅡ搰扡昴㍦㘳搷㡡戳捥戲㌷㠳搸㙤晡晦㙤㈸搸㔲晦ぢ㐶摥ㄴ㈲摦ㅥ㘷昸愰㌳㝥戲㘵挸㠶㍢〲捦㌶㠲㌷敡㘰㙣愸㉣〳摥㔱㙥〹㥦慤㐶搵㑡㠲挳敦㤵敦扣ㄸ搱散㑢摢㜶愸愷〰㘴㙣㐸晦ち㐴㔰捦晥敤㜲㉢㌹摤ㄶ摥㠱㡥晢㑥搹㔵摦ぢ㍣㉢㥣㔸㐲挸㜷㠲㕦㥥㔹戰㜹愶挵㤷㍢㠵摡㑤搸㠹攱㜷愱捦晣〲〴昶扤㌲㝣㘱㈲㤱㡣㉢㙣㉦㡥挱㙦㤰挶㔲挱㈵敡㠶攰ち敢扥㠶㔹挷㘷慢ぢ昰㜴㠶㉣摡ㄱ慡㉥昲㌷㜷摥捥攰挶攱㝥搶㕢攱つ㤲昵㌲㐲㘳㙡〹敦㜸ㄷ㜷戵㜳て摡摢挶㙢ぢ搸戲㍦㡦㕢㐹㝦ㅡㄸ摤摥㕢摡〹㠶敦攴搷挸㈵愳㐲㠸ぢ晢㐷昱㜷晢敥㔹㡥㌶づ㉡㡦㍦攴愶ㅢ㙣戲づ攷搹㌶㈲摦攷搰㔵㑣ㄳ攰㘷㤸㜱㠶て㠲㍥㍥㌲愲昸〲㤶㐵昲㐷㍥㔷愸〲昴愶改愷㌶愳改戱㝢搸ㄳ㐹昰㠴㐱㜲㉣㠹捦愱㈱户㉢㕡㌶ㄸ㠲换ㄶ敡㈴㠱扣㤱昴㐰㍥㈷㜸㤲㔰ㄳ昹っ㍡㌴㈷㘲愳戴昷㐴㍥扤搹㐴〴㙤〰戵搰昴昸㘳㠹づ㌱敡愸㌶ㅣ〲㤷挰〳ㄸ㑢㔴挹㈸愵㈳㐵㑥㈱㡡㌰㝣㡦㈸㐲晡㐵晣昷搹愳㍦㝦㠶改㉦㐷㠵㤲㠷愸㙡㕦〵攵愱㕡挵挷搳慢昰㔱摡㝢ㄵㅦ摤㙣ㄵ㘳ㄴ㤵㥣㠹ㄱ〲㡣っ㠸ち晥愸㔵㌵㤰攱㠶昲㈷捥ㄱ攰搷㌶㡢㌱ㄳ㈵慡敦㐵㘴搰㤷㍢慦㕡㕤㐲㈶改慢㜳㈳㌲扥昰㔱㘶ㄲ㙦㐳搲愵㔳㠸㝣戲㠵㐸㌹ㄶ㥤搸ㄹ扢㈳㠴〴㤶挴㑦㘶㝢㑡昶㐲㥦㠱㝥昱晥〴㌱㈷㑥㈴㥦㑦㘹㜱攸〹㠴ㄱㄹ愶㈴㈴㙥愴㜸㕦搲昸㕢摦㙥㜹㑥㔱㠱〴敡㠹ㅡ㤳攰㔴攳挷㤳挶㠷昰㘹㤶㙡㤳攳㐵〲愶㘷㤳挶㈴㑣搵昸戱愴昱㥦て敤㙦㌶㑥攸㌰ㅡ㔹㈷㤱㘴㤸扣敡㄰㤰晡㑣㝢ㄴ捤㜵㡢㙡㜴挸㡡㡡㈹㐲㔵〴戹慥ㄴ改㌰敥㠴昸昸㔰㝡ㅥㄷ㥣㜰ㄳ〴搲㌶晡晦㈵㥣挴挵愷㌹㌳㌴昱ㅤ昴㍡㘲捥扥愱㥥搸戹㘰㉤昸㈸ㄸ戴㑥〶㌸㕡搵㜶ㄴ㠹挰㉡挸㐷晢扢㠵㙦㍥挳㠲㙣敤㐷ㄲ㉢搳㜸㤵愴㍦㉤愲攲㉢㜹昱㥥〴戳戹㐷㕢㌴㘳㍣〲攴㐰㑣〲㌲㘳㍣ちㄸ挵㘳昶戱㘰㡣晣慦㤸晢㍤慣㜸㉦挱㘳〰㈵㐱㘶㈷ㅤㄴㅥ〷ㄸ㑤晥㙦ㄵㄳ敢捡㙤愲㠹㠷㤲㤷愵挹挸㜸㍦㍢㝣〰㘰〰㕥㕣ㄱㄳ㘱挹昸㈰㑡搲㉦愵攰㔰㉦晤㌰㉢㍥㐲昰㔱㠰㤲捥挹㙥㝢搷戸愶㍥㔵搸挷搰㔵㍣㑡㠰㥦昱昱㌸挳〷㥤晢昰挶摥㈶㌳㑦挴挹搷晤㠸㜸戶㝤挶㝦㌷㍥换摦攰愲〷昰晦㈴搱㤵㝤㥦搷摥搰摦㔸㘴〲㥡收敡户㠶捤㝥ㅥ攳㜰㕤慤㐰ち㐷愴㔲㈹㙡〵㐱㝣㜳挱挲挳ㅢ昸㤶㈳慡㐲〸搲㠰慡㜰攳㡡愳㈸㌰㍥挱愶挴㌱昱㘴㝣㤲㑦㐴慤摡挴㑦挵ㄹ㍥〸攲㔵㜵㝦㈰敥㥥扣㤰戸㔶ㄵ㜶挷ぢ㠹㝦㔵戱㥡㝥攱㤳ㅣ㑣㈱ぢ㤹㜶慤㐴愴㈹ㅡ晡ㅣ㌲㈳〳愳㥣摢晤昸㘹㤷㐴昵㕣敤摣戹㝦㡣收㈷慥捤扦敤㉤挳㑦㍥晢戳摦㍦昱慢㜷ㅥ昹搳㍦㥦㝡敡㔷㝦㜸攲㤹㝦晥㜰攵挸㑦㥥㝥晡挷昷㝣昱㤹摦敦戵扥愴㝤晢ㅦ昳㕦㝡㜸敡挲挳て㕡㘷㙥㍤晥昰摢ㅦ戸㙦㙡昱㡡挹㠱㠱挱挱㕢挶㝦㝡捤慢挷ㅥ㝤昰扢攲㐷扦戹摡ㄵ㙡戹㜸㐱晢㌴戸㙣㌵㡤捦㈳㠳㘹㜰挶㉦敡㌴戸㕣戵㔱㉢昱㐶捤愰愰〸搷〶㈷愰㉡捣昶㡡愱晦〰㠰昰戱摢</t>
  </si>
  <si>
    <t>x</t>
  </si>
  <si>
    <t>y</t>
  </si>
  <si>
    <t>Eq1</t>
  </si>
  <si>
    <t>Eq2</t>
  </si>
  <si>
    <t>Eq3</t>
  </si>
  <si>
    <t>z</t>
  </si>
  <si>
    <t>=</t>
  </si>
  <si>
    <t>Bank Account</t>
  </si>
  <si>
    <t>Yearly Deposits=1000</t>
  </si>
  <si>
    <t>5 years</t>
  </si>
  <si>
    <t>At the end, balance = ??</t>
  </si>
  <si>
    <t>10% Interest</t>
  </si>
  <si>
    <t>balance</t>
  </si>
  <si>
    <t>-</t>
  </si>
  <si>
    <t>deposit</t>
  </si>
  <si>
    <t>interest</t>
  </si>
  <si>
    <t>new balance</t>
  </si>
  <si>
    <t>RHS</t>
  </si>
  <si>
    <t>bank account</t>
  </si>
  <si>
    <t>yearly deposits 1000</t>
  </si>
  <si>
    <t>After 5 years, balance = ?</t>
  </si>
  <si>
    <t>annual interest rate 10%</t>
  </si>
  <si>
    <t>deposits</t>
  </si>
  <si>
    <t>const.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</si>
</sst>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_);[Red]\(&quot;$&quot;#,##0.00\)"/>
    <numFmt numFmtId="165" formatCode="_(&quot;$&quot;* #,##0.00_);_(&quot;$&quot;* \(#,##0.00\);_(&quot;$&quot;* &quot;-&quot;??_);_(@_)"/>
    <numFmt numFmtId="166" formatCode="_(* #,##0.00_);_(* \(#,##0.00\);_(* &quot;-&quot;??_);_(@_)"/>
    <numFmt numFmtId="171" formatCode="_-[$$-409]* #,##0.00_ ;_-[$$-409]* \-#,##0.00\ ;_-[$$-409]* &quot;-&quot;??_ ;_-@_ "/>
    <numFmt numFmtId="173" formatCode="0.000%"/>
  </numFmts>
  <fonts count="17" x14ac:knownFonts="1">
    <font>
      <sz val="11"/>
      <color theme="1"/>
      <name val="Arial"/>
    </font>
    <font>
      <b/>
      <sz val="12"/>
      <color theme="1"/>
      <name val="Calibri"/>
      <family val="2"/>
    </font>
    <font>
      <sz val="11"/>
      <color theme="1"/>
      <name val="Calibri"/>
      <family val="2"/>
    </font>
    <font>
      <b/>
      <sz val="12"/>
      <color theme="1"/>
      <name val="Times New Roman"/>
      <family val="1"/>
    </font>
    <font>
      <sz val="14"/>
      <color theme="1"/>
      <name val="Calibri"/>
      <family val="2"/>
    </font>
    <font>
      <b/>
      <sz val="14"/>
      <color theme="1"/>
      <name val="Times New Roman"/>
      <family val="1"/>
    </font>
    <font>
      <sz val="14"/>
      <color theme="1"/>
      <name val="Times New Roman"/>
      <family val="1"/>
    </font>
    <font>
      <b/>
      <sz val="14"/>
      <color theme="1"/>
      <name val="Calibri"/>
      <family val="2"/>
    </font>
    <font>
      <sz val="11"/>
      <color theme="1"/>
      <name val="Calibri"/>
      <family val="2"/>
    </font>
    <font>
      <sz val="11"/>
      <name val="Arial"/>
      <family val="2"/>
    </font>
    <font>
      <sz val="11"/>
      <color rgb="FFFF0000"/>
      <name val="Calibri"/>
      <family val="2"/>
    </font>
    <font>
      <b/>
      <sz val="11"/>
      <color theme="1"/>
      <name val="Calibri"/>
      <family val="2"/>
    </font>
    <font>
      <sz val="11"/>
      <color theme="1"/>
      <name val="Arial"/>
      <family val="2"/>
    </font>
    <font>
      <sz val="12"/>
      <color rgb="FF000000"/>
      <name val="Times New Roman"/>
      <family val="1"/>
    </font>
    <font>
      <b/>
      <sz val="12"/>
      <color rgb="FF000000"/>
      <name val="Times New Roman"/>
      <family val="1"/>
    </font>
    <font>
      <u/>
      <sz val="12"/>
      <color rgb="FF000000"/>
      <name val="Times New Roman"/>
      <family val="1"/>
    </font>
    <font>
      <b/>
      <sz val="11"/>
      <color theme="1"/>
      <name val="Arial"/>
      <family val="2"/>
    </font>
  </fonts>
  <fills count="9">
    <fill>
      <patternFill patternType="none"/>
    </fill>
    <fill>
      <patternFill patternType="gray125"/>
    </fill>
    <fill>
      <patternFill patternType="solid">
        <fgColor rgb="FFC5E0B3"/>
        <bgColor rgb="FFC5E0B3"/>
      </patternFill>
    </fill>
    <fill>
      <patternFill patternType="solid">
        <fgColor rgb="FF000000"/>
        <bgColor rgb="FF000000"/>
      </patternFill>
    </fill>
    <fill>
      <patternFill patternType="solid">
        <fgColor rgb="FFFFFF00"/>
        <bgColor rgb="FFFFFF00"/>
      </patternFill>
    </fill>
    <fill>
      <patternFill patternType="solid">
        <fgColor rgb="FFD8D8D8"/>
        <bgColor rgb="FFD8D8D8"/>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166" fontId="12" fillId="0" borderId="0" applyFont="0" applyFill="0" applyBorder="0" applyAlignment="0" applyProtection="0"/>
  </cellStyleXfs>
  <cellXfs count="101">
    <xf numFmtId="0" fontId="0" fillId="0" borderId="0" xfId="0" applyFont="1" applyAlignment="1"/>
    <xf numFmtId="0" fontId="1" fillId="0" borderId="1" xfId="0" applyFont="1" applyBorder="1" applyAlignment="1">
      <alignment horizontal="center"/>
    </xf>
    <xf numFmtId="0" fontId="2" fillId="2" borderId="1" xfId="0" applyFont="1" applyFill="1"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2" fillId="0" borderId="0" xfId="0" applyFont="1" applyAlignment="1">
      <alignment horizontal="center"/>
    </xf>
    <xf numFmtId="0" fontId="2" fillId="0" borderId="0" xfId="0" applyFont="1"/>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7" fillId="0" borderId="0" xfId="0" applyFont="1"/>
    <xf numFmtId="0" fontId="6" fillId="0" borderId="0" xfId="0" applyFont="1"/>
    <xf numFmtId="0" fontId="2" fillId="3" borderId="1" xfId="0" applyFont="1" applyFill="1" applyBorder="1" applyAlignment="1"/>
    <xf numFmtId="0" fontId="2" fillId="0" borderId="0" xfId="0" applyFont="1" applyAlignment="1"/>
    <xf numFmtId="165" fontId="2" fillId="0" borderId="1" xfId="0" applyNumberFormat="1" applyFont="1" applyBorder="1" applyAlignment="1">
      <alignment horizontal="right"/>
    </xf>
    <xf numFmtId="165" fontId="2" fillId="3" borderId="1" xfId="0" applyNumberFormat="1" applyFont="1" applyFill="1" applyBorder="1" applyAlignment="1"/>
    <xf numFmtId="9" fontId="2" fillId="0" borderId="1" xfId="0" applyNumberFormat="1" applyFont="1" applyBorder="1" applyAlignment="1">
      <alignment horizontal="right"/>
    </xf>
    <xf numFmtId="9" fontId="2" fillId="3" borderId="1" xfId="0" applyNumberFormat="1" applyFont="1" applyFill="1" applyBorder="1" applyAlignment="1"/>
    <xf numFmtId="0" fontId="2" fillId="0" borderId="1" xfId="0" applyFont="1" applyBorder="1" applyAlignment="1"/>
    <xf numFmtId="0" fontId="2" fillId="0" borderId="1" xfId="0" applyFont="1" applyBorder="1" applyAlignment="1">
      <alignment horizontal="right"/>
    </xf>
    <xf numFmtId="0" fontId="2" fillId="4" borderId="1" xfId="0" applyFont="1" applyFill="1" applyBorder="1" applyAlignment="1"/>
    <xf numFmtId="0" fontId="2" fillId="0" borderId="0" xfId="0" applyFont="1" applyAlignment="1">
      <alignment horizontal="right"/>
    </xf>
    <xf numFmtId="9" fontId="2" fillId="0" borderId="0" xfId="0" applyNumberFormat="1" applyFont="1" applyAlignment="1">
      <alignment horizontal="right"/>
    </xf>
    <xf numFmtId="164" fontId="2" fillId="0" borderId="0" xfId="0" applyNumberFormat="1" applyFont="1" applyAlignment="1">
      <alignment horizontal="right"/>
    </xf>
    <xf numFmtId="2" fontId="2" fillId="0" borderId="1" xfId="0" applyNumberFormat="1" applyFont="1" applyBorder="1" applyAlignment="1"/>
    <xf numFmtId="2" fontId="2" fillId="3" borderId="1" xfId="0" applyNumberFormat="1" applyFont="1" applyFill="1" applyBorder="1" applyAlignment="1"/>
    <xf numFmtId="164" fontId="10" fillId="0" borderId="0" xfId="0" applyNumberFormat="1" applyFont="1" applyAlignment="1">
      <alignment horizontal="right"/>
    </xf>
    <xf numFmtId="164" fontId="2" fillId="0" borderId="1" xfId="0" applyNumberFormat="1" applyFont="1" applyBorder="1" applyAlignment="1"/>
    <xf numFmtId="164" fontId="2" fillId="0" borderId="0" xfId="0" applyNumberFormat="1" applyFont="1" applyAlignment="1"/>
    <xf numFmtId="165" fontId="2" fillId="0" borderId="0" xfId="0" applyNumberFormat="1" applyFont="1" applyAlignment="1"/>
    <xf numFmtId="10" fontId="2" fillId="0" borderId="0" xfId="0" applyNumberFormat="1" applyFont="1" applyAlignment="1"/>
    <xf numFmtId="0" fontId="11" fillId="0" borderId="0" xfId="0" applyFont="1"/>
    <xf numFmtId="0" fontId="8" fillId="0" borderId="0" xfId="0" applyFont="1"/>
    <xf numFmtId="0" fontId="2" fillId="0" borderId="0" xfId="0" quotePrefix="1" applyFont="1"/>
    <xf numFmtId="0" fontId="0" fillId="0" borderId="0" xfId="0" applyFont="1" applyAlignment="1">
      <alignment vertical="center"/>
    </xf>
    <xf numFmtId="0" fontId="0" fillId="0" borderId="0" xfId="0" applyFont="1" applyAlignment="1">
      <alignment horizontal="center" vertical="center"/>
    </xf>
    <xf numFmtId="0" fontId="12" fillId="0" borderId="0" xfId="0" applyFont="1" applyAlignment="1">
      <alignment horizontal="center" vertical="center"/>
    </xf>
    <xf numFmtId="0" fontId="0" fillId="6" borderId="0" xfId="0" applyFont="1" applyFill="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3" fillId="0" borderId="6" xfId="0" applyFont="1" applyBorder="1" applyAlignment="1">
      <alignment horizontal="center" vertical="center"/>
    </xf>
    <xf numFmtId="0" fontId="16" fillId="0" borderId="0" xfId="0" applyFont="1" applyAlignment="1">
      <alignment horizontal="center" vertical="center"/>
    </xf>
    <xf numFmtId="9" fontId="16" fillId="0" borderId="0" xfId="0" applyNumberFormat="1" applyFont="1" applyAlignment="1">
      <alignment horizontal="center" vertical="center"/>
    </xf>
    <xf numFmtId="165" fontId="12" fillId="0" borderId="0" xfId="0" applyNumberFormat="1" applyFont="1" applyAlignment="1">
      <alignment horizontal="center" vertical="center"/>
    </xf>
    <xf numFmtId="165" fontId="0" fillId="0" borderId="0" xfId="0" applyNumberFormat="1" applyFont="1" applyAlignment="1">
      <alignment horizontal="center" vertical="center"/>
    </xf>
    <xf numFmtId="164" fontId="0" fillId="6" borderId="0" xfId="0" applyNumberFormat="1" applyFont="1" applyFill="1" applyAlignment="1">
      <alignment horizontal="center" vertical="center"/>
    </xf>
    <xf numFmtId="0" fontId="2" fillId="3" borderId="1" xfId="0" applyFont="1" applyFill="1" applyBorder="1" applyAlignment="1">
      <alignment vertical="center"/>
    </xf>
    <xf numFmtId="0" fontId="2" fillId="0" borderId="0" xfId="0" applyFont="1" applyAlignment="1">
      <alignment vertical="center"/>
    </xf>
    <xf numFmtId="165" fontId="2" fillId="0" borderId="1" xfId="0" applyNumberFormat="1" applyFont="1" applyBorder="1" applyAlignment="1">
      <alignment horizontal="right" vertical="center"/>
    </xf>
    <xf numFmtId="165" fontId="2" fillId="3" borderId="1" xfId="0" applyNumberFormat="1" applyFont="1" applyFill="1" applyBorder="1" applyAlignment="1">
      <alignment vertical="center"/>
    </xf>
    <xf numFmtId="9" fontId="2" fillId="0" borderId="1" xfId="0" applyNumberFormat="1" applyFont="1" applyBorder="1" applyAlignment="1">
      <alignment horizontal="right" vertical="center"/>
    </xf>
    <xf numFmtId="9" fontId="2" fillId="3" borderId="1" xfId="0" applyNumberFormat="1"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right" vertical="center"/>
    </xf>
    <xf numFmtId="0" fontId="2" fillId="4" borderId="1" xfId="0" applyFont="1" applyFill="1" applyBorder="1" applyAlignment="1">
      <alignment vertical="center"/>
    </xf>
    <xf numFmtId="0" fontId="2" fillId="0" borderId="0" xfId="0" applyFont="1" applyAlignment="1">
      <alignment horizontal="right" vertical="center"/>
    </xf>
    <xf numFmtId="164" fontId="2" fillId="0" borderId="0" xfId="0" applyNumberFormat="1" applyFont="1" applyAlignment="1">
      <alignment horizontal="right" vertical="center"/>
    </xf>
    <xf numFmtId="2" fontId="2" fillId="0" borderId="1" xfId="0" applyNumberFormat="1" applyFont="1" applyBorder="1" applyAlignment="1">
      <alignment vertical="center"/>
    </xf>
    <xf numFmtId="2" fontId="2" fillId="3" borderId="1" xfId="0" applyNumberFormat="1" applyFont="1" applyFill="1" applyBorder="1" applyAlignment="1">
      <alignment vertical="center"/>
    </xf>
    <xf numFmtId="164" fontId="10" fillId="0" borderId="0" xfId="0" applyNumberFormat="1" applyFont="1" applyAlignment="1">
      <alignment horizontal="right" vertical="center"/>
    </xf>
    <xf numFmtId="164" fontId="2" fillId="0" borderId="1" xfId="0" applyNumberFormat="1" applyFont="1" applyBorder="1" applyAlignment="1">
      <alignment vertical="center"/>
    </xf>
    <xf numFmtId="164" fontId="2" fillId="0" borderId="0" xfId="0" applyNumberFormat="1" applyFont="1" applyAlignment="1">
      <alignment vertical="center"/>
    </xf>
    <xf numFmtId="165" fontId="2" fillId="0" borderId="0" xfId="0" applyNumberFormat="1" applyFont="1" applyAlignment="1">
      <alignment vertical="center"/>
    </xf>
    <xf numFmtId="10" fontId="2" fillId="0" borderId="0" xfId="0" applyNumberFormat="1" applyFont="1" applyAlignment="1">
      <alignment vertical="center"/>
    </xf>
    <xf numFmtId="0" fontId="16" fillId="0" borderId="0" xfId="0" applyFont="1" applyAlignment="1">
      <alignment vertical="center"/>
    </xf>
    <xf numFmtId="164" fontId="0" fillId="0" borderId="0" xfId="0" applyNumberFormat="1" applyFont="1" applyAlignment="1">
      <alignment vertical="center"/>
    </xf>
    <xf numFmtId="166" fontId="0" fillId="0" borderId="0" xfId="1" applyFont="1" applyAlignment="1">
      <alignment vertical="center"/>
    </xf>
    <xf numFmtId="166" fontId="0" fillId="0" borderId="0" xfId="0" applyNumberFormat="1" applyFont="1" applyAlignment="1">
      <alignment vertical="center"/>
    </xf>
    <xf numFmtId="0" fontId="13" fillId="0" borderId="9" xfId="0" applyFont="1" applyBorder="1" applyAlignment="1">
      <alignment horizontal="center" vertical="center" wrapText="1"/>
    </xf>
    <xf numFmtId="0" fontId="13" fillId="0" borderId="6" xfId="0" applyFont="1" applyBorder="1" applyAlignment="1">
      <alignment horizontal="center" vertical="center" wrapText="1"/>
    </xf>
    <xf numFmtId="0" fontId="0" fillId="7" borderId="0" xfId="0" applyFont="1" applyFill="1" applyAlignment="1">
      <alignment horizontal="center" vertical="center"/>
    </xf>
    <xf numFmtId="166" fontId="0" fillId="7" borderId="0" xfId="1" applyFont="1" applyFill="1" applyAlignment="1">
      <alignment horizontal="center" vertical="center"/>
    </xf>
    <xf numFmtId="164" fontId="0" fillId="0" borderId="0" xfId="0" applyNumberFormat="1" applyFont="1" applyAlignment="1">
      <alignment horizontal="center" vertical="center"/>
    </xf>
    <xf numFmtId="9" fontId="0" fillId="0" borderId="0" xfId="0" applyNumberFormat="1" applyFont="1" applyAlignment="1">
      <alignment horizontal="center" vertical="center"/>
    </xf>
    <xf numFmtId="9" fontId="2" fillId="0" borderId="0" xfId="0" applyNumberFormat="1" applyFont="1" applyAlignment="1">
      <alignment vertical="center"/>
    </xf>
    <xf numFmtId="0" fontId="0" fillId="0" borderId="0" xfId="0" applyFont="1" applyAlignment="1"/>
    <xf numFmtId="0" fontId="2" fillId="0" borderId="0" xfId="0" applyFont="1" applyAlignment="1">
      <alignment horizontal="center"/>
    </xf>
    <xf numFmtId="0" fontId="2" fillId="0" borderId="0" xfId="0" applyFont="1" applyAlignment="1"/>
    <xf numFmtId="0" fontId="8" fillId="0" borderId="2" xfId="0" applyFont="1" applyBorder="1"/>
    <xf numFmtId="0" fontId="9" fillId="0" borderId="3" xfId="0" applyFont="1" applyBorder="1"/>
    <xf numFmtId="0" fontId="2" fillId="5" borderId="4" xfId="0" applyFont="1" applyFill="1" applyBorder="1" applyAlignment="1"/>
    <xf numFmtId="0" fontId="9" fillId="0" borderId="5" xfId="0" applyFont="1" applyBorder="1"/>
    <xf numFmtId="0" fontId="0"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8" fillId="0" borderId="2" xfId="0" applyFont="1" applyBorder="1" applyAlignment="1">
      <alignment vertical="center"/>
    </xf>
    <xf numFmtId="0" fontId="9" fillId="0" borderId="3" xfId="0" applyFont="1" applyBorder="1" applyAlignment="1">
      <alignment vertical="center"/>
    </xf>
    <xf numFmtId="0" fontId="2" fillId="5" borderId="4" xfId="0" applyFont="1" applyFill="1" applyBorder="1" applyAlignment="1">
      <alignment vertical="center"/>
    </xf>
    <xf numFmtId="0" fontId="9" fillId="0" borderId="5" xfId="0" applyFont="1" applyBorder="1" applyAlignment="1">
      <alignment vertical="center"/>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2" fillId="8" borderId="0" xfId="0" applyFont="1" applyFill="1" applyAlignment="1">
      <alignment horizontal="center" vertical="center"/>
    </xf>
    <xf numFmtId="0" fontId="0" fillId="8" borderId="0" xfId="0" applyFont="1" applyFill="1" applyAlignment="1">
      <alignment horizontal="center" vertical="center"/>
    </xf>
    <xf numFmtId="171" fontId="0" fillId="0" borderId="0" xfId="0" applyNumberFormat="1" applyFont="1" applyAlignment="1">
      <alignment horizontal="center" vertical="center"/>
    </xf>
    <xf numFmtId="0" fontId="13" fillId="8" borderId="9" xfId="0" applyFont="1" applyFill="1" applyBorder="1" applyAlignment="1">
      <alignment horizontal="center" vertical="center"/>
    </xf>
    <xf numFmtId="0" fontId="14" fillId="0" borderId="6" xfId="0" applyFont="1" applyBorder="1" applyAlignment="1">
      <alignment horizontal="center" vertical="center"/>
    </xf>
    <xf numFmtId="173" fontId="2" fillId="0" borderId="0" xfId="0" applyNumberFormat="1" applyFont="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activeCell="E10" sqref="E10"/>
    </sheetView>
  </sheetViews>
  <sheetFormatPr defaultColWidth="8.625" defaultRowHeight="14.25" x14ac:dyDescent="0.2"/>
  <cols>
    <col min="1" max="5" width="8.625" style="37"/>
    <col min="6" max="6" width="11.75" style="37" customWidth="1"/>
    <col min="7" max="16384" width="8.625" style="37"/>
  </cols>
  <sheetData>
    <row r="1" spans="1:7" ht="16.5" thickBot="1" x14ac:dyDescent="0.25">
      <c r="B1" s="73"/>
      <c r="C1" s="93"/>
      <c r="D1" s="93"/>
    </row>
    <row r="3" spans="1:7" x14ac:dyDescent="0.2">
      <c r="E3" s="38"/>
    </row>
    <row r="4" spans="1:7" x14ac:dyDescent="0.2">
      <c r="D4" s="38"/>
      <c r="E4" s="38"/>
    </row>
    <row r="5" spans="1:7" x14ac:dyDescent="0.2">
      <c r="C5" s="38"/>
    </row>
    <row r="6" spans="1:7" x14ac:dyDescent="0.2">
      <c r="C6" s="38"/>
    </row>
    <row r="7" spans="1:7" ht="15" x14ac:dyDescent="0.2">
      <c r="C7" s="45"/>
      <c r="D7" s="45"/>
      <c r="G7" s="38"/>
    </row>
    <row r="8" spans="1:7" ht="15" x14ac:dyDescent="0.2">
      <c r="B8" s="45"/>
      <c r="C8" s="95"/>
      <c r="D8" s="96"/>
      <c r="G8" s="38"/>
    </row>
    <row r="9" spans="1:7" ht="15" x14ac:dyDescent="0.2">
      <c r="B9" s="45"/>
      <c r="C9" s="97"/>
      <c r="D9" s="97"/>
      <c r="E9" s="38"/>
      <c r="F9" s="97"/>
    </row>
    <row r="10" spans="1:7" ht="15.75" thickBot="1" x14ac:dyDescent="0.25">
      <c r="B10" s="45"/>
    </row>
    <row r="11" spans="1:7" ht="16.5" thickBot="1" x14ac:dyDescent="0.25">
      <c r="A11" s="73"/>
      <c r="B11" s="73"/>
      <c r="C11" s="73"/>
      <c r="F11" s="38"/>
    </row>
    <row r="12" spans="1:7" ht="16.5" thickBot="1" x14ac:dyDescent="0.25">
      <c r="A12" s="73"/>
      <c r="B12" s="73"/>
      <c r="C12" s="73"/>
      <c r="F12" s="3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F5" sqref="F5"/>
    </sheetView>
  </sheetViews>
  <sheetFormatPr defaultColWidth="12.625" defaultRowHeight="15" customHeight="1" x14ac:dyDescent="0.2"/>
  <cols>
    <col min="1" max="8" width="12.625" style="36"/>
    <col min="9" max="9" width="13.125" style="36" bestFit="1" customWidth="1"/>
    <col min="10" max="16384" width="12.625" style="36"/>
  </cols>
  <sheetData>
    <row r="1" spans="1:9" ht="15" customHeight="1" x14ac:dyDescent="0.2">
      <c r="A1" s="87" t="s">
        <v>28</v>
      </c>
      <c r="B1" s="86"/>
      <c r="C1" s="86"/>
      <c r="D1" s="50"/>
      <c r="E1" s="51"/>
      <c r="F1" s="51"/>
      <c r="G1" s="51"/>
    </row>
    <row r="2" spans="1:9" x14ac:dyDescent="0.2">
      <c r="A2" s="88" t="s">
        <v>29</v>
      </c>
      <c r="B2" s="86"/>
      <c r="C2" s="52">
        <v>500000</v>
      </c>
      <c r="D2" s="53"/>
      <c r="E2" s="51"/>
      <c r="F2" s="51"/>
      <c r="G2" s="51"/>
    </row>
    <row r="3" spans="1:9" x14ac:dyDescent="0.2">
      <c r="A3" s="88" t="s">
        <v>30</v>
      </c>
      <c r="B3" s="86"/>
      <c r="C3" s="54">
        <v>0.2</v>
      </c>
      <c r="D3" s="55"/>
      <c r="E3" s="56"/>
      <c r="F3" s="51"/>
      <c r="G3" s="51"/>
    </row>
    <row r="4" spans="1:9" x14ac:dyDescent="0.2">
      <c r="A4" s="88" t="s">
        <v>31</v>
      </c>
      <c r="B4" s="86"/>
      <c r="C4" s="57">
        <v>84</v>
      </c>
      <c r="D4" s="50"/>
      <c r="E4" s="58" t="s">
        <v>32</v>
      </c>
      <c r="F4" s="59">
        <f>NPER(F5,F10,F9)</f>
        <v>84.00000000000226</v>
      </c>
      <c r="G4" s="51"/>
    </row>
    <row r="5" spans="1:9" x14ac:dyDescent="0.2">
      <c r="A5" s="88" t="s">
        <v>33</v>
      </c>
      <c r="B5" s="86"/>
      <c r="C5" s="54">
        <v>0.08</v>
      </c>
      <c r="D5" s="55"/>
      <c r="E5" s="58" t="s">
        <v>34</v>
      </c>
      <c r="F5" s="100">
        <f>RATE(C4,F10,F9)</f>
        <v>6.6666666666671225E-3</v>
      </c>
      <c r="G5" s="78"/>
    </row>
    <row r="6" spans="1:9" x14ac:dyDescent="0.2">
      <c r="A6" s="86"/>
      <c r="B6" s="86"/>
      <c r="C6" s="56"/>
      <c r="D6" s="50"/>
      <c r="E6" s="51"/>
      <c r="F6" s="51"/>
      <c r="G6" s="51"/>
    </row>
    <row r="7" spans="1:9" x14ac:dyDescent="0.2">
      <c r="A7" s="89"/>
      <c r="B7" s="90"/>
      <c r="C7" s="56"/>
      <c r="D7" s="50"/>
      <c r="E7" s="51"/>
      <c r="F7" s="51"/>
      <c r="G7" s="51"/>
    </row>
    <row r="8" spans="1:9" x14ac:dyDescent="0.2">
      <c r="A8" s="91" t="s">
        <v>35</v>
      </c>
      <c r="B8" s="92"/>
      <c r="C8" s="52">
        <f>C3*C2</f>
        <v>100000</v>
      </c>
      <c r="D8" s="53"/>
      <c r="E8" s="56"/>
      <c r="F8" s="51"/>
      <c r="G8" s="51"/>
    </row>
    <row r="9" spans="1:9" x14ac:dyDescent="0.2">
      <c r="A9" s="91" t="s">
        <v>36</v>
      </c>
      <c r="B9" s="92"/>
      <c r="C9" s="52">
        <f>C2-C8</f>
        <v>400000</v>
      </c>
      <c r="D9" s="53"/>
      <c r="E9" s="58" t="s">
        <v>37</v>
      </c>
      <c r="F9" s="60">
        <f>PV(C5/12,C4,F10)</f>
        <v>399999.9999999975</v>
      </c>
      <c r="G9" s="65"/>
      <c r="H9" s="69"/>
    </row>
    <row r="10" spans="1:9" x14ac:dyDescent="0.2">
      <c r="A10" s="86"/>
      <c r="B10" s="86"/>
      <c r="C10" s="61"/>
      <c r="D10" s="62"/>
      <c r="E10" s="58" t="s">
        <v>38</v>
      </c>
      <c r="F10" s="63">
        <f>PMT(C5/12,C4,C9)</f>
        <v>-6234.4857610678164</v>
      </c>
      <c r="G10" s="65"/>
      <c r="H10" s="63"/>
      <c r="I10" s="70"/>
    </row>
    <row r="11" spans="1:9" x14ac:dyDescent="0.2">
      <c r="A11" s="86"/>
      <c r="B11" s="86"/>
      <c r="C11" s="64"/>
      <c r="D11" s="53"/>
      <c r="E11" s="58" t="s">
        <v>39</v>
      </c>
      <c r="F11" s="60">
        <f>FV(C5/12,C4,F10)</f>
        <v>698968.82057179452</v>
      </c>
      <c r="G11" s="51"/>
      <c r="I11" s="71"/>
    </row>
    <row r="12" spans="1:9" x14ac:dyDescent="0.2">
      <c r="A12" s="86"/>
      <c r="B12" s="86"/>
      <c r="C12" s="64"/>
      <c r="D12" s="53"/>
      <c r="E12" s="51"/>
      <c r="F12" s="65"/>
      <c r="G12" s="65"/>
      <c r="H12" s="68"/>
      <c r="I12" s="69"/>
    </row>
    <row r="13" spans="1:9" x14ac:dyDescent="0.2">
      <c r="A13" s="86"/>
      <c r="B13" s="86"/>
      <c r="C13" s="51"/>
      <c r="D13" s="51"/>
      <c r="E13" s="51"/>
      <c r="F13" s="51"/>
      <c r="G13" s="51"/>
      <c r="H13" s="69"/>
    </row>
    <row r="14" spans="1:9" x14ac:dyDescent="0.2">
      <c r="A14" s="51"/>
      <c r="B14" s="66"/>
      <c r="C14" s="66"/>
      <c r="D14" s="66"/>
      <c r="E14" s="65"/>
      <c r="F14" s="66"/>
      <c r="G14" s="66"/>
    </row>
    <row r="15" spans="1:9" x14ac:dyDescent="0.2">
      <c r="A15" s="67"/>
      <c r="B15" s="51"/>
      <c r="C15" s="66"/>
      <c r="D15" s="51"/>
      <c r="E15" s="51"/>
      <c r="F15" s="51"/>
      <c r="G15" s="51"/>
    </row>
    <row r="16" spans="1:9" x14ac:dyDescent="0.2">
      <c r="A16" s="67"/>
      <c r="B16" s="51"/>
      <c r="C16" s="66"/>
      <c r="D16" s="51"/>
      <c r="E16" s="51"/>
      <c r="F16" s="51"/>
      <c r="G16" s="51"/>
    </row>
    <row r="17" spans="1:7" x14ac:dyDescent="0.2">
      <c r="A17" s="67"/>
      <c r="B17" s="51"/>
      <c r="C17" s="66"/>
      <c r="D17" s="51"/>
      <c r="E17" s="51"/>
      <c r="F17" s="51"/>
      <c r="G17" s="51"/>
    </row>
    <row r="18" spans="1:7" x14ac:dyDescent="0.2">
      <c r="A18" s="67"/>
      <c r="B18" s="51"/>
      <c r="C18" s="51"/>
      <c r="D18" s="51"/>
      <c r="E18" s="51"/>
      <c r="F18" s="51"/>
      <c r="G18" s="51"/>
    </row>
  </sheetData>
  <mergeCells count="13">
    <mergeCell ref="A13:B13"/>
    <mergeCell ref="A7:B7"/>
    <mergeCell ref="A8:B8"/>
    <mergeCell ref="A9:B9"/>
    <mergeCell ref="A10:B10"/>
    <mergeCell ref="A11:B11"/>
    <mergeCell ref="A12:B12"/>
    <mergeCell ref="A6:B6"/>
    <mergeCell ref="A1:C1"/>
    <mergeCell ref="A2:B2"/>
    <mergeCell ref="A3:B3"/>
    <mergeCell ref="A4:B4"/>
    <mergeCell ref="A5:B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C6" sqref="C6"/>
    </sheetView>
  </sheetViews>
  <sheetFormatPr defaultColWidth="8.625" defaultRowHeight="14.25" x14ac:dyDescent="0.2"/>
  <cols>
    <col min="1" max="1" width="8.625" style="37"/>
    <col min="2" max="2" width="21.625" style="37" bestFit="1" customWidth="1"/>
    <col min="3" max="3" width="9.875" style="37" bestFit="1" customWidth="1"/>
    <col min="4" max="6" width="8.625" style="37"/>
    <col min="7" max="7" width="10.625" style="37" bestFit="1" customWidth="1"/>
    <col min="8" max="8" width="8.625" style="37"/>
    <col min="9" max="9" width="9.875" style="37" bestFit="1" customWidth="1"/>
    <col min="10" max="16384" width="8.625" style="37"/>
  </cols>
  <sheetData>
    <row r="2" spans="2:9" x14ac:dyDescent="0.2">
      <c r="B2" s="38" t="s">
        <v>78</v>
      </c>
      <c r="C2" s="37">
        <v>0</v>
      </c>
    </row>
    <row r="3" spans="2:9" x14ac:dyDescent="0.2">
      <c r="B3" s="38" t="s">
        <v>79</v>
      </c>
      <c r="C3" s="37">
        <v>1000</v>
      </c>
    </row>
    <row r="4" spans="2:9" x14ac:dyDescent="0.2">
      <c r="B4" s="38" t="s">
        <v>80</v>
      </c>
      <c r="C4" s="38" t="s">
        <v>39</v>
      </c>
    </row>
    <row r="5" spans="2:9" x14ac:dyDescent="0.2">
      <c r="B5" s="38" t="s">
        <v>81</v>
      </c>
      <c r="C5" s="77">
        <v>0.1</v>
      </c>
    </row>
    <row r="6" spans="2:9" x14ac:dyDescent="0.2">
      <c r="C6" s="76">
        <f>FV(C5,C13,C3,C2,1)</f>
        <v>-6715.6100000000069</v>
      </c>
      <c r="I6" s="76">
        <f>FV(10%,C13,E9,0,1)</f>
        <v>-6715.6100000000069</v>
      </c>
    </row>
    <row r="8" spans="2:9" x14ac:dyDescent="0.2">
      <c r="D8" s="38" t="s">
        <v>72</v>
      </c>
      <c r="E8" s="38" t="s">
        <v>82</v>
      </c>
      <c r="F8" s="38" t="s">
        <v>75</v>
      </c>
      <c r="G8" s="38" t="s">
        <v>76</v>
      </c>
    </row>
    <row r="9" spans="2:9" x14ac:dyDescent="0.2">
      <c r="C9" s="37">
        <v>1</v>
      </c>
      <c r="D9" s="38" t="s">
        <v>73</v>
      </c>
      <c r="E9" s="37">
        <v>1000</v>
      </c>
      <c r="F9" s="37">
        <f>0.1*E9</f>
        <v>100</v>
      </c>
      <c r="G9" s="37">
        <f>SUM(E9:F9)</f>
        <v>1100</v>
      </c>
    </row>
    <row r="10" spans="2:9" x14ac:dyDescent="0.2">
      <c r="C10" s="37">
        <v>2</v>
      </c>
      <c r="D10" s="37">
        <f>G9</f>
        <v>1100</v>
      </c>
      <c r="E10" s="37">
        <v>1000</v>
      </c>
      <c r="F10" s="37">
        <f>(D10+E10)*0.1</f>
        <v>210</v>
      </c>
      <c r="G10" s="37">
        <f>SUM(D10:F10)</f>
        <v>2310</v>
      </c>
    </row>
    <row r="11" spans="2:9" x14ac:dyDescent="0.2">
      <c r="C11" s="37">
        <v>3</v>
      </c>
      <c r="D11" s="37">
        <f>G10</f>
        <v>2310</v>
      </c>
      <c r="E11" s="37">
        <v>1000</v>
      </c>
      <c r="F11" s="37">
        <f t="shared" ref="F11:F13" si="0">(D11+E11)*0.1</f>
        <v>331</v>
      </c>
      <c r="G11" s="37">
        <f t="shared" ref="G11:G13" si="1">SUM(D11:F11)</f>
        <v>3641</v>
      </c>
    </row>
    <row r="12" spans="2:9" x14ac:dyDescent="0.2">
      <c r="C12" s="37">
        <v>4</v>
      </c>
      <c r="D12" s="37">
        <f t="shared" ref="D12:D13" si="2">G11</f>
        <v>3641</v>
      </c>
      <c r="E12" s="37">
        <v>1000</v>
      </c>
      <c r="F12" s="37">
        <f t="shared" si="0"/>
        <v>464.1</v>
      </c>
      <c r="G12" s="37">
        <f t="shared" si="1"/>
        <v>5105.1000000000004</v>
      </c>
    </row>
    <row r="13" spans="2:9" x14ac:dyDescent="0.2">
      <c r="C13" s="37">
        <v>5</v>
      </c>
      <c r="D13" s="37">
        <f t="shared" si="2"/>
        <v>5105.1000000000004</v>
      </c>
      <c r="E13" s="37">
        <v>1000</v>
      </c>
      <c r="F13" s="37">
        <f t="shared" si="0"/>
        <v>610.5100000000001</v>
      </c>
      <c r="G13" s="75">
        <f t="shared" si="1"/>
        <v>6715.6100000000006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625" defaultRowHeight="15" customHeight="1" x14ac:dyDescent="0.2"/>
  <cols>
    <col min="1" max="2" width="32.125" customWidth="1"/>
    <col min="3" max="26" width="7.625" customWidth="1"/>
  </cols>
  <sheetData>
    <row r="1" spans="1:16" x14ac:dyDescent="0.25">
      <c r="A1" s="33" t="s">
        <v>40</v>
      </c>
    </row>
    <row r="2" spans="1:16" x14ac:dyDescent="0.25">
      <c r="P2" s="34" t="e">
        <f ca="1">_xll.CB.RecalcCounterFN()</f>
        <v>#NAME?</v>
      </c>
    </row>
    <row r="3" spans="1:16" x14ac:dyDescent="0.25">
      <c r="A3" s="34" t="s">
        <v>41</v>
      </c>
      <c r="B3" s="34" t="s">
        <v>42</v>
      </c>
      <c r="C3" s="34">
        <v>0</v>
      </c>
    </row>
    <row r="4" spans="1:16" x14ac:dyDescent="0.25">
      <c r="A4" s="34" t="s">
        <v>43</v>
      </c>
    </row>
    <row r="5" spans="1:16" x14ac:dyDescent="0.25">
      <c r="A5" s="34" t="s">
        <v>44</v>
      </c>
    </row>
    <row r="7" spans="1:16" x14ac:dyDescent="0.25">
      <c r="A7" s="33" t="s">
        <v>45</v>
      </c>
      <c r="B7" s="34" t="s">
        <v>46</v>
      </c>
    </row>
    <row r="8" spans="1:16" x14ac:dyDescent="0.25">
      <c r="B8" s="34">
        <v>2</v>
      </c>
    </row>
    <row r="10" spans="1:16" x14ac:dyDescent="0.25">
      <c r="A10" s="34" t="s">
        <v>47</v>
      </c>
    </row>
    <row r="11" spans="1:16" x14ac:dyDescent="0.25">
      <c r="A11" s="34" t="e">
        <f>CB_DATA_!#REF!</f>
        <v>#REF!</v>
      </c>
      <c r="B11" s="34" t="e">
        <f>#REF!</f>
        <v>#REF!</v>
      </c>
    </row>
    <row r="13" spans="1:16" x14ac:dyDescent="0.25">
      <c r="A13" s="34" t="s">
        <v>48</v>
      </c>
    </row>
    <row r="14" spans="1:16" x14ac:dyDescent="0.25">
      <c r="A14" s="34" t="s">
        <v>49</v>
      </c>
      <c r="B14" s="34" t="s">
        <v>50</v>
      </c>
    </row>
    <row r="16" spans="1:16" x14ac:dyDescent="0.25">
      <c r="A16" s="34" t="s">
        <v>51</v>
      </c>
    </row>
    <row r="19" spans="1:2" x14ac:dyDescent="0.25">
      <c r="A19" s="34" t="s">
        <v>52</v>
      </c>
    </row>
    <row r="20" spans="1:2" x14ac:dyDescent="0.25">
      <c r="A20" s="34">
        <v>28</v>
      </c>
      <c r="B20" s="34">
        <v>31</v>
      </c>
    </row>
    <row r="21" spans="1:2" ht="15.75" customHeight="1" x14ac:dyDescent="0.2"/>
    <row r="22" spans="1:2" ht="15.75" customHeight="1" x14ac:dyDescent="0.2"/>
    <row r="23" spans="1:2" ht="15.75" customHeight="1" x14ac:dyDescent="0.2"/>
    <row r="24" spans="1:2" ht="15.75" customHeight="1" x14ac:dyDescent="0.2"/>
    <row r="25" spans="1:2" ht="15.75" customHeight="1" x14ac:dyDescent="0.25">
      <c r="A25" s="33" t="s">
        <v>53</v>
      </c>
    </row>
    <row r="26" spans="1:2" ht="15.75" customHeight="1" x14ac:dyDescent="0.25">
      <c r="A26" s="35" t="s">
        <v>54</v>
      </c>
      <c r="B26" s="35" t="s">
        <v>55</v>
      </c>
    </row>
    <row r="27" spans="1:2" ht="15.75" customHeight="1" x14ac:dyDescent="0.25">
      <c r="A27" s="34" t="s">
        <v>56</v>
      </c>
      <c r="B27" s="34" t="s">
        <v>57</v>
      </c>
    </row>
    <row r="28" spans="1:2" ht="15.75" customHeight="1" x14ac:dyDescent="0.25">
      <c r="A28" s="35" t="s">
        <v>58</v>
      </c>
      <c r="B28" s="35" t="s">
        <v>58</v>
      </c>
    </row>
    <row r="29" spans="1:2" ht="15.75" customHeight="1" x14ac:dyDescent="0.25">
      <c r="B29" s="35" t="s">
        <v>54</v>
      </c>
    </row>
    <row r="30" spans="1:2" ht="15.75" customHeight="1" x14ac:dyDescent="0.25">
      <c r="B30" s="34" t="s">
        <v>59</v>
      </c>
    </row>
    <row r="31" spans="1:2" ht="15.75" customHeight="1" x14ac:dyDescent="0.25">
      <c r="B31" s="35" t="s">
        <v>58</v>
      </c>
    </row>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00"/>
  <sheetViews>
    <sheetView workbookViewId="0">
      <selection activeCell="B20" sqref="B20"/>
    </sheetView>
  </sheetViews>
  <sheetFormatPr defaultColWidth="12.625" defaultRowHeight="15" customHeight="1" x14ac:dyDescent="0.2"/>
  <cols>
    <col min="1" max="1" width="18.75" customWidth="1"/>
    <col min="2" max="4" width="7.625" customWidth="1"/>
    <col min="5" max="5" width="14.75" customWidth="1"/>
    <col min="6" max="26" width="7.625" customWidth="1"/>
  </cols>
  <sheetData>
    <row r="3" spans="1:5" ht="15.75" x14ac:dyDescent="0.25">
      <c r="A3" s="1"/>
      <c r="B3" s="1" t="s">
        <v>0</v>
      </c>
      <c r="C3" s="1" t="s">
        <v>1</v>
      </c>
      <c r="D3" s="1" t="s">
        <v>2</v>
      </c>
      <c r="E3" s="1" t="s">
        <v>3</v>
      </c>
    </row>
    <row r="4" spans="1:5" ht="15.75" x14ac:dyDescent="0.25">
      <c r="A4" s="1" t="s">
        <v>4</v>
      </c>
      <c r="B4" s="2">
        <v>0</v>
      </c>
      <c r="C4" s="2">
        <v>50</v>
      </c>
      <c r="D4" s="3"/>
      <c r="E4" s="3"/>
    </row>
    <row r="5" spans="1:5" ht="15.75" x14ac:dyDescent="0.25">
      <c r="A5" s="1"/>
      <c r="B5" s="3"/>
      <c r="C5" s="3"/>
      <c r="D5" s="3"/>
      <c r="E5" s="3"/>
    </row>
    <row r="6" spans="1:5" ht="15.75" x14ac:dyDescent="0.25">
      <c r="A6" s="1" t="s">
        <v>5</v>
      </c>
      <c r="B6" s="3">
        <v>40</v>
      </c>
      <c r="C6" s="3">
        <v>30</v>
      </c>
      <c r="D6" s="3">
        <f>SUMPRODUCT($B$4:$C$4,B6:C6)</f>
        <v>1500</v>
      </c>
      <c r="E6" s="3"/>
    </row>
    <row r="7" spans="1:5" ht="15.75" x14ac:dyDescent="0.25">
      <c r="A7" s="1"/>
      <c r="B7" s="3"/>
      <c r="C7" s="3"/>
      <c r="D7" s="3"/>
      <c r="E7" s="3"/>
    </row>
    <row r="8" spans="1:5" ht="15.75" x14ac:dyDescent="0.25">
      <c r="A8" s="1" t="s">
        <v>6</v>
      </c>
      <c r="B8" s="3">
        <v>7</v>
      </c>
      <c r="C8" s="3">
        <v>4</v>
      </c>
      <c r="D8" s="3">
        <f t="shared" ref="D8:D9" si="0">SUMPRODUCT($B$4:$C$4,B8:C8)</f>
        <v>200</v>
      </c>
      <c r="E8" s="3">
        <v>200</v>
      </c>
    </row>
    <row r="9" spans="1:5" ht="15.75" x14ac:dyDescent="0.25">
      <c r="A9" s="1"/>
      <c r="B9" s="3">
        <v>5</v>
      </c>
      <c r="C9" s="3">
        <v>5</v>
      </c>
      <c r="D9" s="3">
        <f t="shared" si="0"/>
        <v>250</v>
      </c>
      <c r="E9" s="3">
        <v>400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workbookViewId="0">
      <selection activeCell="I10" sqref="I10"/>
    </sheetView>
  </sheetViews>
  <sheetFormatPr defaultColWidth="8.625" defaultRowHeight="14.25" x14ac:dyDescent="0.2"/>
  <cols>
    <col min="1" max="2" width="8.625" style="37"/>
    <col min="3" max="5" width="11.875" style="37" bestFit="1" customWidth="1"/>
    <col min="6" max="16384" width="8.625" style="37"/>
  </cols>
  <sheetData>
    <row r="2" spans="2:11" x14ac:dyDescent="0.2">
      <c r="H2" s="38"/>
    </row>
    <row r="3" spans="2:11" ht="15" thickBot="1" x14ac:dyDescent="0.25"/>
    <row r="4" spans="2:11" ht="16.5" thickBot="1" x14ac:dyDescent="0.25">
      <c r="B4" s="99"/>
      <c r="C4" s="40"/>
      <c r="D4" s="40"/>
      <c r="E4" s="40"/>
      <c r="F4" s="40"/>
      <c r="G4" s="45"/>
    </row>
    <row r="5" spans="2:11" ht="16.5" thickBot="1" x14ac:dyDescent="0.25">
      <c r="B5" s="41"/>
      <c r="C5" s="98"/>
      <c r="D5" s="98"/>
      <c r="E5" s="98"/>
      <c r="F5" s="42"/>
      <c r="G5" s="38"/>
      <c r="I5" s="45"/>
      <c r="J5" s="45"/>
      <c r="K5" s="45"/>
    </row>
    <row r="6" spans="2:11" ht="16.5" thickBot="1" x14ac:dyDescent="0.25">
      <c r="B6" s="41"/>
      <c r="C6" s="98"/>
      <c r="D6" s="98"/>
      <c r="E6" s="98"/>
      <c r="F6" s="42"/>
      <c r="G6" s="38"/>
      <c r="I6" s="45"/>
      <c r="J6" s="45"/>
      <c r="K6" s="45"/>
    </row>
    <row r="7" spans="2:11" ht="16.5" thickBot="1" x14ac:dyDescent="0.25">
      <c r="B7" s="41"/>
      <c r="C7" s="98"/>
      <c r="D7" s="98"/>
      <c r="E7" s="98"/>
      <c r="F7" s="42"/>
      <c r="G7" s="38"/>
      <c r="I7" s="45"/>
      <c r="J7" s="45"/>
      <c r="K7" s="45"/>
    </row>
    <row r="8" spans="2:11" ht="16.5" thickBot="1" x14ac:dyDescent="0.25">
      <c r="B8" s="41"/>
      <c r="C8" s="42"/>
      <c r="D8" s="42"/>
      <c r="E8" s="42"/>
      <c r="F8" s="43"/>
      <c r="G8" s="45"/>
    </row>
    <row r="9" spans="2:11" ht="15" x14ac:dyDescent="0.2">
      <c r="B9" s="45"/>
      <c r="C9" s="38"/>
      <c r="D9" s="38"/>
      <c r="E9" s="38"/>
    </row>
    <row r="11" spans="2:11" ht="15" thickBot="1" x14ac:dyDescent="0.25"/>
    <row r="12" spans="2:11" ht="16.5" thickBot="1" x14ac:dyDescent="0.25">
      <c r="B12" s="44"/>
      <c r="C12" s="40"/>
      <c r="D12" s="40"/>
      <c r="E12" s="40"/>
      <c r="F12" s="40"/>
    </row>
    <row r="13" spans="2:11" ht="16.5" thickBot="1" x14ac:dyDescent="0.25">
      <c r="B13" s="41"/>
      <c r="C13" s="73"/>
      <c r="D13" s="93"/>
      <c r="E13" s="93"/>
      <c r="F13" s="42"/>
    </row>
    <row r="14" spans="2:11" ht="16.5" thickBot="1" x14ac:dyDescent="0.25">
      <c r="B14" s="41"/>
      <c r="C14" s="94"/>
      <c r="D14" s="72"/>
      <c r="E14" s="72"/>
      <c r="F14" s="42"/>
    </row>
    <row r="15" spans="2:11" ht="16.5" thickBot="1" x14ac:dyDescent="0.25">
      <c r="B15" s="41"/>
      <c r="C15" s="94"/>
      <c r="D15" s="72"/>
      <c r="E15" s="72"/>
      <c r="F15" s="42"/>
    </row>
    <row r="16" spans="2:11" ht="16.5" thickBot="1" x14ac:dyDescent="0.25">
      <c r="B16" s="41"/>
      <c r="C16" s="42"/>
      <c r="D16" s="42"/>
      <c r="E16" s="42"/>
      <c r="F16"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00"/>
  <sheetViews>
    <sheetView topLeftCell="A3" workbookViewId="0">
      <selection activeCell="E13" sqref="E13"/>
    </sheetView>
  </sheetViews>
  <sheetFormatPr defaultColWidth="12.625" defaultRowHeight="15" customHeight="1" x14ac:dyDescent="0.2"/>
  <cols>
    <col min="1" max="1" width="19.5" customWidth="1"/>
    <col min="2" max="2" width="12" customWidth="1"/>
    <col min="3" max="3" width="12.125" customWidth="1"/>
    <col min="4" max="4" width="11.375" customWidth="1"/>
    <col min="5" max="5" width="12.625" customWidth="1"/>
    <col min="6" max="6" width="9.75" customWidth="1"/>
    <col min="7" max="26" width="7.625" customWidth="1"/>
  </cols>
  <sheetData>
    <row r="2" spans="1:6" ht="15.75" x14ac:dyDescent="0.25">
      <c r="A2" s="4" t="s">
        <v>7</v>
      </c>
    </row>
    <row r="3" spans="1:6" ht="15.75" x14ac:dyDescent="0.25">
      <c r="A3" s="4"/>
      <c r="B3" s="4"/>
      <c r="C3" s="4"/>
      <c r="D3" s="4"/>
      <c r="E3" s="4"/>
      <c r="F3" s="4"/>
    </row>
    <row r="4" spans="1:6" ht="15.75" x14ac:dyDescent="0.25">
      <c r="A4" s="5"/>
      <c r="B4" s="5" t="s">
        <v>8</v>
      </c>
      <c r="C4" s="5" t="s">
        <v>9</v>
      </c>
      <c r="D4" s="5" t="s">
        <v>10</v>
      </c>
      <c r="E4" s="5" t="s">
        <v>11</v>
      </c>
      <c r="F4" s="6"/>
    </row>
    <row r="5" spans="1:6" ht="15.75" x14ac:dyDescent="0.25">
      <c r="A5" s="5" t="s">
        <v>12</v>
      </c>
      <c r="B5" s="3">
        <v>5</v>
      </c>
      <c r="C5" s="3">
        <v>4</v>
      </c>
      <c r="D5" s="3">
        <v>3</v>
      </c>
      <c r="E5" s="3">
        <v>100</v>
      </c>
      <c r="F5" s="6"/>
    </row>
    <row r="6" spans="1:6" ht="15.75" x14ac:dyDescent="0.25">
      <c r="A6" s="5" t="s">
        <v>13</v>
      </c>
      <c r="B6" s="3">
        <v>8</v>
      </c>
      <c r="C6" s="3">
        <v>4</v>
      </c>
      <c r="D6" s="3">
        <v>3</v>
      </c>
      <c r="E6" s="3">
        <v>300</v>
      </c>
      <c r="F6" s="6"/>
    </row>
    <row r="7" spans="1:6" ht="15.75" x14ac:dyDescent="0.25">
      <c r="A7" s="5" t="s">
        <v>14</v>
      </c>
      <c r="B7" s="3">
        <v>9</v>
      </c>
      <c r="C7" s="3">
        <v>7</v>
      </c>
      <c r="D7" s="3">
        <v>5</v>
      </c>
      <c r="E7" s="3">
        <v>300</v>
      </c>
      <c r="F7" s="6"/>
    </row>
    <row r="8" spans="1:6" ht="15.75" x14ac:dyDescent="0.25">
      <c r="A8" s="5" t="s">
        <v>15</v>
      </c>
      <c r="B8" s="3">
        <v>300</v>
      </c>
      <c r="C8" s="3">
        <v>200</v>
      </c>
      <c r="D8" s="3">
        <v>200</v>
      </c>
      <c r="E8" s="3"/>
      <c r="F8" s="6"/>
    </row>
    <row r="9" spans="1:6" ht="15.75" x14ac:dyDescent="0.25">
      <c r="A9" s="4"/>
      <c r="B9" s="6"/>
      <c r="C9" s="6"/>
      <c r="D9" s="6"/>
      <c r="E9" s="6"/>
      <c r="F9" s="6"/>
    </row>
    <row r="10" spans="1:6" ht="15.75" x14ac:dyDescent="0.25">
      <c r="A10" s="4"/>
      <c r="B10" s="6"/>
      <c r="C10" s="6"/>
      <c r="D10" s="6"/>
      <c r="E10" s="6"/>
      <c r="F10" s="6"/>
    </row>
    <row r="11" spans="1:6" ht="15.75" x14ac:dyDescent="0.25">
      <c r="A11" s="4" t="s">
        <v>16</v>
      </c>
    </row>
    <row r="12" spans="1:6" ht="15.75" x14ac:dyDescent="0.25">
      <c r="A12" s="5"/>
      <c r="B12" s="5" t="s">
        <v>8</v>
      </c>
      <c r="C12" s="5" t="s">
        <v>9</v>
      </c>
      <c r="D12" s="5" t="s">
        <v>10</v>
      </c>
      <c r="E12" s="5" t="s">
        <v>17</v>
      </c>
      <c r="F12" s="4"/>
    </row>
    <row r="13" spans="1:6" ht="15.75" x14ac:dyDescent="0.25">
      <c r="A13" s="5" t="s">
        <v>12</v>
      </c>
      <c r="B13" s="2">
        <v>100</v>
      </c>
      <c r="C13" s="2">
        <v>0</v>
      </c>
      <c r="D13" s="2">
        <v>0</v>
      </c>
      <c r="E13" s="3">
        <f t="shared" ref="E13:E15" si="0">SUM(B13:D13)</f>
        <v>100</v>
      </c>
      <c r="F13" s="6"/>
    </row>
    <row r="14" spans="1:6" ht="15.75" x14ac:dyDescent="0.25">
      <c r="A14" s="5" t="s">
        <v>13</v>
      </c>
      <c r="B14" s="2">
        <v>0</v>
      </c>
      <c r="C14" s="2">
        <v>200</v>
      </c>
      <c r="D14" s="2">
        <v>100</v>
      </c>
      <c r="E14" s="3">
        <f t="shared" si="0"/>
        <v>300</v>
      </c>
      <c r="F14" s="6"/>
    </row>
    <row r="15" spans="1:6" ht="15.75" x14ac:dyDescent="0.25">
      <c r="A15" s="5" t="s">
        <v>14</v>
      </c>
      <c r="B15" s="2">
        <v>200</v>
      </c>
      <c r="C15" s="2">
        <v>0</v>
      </c>
      <c r="D15" s="2">
        <v>100</v>
      </c>
      <c r="E15" s="3">
        <f t="shared" si="0"/>
        <v>300</v>
      </c>
      <c r="F15" s="6"/>
    </row>
    <row r="16" spans="1:6" ht="15.75" x14ac:dyDescent="0.25">
      <c r="A16" s="5" t="s">
        <v>18</v>
      </c>
      <c r="B16" s="3">
        <f t="shared" ref="B16:D16" si="1">SUM(B13:B15)</f>
        <v>300</v>
      </c>
      <c r="C16" s="3">
        <f t="shared" si="1"/>
        <v>200</v>
      </c>
      <c r="D16" s="3">
        <f t="shared" si="1"/>
        <v>200</v>
      </c>
      <c r="E16" s="3"/>
      <c r="F16" s="7"/>
    </row>
    <row r="17" spans="1:6" ht="15.75" x14ac:dyDescent="0.25">
      <c r="A17" s="4"/>
      <c r="B17" s="6"/>
      <c r="C17" s="6"/>
      <c r="D17" s="6"/>
      <c r="E17" s="7"/>
      <c r="F17" s="6"/>
    </row>
    <row r="20" spans="1:6" ht="15.75" x14ac:dyDescent="0.25">
      <c r="A20" s="5" t="s">
        <v>19</v>
      </c>
      <c r="B20" s="2">
        <f>SUMPRODUCT(B5:D7,B13:D15)</f>
        <v>3900</v>
      </c>
    </row>
    <row r="21" spans="1:6" ht="15.75" customHeight="1" x14ac:dyDescent="0.2"/>
    <row r="22" spans="1:6" ht="15.75" customHeight="1" x14ac:dyDescent="0.2"/>
    <row r="23" spans="1:6" ht="15.75" customHeight="1" x14ac:dyDescent="0.2"/>
    <row r="24" spans="1:6" ht="15.75" customHeight="1" x14ac:dyDescent="0.2"/>
    <row r="25" spans="1:6" ht="15.75" customHeight="1" x14ac:dyDescent="0.2"/>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6"/>
  <sheetViews>
    <sheetView workbookViewId="0">
      <selection activeCell="E5" sqref="E5"/>
    </sheetView>
  </sheetViews>
  <sheetFormatPr defaultColWidth="8.625" defaultRowHeight="14.25" x14ac:dyDescent="0.2"/>
  <cols>
    <col min="1" max="16384" width="8.625" style="37"/>
  </cols>
  <sheetData>
    <row r="1" spans="4:10" x14ac:dyDescent="0.2">
      <c r="F1" s="38" t="s">
        <v>60</v>
      </c>
      <c r="G1" s="38" t="s">
        <v>61</v>
      </c>
      <c r="H1" s="38" t="s">
        <v>65</v>
      </c>
    </row>
    <row r="2" spans="4:10" x14ac:dyDescent="0.2">
      <c r="F2" s="39"/>
      <c r="G2" s="39"/>
      <c r="H2" s="39"/>
    </row>
    <row r="3" spans="4:10" ht="15" x14ac:dyDescent="0.2">
      <c r="D3" s="38" t="s">
        <v>83</v>
      </c>
      <c r="F3" s="45"/>
      <c r="G3" s="45"/>
      <c r="H3" s="45"/>
    </row>
    <row r="4" spans="4:10" ht="15" x14ac:dyDescent="0.2">
      <c r="E4" s="45"/>
      <c r="I4" s="39"/>
      <c r="J4" s="38"/>
    </row>
    <row r="5" spans="4:10" ht="15" x14ac:dyDescent="0.2">
      <c r="E5" s="45"/>
      <c r="I5" s="39"/>
      <c r="J5" s="38"/>
    </row>
    <row r="6" spans="4:10" ht="15" x14ac:dyDescent="0.2">
      <c r="E6" s="45"/>
      <c r="I6" s="39"/>
      <c r="J6"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8" customWidth="1"/>
    <col min="2" max="2" width="10.875" customWidth="1"/>
    <col min="3" max="3" width="8" customWidth="1"/>
    <col min="4" max="4" width="12.375" customWidth="1"/>
    <col min="5" max="6" width="12.75" customWidth="1"/>
    <col min="7" max="7" width="10.125" customWidth="1"/>
    <col min="8" max="8" width="12.625" customWidth="1"/>
    <col min="9" max="26" width="7.625" customWidth="1"/>
  </cols>
  <sheetData>
    <row r="1" spans="1:26" ht="18.75" customHeight="1" x14ac:dyDescent="0.3">
      <c r="A1" s="8"/>
      <c r="B1" s="9" t="s">
        <v>20</v>
      </c>
      <c r="C1" s="9" t="s">
        <v>21</v>
      </c>
      <c r="D1" s="9" t="s">
        <v>22</v>
      </c>
      <c r="E1" s="9" t="s">
        <v>23</v>
      </c>
      <c r="F1" s="9" t="s">
        <v>24</v>
      </c>
      <c r="G1" s="8"/>
      <c r="H1" s="8"/>
      <c r="I1" s="8"/>
      <c r="J1" s="8"/>
      <c r="K1" s="8"/>
      <c r="L1" s="8"/>
      <c r="M1" s="8"/>
      <c r="N1" s="8"/>
      <c r="O1" s="8"/>
      <c r="P1" s="8"/>
      <c r="Q1" s="8"/>
      <c r="R1" s="8"/>
      <c r="S1" s="8"/>
      <c r="T1" s="8"/>
      <c r="U1" s="8"/>
      <c r="V1" s="8"/>
      <c r="W1" s="8"/>
      <c r="X1" s="8"/>
      <c r="Y1" s="8"/>
      <c r="Z1" s="8"/>
    </row>
    <row r="2" spans="1:26" ht="18.75" customHeight="1" x14ac:dyDescent="0.3">
      <c r="A2" s="8"/>
      <c r="B2" s="8" t="s">
        <v>0</v>
      </c>
      <c r="C2" s="10">
        <v>0.75</v>
      </c>
      <c r="D2" s="11">
        <v>4</v>
      </c>
      <c r="E2" s="11">
        <v>2</v>
      </c>
      <c r="F2" s="11">
        <v>-6</v>
      </c>
      <c r="G2" s="8"/>
      <c r="H2" s="8"/>
      <c r="I2" s="8"/>
      <c r="J2" s="8"/>
      <c r="K2" s="8"/>
      <c r="L2" s="8"/>
      <c r="M2" s="8"/>
      <c r="N2" s="8"/>
      <c r="O2" s="8"/>
      <c r="P2" s="8"/>
      <c r="Q2" s="8"/>
      <c r="R2" s="8"/>
      <c r="S2" s="8"/>
      <c r="T2" s="8"/>
      <c r="U2" s="8"/>
      <c r="V2" s="8"/>
      <c r="W2" s="8"/>
      <c r="X2" s="8"/>
      <c r="Y2" s="8"/>
      <c r="Z2" s="8"/>
    </row>
    <row r="3" spans="1:26" ht="18.75" customHeight="1" x14ac:dyDescent="0.3">
      <c r="A3" s="8"/>
      <c r="B3" s="8" t="s">
        <v>1</v>
      </c>
      <c r="C3" s="10">
        <v>-2</v>
      </c>
      <c r="D3" s="11">
        <v>1</v>
      </c>
      <c r="E3" s="11">
        <v>-3</v>
      </c>
      <c r="F3" s="11">
        <v>-2</v>
      </c>
      <c r="G3" s="8"/>
      <c r="H3" s="8"/>
      <c r="I3" s="8"/>
      <c r="J3" s="8"/>
      <c r="K3" s="8"/>
      <c r="L3" s="8"/>
      <c r="M3" s="8"/>
      <c r="N3" s="8"/>
      <c r="O3" s="8"/>
      <c r="P3" s="8"/>
      <c r="Q3" s="8"/>
      <c r="R3" s="8"/>
      <c r="S3" s="8"/>
      <c r="T3" s="8"/>
      <c r="U3" s="8"/>
      <c r="V3" s="8"/>
      <c r="W3" s="8"/>
      <c r="X3" s="8"/>
      <c r="Y3" s="8"/>
      <c r="Z3" s="8"/>
    </row>
    <row r="4" spans="1:26" ht="18.75" customHeight="1" x14ac:dyDescent="0.3">
      <c r="A4" s="8"/>
      <c r="B4" s="8" t="s">
        <v>25</v>
      </c>
      <c r="C4" s="10">
        <v>0.5</v>
      </c>
      <c r="D4" s="11">
        <v>-2</v>
      </c>
      <c r="E4" s="11">
        <v>3</v>
      </c>
      <c r="F4" s="11">
        <v>1</v>
      </c>
      <c r="G4" s="8"/>
      <c r="H4" s="8"/>
      <c r="I4" s="8"/>
      <c r="J4" s="8"/>
      <c r="K4" s="8"/>
      <c r="L4" s="8"/>
      <c r="M4" s="8"/>
      <c r="N4" s="8"/>
      <c r="O4" s="8"/>
      <c r="P4" s="8"/>
      <c r="Q4" s="8"/>
      <c r="R4" s="8"/>
      <c r="S4" s="8"/>
      <c r="T4" s="8"/>
      <c r="U4" s="8"/>
      <c r="V4" s="8"/>
      <c r="W4" s="8"/>
      <c r="X4" s="8"/>
      <c r="Y4" s="8"/>
      <c r="Z4" s="8"/>
    </row>
    <row r="5" spans="1:26" ht="18.75" customHeight="1" x14ac:dyDescent="0.3">
      <c r="A5" s="8"/>
      <c r="B5" s="8"/>
      <c r="C5" s="12" t="s">
        <v>26</v>
      </c>
      <c r="D5" s="11">
        <f t="shared" ref="D5:F5" si="0">SUMPRODUCT($C$2:$C$4,D2:D4)</f>
        <v>0</v>
      </c>
      <c r="E5" s="11">
        <f t="shared" si="0"/>
        <v>9</v>
      </c>
      <c r="F5" s="11">
        <f t="shared" si="0"/>
        <v>0</v>
      </c>
      <c r="G5" s="8"/>
      <c r="H5" s="8"/>
      <c r="I5" s="8"/>
      <c r="J5" s="8"/>
      <c r="K5" s="8"/>
      <c r="L5" s="8"/>
      <c r="M5" s="8"/>
      <c r="N5" s="8"/>
      <c r="O5" s="8"/>
      <c r="P5" s="8"/>
      <c r="Q5" s="8"/>
      <c r="R5" s="8"/>
      <c r="S5" s="8"/>
      <c r="T5" s="8"/>
      <c r="U5" s="8"/>
      <c r="V5" s="8"/>
      <c r="W5" s="8"/>
      <c r="X5" s="8"/>
      <c r="Y5" s="8"/>
      <c r="Z5" s="8"/>
    </row>
    <row r="6" spans="1:26" ht="18.75" customHeight="1" x14ac:dyDescent="0.3">
      <c r="A6" s="8"/>
      <c r="B6" s="8"/>
      <c r="C6" s="12" t="s">
        <v>27</v>
      </c>
      <c r="D6" s="11">
        <v>0</v>
      </c>
      <c r="E6" s="10">
        <v>9</v>
      </c>
      <c r="F6" s="10">
        <v>0</v>
      </c>
      <c r="G6" s="9"/>
      <c r="H6" s="9"/>
      <c r="I6" s="8"/>
      <c r="J6" s="8"/>
      <c r="K6" s="8"/>
      <c r="L6" s="8"/>
      <c r="M6" s="8"/>
      <c r="N6" s="8"/>
      <c r="O6" s="8"/>
      <c r="P6" s="8"/>
      <c r="Q6" s="8"/>
      <c r="R6" s="8"/>
      <c r="S6" s="8"/>
      <c r="T6" s="8"/>
      <c r="U6" s="8"/>
      <c r="V6" s="8"/>
      <c r="W6" s="8"/>
      <c r="X6" s="8"/>
      <c r="Y6" s="8"/>
      <c r="Z6" s="8"/>
    </row>
    <row r="7" spans="1:26" ht="18.75" customHeight="1" x14ac:dyDescent="0.3">
      <c r="A7" s="8"/>
      <c r="B7" s="8"/>
      <c r="C7" s="8"/>
      <c r="D7" s="8"/>
      <c r="E7" s="8"/>
      <c r="F7" s="9"/>
      <c r="G7" s="10"/>
      <c r="H7" s="10"/>
      <c r="I7" s="8"/>
      <c r="J7" s="8"/>
      <c r="K7" s="8"/>
      <c r="L7" s="8"/>
      <c r="M7" s="8"/>
      <c r="N7" s="8"/>
      <c r="O7" s="8"/>
      <c r="P7" s="8"/>
      <c r="Q7" s="8"/>
      <c r="R7" s="8"/>
      <c r="S7" s="8"/>
      <c r="T7" s="8"/>
      <c r="U7" s="8"/>
      <c r="V7" s="8"/>
      <c r="W7" s="8"/>
      <c r="X7" s="8"/>
      <c r="Y7" s="8"/>
      <c r="Z7" s="8"/>
    </row>
    <row r="8" spans="1:26" ht="18.75" customHeight="1" x14ac:dyDescent="0.3">
      <c r="A8" s="8"/>
      <c r="B8" s="8"/>
      <c r="C8" s="8"/>
      <c r="D8" s="8"/>
      <c r="E8" s="8"/>
      <c r="F8" s="9"/>
      <c r="G8" s="10"/>
      <c r="H8" s="10"/>
      <c r="I8" s="8"/>
      <c r="J8" s="8"/>
      <c r="K8" s="8"/>
      <c r="L8" s="8"/>
      <c r="M8" s="8"/>
      <c r="N8" s="8"/>
      <c r="O8" s="8"/>
      <c r="P8" s="8"/>
      <c r="Q8" s="8"/>
      <c r="R8" s="8"/>
      <c r="S8" s="8"/>
      <c r="T8" s="8"/>
      <c r="U8" s="8"/>
      <c r="V8" s="8"/>
      <c r="W8" s="8"/>
      <c r="X8" s="8"/>
      <c r="Y8" s="8"/>
      <c r="Z8" s="8"/>
    </row>
    <row r="9" spans="1:26" ht="18.75" customHeight="1" x14ac:dyDescent="0.3">
      <c r="A9" s="8"/>
      <c r="B9" s="8"/>
      <c r="C9" s="8"/>
      <c r="D9" s="8"/>
      <c r="E9" s="8"/>
      <c r="F9" s="9"/>
      <c r="G9" s="10"/>
      <c r="H9" s="10"/>
      <c r="I9" s="8"/>
      <c r="J9" s="8"/>
      <c r="K9" s="8"/>
      <c r="L9" s="8"/>
      <c r="M9" s="8"/>
      <c r="N9" s="8"/>
      <c r="O9" s="8"/>
      <c r="P9" s="8"/>
      <c r="Q9" s="8"/>
      <c r="R9" s="8"/>
      <c r="S9" s="8"/>
      <c r="T9" s="8"/>
      <c r="U9" s="8"/>
      <c r="V9" s="8"/>
      <c r="W9" s="8"/>
      <c r="X9" s="8"/>
      <c r="Y9" s="8"/>
      <c r="Z9" s="8"/>
    </row>
    <row r="10" spans="1:26" ht="18.75" customHeight="1" x14ac:dyDescent="0.3">
      <c r="A10" s="8"/>
      <c r="B10" s="8"/>
      <c r="C10" s="8"/>
      <c r="D10" s="8"/>
      <c r="E10" s="13"/>
      <c r="F10" s="13"/>
      <c r="G10" s="13"/>
      <c r="H10" s="13"/>
      <c r="I10" s="8"/>
      <c r="J10" s="8"/>
      <c r="K10" s="8"/>
      <c r="L10" s="8"/>
      <c r="M10" s="8"/>
      <c r="N10" s="8"/>
      <c r="O10" s="8"/>
      <c r="P10" s="8"/>
      <c r="Q10" s="8"/>
      <c r="R10" s="8"/>
      <c r="S10" s="8"/>
      <c r="T10" s="8"/>
      <c r="U10" s="8"/>
      <c r="V10" s="8"/>
      <c r="W10" s="8"/>
      <c r="X10" s="8"/>
      <c r="Y10" s="8"/>
      <c r="Z10" s="8"/>
    </row>
    <row r="11" spans="1:26" ht="18.75" customHeight="1" x14ac:dyDescent="0.3">
      <c r="A11" s="8"/>
      <c r="B11" s="8"/>
      <c r="C11" s="8"/>
      <c r="D11" s="8"/>
      <c r="E11" s="13"/>
      <c r="F11" s="13"/>
      <c r="G11" s="9"/>
      <c r="H11" s="9"/>
      <c r="I11" s="8"/>
      <c r="J11" s="8"/>
      <c r="K11" s="8"/>
      <c r="L11" s="8"/>
      <c r="M11" s="8"/>
      <c r="N11" s="8"/>
      <c r="O11" s="8"/>
      <c r="P11" s="8"/>
      <c r="Q11" s="8"/>
      <c r="R11" s="8"/>
      <c r="S11" s="8"/>
      <c r="T11" s="8"/>
      <c r="U11" s="8"/>
      <c r="V11" s="8"/>
      <c r="W11" s="8"/>
      <c r="X11" s="8"/>
      <c r="Y11" s="8"/>
      <c r="Z11" s="8"/>
    </row>
    <row r="12" spans="1:26" ht="18.75" customHeight="1" x14ac:dyDescent="0.3">
      <c r="A12" s="8"/>
      <c r="B12" s="8"/>
      <c r="C12" s="8"/>
      <c r="D12" s="8"/>
      <c r="E12" s="13"/>
      <c r="F12" s="13"/>
      <c r="G12" s="10"/>
      <c r="H12" s="10"/>
      <c r="I12" s="8"/>
      <c r="J12" s="8"/>
      <c r="K12" s="8"/>
      <c r="L12" s="8"/>
      <c r="M12" s="8"/>
      <c r="N12" s="8"/>
      <c r="O12" s="8"/>
      <c r="P12" s="8"/>
      <c r="Q12" s="8"/>
      <c r="R12" s="8"/>
      <c r="S12" s="8"/>
      <c r="T12" s="8"/>
      <c r="U12" s="8"/>
      <c r="V12" s="8"/>
      <c r="W12" s="8"/>
      <c r="X12" s="8"/>
      <c r="Y12" s="8"/>
      <c r="Z12" s="8"/>
    </row>
    <row r="13" spans="1:26" ht="18.75" customHeight="1" x14ac:dyDescent="0.3">
      <c r="A13" s="8"/>
      <c r="B13" s="8"/>
      <c r="C13" s="8"/>
      <c r="D13" s="8"/>
      <c r="E13" s="13"/>
      <c r="F13" s="13"/>
      <c r="G13" s="10"/>
      <c r="H13" s="10"/>
      <c r="I13" s="8"/>
      <c r="J13" s="8"/>
      <c r="K13" s="8"/>
      <c r="L13" s="8"/>
      <c r="M13" s="8"/>
      <c r="N13" s="8"/>
      <c r="O13" s="8"/>
      <c r="P13" s="8"/>
      <c r="Q13" s="8"/>
      <c r="R13" s="8"/>
      <c r="S13" s="8"/>
      <c r="T13" s="8"/>
      <c r="U13" s="8"/>
      <c r="V13" s="8"/>
      <c r="W13" s="8"/>
      <c r="X13" s="8"/>
      <c r="Y13" s="8"/>
      <c r="Z13" s="8"/>
    </row>
    <row r="14" spans="1:26" ht="18.75" customHeight="1" x14ac:dyDescent="0.3">
      <c r="A14" s="8"/>
      <c r="B14" s="8"/>
      <c r="C14" s="8"/>
      <c r="D14" s="8"/>
      <c r="E14" s="13"/>
      <c r="F14" s="13"/>
      <c r="G14" s="10"/>
      <c r="H14" s="10"/>
      <c r="I14" s="8"/>
      <c r="J14" s="8"/>
      <c r="K14" s="8"/>
      <c r="L14" s="8"/>
      <c r="M14" s="8"/>
      <c r="N14" s="8"/>
      <c r="O14" s="8"/>
      <c r="P14" s="8"/>
      <c r="Q14" s="8"/>
      <c r="R14" s="8"/>
      <c r="S14" s="8"/>
      <c r="T14" s="8"/>
      <c r="U14" s="8"/>
      <c r="V14" s="8"/>
      <c r="W14" s="8"/>
      <c r="X14" s="8"/>
      <c r="Y14" s="8"/>
      <c r="Z14" s="8"/>
    </row>
    <row r="15" spans="1:26" ht="18.75" customHeight="1" x14ac:dyDescent="0.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8.75" customHeight="1" x14ac:dyDescent="0.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8.75" customHeight="1" x14ac:dyDescent="0.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8.75" customHeight="1" x14ac:dyDescent="0.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8.75" customHeight="1" x14ac:dyDescent="0.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8.75" customHeight="1" x14ac:dyDescent="0.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8.75" customHeight="1" x14ac:dyDescent="0.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8.75" customHeight="1" x14ac:dyDescent="0.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8.75" customHeight="1" x14ac:dyDescent="0.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8.75" customHeight="1" x14ac:dyDescent="0.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8.75" customHeight="1" x14ac:dyDescent="0.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8.75" customHeight="1" x14ac:dyDescent="0.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8.75" customHeight="1" x14ac:dyDescent="0.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8.75" customHeight="1" x14ac:dyDescent="0.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8.75" customHeight="1" x14ac:dyDescent="0.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8.75" customHeight="1"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8.75" customHeight="1"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8.75" customHeight="1" x14ac:dyDescent="0.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8.75" customHeight="1" x14ac:dyDescent="0.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8.75" customHeight="1" x14ac:dyDescent="0.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8.75" customHeight="1" x14ac:dyDescent="0.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8.75" customHeight="1" x14ac:dyDescent="0.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8.75" customHeight="1" x14ac:dyDescent="0.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8.75" customHeight="1" x14ac:dyDescent="0.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8.75" customHeight="1" x14ac:dyDescent="0.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8.75"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8.75"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8.75"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8.75"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8.75"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8.75"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8.75"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8.75"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8.75"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8.75"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8.75"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8.75"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8.75"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8.75"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8.7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8.7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8.7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8.7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8.7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8.7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8.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8.7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8.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8.7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8.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8.7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8.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8.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8.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8.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8.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8.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8.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8.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8.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8.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8.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8.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8.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8.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8.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8.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8.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8.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8.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8.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8.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8.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8.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8.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8.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8.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8.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8.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8.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8.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8.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8.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8.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8.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8.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8.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8.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8.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8.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8.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8.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8.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8.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8.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8.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8.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8.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8.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8.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8.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8.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8.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8.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8.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8.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8.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8.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8.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8.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8.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8.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8.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8.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8.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8.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8.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8.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8.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8.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8.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8.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8.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8.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8.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8.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8.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8.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8.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8.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8.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8.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8.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8.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8.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8.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8.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8.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8.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8.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8.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8.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8.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8.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8.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8.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8.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8.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8.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8.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8.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8.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8.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8.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8.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8.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8.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8.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8.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8.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8.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8.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8.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8.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8.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8.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8.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8.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8.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8.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8.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8.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8.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8.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8.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8.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8.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8.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8.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8.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8.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8.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8.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8.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8.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8.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8.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8.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8.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8.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8.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8.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8.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8.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8.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8.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8.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8.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8.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8.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8.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8.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8.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8.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8.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8.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8.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8.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8.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8.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8.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8.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8.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8.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8.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8.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8.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8.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8.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8.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8.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8.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8.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8.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8.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8.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8.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8.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8.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8.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8.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8.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8.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8.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8.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8.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8.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8.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8.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8.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8.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8.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8.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8.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8.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8.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8.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8.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8.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8.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8.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8.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8.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8.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8.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8.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8.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8.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8.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8.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8.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8.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8.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8.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8.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8.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8.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8.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8.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8.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8.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8.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8.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8.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8.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8.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8.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8.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8.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8.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8.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8.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8.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8.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8.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8.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8.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8.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8.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8.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8.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8.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8.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8.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8.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8.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8.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8.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8.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8.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8.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8.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8.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8.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8.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8.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8.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8.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8.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8.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8.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8.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8.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8.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8.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8.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8.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8.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8.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8.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8.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8.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8.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8.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8.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8.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8.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8.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8.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8.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8.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8.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8.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8.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8.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8.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8.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8.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8.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8.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8.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8.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8.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8.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8.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8.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8.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8.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8.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8.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8.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8.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8.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8.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8.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8.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8.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8.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8.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8.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8.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8.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8.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8.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8.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8.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8.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8.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8.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8.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8.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8.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8.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8.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8.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8.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8.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8.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8.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8.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8.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8.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8.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8.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8.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8.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8.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8.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8.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8.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8.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8.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8.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8.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8.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8.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8.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8.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8.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8.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8.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8.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8.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8.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8.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8.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8.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8.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8.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8.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8.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8.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8.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8.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8.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8.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8.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8.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8.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8.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8.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8.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8.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8.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8.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8.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8.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8.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8.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8.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8.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8.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8.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8.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8.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8.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8.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8.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8.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8.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8.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8.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8.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8.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8.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8.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8.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8.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8.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8.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8.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8.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8.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8.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8.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8.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8.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8.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8.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8.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8.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8.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8.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8.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8.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8.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8.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8.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8.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8.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8.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8.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8.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8.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8.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8.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8.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8.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8.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8.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8.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8.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8.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8.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8.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8.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8.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8.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8.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8.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8.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8.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8.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8.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8.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8.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8.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8.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8.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8.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8.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8.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8.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8.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8.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8.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8.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8.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8.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8.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8.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8.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8.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8.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8.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8.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8.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8.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8.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8.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8.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8.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8.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8.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8.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8.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8.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8.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8.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8.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8.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8.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8.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8.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8.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8.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8.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8.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8.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8.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8.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8.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8.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8.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8.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8.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8.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8.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8.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8.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8.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8.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8.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8.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8.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8.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8.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8.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8.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8.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8.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8.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8.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8.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8.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8.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8.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8.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8.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8.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8.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8.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8.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8.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8.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8.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8.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8.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8.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8.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8.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8.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8.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8.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8.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8.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8.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8.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8.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8.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8.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8.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8.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8.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8.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8.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8.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8.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8.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8.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8.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8.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8.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8.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8.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8.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8.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8.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8.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8.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8.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8.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8.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8.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8.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8.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8.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8.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8.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8.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8.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8.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8.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8.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8.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8.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8.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8.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8.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8.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8.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8.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8.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8.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8.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8.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8.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8.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8.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8.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8.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8.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8.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8.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8.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8.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8.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8.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8.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8.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8.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8.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8.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8.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8.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8.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8.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8.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8.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8.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8.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8.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8.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8.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8.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8.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8.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8.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8.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8.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8.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8.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8.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8.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8.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8.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8.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8.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8.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8.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8.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8.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8.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8.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8.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8.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8.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8.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8.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8.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8.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8.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8.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8.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8.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8.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8.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8.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8.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8.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8.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8.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8.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8.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8.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8.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8.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8.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8.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8.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8.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8.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8.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8.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8.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8.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8.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8.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8.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8.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8.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8.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8.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8.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8.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8.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8.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8.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8.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8.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8.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8.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8.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8.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8.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8.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8.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8.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8.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8.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8.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8.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8.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8.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8.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8.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8.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8.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8.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8.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8.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8.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8.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8.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8.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8.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8.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8.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8.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8.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8.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8.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8.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8.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8.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8.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8.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8.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8.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8.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8.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8.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8.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8.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8.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8.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8.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8.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8.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8.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8.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8.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8.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8.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8.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8.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8.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8.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8.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8.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8.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8.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8.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8.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8.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8.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8.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8.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8.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8.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8.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8.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8.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8.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8.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8.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8.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8.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8.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8.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8.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8.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8.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8.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8.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8.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8.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8.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8.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8.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8.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8.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8.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8.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8.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8.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8.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8.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8.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8.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8.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8.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8.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8.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8.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8.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8.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8.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8.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8.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8.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8.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8.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8.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8.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8.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8.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8.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8.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8.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8.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8.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8.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8.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8.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8.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8.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8.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8.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8.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8.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8.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8.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8.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8.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8.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8.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8.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8.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8.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8.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8.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8.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8.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8.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8.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8.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8.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8.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8.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8.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8.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8.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8.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8.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8.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8.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8.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8.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8.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8.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8.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8.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8.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8.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8.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8.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8.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8.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8.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8.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8.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8.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8.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8.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8.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8.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8.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8.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8.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8.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8.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8.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8.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8.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8.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8.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8.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8.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8.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8.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8.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8.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8.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8.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8.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8.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8.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8.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8.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8.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8.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8.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8.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8.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8.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8.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8.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8.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8.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8.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8.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8.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8.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8.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8.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8.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8.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8.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8.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8.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8.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8.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8.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8.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8.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8.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8.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8.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8.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8.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8.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8.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8.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8.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8.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8.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8.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8.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8.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8.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8.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8.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8.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8.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8.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8.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8.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8.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8.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8.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8.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8.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8.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8.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8.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
  <sheetViews>
    <sheetView workbookViewId="0">
      <selection activeCell="H3" activeCellId="1" sqref="B3:B5 H3:H5"/>
    </sheetView>
  </sheetViews>
  <sheetFormatPr defaultColWidth="8.625" defaultRowHeight="14.25" x14ac:dyDescent="0.2"/>
  <cols>
    <col min="1" max="16384" width="8.625" style="37"/>
  </cols>
  <sheetData>
    <row r="1" spans="2:8" x14ac:dyDescent="0.2">
      <c r="D1" s="74">
        <v>0.75</v>
      </c>
      <c r="E1" s="74">
        <v>-2</v>
      </c>
      <c r="F1" s="74">
        <v>0.5</v>
      </c>
    </row>
    <row r="2" spans="2:8" ht="15" x14ac:dyDescent="0.2">
      <c r="D2" s="45" t="s">
        <v>60</v>
      </c>
      <c r="E2" s="45" t="s">
        <v>61</v>
      </c>
      <c r="F2" s="45" t="s">
        <v>65</v>
      </c>
      <c r="H2" s="45" t="s">
        <v>77</v>
      </c>
    </row>
    <row r="3" spans="2:8" ht="15" x14ac:dyDescent="0.2">
      <c r="B3" s="37">
        <f>SUMPRODUCT(D3:F3*$D$1:$F$1)</f>
        <v>0</v>
      </c>
      <c r="C3" s="45" t="s">
        <v>62</v>
      </c>
      <c r="D3" s="37">
        <v>4</v>
      </c>
      <c r="E3" s="37">
        <v>1</v>
      </c>
      <c r="F3" s="37">
        <v>-2</v>
      </c>
      <c r="G3" s="38" t="s">
        <v>66</v>
      </c>
      <c r="H3" s="37">
        <v>0</v>
      </c>
    </row>
    <row r="4" spans="2:8" ht="15" x14ac:dyDescent="0.2">
      <c r="B4" s="37">
        <f t="shared" ref="B4:B5" si="0">SUMPRODUCT(D4:F4*$D$1:$F$1)</f>
        <v>9</v>
      </c>
      <c r="C4" s="45" t="s">
        <v>63</v>
      </c>
      <c r="D4" s="37">
        <v>2</v>
      </c>
      <c r="E4" s="37">
        <v>-3</v>
      </c>
      <c r="F4" s="37">
        <v>3</v>
      </c>
      <c r="G4" s="38" t="s">
        <v>66</v>
      </c>
      <c r="H4" s="37">
        <v>9</v>
      </c>
    </row>
    <row r="5" spans="2:8" ht="15" x14ac:dyDescent="0.2">
      <c r="B5" s="37">
        <f t="shared" si="0"/>
        <v>0</v>
      </c>
      <c r="C5" s="45" t="s">
        <v>64</v>
      </c>
      <c r="D5" s="37">
        <v>-6</v>
      </c>
      <c r="E5" s="37">
        <v>-2</v>
      </c>
      <c r="F5" s="37">
        <v>1</v>
      </c>
      <c r="G5" s="38" t="s">
        <v>66</v>
      </c>
      <c r="H5" s="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workbookViewId="0">
      <selection activeCell="F4" sqref="F4:F11"/>
    </sheetView>
  </sheetViews>
  <sheetFormatPr defaultColWidth="12.625" defaultRowHeight="15" customHeight="1" x14ac:dyDescent="0.2"/>
  <sheetData>
    <row r="1" spans="1:7" ht="15" customHeight="1" x14ac:dyDescent="0.25">
      <c r="A1" s="80" t="s">
        <v>28</v>
      </c>
      <c r="B1" s="79"/>
      <c r="C1" s="79"/>
      <c r="D1" s="14"/>
      <c r="E1" s="15"/>
      <c r="F1" s="15"/>
      <c r="G1" s="15"/>
    </row>
    <row r="2" spans="1:7" ht="15" customHeight="1" x14ac:dyDescent="0.25">
      <c r="A2" s="81" t="s">
        <v>29</v>
      </c>
      <c r="B2" s="79"/>
      <c r="C2" s="16">
        <v>500000</v>
      </c>
      <c r="D2" s="17"/>
      <c r="E2" s="15"/>
      <c r="F2" s="15"/>
      <c r="G2" s="15"/>
    </row>
    <row r="3" spans="1:7" ht="15" customHeight="1" x14ac:dyDescent="0.25">
      <c r="A3" s="81" t="s">
        <v>30</v>
      </c>
      <c r="B3" s="79"/>
      <c r="C3" s="18">
        <v>0.2</v>
      </c>
      <c r="D3" s="19"/>
      <c r="E3" s="20"/>
      <c r="F3" s="15"/>
      <c r="G3" s="15"/>
    </row>
    <row r="4" spans="1:7" ht="15" customHeight="1" x14ac:dyDescent="0.25">
      <c r="A4" s="81" t="s">
        <v>31</v>
      </c>
      <c r="B4" s="79"/>
      <c r="C4" s="21">
        <v>84</v>
      </c>
      <c r="D4" s="14"/>
      <c r="E4" s="22" t="s">
        <v>32</v>
      </c>
      <c r="F4" s="23"/>
      <c r="G4" s="15"/>
    </row>
    <row r="5" spans="1:7" ht="15" customHeight="1" x14ac:dyDescent="0.25">
      <c r="A5" s="81" t="s">
        <v>33</v>
      </c>
      <c r="B5" s="79"/>
      <c r="C5" s="18">
        <v>0.08</v>
      </c>
      <c r="D5" s="19"/>
      <c r="E5" s="22" t="s">
        <v>34</v>
      </c>
      <c r="F5" s="24"/>
      <c r="G5" s="15"/>
    </row>
    <row r="6" spans="1:7" ht="15" customHeight="1" x14ac:dyDescent="0.25">
      <c r="A6" s="79"/>
      <c r="B6" s="79"/>
      <c r="C6" s="20"/>
      <c r="D6" s="14"/>
      <c r="E6" s="15"/>
      <c r="F6" s="15"/>
      <c r="G6" s="15"/>
    </row>
    <row r="7" spans="1:7" ht="15" customHeight="1" x14ac:dyDescent="0.25">
      <c r="A7" s="82"/>
      <c r="B7" s="83"/>
      <c r="C7" s="20"/>
      <c r="D7" s="14"/>
      <c r="E7" s="15"/>
      <c r="F7" s="15"/>
      <c r="G7" s="15"/>
    </row>
    <row r="8" spans="1:7" ht="15" customHeight="1" x14ac:dyDescent="0.25">
      <c r="A8" s="84" t="s">
        <v>35</v>
      </c>
      <c r="B8" s="85"/>
      <c r="C8" s="16"/>
      <c r="D8" s="17"/>
      <c r="E8" s="20"/>
      <c r="F8" s="15"/>
      <c r="G8" s="15"/>
    </row>
    <row r="9" spans="1:7" ht="15" customHeight="1" x14ac:dyDescent="0.25">
      <c r="A9" s="84" t="s">
        <v>36</v>
      </c>
      <c r="B9" s="85"/>
      <c r="C9" s="16"/>
      <c r="D9" s="17"/>
      <c r="E9" s="22" t="s">
        <v>37</v>
      </c>
      <c r="F9" s="25"/>
      <c r="G9" s="15"/>
    </row>
    <row r="10" spans="1:7" ht="15" customHeight="1" x14ac:dyDescent="0.25">
      <c r="A10" s="79"/>
      <c r="B10" s="79"/>
      <c r="C10" s="26"/>
      <c r="D10" s="27"/>
      <c r="E10" s="22" t="s">
        <v>38</v>
      </c>
      <c r="F10" s="28"/>
      <c r="G10" s="15"/>
    </row>
    <row r="11" spans="1:7" ht="15" customHeight="1" x14ac:dyDescent="0.25">
      <c r="A11" s="79"/>
      <c r="B11" s="79"/>
      <c r="C11" s="29"/>
      <c r="D11" s="17"/>
      <c r="E11" s="22" t="s">
        <v>39</v>
      </c>
      <c r="F11" s="25"/>
      <c r="G11" s="15"/>
    </row>
    <row r="12" spans="1:7" ht="15" customHeight="1" x14ac:dyDescent="0.25">
      <c r="A12" s="79"/>
      <c r="B12" s="79"/>
      <c r="C12" s="29"/>
      <c r="D12" s="17"/>
      <c r="E12" s="15"/>
      <c r="F12" s="30"/>
      <c r="G12" s="15"/>
    </row>
    <row r="13" spans="1:7" ht="15" customHeight="1" x14ac:dyDescent="0.25">
      <c r="A13" s="79"/>
      <c r="B13" s="79"/>
      <c r="C13" s="15"/>
      <c r="D13" s="15"/>
      <c r="E13" s="15"/>
      <c r="F13" s="15"/>
      <c r="G13" s="15"/>
    </row>
    <row r="14" spans="1:7" ht="15" customHeight="1" x14ac:dyDescent="0.25">
      <c r="A14" s="15"/>
      <c r="B14" s="31"/>
      <c r="C14" s="31"/>
      <c r="D14" s="31"/>
      <c r="E14" s="30"/>
      <c r="F14" s="31"/>
      <c r="G14" s="31"/>
    </row>
    <row r="15" spans="1:7" ht="15" customHeight="1" x14ac:dyDescent="0.25">
      <c r="A15" s="32"/>
      <c r="B15" s="15"/>
      <c r="C15" s="31"/>
      <c r="D15" s="15"/>
      <c r="E15" s="15"/>
      <c r="F15" s="15"/>
      <c r="G15" s="15"/>
    </row>
    <row r="16" spans="1:7" ht="15" customHeight="1" x14ac:dyDescent="0.25">
      <c r="A16" s="32"/>
      <c r="B16" s="15"/>
      <c r="C16" s="31"/>
      <c r="D16" s="15"/>
      <c r="E16" s="15"/>
      <c r="F16" s="15"/>
      <c r="G16" s="15"/>
    </row>
    <row r="17" spans="1:7" ht="15" customHeight="1" x14ac:dyDescent="0.25">
      <c r="A17" s="32"/>
      <c r="B17" s="15"/>
      <c r="C17" s="31"/>
      <c r="D17" s="15"/>
      <c r="E17" s="15"/>
      <c r="F17" s="15"/>
      <c r="G17" s="15"/>
    </row>
    <row r="18" spans="1:7" ht="15" customHeight="1" x14ac:dyDescent="0.25">
      <c r="A18" s="32"/>
      <c r="B18" s="15"/>
      <c r="C18" s="15"/>
      <c r="D18" s="15"/>
      <c r="E18" s="15"/>
      <c r="F18" s="15"/>
      <c r="G18" s="15"/>
    </row>
  </sheetData>
  <mergeCells count="13">
    <mergeCell ref="A13:B13"/>
    <mergeCell ref="A1:C1"/>
    <mergeCell ref="A2:B2"/>
    <mergeCell ref="A3:B3"/>
    <mergeCell ref="A4:B4"/>
    <mergeCell ref="A5:B5"/>
    <mergeCell ref="A6:B6"/>
    <mergeCell ref="A7:B7"/>
    <mergeCell ref="A8:B8"/>
    <mergeCell ref="A9:B9"/>
    <mergeCell ref="A10:B10"/>
    <mergeCell ref="A11:B11"/>
    <mergeCell ref="A12:B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workbookViewId="0">
      <selection activeCell="F10" sqref="F10"/>
    </sheetView>
  </sheetViews>
  <sheetFormatPr defaultColWidth="8.625" defaultRowHeight="14.25" x14ac:dyDescent="0.2"/>
  <cols>
    <col min="1" max="1" width="8.625" style="37"/>
    <col min="2" max="2" width="20.25" style="37" bestFit="1" customWidth="1"/>
    <col min="3" max="4" width="8.625" style="37"/>
    <col min="5" max="6" width="9.875" style="37" bestFit="1" customWidth="1"/>
    <col min="7" max="7" width="8.75" style="37" bestFit="1" customWidth="1"/>
    <col min="8" max="8" width="10.625" style="37" bestFit="1" customWidth="1"/>
    <col min="9" max="16384" width="8.625" style="37"/>
  </cols>
  <sheetData>
    <row r="2" spans="2:8" ht="15" x14ac:dyDescent="0.2">
      <c r="B2" s="45" t="s">
        <v>67</v>
      </c>
    </row>
    <row r="3" spans="2:8" x14ac:dyDescent="0.2">
      <c r="B3" s="38" t="s">
        <v>68</v>
      </c>
    </row>
    <row r="4" spans="2:8" x14ac:dyDescent="0.2">
      <c r="B4" s="38" t="s">
        <v>69</v>
      </c>
    </row>
    <row r="5" spans="2:8" x14ac:dyDescent="0.2">
      <c r="B5" s="38" t="s">
        <v>71</v>
      </c>
    </row>
    <row r="6" spans="2:8" x14ac:dyDescent="0.2">
      <c r="B6" s="38" t="s">
        <v>70</v>
      </c>
    </row>
    <row r="7" spans="2:8" x14ac:dyDescent="0.2">
      <c r="B7" s="49">
        <f>FV(D9,D14,F10,0,1)</f>
        <v>-6715.6100000000069</v>
      </c>
    </row>
    <row r="9" spans="2:8" ht="15" x14ac:dyDescent="0.2">
      <c r="D9" s="46">
        <v>0.1</v>
      </c>
      <c r="E9" s="45" t="s">
        <v>72</v>
      </c>
      <c r="F9" s="45" t="s">
        <v>74</v>
      </c>
      <c r="G9" s="45" t="s">
        <v>75</v>
      </c>
      <c r="H9" s="45" t="s">
        <v>76</v>
      </c>
    </row>
    <row r="10" spans="2:8" ht="15" x14ac:dyDescent="0.2">
      <c r="D10" s="45">
        <v>1</v>
      </c>
      <c r="E10" s="47" t="s">
        <v>73</v>
      </c>
      <c r="F10" s="48">
        <v>1000</v>
      </c>
      <c r="G10" s="48">
        <f>F10*$D$9</f>
        <v>100</v>
      </c>
      <c r="H10" s="48">
        <f>F10+G10</f>
        <v>1100</v>
      </c>
    </row>
    <row r="11" spans="2:8" ht="15" x14ac:dyDescent="0.2">
      <c r="D11" s="45">
        <v>2</v>
      </c>
      <c r="E11" s="48">
        <f>H10</f>
        <v>1100</v>
      </c>
      <c r="F11" s="48">
        <v>1000</v>
      </c>
      <c r="G11" s="48">
        <f>(E11+F11)*$D$9</f>
        <v>210</v>
      </c>
      <c r="H11" s="48">
        <f>SUM(E11:G11)</f>
        <v>2310</v>
      </c>
    </row>
    <row r="12" spans="2:8" ht="15" x14ac:dyDescent="0.2">
      <c r="D12" s="45">
        <v>3</v>
      </c>
      <c r="E12" s="48">
        <f>H11</f>
        <v>2310</v>
      </c>
      <c r="F12" s="48">
        <v>1000</v>
      </c>
      <c r="G12" s="48">
        <f t="shared" ref="G12:G14" si="0">(E12+F12)*$D$9</f>
        <v>331</v>
      </c>
      <c r="H12" s="48">
        <f t="shared" ref="H12:H14" si="1">SUM(E12:G12)</f>
        <v>3641</v>
      </c>
    </row>
    <row r="13" spans="2:8" ht="15" x14ac:dyDescent="0.2">
      <c r="D13" s="45">
        <v>4</v>
      </c>
      <c r="E13" s="48">
        <f t="shared" ref="E13:E14" si="2">H12</f>
        <v>3641</v>
      </c>
      <c r="F13" s="48">
        <v>1000</v>
      </c>
      <c r="G13" s="48">
        <f t="shared" si="0"/>
        <v>464.1</v>
      </c>
      <c r="H13" s="48">
        <f t="shared" si="1"/>
        <v>5105.1000000000004</v>
      </c>
    </row>
    <row r="14" spans="2:8" ht="15" x14ac:dyDescent="0.2">
      <c r="D14" s="45">
        <v>5</v>
      </c>
      <c r="E14" s="48">
        <f t="shared" si="2"/>
        <v>5105.1000000000004</v>
      </c>
      <c r="F14" s="48">
        <v>1000</v>
      </c>
      <c r="G14" s="48">
        <f t="shared" si="0"/>
        <v>610.5100000000001</v>
      </c>
      <c r="H14" s="48">
        <f t="shared" si="1"/>
        <v>6715.6100000000006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Ex.1 Yousra</vt:lpstr>
      <vt:lpstr>Exercise 1 Sol</vt:lpstr>
      <vt:lpstr>Ex.2 Yousra</vt:lpstr>
      <vt:lpstr>Exercise 2 Sol</vt:lpstr>
      <vt:lpstr>Ex.3 Yousra</vt:lpstr>
      <vt:lpstr>Exercise 3 Sol</vt:lpstr>
      <vt:lpstr>Sheet4</vt:lpstr>
      <vt:lpstr>Exercise 4 Sol</vt:lpstr>
      <vt:lpstr>Practice</vt:lpstr>
      <vt:lpstr>Ex.4 Yousra</vt:lpstr>
      <vt:lpstr>Sheet5</vt:lpstr>
      <vt:lpstr>CB_DATA_</vt:lpstr>
      <vt:lpstr>CB_DATA_!CBx_SheetRef</vt:lpstr>
      <vt:lpstr>x</vt:lpstr>
      <vt:lpstr>x_1_1</vt:lpstr>
      <vt:lpstr>x_12</vt:lpstr>
      <vt:lpstr>y</vt:lpstr>
      <vt:lpstr>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Marmor</dc:creator>
  <cp:lastModifiedBy>pc</cp:lastModifiedBy>
  <dcterms:created xsi:type="dcterms:W3CDTF">2018-05-08T20:51:48Z</dcterms:created>
  <dcterms:modified xsi:type="dcterms:W3CDTF">2021-06-21T13:59:51Z</dcterms:modified>
</cp:coreProperties>
</file>