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pidemic-macro-model\io\"/>
    </mc:Choice>
  </mc:AlternateContent>
  <xr:revisionPtr revIDLastSave="0" documentId="13_ncr:1_{F9D8EF41-174B-4F69-818A-8DB36B425A30}" xr6:coauthVersionLast="46" xr6:coauthVersionMax="46" xr10:uidLastSave="{00000000-0000-0000-0000-000000000000}"/>
  <bookViews>
    <workbookView xWindow="28680" yWindow="60" windowWidth="29040" windowHeight="17640" activeTab="3" xr2:uid="{00000000-000D-0000-FFFF-FFFF00000000}"/>
  </bookViews>
  <sheets>
    <sheet name="IO matrix" sheetId="5" r:id="rId1"/>
    <sheet name="intermediate" sheetId="4" r:id="rId2"/>
    <sheet name="us_use_cxi_2019" sheetId="1" r:id="rId3"/>
    <sheet name="us_make_cxi_2019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" i="2" l="1"/>
  <c r="V9" i="2"/>
  <c r="V10" i="2"/>
  <c r="V11" i="2"/>
  <c r="V12" i="2"/>
  <c r="V13" i="2"/>
  <c r="V14" i="2"/>
  <c r="V15" i="2"/>
  <c r="V16" i="2"/>
  <c r="V17" i="2"/>
  <c r="V18" i="2"/>
  <c r="V19" i="2"/>
  <c r="V20" i="2"/>
  <c r="V21" i="2"/>
  <c r="V22" i="2"/>
  <c r="V7" i="2"/>
  <c r="U37" i="1"/>
  <c r="V37" i="1"/>
  <c r="W37" i="1"/>
  <c r="X37" i="1"/>
  <c r="Y37" i="1"/>
  <c r="Z37" i="1"/>
  <c r="V38" i="1"/>
  <c r="W38" i="1"/>
  <c r="X38" i="1"/>
  <c r="Y38" i="1"/>
  <c r="Z38" i="1"/>
  <c r="U38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D38" i="1"/>
  <c r="E38" i="1"/>
  <c r="F38" i="1"/>
  <c r="G38" i="1"/>
  <c r="H38" i="1"/>
  <c r="I38" i="1"/>
  <c r="J38" i="1"/>
  <c r="K38" i="1"/>
  <c r="L38" i="1"/>
  <c r="M38" i="1"/>
  <c r="N38" i="1"/>
  <c r="O38" i="1"/>
  <c r="P38" i="1"/>
  <c r="Q38" i="1"/>
  <c r="C38" i="1"/>
  <c r="Q3" i="5"/>
  <c r="R3" i="5"/>
  <c r="S3" i="5"/>
  <c r="T3" i="5"/>
  <c r="U3" i="5"/>
  <c r="V3" i="5"/>
  <c r="Q4" i="5"/>
  <c r="R4" i="5"/>
  <c r="S4" i="5"/>
  <c r="T4" i="5"/>
  <c r="U4" i="5"/>
  <c r="V4" i="5"/>
  <c r="Q5" i="5"/>
  <c r="R5" i="5"/>
  <c r="S5" i="5"/>
  <c r="T5" i="5"/>
  <c r="U5" i="5"/>
  <c r="V5" i="5"/>
  <c r="Q6" i="5"/>
  <c r="R6" i="5"/>
  <c r="S6" i="5"/>
  <c r="T6" i="5"/>
  <c r="U6" i="5"/>
  <c r="V6" i="5"/>
  <c r="Q7" i="5"/>
  <c r="R7" i="5"/>
  <c r="S7" i="5"/>
  <c r="T7" i="5"/>
  <c r="U7" i="5"/>
  <c r="V7" i="5"/>
  <c r="Q8" i="5"/>
  <c r="R8" i="5"/>
  <c r="S8" i="5"/>
  <c r="T8" i="5"/>
  <c r="U8" i="5"/>
  <c r="V8" i="5"/>
  <c r="Q9" i="5"/>
  <c r="R9" i="5"/>
  <c r="S9" i="5"/>
  <c r="T9" i="5"/>
  <c r="U9" i="5"/>
  <c r="V9" i="5"/>
  <c r="Q10" i="5"/>
  <c r="R10" i="5"/>
  <c r="S10" i="5"/>
  <c r="T10" i="5"/>
  <c r="U10" i="5"/>
  <c r="V10" i="5"/>
  <c r="Q11" i="5"/>
  <c r="R11" i="5"/>
  <c r="S11" i="5"/>
  <c r="T11" i="5"/>
  <c r="U11" i="5"/>
  <c r="V11" i="5"/>
  <c r="Q12" i="5"/>
  <c r="R12" i="5"/>
  <c r="S12" i="5"/>
  <c r="T12" i="5"/>
  <c r="U12" i="5"/>
  <c r="V12" i="5"/>
  <c r="Q13" i="5"/>
  <c r="R13" i="5"/>
  <c r="S13" i="5"/>
  <c r="T13" i="5"/>
  <c r="U13" i="5"/>
  <c r="V13" i="5"/>
  <c r="Q14" i="5"/>
  <c r="R14" i="5"/>
  <c r="S14" i="5"/>
  <c r="T14" i="5"/>
  <c r="U14" i="5"/>
  <c r="V14" i="5"/>
  <c r="Q15" i="5"/>
  <c r="R15" i="5"/>
  <c r="S15" i="5"/>
  <c r="T15" i="5"/>
  <c r="U15" i="5"/>
  <c r="V15" i="5"/>
  <c r="Q16" i="5"/>
  <c r="R16" i="5"/>
  <c r="S16" i="5"/>
  <c r="T16" i="5"/>
  <c r="U16" i="5"/>
  <c r="V16" i="5"/>
  <c r="R2" i="5"/>
  <c r="S2" i="5"/>
  <c r="T2" i="5"/>
  <c r="U2" i="5"/>
  <c r="V2" i="5"/>
  <c r="Q2" i="5"/>
  <c r="B5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B6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B7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B8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B9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B10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B11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B12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B13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B14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B15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B16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B17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B18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B4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B23" i="4"/>
  <c r="B24" i="4"/>
  <c r="B25" i="4"/>
  <c r="B26" i="4"/>
  <c r="B27" i="4"/>
  <c r="B28" i="4"/>
  <c r="B29" i="4"/>
  <c r="B30" i="4"/>
  <c r="B31" i="4"/>
  <c r="B32" i="4"/>
  <c r="B33" i="4"/>
  <c r="B34" i="4"/>
  <c r="B35" i="4"/>
  <c r="B36" i="4"/>
  <c r="B37" i="4"/>
  <c r="B38" i="4"/>
  <c r="B22" i="4"/>
  <c r="B2" i="5" l="1" a="1"/>
  <c r="B2" i="5" s="1"/>
  <c r="B42" i="4" a="1"/>
  <c r="P56" i="4" s="1"/>
  <c r="H49" i="4" l="1"/>
  <c r="C42" i="4"/>
  <c r="B47" i="4"/>
  <c r="O6" i="5"/>
  <c r="D9" i="5"/>
  <c r="E53" i="4"/>
  <c r="I44" i="4"/>
  <c r="N14" i="5"/>
  <c r="J12" i="5"/>
  <c r="C53" i="4"/>
  <c r="P43" i="4"/>
  <c r="G15" i="5"/>
  <c r="F16" i="5"/>
  <c r="E46" i="4"/>
  <c r="B53" i="4"/>
  <c r="F6" i="5"/>
  <c r="F50" i="4"/>
  <c r="N6" i="5"/>
  <c r="B8" i="5"/>
  <c r="G2" i="5"/>
  <c r="I3" i="5"/>
  <c r="O8" i="5"/>
  <c r="E47" i="4"/>
  <c r="K56" i="4"/>
  <c r="E3" i="5"/>
  <c r="B12" i="5"/>
  <c r="N55" i="4"/>
  <c r="K53" i="4"/>
  <c r="M56" i="4"/>
  <c r="C56" i="4"/>
  <c r="C10" i="5"/>
  <c r="B16" i="5"/>
  <c r="H11" i="5"/>
  <c r="L52" i="4"/>
  <c r="M46" i="4"/>
  <c r="K47" i="4"/>
  <c r="J55" i="4"/>
  <c r="K10" i="5"/>
  <c r="J14" i="5"/>
  <c r="M54" i="4"/>
  <c r="H54" i="4"/>
  <c r="D11" i="5"/>
  <c r="C15" i="5"/>
  <c r="C51" i="4"/>
  <c r="D45" i="4"/>
  <c r="I52" i="4"/>
  <c r="G14" i="5"/>
  <c r="F53" i="4"/>
  <c r="L48" i="4"/>
  <c r="B10" i="5"/>
  <c r="O4" i="5"/>
  <c r="B4" i="5"/>
  <c r="H9" i="5"/>
  <c r="G55" i="4"/>
  <c r="M55" i="4"/>
  <c r="P46" i="4"/>
  <c r="F14" i="5"/>
  <c r="O10" i="5"/>
  <c r="F47" i="4"/>
  <c r="D48" i="4"/>
  <c r="F44" i="4"/>
  <c r="N43" i="4"/>
  <c r="M3" i="5"/>
  <c r="G12" i="5"/>
  <c r="D44" i="4"/>
  <c r="J44" i="4"/>
  <c r="J56" i="4"/>
  <c r="M5" i="5"/>
  <c r="P6" i="5"/>
  <c r="O12" i="5"/>
  <c r="K43" i="4"/>
  <c r="B44" i="4"/>
  <c r="H43" i="4"/>
  <c r="M42" i="4"/>
  <c r="N3" i="5"/>
  <c r="N16" i="5"/>
  <c r="J42" i="4"/>
  <c r="I51" i="4"/>
  <c r="B56" i="4"/>
  <c r="G53" i="4"/>
  <c r="B48" i="4"/>
  <c r="C2" i="5"/>
  <c r="K16" i="5"/>
  <c r="J51" i="4"/>
  <c r="G49" i="4"/>
  <c r="F52" i="4"/>
  <c r="N53" i="4"/>
  <c r="H46" i="4"/>
  <c r="O14" i="5"/>
  <c r="O2" i="5"/>
  <c r="H48" i="4"/>
  <c r="D51" i="4"/>
  <c r="B51" i="4"/>
  <c r="I42" i="4"/>
  <c r="N48" i="4"/>
  <c r="J54" i="4"/>
  <c r="D50" i="4"/>
  <c r="M48" i="4"/>
  <c r="B46" i="4"/>
  <c r="M52" i="4"/>
  <c r="C48" i="4"/>
  <c r="G45" i="4"/>
  <c r="J10" i="5"/>
  <c r="N5" i="5"/>
  <c r="H15" i="5"/>
  <c r="M11" i="5"/>
  <c r="C8" i="5"/>
  <c r="P4" i="5"/>
  <c r="K6" i="5"/>
  <c r="M7" i="5"/>
  <c r="F15" i="5"/>
  <c r="N46" i="4"/>
  <c r="F45" i="4"/>
  <c r="H52" i="4"/>
  <c r="L47" i="4"/>
  <c r="L43" i="4"/>
  <c r="I15" i="5"/>
  <c r="E9" i="5"/>
  <c r="L44" i="4"/>
  <c r="C45" i="4"/>
  <c r="J2" i="5"/>
  <c r="M9" i="5"/>
  <c r="F55" i="4"/>
  <c r="E56" i="4"/>
  <c r="F43" i="4"/>
  <c r="J16" i="5"/>
  <c r="D15" i="5"/>
  <c r="D52" i="4"/>
  <c r="J52" i="4"/>
  <c r="C47" i="4"/>
  <c r="G52" i="4"/>
  <c r="G16" i="5"/>
  <c r="I7" i="5"/>
  <c r="H13" i="5"/>
  <c r="L15" i="5"/>
  <c r="L53" i="4"/>
  <c r="P42" i="4"/>
  <c r="N51" i="4"/>
  <c r="G4" i="5"/>
  <c r="P48" i="4"/>
  <c r="B43" i="4"/>
  <c r="C55" i="4"/>
  <c r="P51" i="4"/>
  <c r="F51" i="4"/>
  <c r="K2" i="5"/>
  <c r="E11" i="5"/>
  <c r="N10" i="5"/>
  <c r="H56" i="4"/>
  <c r="O47" i="4"/>
  <c r="J49" i="4"/>
  <c r="I50" i="4"/>
  <c r="N56" i="4"/>
  <c r="F48" i="4"/>
  <c r="B54" i="4"/>
  <c r="N44" i="4"/>
  <c r="E48" i="4"/>
  <c r="C49" i="4"/>
  <c r="L51" i="4"/>
  <c r="J47" i="4"/>
  <c r="N45" i="4"/>
  <c r="C11" i="5"/>
  <c r="G6" i="5"/>
  <c r="L2" i="5"/>
  <c r="F12" i="5"/>
  <c r="K8" i="5"/>
  <c r="I5" i="5"/>
  <c r="D7" i="5"/>
  <c r="F8" i="5"/>
  <c r="O16" i="5"/>
  <c r="B3" i="5"/>
  <c r="B6" i="5"/>
  <c r="G11" i="5"/>
  <c r="K15" i="5"/>
  <c r="H3" i="5"/>
  <c r="L7" i="5"/>
  <c r="P11" i="5"/>
  <c r="E16" i="5"/>
  <c r="J4" i="5"/>
  <c r="N8" i="5"/>
  <c r="C13" i="5"/>
  <c r="I2" i="5"/>
  <c r="P9" i="5"/>
  <c r="O55" i="4"/>
  <c r="K51" i="4"/>
  <c r="G47" i="4"/>
  <c r="C43" i="4"/>
  <c r="H47" i="4"/>
  <c r="E54" i="4"/>
  <c r="P49" i="4"/>
  <c r="L45" i="4"/>
  <c r="F56" i="4"/>
  <c r="B52" i="4"/>
  <c r="M47" i="4"/>
  <c r="I43" i="4"/>
  <c r="P52" i="4"/>
  <c r="J46" i="4"/>
  <c r="I47" i="4"/>
  <c r="L55" i="4"/>
  <c r="H51" i="4"/>
  <c r="D47" i="4"/>
  <c r="O42" i="4"/>
  <c r="P44" i="4"/>
  <c r="H55" i="4"/>
  <c r="E51" i="4"/>
  <c r="K50" i="4"/>
  <c r="B55" i="4"/>
  <c r="M50" i="4"/>
  <c r="I46" i="4"/>
  <c r="P54" i="4"/>
  <c r="D42" i="4"/>
  <c r="C3" i="5"/>
  <c r="G7" i="5"/>
  <c r="K11" i="5"/>
  <c r="O15" i="5"/>
  <c r="D3" i="5"/>
  <c r="H7" i="5"/>
  <c r="L11" i="5"/>
  <c r="P15" i="5"/>
  <c r="F4" i="5"/>
  <c r="J8" i="5"/>
  <c r="N12" i="5"/>
  <c r="F10" i="5"/>
  <c r="H5" i="5"/>
  <c r="L9" i="5"/>
  <c r="P13" i="5"/>
  <c r="F2" i="5"/>
  <c r="J6" i="5"/>
  <c r="O11" i="5"/>
  <c r="D16" i="5"/>
  <c r="P3" i="5"/>
  <c r="E8" i="5"/>
  <c r="I12" i="5"/>
  <c r="M16" i="5"/>
  <c r="C5" i="5"/>
  <c r="G9" i="5"/>
  <c r="K13" i="5"/>
  <c r="E6" i="5"/>
  <c r="I10" i="5"/>
  <c r="K3" i="5"/>
  <c r="I48" i="4"/>
  <c r="I54" i="4"/>
  <c r="P45" i="4"/>
  <c r="O54" i="4"/>
  <c r="D12" i="5"/>
  <c r="E12" i="5"/>
  <c r="P5" i="5"/>
  <c r="N54" i="4"/>
  <c r="J50" i="4"/>
  <c r="F46" i="4"/>
  <c r="B42" i="4"/>
  <c r="D43" i="4"/>
  <c r="D53" i="4"/>
  <c r="O48" i="4"/>
  <c r="K44" i="4"/>
  <c r="E55" i="4"/>
  <c r="P50" i="4"/>
  <c r="L46" i="4"/>
  <c r="H42" i="4"/>
  <c r="N50" i="4"/>
  <c r="H44" i="4"/>
  <c r="L42" i="4"/>
  <c r="K54" i="4"/>
  <c r="G50" i="4"/>
  <c r="C46" i="4"/>
  <c r="D56" i="4"/>
  <c r="F42" i="4"/>
  <c r="E44" i="4"/>
  <c r="O45" i="4"/>
  <c r="O46" i="4"/>
  <c r="P53" i="4"/>
  <c r="L49" i="4"/>
  <c r="H45" i="4"/>
  <c r="N52" i="4"/>
  <c r="E52" i="4"/>
  <c r="D4" i="5"/>
  <c r="H8" i="5"/>
  <c r="L12" i="5"/>
  <c r="P16" i="5"/>
  <c r="E4" i="5"/>
  <c r="I8" i="5"/>
  <c r="M12" i="5"/>
  <c r="L5" i="5"/>
  <c r="G5" i="5"/>
  <c r="K9" i="5"/>
  <c r="O13" i="5"/>
  <c r="E2" i="5"/>
  <c r="I6" i="5"/>
  <c r="M10" i="5"/>
  <c r="B15" i="5"/>
  <c r="G3" i="5"/>
  <c r="K7" i="5"/>
  <c r="P12" i="5"/>
  <c r="C4" i="5"/>
  <c r="B5" i="5"/>
  <c r="F9" i="5"/>
  <c r="J13" i="5"/>
  <c r="M14" i="5"/>
  <c r="D6" i="5"/>
  <c r="H10" i="5"/>
  <c r="L14" i="5"/>
  <c r="F7" i="5"/>
  <c r="J11" i="5"/>
  <c r="I45" i="4"/>
  <c r="D55" i="4"/>
  <c r="J48" i="4"/>
  <c r="H16" i="5"/>
  <c r="B11" i="5"/>
  <c r="F54" i="4"/>
  <c r="B50" i="4"/>
  <c r="M45" i="4"/>
  <c r="M43" i="4"/>
  <c r="O56" i="4"/>
  <c r="K52" i="4"/>
  <c r="G48" i="4"/>
  <c r="C44" i="4"/>
  <c r="L54" i="4"/>
  <c r="H50" i="4"/>
  <c r="D46" i="4"/>
  <c r="L56" i="4"/>
  <c r="M49" i="4"/>
  <c r="N42" i="4"/>
  <c r="I56" i="4"/>
  <c r="C54" i="4"/>
  <c r="N49" i="4"/>
  <c r="J45" i="4"/>
  <c r="I53" i="4"/>
  <c r="I55" i="4"/>
  <c r="G51" i="4"/>
  <c r="E43" i="4"/>
  <c r="M44" i="4"/>
  <c r="H53" i="4"/>
  <c r="D49" i="4"/>
  <c r="O44" i="4"/>
  <c r="L50" i="4"/>
  <c r="C50" i="4"/>
  <c r="L4" i="5"/>
  <c r="P8" i="5"/>
  <c r="E13" i="5"/>
  <c r="K4" i="5"/>
  <c r="M4" i="5"/>
  <c r="B9" i="5"/>
  <c r="F13" i="5"/>
  <c r="E14" i="5"/>
  <c r="O5" i="5"/>
  <c r="D10" i="5"/>
  <c r="H14" i="5"/>
  <c r="M2" i="5"/>
  <c r="B7" i="5"/>
  <c r="F11" i="5"/>
  <c r="J15" i="5"/>
  <c r="O3" i="5"/>
  <c r="D8" i="5"/>
  <c r="I13" i="5"/>
  <c r="D13" i="5"/>
  <c r="J5" i="5"/>
  <c r="N9" i="5"/>
  <c r="C14" i="5"/>
  <c r="H2" i="5"/>
  <c r="L6" i="5"/>
  <c r="P10" i="5"/>
  <c r="E15" i="5"/>
  <c r="N7" i="5"/>
  <c r="C12" i="5"/>
  <c r="O50" i="4"/>
  <c r="K46" i="4"/>
  <c r="G42" i="4"/>
  <c r="O43" i="4"/>
  <c r="B49" i="4"/>
  <c r="E50" i="4"/>
  <c r="O53" i="4"/>
  <c r="O7" i="5"/>
  <c r="L3" i="5"/>
  <c r="P7" i="5"/>
  <c r="I16" i="5"/>
  <c r="N4" i="5"/>
  <c r="C9" i="5"/>
  <c r="G13" i="5"/>
  <c r="J3" i="5"/>
  <c r="E10" i="5"/>
  <c r="I14" i="5"/>
  <c r="N2" i="5"/>
  <c r="C7" i="5"/>
  <c r="H12" i="5"/>
  <c r="L16" i="5"/>
  <c r="I4" i="5"/>
  <c r="M8" i="5"/>
  <c r="B13" i="5"/>
  <c r="D5" i="5"/>
  <c r="K5" i="5"/>
  <c r="O9" i="5"/>
  <c r="D14" i="5"/>
  <c r="M6" i="5"/>
  <c r="M53" i="4"/>
  <c r="I49" i="4"/>
  <c r="E45" i="4"/>
  <c r="P55" i="4"/>
  <c r="G56" i="4"/>
  <c r="C52" i="4"/>
  <c r="N47" i="4"/>
  <c r="J43" i="4"/>
  <c r="D54" i="4"/>
  <c r="O49" i="4"/>
  <c r="K45" i="4"/>
  <c r="K55" i="4"/>
  <c r="E49" i="4"/>
  <c r="E42" i="4"/>
  <c r="G46" i="4"/>
  <c r="J53" i="4"/>
  <c r="F49" i="4"/>
  <c r="B45" i="4"/>
  <c r="O51" i="4"/>
  <c r="M51" i="4"/>
  <c r="G43" i="4"/>
  <c r="G54" i="4"/>
  <c r="K42" i="4"/>
  <c r="O52" i="4"/>
  <c r="K48" i="4"/>
  <c r="G44" i="4"/>
  <c r="K49" i="4"/>
  <c r="P47" i="4"/>
  <c r="E5" i="5"/>
  <c r="I9" i="5"/>
  <c r="M13" i="5"/>
  <c r="K12" i="5"/>
  <c r="F5" i="5"/>
  <c r="J9" i="5"/>
  <c r="N13" i="5"/>
  <c r="D2" i="5"/>
  <c r="H6" i="5"/>
  <c r="L10" i="5"/>
  <c r="P14" i="5"/>
  <c r="F3" i="5"/>
  <c r="J7" i="5"/>
  <c r="N11" i="5"/>
  <c r="C16" i="5"/>
  <c r="H4" i="5"/>
  <c r="L8" i="5"/>
  <c r="B14" i="5"/>
  <c r="N15" i="5"/>
  <c r="C6" i="5"/>
  <c r="G10" i="5"/>
  <c r="K14" i="5"/>
  <c r="P2" i="5"/>
  <c r="E7" i="5"/>
  <c r="I11" i="5"/>
  <c r="M15" i="5"/>
  <c r="G8" i="5"/>
  <c r="L13" i="5"/>
</calcChain>
</file>

<file path=xl/sharedStrings.xml><?xml version="1.0" encoding="utf-8"?>
<sst xmlns="http://schemas.openxmlformats.org/spreadsheetml/2006/main" count="293" uniqueCount="88">
  <si>
    <t>The Use of Commodities by Industries, After Redefinitions (Producers' Prices)</t>
  </si>
  <si>
    <t xml:space="preserve">(Millions of dollars) </t>
  </si>
  <si>
    <t xml:space="preserve">Bureau of Economic Analysis </t>
  </si>
  <si>
    <t>Commodities/Industries</t>
  </si>
  <si>
    <t>31G</t>
  </si>
  <si>
    <t>44RT</t>
  </si>
  <si>
    <t>48TW</t>
  </si>
  <si>
    <t>FIRE</t>
  </si>
  <si>
    <t>PROF</t>
  </si>
  <si>
    <t>G</t>
  </si>
  <si>
    <t>F010</t>
  </si>
  <si>
    <t>F020</t>
  </si>
  <si>
    <t>F030</t>
  </si>
  <si>
    <t>F040</t>
  </si>
  <si>
    <t>F050</t>
  </si>
  <si>
    <t>F100</t>
  </si>
  <si>
    <t>IOCode</t>
  </si>
  <si>
    <t>Name</t>
  </si>
  <si>
    <t>Agriculture, forestry, fishing, and hunting</t>
  </si>
  <si>
    <t>Mining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</si>
  <si>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</si>
  <si>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</si>
  <si>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</si>
  <si>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</si>
  <si>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</si>
  <si>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</si>
  <si>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</si>
  <si>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Finance, insurance, real estate, rental, and leasing</t>
  </si>
  <si>
    <t>Professional and business services</t>
  </si>
  <si>
    <t>Educational services, health care, and social assistance</t>
  </si>
  <si>
    <t>Arts, entertainment, recreation, accommodation, and food services</t>
  </si>
  <si>
    <t>Other services, except government</t>
  </si>
  <si>
    <t>Government</t>
  </si>
  <si>
    <t>Sum of Intermediate Selected</t>
  </si>
  <si>
    <t>Intermediate Not Selected</t>
  </si>
  <si>
    <t>Total Intermediate</t>
  </si>
  <si>
    <t>Personal consumption expenditures</t>
  </si>
  <si>
    <t>Private fixed investment</t>
  </si>
  <si>
    <t>Change in private inventories</t>
  </si>
  <si>
    <t>Exports of goods and services</t>
  </si>
  <si>
    <t>Imports of goods and services</t>
  </si>
  <si>
    <t>Government consumption expenditures and gross investment</t>
  </si>
  <si>
    <t>Sum of Final Uses (GDP) Selected</t>
  </si>
  <si>
    <t>Sum of Final Uses (GDP) Not Selected</t>
  </si>
  <si>
    <t>Total Final Uses (GDP)</t>
  </si>
  <si>
    <t>Total Commodity Output</t>
  </si>
  <si>
    <t>Used</t>
  </si>
  <si>
    <t>Scrap, used and secondhand goods</t>
  </si>
  <si>
    <t>Other</t>
  </si>
  <si>
    <t>Noncomparable imports and rest-of-the-world adjustment [1]</t>
  </si>
  <si>
    <t>V001</t>
  </si>
  <si>
    <t>Compensation of employees</t>
  </si>
  <si>
    <t>V002</t>
  </si>
  <si>
    <t>Taxes on production and imports, less subsidies</t>
  </si>
  <si>
    <t>V003</t>
  </si>
  <si>
    <t>Gross operating surplus</t>
  </si>
  <si>
    <t>Sum of Value Added Selected</t>
  </si>
  <si>
    <t>Sum of Value Added Not Selected</t>
  </si>
  <si>
    <t>Total Value Added</t>
  </si>
  <si>
    <t>Total Industry Output</t>
  </si>
  <si>
    <t>Legend / Footnotes:</t>
  </si>
  <si>
    <t>1. Consists of noncomparable imports in the intermediate section of the use table and noncomparable imports and the rest-of-the-world adjustment in the final use section of the use table.</t>
  </si>
  <si>
    <t>Note. Selected data with zero values are not shown.</t>
  </si>
  <si>
    <t>Note. Detail may not add to total due to rounding.</t>
  </si>
  <si>
    <t>The Make of Commodities by Industries, After Redefinitions</t>
  </si>
  <si>
    <t>Industries/Commodities</t>
  </si>
  <si>
    <t>Scrap, used and secondhand goods /1/</t>
  </si>
  <si>
    <t>Noncomparable imports and rest-of-the-world adjustment /2/</t>
  </si>
  <si>
    <t>Â 11</t>
  </si>
  <si>
    <t>Â 21</t>
  </si>
  <si>
    <t>Â 22</t>
  </si>
  <si>
    <t>Â 23</t>
  </si>
  <si>
    <t>Â 31G</t>
  </si>
  <si>
    <t>Â 42</t>
  </si>
  <si>
    <t>Â 44RT</t>
  </si>
  <si>
    <t>Â 48TW</t>
  </si>
  <si>
    <t>Â 51</t>
  </si>
  <si>
    <t>Â FIRE</t>
  </si>
  <si>
    <t>Â PROF</t>
  </si>
  <si>
    <t>Â 6</t>
  </si>
  <si>
    <t>Â 7</t>
  </si>
  <si>
    <t>Â 81</t>
  </si>
  <si>
    <t>Â G</t>
  </si>
  <si>
    <t>1. Consists of only scrap in the make table.</t>
  </si>
  <si>
    <t>2. Consists of only the rest-of-the-world adjustment in the make table.</t>
  </si>
  <si>
    <t>T matrix = Vq^-1</t>
  </si>
  <si>
    <t>Ug^-1</t>
  </si>
  <si>
    <t>A matrix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</si>
</sst>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64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6"/>
  <sheetViews>
    <sheetView workbookViewId="0">
      <selection activeCell="R5" sqref="R5"/>
    </sheetView>
  </sheetViews>
  <sheetFormatPr defaultRowHeight="15" x14ac:dyDescent="0.25"/>
  <cols>
    <col min="1" max="1" width="62" bestFit="1" customWidth="1"/>
  </cols>
  <sheetData>
    <row r="1" spans="1:22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36</v>
      </c>
      <c r="R1" t="s">
        <v>37</v>
      </c>
      <c r="S1" t="s">
        <v>38</v>
      </c>
      <c r="T1" t="s">
        <v>39</v>
      </c>
      <c r="U1" t="s">
        <v>40</v>
      </c>
      <c r="V1" t="s">
        <v>41</v>
      </c>
    </row>
    <row r="2" spans="1:22" x14ac:dyDescent="0.25">
      <c r="A2" t="s">
        <v>18</v>
      </c>
      <c r="B2">
        <f t="array" ref="B2:P16">MMULT(intermediate!B4:R18,us_use_cxi_2019!C7:Q23)</f>
        <v>101626.25007051481</v>
      </c>
      <c r="C2">
        <v>129.26408270582672</v>
      </c>
      <c r="D2">
        <v>3.2798789269733817</v>
      </c>
      <c r="E2">
        <v>2128.6642219647638</v>
      </c>
      <c r="F2">
        <v>260713.06841990238</v>
      </c>
      <c r="G2">
        <v>55.745426504725287</v>
      </c>
      <c r="H2">
        <v>2822.5592019452174</v>
      </c>
      <c r="I2">
        <v>174.57171882768802</v>
      </c>
      <c r="J2">
        <v>67.433284592623963</v>
      </c>
      <c r="K2">
        <v>138.98462173031012</v>
      </c>
      <c r="L2">
        <v>4064.5402273308878</v>
      </c>
      <c r="M2">
        <v>278.91284922556576</v>
      </c>
      <c r="N2">
        <v>8053.2662869892301</v>
      </c>
      <c r="O2">
        <v>279.4466370978077</v>
      </c>
      <c r="P2">
        <v>6057.3528042782973</v>
      </c>
      <c r="Q2">
        <f>us_use_cxi_2019!U7</f>
        <v>86301</v>
      </c>
      <c r="R2">
        <f>us_use_cxi_2019!V7</f>
        <v>0</v>
      </c>
      <c r="S2">
        <f>us_use_cxi_2019!W7</f>
        <v>-9907</v>
      </c>
      <c r="T2">
        <f>us_use_cxi_2019!X7</f>
        <v>51717</v>
      </c>
      <c r="U2">
        <f>us_use_cxi_2019!Y7</f>
        <v>-61383</v>
      </c>
      <c r="V2">
        <f>us_use_cxi_2019!Z7</f>
        <v>0</v>
      </c>
    </row>
    <row r="3" spans="1:22" x14ac:dyDescent="0.25">
      <c r="A3" t="s">
        <v>19</v>
      </c>
      <c r="B3">
        <v>2082.4798347940505</v>
      </c>
      <c r="C3">
        <v>46044.940655848695</v>
      </c>
      <c r="D3">
        <v>27233.316412104738</v>
      </c>
      <c r="E3">
        <v>20706.429080045804</v>
      </c>
      <c r="F3">
        <v>330981.12264352723</v>
      </c>
      <c r="G3">
        <v>279.90963976739039</v>
      </c>
      <c r="H3">
        <v>210.41851083634558</v>
      </c>
      <c r="I3">
        <v>567.71129743024392</v>
      </c>
      <c r="J3">
        <v>1107.9403957454422</v>
      </c>
      <c r="K3">
        <v>358.20561106058648</v>
      </c>
      <c r="L3">
        <v>2164.5452851111513</v>
      </c>
      <c r="M3">
        <v>1108.3374068331368</v>
      </c>
      <c r="N3">
        <v>1620.5058070758553</v>
      </c>
      <c r="O3">
        <v>805.59709211397353</v>
      </c>
      <c r="P3">
        <v>27583.933966672499</v>
      </c>
      <c r="Q3">
        <f>us_use_cxi_2019!U8</f>
        <v>228</v>
      </c>
      <c r="R3">
        <f>us_use_cxi_2019!V8</f>
        <v>123809</v>
      </c>
      <c r="S3">
        <f>us_use_cxi_2019!W8</f>
        <v>4024</v>
      </c>
      <c r="T3">
        <f>us_use_cxi_2019!X8</f>
        <v>96224</v>
      </c>
      <c r="U3">
        <f>us_use_cxi_2019!Y8</f>
        <v>-139462</v>
      </c>
      <c r="V3">
        <f>us_use_cxi_2019!Z8</f>
        <v>0</v>
      </c>
    </row>
    <row r="4" spans="1:22" x14ac:dyDescent="0.25">
      <c r="A4" t="s">
        <v>20</v>
      </c>
      <c r="B4">
        <v>3321.207862451356</v>
      </c>
      <c r="C4">
        <v>6851.477919907391</v>
      </c>
      <c r="D4">
        <v>17061.649818981798</v>
      </c>
      <c r="E4">
        <v>3589.9405658472197</v>
      </c>
      <c r="F4">
        <v>42143.906495922776</v>
      </c>
      <c r="G4">
        <v>11413.58148308017</v>
      </c>
      <c r="H4">
        <v>24993.915175633334</v>
      </c>
      <c r="I4">
        <v>9247.2160782233132</v>
      </c>
      <c r="J4">
        <v>4111.4409442826309</v>
      </c>
      <c r="K4">
        <v>82137.437769764671</v>
      </c>
      <c r="L4">
        <v>12311.418279733172</v>
      </c>
      <c r="M4">
        <v>13010.115080314981</v>
      </c>
      <c r="N4">
        <v>23960.185881321002</v>
      </c>
      <c r="O4">
        <v>2900.0693405625893</v>
      </c>
      <c r="P4">
        <v>19138.766406047042</v>
      </c>
      <c r="Q4">
        <f>us_use_cxi_2019!U9</f>
        <v>288088</v>
      </c>
      <c r="R4">
        <f>us_use_cxi_2019!V9</f>
        <v>0</v>
      </c>
      <c r="S4">
        <f>us_use_cxi_2019!W9</f>
        <v>0</v>
      </c>
      <c r="T4">
        <f>us_use_cxi_2019!X9</f>
        <v>4375</v>
      </c>
      <c r="U4">
        <f>us_use_cxi_2019!Y9</f>
        <v>-2086</v>
      </c>
      <c r="V4">
        <f>us_use_cxi_2019!Z9</f>
        <v>0</v>
      </c>
    </row>
    <row r="5" spans="1:22" x14ac:dyDescent="0.25">
      <c r="A5" t="s">
        <v>21</v>
      </c>
      <c r="B5">
        <v>1680.4817409608454</v>
      </c>
      <c r="C5">
        <v>3499.9206276644377</v>
      </c>
      <c r="D5">
        <v>6837.8912005783359</v>
      </c>
      <c r="E5">
        <v>216.93309803004368</v>
      </c>
      <c r="F5">
        <v>14192.62300798401</v>
      </c>
      <c r="G5">
        <v>1982.3886331501228</v>
      </c>
      <c r="H5">
        <v>4458.6249641197919</v>
      </c>
      <c r="I5">
        <v>5921.1739153546023</v>
      </c>
      <c r="J5">
        <v>2455.2428053538583</v>
      </c>
      <c r="K5">
        <v>160700.44013055079</v>
      </c>
      <c r="L5">
        <v>1798.4453610877815</v>
      </c>
      <c r="M5">
        <v>1327.5905722760276</v>
      </c>
      <c r="N5">
        <v>3309.9792054261507</v>
      </c>
      <c r="O5">
        <v>3369.9607071856094</v>
      </c>
      <c r="P5">
        <v>95535.53692737846</v>
      </c>
      <c r="Q5">
        <f>us_use_cxi_2019!U10</f>
        <v>0</v>
      </c>
      <c r="R5">
        <f>us_use_cxi_2019!V10</f>
        <v>1123073</v>
      </c>
      <c r="S5">
        <f>us_use_cxi_2019!W10</f>
        <v>0</v>
      </c>
      <c r="T5">
        <f>us_use_cxi_2019!X10</f>
        <v>101</v>
      </c>
      <c r="U5">
        <f>us_use_cxi_2019!Y10</f>
        <v>0</v>
      </c>
      <c r="V5">
        <f>us_use_cxi_2019!Z10</f>
        <v>356640</v>
      </c>
    </row>
    <row r="6" spans="1:22" x14ac:dyDescent="0.25">
      <c r="A6" t="s">
        <v>22</v>
      </c>
      <c r="B6">
        <v>73345.936447611253</v>
      </c>
      <c r="C6">
        <v>68803.008517396462</v>
      </c>
      <c r="D6">
        <v>20216.360385160224</v>
      </c>
      <c r="E6">
        <v>402617.09959197469</v>
      </c>
      <c r="F6">
        <v>2069952.7048066596</v>
      </c>
      <c r="G6">
        <v>68864.868443641739</v>
      </c>
      <c r="H6">
        <v>54595.016554979862</v>
      </c>
      <c r="I6">
        <v>108471.87004380094</v>
      </c>
      <c r="J6">
        <v>95973.777188660213</v>
      </c>
      <c r="K6">
        <v>83848.000242302558</v>
      </c>
      <c r="L6">
        <v>162757.43499250521</v>
      </c>
      <c r="M6">
        <v>203411.52593290244</v>
      </c>
      <c r="N6">
        <v>112818.98200910001</v>
      </c>
      <c r="O6">
        <v>69208.080306152129</v>
      </c>
      <c r="P6">
        <v>426281.86306323955</v>
      </c>
      <c r="Q6">
        <f>us_use_cxi_2019!U11</f>
        <v>1996534</v>
      </c>
      <c r="R6">
        <f>us_use_cxi_2019!V11</f>
        <v>1013738</v>
      </c>
      <c r="S6">
        <f>us_use_cxi_2019!W11</f>
        <v>43911</v>
      </c>
      <c r="T6">
        <f>us_use_cxi_2019!X11</f>
        <v>954024</v>
      </c>
      <c r="U6">
        <f>us_use_cxi_2019!Y11</f>
        <v>-2109823</v>
      </c>
      <c r="V6">
        <f>us_use_cxi_2019!Z11</f>
        <v>124795</v>
      </c>
    </row>
    <row r="7" spans="1:22" x14ac:dyDescent="0.25">
      <c r="A7" t="s">
        <v>23</v>
      </c>
      <c r="B7">
        <v>40042</v>
      </c>
      <c r="C7">
        <v>15165</v>
      </c>
      <c r="D7">
        <v>6211</v>
      </c>
      <c r="E7">
        <v>86387</v>
      </c>
      <c r="F7">
        <v>390774</v>
      </c>
      <c r="G7">
        <v>57498</v>
      </c>
      <c r="H7">
        <v>31002</v>
      </c>
      <c r="I7">
        <v>26595</v>
      </c>
      <c r="J7">
        <v>23618</v>
      </c>
      <c r="K7">
        <v>28196</v>
      </c>
      <c r="L7">
        <v>37767</v>
      </c>
      <c r="M7">
        <v>57554</v>
      </c>
      <c r="N7">
        <v>29199</v>
      </c>
      <c r="O7">
        <v>13848</v>
      </c>
      <c r="P7">
        <v>75289</v>
      </c>
      <c r="Q7">
        <f>us_use_cxi_2019!U12</f>
        <v>593220</v>
      </c>
      <c r="R7">
        <f>us_use_cxi_2019!V12</f>
        <v>253641</v>
      </c>
      <c r="S7">
        <f>us_use_cxi_2019!W12</f>
        <v>6314</v>
      </c>
      <c r="T7">
        <f>us_use_cxi_2019!X12</f>
        <v>191276</v>
      </c>
      <c r="U7">
        <f>us_use_cxi_2019!Y12</f>
        <v>77752</v>
      </c>
      <c r="V7">
        <f>us_use_cxi_2019!Z12</f>
        <v>27030</v>
      </c>
    </row>
    <row r="8" spans="1:22" x14ac:dyDescent="0.25">
      <c r="A8" t="s">
        <v>24</v>
      </c>
      <c r="B8">
        <v>1428.5690109402669</v>
      </c>
      <c r="C8">
        <v>860.331511822366</v>
      </c>
      <c r="D8">
        <v>1684.7743394899171</v>
      </c>
      <c r="E8">
        <v>88515.451836277949</v>
      </c>
      <c r="F8">
        <v>23444.282924132771</v>
      </c>
      <c r="G8">
        <v>1179.3420376429419</v>
      </c>
      <c r="H8">
        <v>8677.0863023196671</v>
      </c>
      <c r="I8">
        <v>12387.577480770242</v>
      </c>
      <c r="J8">
        <v>1062.7038141397938</v>
      </c>
      <c r="K8">
        <v>10757.633075405736</v>
      </c>
      <c r="L8">
        <v>7645.2866328687423</v>
      </c>
      <c r="M8">
        <v>1567.1392080935798</v>
      </c>
      <c r="N8">
        <v>13350.590505591106</v>
      </c>
      <c r="O8">
        <v>13333.643071406888</v>
      </c>
      <c r="P8">
        <v>3069.4794031298547</v>
      </c>
      <c r="Q8">
        <f>us_use_cxi_2019!U13</f>
        <v>1489087</v>
      </c>
      <c r="R8">
        <f>us_use_cxi_2019!V13</f>
        <v>106879</v>
      </c>
      <c r="S8">
        <f>us_use_cxi_2019!W13</f>
        <v>0</v>
      </c>
      <c r="T8">
        <f>us_use_cxi_2019!X13</f>
        <v>0</v>
      </c>
      <c r="U8">
        <f>us_use_cxi_2019!Y13</f>
        <v>0</v>
      </c>
      <c r="V8">
        <f>us_use_cxi_2019!Z13</f>
        <v>0</v>
      </c>
    </row>
    <row r="9" spans="1:22" x14ac:dyDescent="0.25">
      <c r="A9" t="s">
        <v>25</v>
      </c>
      <c r="B9">
        <v>12364.561919515207</v>
      </c>
      <c r="C9">
        <v>18539.531434320532</v>
      </c>
      <c r="D9">
        <v>27335.325225102755</v>
      </c>
      <c r="E9">
        <v>31617.008305084579</v>
      </c>
      <c r="F9">
        <v>201020.62750911596</v>
      </c>
      <c r="G9">
        <v>82419.964276380022</v>
      </c>
      <c r="H9">
        <v>77281.290044587382</v>
      </c>
      <c r="I9">
        <v>150302.5301960319</v>
      </c>
      <c r="J9">
        <v>25016.398393671057</v>
      </c>
      <c r="K9">
        <v>46911.189353416652</v>
      </c>
      <c r="L9">
        <v>71689.572916388119</v>
      </c>
      <c r="M9">
        <v>28123.892148041763</v>
      </c>
      <c r="N9">
        <v>16413.860551494785</v>
      </c>
      <c r="O9">
        <v>7683.6296314998908</v>
      </c>
      <c r="P9">
        <v>75688.060579532466</v>
      </c>
      <c r="Q9">
        <f>us_use_cxi_2019!U14</f>
        <v>368551</v>
      </c>
      <c r="R9">
        <f>us_use_cxi_2019!V14</f>
        <v>32595</v>
      </c>
      <c r="S9">
        <f>us_use_cxi_2019!W14</f>
        <v>1716</v>
      </c>
      <c r="T9">
        <f>us_use_cxi_2019!X14</f>
        <v>119006</v>
      </c>
      <c r="U9">
        <f>us_use_cxi_2019!Y14</f>
        <v>-29608</v>
      </c>
      <c r="V9">
        <f>us_use_cxi_2019!Z14</f>
        <v>3581</v>
      </c>
    </row>
    <row r="10" spans="1:22" x14ac:dyDescent="0.25">
      <c r="A10" t="s">
        <v>26</v>
      </c>
      <c r="B10">
        <v>788.5171611474924</v>
      </c>
      <c r="C10">
        <v>5427.0782955619761</v>
      </c>
      <c r="D10">
        <v>4417.1417007257378</v>
      </c>
      <c r="E10">
        <v>13399.860594838463</v>
      </c>
      <c r="F10">
        <v>40690.063223041994</v>
      </c>
      <c r="G10">
        <v>42188.88658465592</v>
      </c>
      <c r="H10">
        <v>42019.478310717212</v>
      </c>
      <c r="I10">
        <v>19386.016101880185</v>
      </c>
      <c r="J10">
        <v>246866.23294317184</v>
      </c>
      <c r="K10">
        <v>108090.74910677361</v>
      </c>
      <c r="L10">
        <v>163357.81492743857</v>
      </c>
      <c r="M10">
        <v>57201.964093789982</v>
      </c>
      <c r="N10">
        <v>33382.57597234736</v>
      </c>
      <c r="O10">
        <v>22278.461484304724</v>
      </c>
      <c r="P10">
        <v>114570.20750743423</v>
      </c>
      <c r="Q10">
        <f>us_use_cxi_2019!U15</f>
        <v>541764</v>
      </c>
      <c r="R10">
        <f>us_use_cxi_2019!V15</f>
        <v>212820</v>
      </c>
      <c r="S10">
        <f>us_use_cxi_2019!W15</f>
        <v>953</v>
      </c>
      <c r="T10">
        <f>us_use_cxi_2019!X15</f>
        <v>74864</v>
      </c>
      <c r="U10">
        <f>us_use_cxi_2019!Y15</f>
        <v>-17694</v>
      </c>
      <c r="V10">
        <f>us_use_cxi_2019!Z15</f>
        <v>11031</v>
      </c>
    </row>
    <row r="11" spans="1:22" x14ac:dyDescent="0.25">
      <c r="A11" t="s">
        <v>27</v>
      </c>
      <c r="B11">
        <v>33494.734949644437</v>
      </c>
      <c r="C11">
        <v>42307.541890563072</v>
      </c>
      <c r="D11">
        <v>13403.608380161239</v>
      </c>
      <c r="E11">
        <v>56411.318293408236</v>
      </c>
      <c r="F11">
        <v>90643.430385593019</v>
      </c>
      <c r="G11">
        <v>186382.88088107851</v>
      </c>
      <c r="H11">
        <v>231215.03570073738</v>
      </c>
      <c r="I11">
        <v>137695.59528752608</v>
      </c>
      <c r="J11">
        <v>83857.462297665537</v>
      </c>
      <c r="K11">
        <v>1438976.1839914531</v>
      </c>
      <c r="L11">
        <v>348692.96011422935</v>
      </c>
      <c r="M11">
        <v>319487.01064322313</v>
      </c>
      <c r="N11">
        <v>167241.86178303938</v>
      </c>
      <c r="O11">
        <v>90093.238167461051</v>
      </c>
      <c r="P11">
        <v>145610.27397145724</v>
      </c>
      <c r="Q11">
        <f>us_use_cxi_2019!U16</f>
        <v>3627344</v>
      </c>
      <c r="R11">
        <f>us_use_cxi_2019!V16</f>
        <v>162237</v>
      </c>
      <c r="S11">
        <f>us_use_cxi_2019!W16</f>
        <v>0</v>
      </c>
      <c r="T11">
        <f>us_use_cxi_2019!X16</f>
        <v>235679</v>
      </c>
      <c r="U11">
        <f>us_use_cxi_2019!Y16</f>
        <v>-51199</v>
      </c>
      <c r="V11">
        <f>us_use_cxi_2019!Z16</f>
        <v>0</v>
      </c>
    </row>
    <row r="12" spans="1:22" x14ac:dyDescent="0.25">
      <c r="A12" t="s">
        <v>28</v>
      </c>
      <c r="B12">
        <v>3532.6968662939348</v>
      </c>
      <c r="C12">
        <v>55180.014727114831</v>
      </c>
      <c r="D12">
        <v>27825.482083757357</v>
      </c>
      <c r="E12">
        <v>82272.447242144932</v>
      </c>
      <c r="F12">
        <v>309504.39448166318</v>
      </c>
      <c r="G12">
        <v>289877.17421991879</v>
      </c>
      <c r="H12">
        <v>220906.26554809714</v>
      </c>
      <c r="I12">
        <v>97182.567829398206</v>
      </c>
      <c r="J12">
        <v>233872.96405514504</v>
      </c>
      <c r="K12">
        <v>591166.38698203699</v>
      </c>
      <c r="L12">
        <v>727380.56588420458</v>
      </c>
      <c r="M12">
        <v>285874.90833771566</v>
      </c>
      <c r="N12">
        <v>198000.60430950928</v>
      </c>
      <c r="O12">
        <v>60452.028729295867</v>
      </c>
      <c r="P12">
        <v>259500.60584063828</v>
      </c>
      <c r="Q12">
        <f>us_use_cxi_2019!U17</f>
        <v>293357</v>
      </c>
      <c r="R12">
        <f>us_use_cxi_2019!V17</f>
        <v>828837</v>
      </c>
      <c r="S12">
        <f>us_use_cxi_2019!W17</f>
        <v>0</v>
      </c>
      <c r="T12">
        <f>us_use_cxi_2019!X17</f>
        <v>215534</v>
      </c>
      <c r="U12">
        <f>us_use_cxi_2019!Y17</f>
        <v>-140253</v>
      </c>
      <c r="V12">
        <f>us_use_cxi_2019!Z17</f>
        <v>214258</v>
      </c>
    </row>
    <row r="13" spans="1:22" x14ac:dyDescent="0.25">
      <c r="A13" t="s">
        <v>29</v>
      </c>
      <c r="B13">
        <v>15.910051034766008</v>
      </c>
      <c r="C13">
        <v>0</v>
      </c>
      <c r="D13">
        <v>203.29509655534343</v>
      </c>
      <c r="E13">
        <v>8.8389172415366719</v>
      </c>
      <c r="F13">
        <v>129.04819172643539</v>
      </c>
      <c r="G13">
        <v>2481.9679614234974</v>
      </c>
      <c r="H13">
        <v>7562.577591858776</v>
      </c>
      <c r="I13">
        <v>301.40707793640047</v>
      </c>
      <c r="J13">
        <v>320.85269586778116</v>
      </c>
      <c r="K13">
        <v>34.471777241993017</v>
      </c>
      <c r="L13">
        <v>1551.2299758896859</v>
      </c>
      <c r="M13">
        <v>38603.971052411413</v>
      </c>
      <c r="N13">
        <v>2182.3286669354043</v>
      </c>
      <c r="O13">
        <v>4262.1258938689825</v>
      </c>
      <c r="P13">
        <v>31597.361355045294</v>
      </c>
      <c r="Q13">
        <f>us_use_cxi_2019!U18</f>
        <v>3187722</v>
      </c>
      <c r="R13">
        <f>us_use_cxi_2019!V18</f>
        <v>0</v>
      </c>
      <c r="S13">
        <f>us_use_cxi_2019!W18</f>
        <v>0</v>
      </c>
      <c r="T13">
        <f>us_use_cxi_2019!X18</f>
        <v>5442</v>
      </c>
      <c r="U13">
        <f>us_use_cxi_2019!Y18</f>
        <v>-7168</v>
      </c>
      <c r="V13">
        <f>us_use_cxi_2019!Z18</f>
        <v>0</v>
      </c>
    </row>
    <row r="14" spans="1:22" x14ac:dyDescent="0.25">
      <c r="A14" t="s">
        <v>30</v>
      </c>
      <c r="B14">
        <v>559.32722442847955</v>
      </c>
      <c r="C14">
        <v>707.73993710325249</v>
      </c>
      <c r="D14">
        <v>2351.7845421431962</v>
      </c>
      <c r="E14">
        <v>1109.6826027894308</v>
      </c>
      <c r="F14">
        <v>12353.873708564191</v>
      </c>
      <c r="G14">
        <v>10324.399930455604</v>
      </c>
      <c r="H14">
        <v>9530.7509082747729</v>
      </c>
      <c r="I14">
        <v>21288.09603180768</v>
      </c>
      <c r="J14">
        <v>46604.139106926908</v>
      </c>
      <c r="K14">
        <v>86559.389271583757</v>
      </c>
      <c r="L14">
        <v>82681.362080544131</v>
      </c>
      <c r="M14">
        <v>56821.844361410542</v>
      </c>
      <c r="N14">
        <v>42909.60925895648</v>
      </c>
      <c r="O14">
        <v>8661.4396694429433</v>
      </c>
      <c r="P14">
        <v>24877.302205781059</v>
      </c>
      <c r="Q14">
        <f>us_use_cxi_2019!U19</f>
        <v>1287587</v>
      </c>
      <c r="R14">
        <f>us_use_cxi_2019!V19</f>
        <v>6011</v>
      </c>
      <c r="S14">
        <f>us_use_cxi_2019!W19</f>
        <v>0</v>
      </c>
      <c r="T14">
        <f>us_use_cxi_2019!X19</f>
        <v>4422</v>
      </c>
      <c r="U14">
        <f>us_use_cxi_2019!Y19</f>
        <v>-1329</v>
      </c>
      <c r="V14">
        <f>us_use_cxi_2019!Z19</f>
        <v>0</v>
      </c>
    </row>
    <row r="15" spans="1:22" x14ac:dyDescent="0.25">
      <c r="A15" t="s">
        <v>31</v>
      </c>
      <c r="B15">
        <v>674.90684342243867</v>
      </c>
      <c r="C15">
        <v>902.1675232875624</v>
      </c>
      <c r="D15">
        <v>466.45319320701572</v>
      </c>
      <c r="E15">
        <v>8248.8539020103253</v>
      </c>
      <c r="F15">
        <v>21507.686504650595</v>
      </c>
      <c r="G15">
        <v>29064.941521115503</v>
      </c>
      <c r="H15">
        <v>18953.028698323735</v>
      </c>
      <c r="I15">
        <v>19603.441072537858</v>
      </c>
      <c r="J15">
        <v>8617.8666006892181</v>
      </c>
      <c r="K15">
        <v>39068.289073509979</v>
      </c>
      <c r="L15">
        <v>35521.74121015484</v>
      </c>
      <c r="M15">
        <v>27545.071228558747</v>
      </c>
      <c r="N15">
        <v>18559.972679115352</v>
      </c>
      <c r="O15">
        <v>10380.86455620591</v>
      </c>
      <c r="P15">
        <v>32206.471868420758</v>
      </c>
      <c r="Q15">
        <f>us_use_cxi_2019!U20</f>
        <v>672007</v>
      </c>
      <c r="R15">
        <f>us_use_cxi_2019!V20</f>
        <v>0</v>
      </c>
      <c r="S15">
        <f>us_use_cxi_2019!W20</f>
        <v>0</v>
      </c>
      <c r="T15">
        <f>us_use_cxi_2019!X20</f>
        <v>79</v>
      </c>
      <c r="U15">
        <f>us_use_cxi_2019!Y20</f>
        <v>-4899</v>
      </c>
      <c r="V15">
        <f>us_use_cxi_2019!Z20</f>
        <v>0</v>
      </c>
    </row>
    <row r="16" spans="1:22" x14ac:dyDescent="0.25">
      <c r="A16" t="s">
        <v>32</v>
      </c>
      <c r="B16">
        <v>3326.4065992939604</v>
      </c>
      <c r="C16">
        <v>5232.9626408367849</v>
      </c>
      <c r="D16">
        <v>12563.141378600983</v>
      </c>
      <c r="E16">
        <v>6331.6374259973327</v>
      </c>
      <c r="F16">
        <v>58939.497316270819</v>
      </c>
      <c r="G16">
        <v>29242.826776718641</v>
      </c>
      <c r="H16">
        <v>25755.900163409435</v>
      </c>
      <c r="I16">
        <v>47778.364694563315</v>
      </c>
      <c r="J16">
        <v>18077.336269129555</v>
      </c>
      <c r="K16">
        <v>105850.61145458644</v>
      </c>
      <c r="L16">
        <v>30917.828030310295</v>
      </c>
      <c r="M16">
        <v>25680.063405142559</v>
      </c>
      <c r="N16">
        <v>21787.644153372941</v>
      </c>
      <c r="O16">
        <v>10960.60949882022</v>
      </c>
      <c r="P16">
        <v>36692.574167038445</v>
      </c>
      <c r="Q16">
        <f>us_use_cxi_2019!U21</f>
        <v>81863</v>
      </c>
      <c r="R16">
        <f>us_use_cxi_2019!V21</f>
        <v>0</v>
      </c>
      <c r="S16">
        <f>us_use_cxi_2019!W21</f>
        <v>0</v>
      </c>
      <c r="T16">
        <f>us_use_cxi_2019!X21</f>
        <v>912</v>
      </c>
      <c r="U16">
        <f>us_use_cxi_2019!Y21</f>
        <v>-295</v>
      </c>
      <c r="V16">
        <f>us_use_cxi_2019!Z21</f>
        <v>2995056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R56"/>
  <sheetViews>
    <sheetView workbookViewId="0">
      <selection activeCell="Q11" sqref="Q11"/>
    </sheetView>
  </sheetViews>
  <sheetFormatPr defaultRowHeight="15" x14ac:dyDescent="0.25"/>
  <sheetData>
    <row r="2" spans="1:18" x14ac:dyDescent="0.25">
      <c r="A2" s="1" t="s">
        <v>85</v>
      </c>
    </row>
    <row r="3" spans="1:18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 t="s">
        <v>29</v>
      </c>
      <c r="N3" t="s">
        <v>30</v>
      </c>
      <c r="O3" t="s">
        <v>31</v>
      </c>
      <c r="P3" t="s">
        <v>32</v>
      </c>
      <c r="Q3" t="s">
        <v>66</v>
      </c>
      <c r="R3" t="s">
        <v>67</v>
      </c>
    </row>
    <row r="4" spans="1:18" x14ac:dyDescent="0.25">
      <c r="A4" t="s">
        <v>18</v>
      </c>
      <c r="B4">
        <f>us_make_cxi_2019!C7/us_make_cxi_2019!C$22</f>
        <v>0.99318148878514112</v>
      </c>
      <c r="C4">
        <f>us_make_cxi_2019!D7/us_make_cxi_2019!D$22</f>
        <v>0</v>
      </c>
      <c r="D4">
        <f>us_make_cxi_2019!E7/us_make_cxi_2019!E$22</f>
        <v>0</v>
      </c>
      <c r="E4">
        <f>us_make_cxi_2019!F7/us_make_cxi_2019!F$22</f>
        <v>0</v>
      </c>
      <c r="F4">
        <f>us_make_cxi_2019!G7/us_make_cxi_2019!G$22</f>
        <v>1.8279114433404782E-6</v>
      </c>
      <c r="G4">
        <f>us_make_cxi_2019!H7/us_make_cxi_2019!H$22</f>
        <v>0</v>
      </c>
      <c r="H4">
        <f>us_make_cxi_2019!I7/us_make_cxi_2019!I$22</f>
        <v>0</v>
      </c>
      <c r="I4">
        <f>us_make_cxi_2019!J7/us_make_cxi_2019!J$22</f>
        <v>0</v>
      </c>
      <c r="J4">
        <f>us_make_cxi_2019!K7/us_make_cxi_2019!K$22</f>
        <v>0</v>
      </c>
      <c r="K4">
        <f>us_make_cxi_2019!L7/us_make_cxi_2019!L$22</f>
        <v>0</v>
      </c>
      <c r="L4">
        <f>us_make_cxi_2019!M7/us_make_cxi_2019!M$22</f>
        <v>0</v>
      </c>
      <c r="M4">
        <f>us_make_cxi_2019!N7/us_make_cxi_2019!N$22</f>
        <v>0</v>
      </c>
      <c r="N4">
        <f>us_make_cxi_2019!O7/us_make_cxi_2019!O$22</f>
        <v>1.4043067351297803E-3</v>
      </c>
      <c r="O4">
        <f>us_make_cxi_2019!P7/us_make_cxi_2019!P$22</f>
        <v>0</v>
      </c>
      <c r="P4">
        <f>us_make_cxi_2019!Q7/us_make_cxi_2019!Q$22</f>
        <v>0</v>
      </c>
      <c r="Q4">
        <f>us_make_cxi_2019!R7/us_make_cxi_2019!R$22</f>
        <v>0</v>
      </c>
      <c r="R4">
        <f>us_make_cxi_2019!S7/us_make_cxi_2019!S$22</f>
        <v>0</v>
      </c>
    </row>
    <row r="5" spans="1:18" x14ac:dyDescent="0.25">
      <c r="A5" t="s">
        <v>19</v>
      </c>
      <c r="B5">
        <f>us_make_cxi_2019!C8/us_make_cxi_2019!C$22</f>
        <v>0</v>
      </c>
      <c r="C5">
        <f>us_make_cxi_2019!D8/us_make_cxi_2019!D$22</f>
        <v>0.99785283781705802</v>
      </c>
      <c r="D5">
        <f>us_make_cxi_2019!E8/us_make_cxi_2019!E$22</f>
        <v>0</v>
      </c>
      <c r="E5">
        <f>us_make_cxi_2019!F8/us_make_cxi_2019!F$22</f>
        <v>0</v>
      </c>
      <c r="F5">
        <f>us_make_cxi_2019!G8/us_make_cxi_2019!G$22</f>
        <v>3.850246194745353E-3</v>
      </c>
      <c r="G5">
        <f>us_make_cxi_2019!H8/us_make_cxi_2019!H$22</f>
        <v>0</v>
      </c>
      <c r="H5">
        <f>us_make_cxi_2019!I8/us_make_cxi_2019!I$22</f>
        <v>0</v>
      </c>
      <c r="I5">
        <f>us_make_cxi_2019!J8/us_make_cxi_2019!J$22</f>
        <v>0</v>
      </c>
      <c r="J5">
        <f>us_make_cxi_2019!K8/us_make_cxi_2019!K$22</f>
        <v>0</v>
      </c>
      <c r="K5">
        <f>us_make_cxi_2019!L8/us_make_cxi_2019!L$22</f>
        <v>0</v>
      </c>
      <c r="L5">
        <f>us_make_cxi_2019!M8/us_make_cxi_2019!M$22</f>
        <v>0</v>
      </c>
      <c r="M5">
        <f>us_make_cxi_2019!N8/us_make_cxi_2019!N$22</f>
        <v>0</v>
      </c>
      <c r="N5">
        <f>us_make_cxi_2019!O8/us_make_cxi_2019!O$22</f>
        <v>0</v>
      </c>
      <c r="O5">
        <f>us_make_cxi_2019!P8/us_make_cxi_2019!P$22</f>
        <v>0</v>
      </c>
      <c r="P5">
        <f>us_make_cxi_2019!Q8/us_make_cxi_2019!Q$22</f>
        <v>0</v>
      </c>
      <c r="Q5">
        <f>us_make_cxi_2019!R8/us_make_cxi_2019!R$22</f>
        <v>0</v>
      </c>
      <c r="R5">
        <f>us_make_cxi_2019!S8/us_make_cxi_2019!S$22</f>
        <v>0</v>
      </c>
    </row>
    <row r="6" spans="1:18" x14ac:dyDescent="0.25">
      <c r="A6" t="s">
        <v>20</v>
      </c>
      <c r="B6">
        <f>us_make_cxi_2019!C9/us_make_cxi_2019!C$22</f>
        <v>0</v>
      </c>
      <c r="C6">
        <f>us_make_cxi_2019!D9/us_make_cxi_2019!D$22</f>
        <v>1.8002407822046199E-4</v>
      </c>
      <c r="D6">
        <f>us_make_cxi_2019!E9/us_make_cxi_2019!E$22</f>
        <v>0.754572123040818</v>
      </c>
      <c r="E6">
        <f>us_make_cxi_2019!F9/us_make_cxi_2019!F$22</f>
        <v>0</v>
      </c>
      <c r="F6">
        <f>us_make_cxi_2019!G9/us_make_cxi_2019!G$22</f>
        <v>0</v>
      </c>
      <c r="G6">
        <f>us_make_cxi_2019!H9/us_make_cxi_2019!H$22</f>
        <v>0</v>
      </c>
      <c r="H6">
        <f>us_make_cxi_2019!I9/us_make_cxi_2019!I$22</f>
        <v>0</v>
      </c>
      <c r="I6">
        <f>us_make_cxi_2019!J9/us_make_cxi_2019!J$22</f>
        <v>0</v>
      </c>
      <c r="J6">
        <f>us_make_cxi_2019!K9/us_make_cxi_2019!K$22</f>
        <v>0</v>
      </c>
      <c r="K6">
        <f>us_make_cxi_2019!L9/us_make_cxi_2019!L$22</f>
        <v>0</v>
      </c>
      <c r="L6">
        <f>us_make_cxi_2019!M9/us_make_cxi_2019!M$22</f>
        <v>0</v>
      </c>
      <c r="M6">
        <f>us_make_cxi_2019!N9/us_make_cxi_2019!N$22</f>
        <v>0</v>
      </c>
      <c r="N6">
        <f>us_make_cxi_2019!O9/us_make_cxi_2019!O$22</f>
        <v>0</v>
      </c>
      <c r="O6">
        <f>us_make_cxi_2019!P9/us_make_cxi_2019!P$22</f>
        <v>0</v>
      </c>
      <c r="P6">
        <f>us_make_cxi_2019!Q9/us_make_cxi_2019!Q$22</f>
        <v>6.6856092261407326E-4</v>
      </c>
      <c r="Q6">
        <f>us_make_cxi_2019!R9/us_make_cxi_2019!R$22</f>
        <v>0</v>
      </c>
      <c r="R6">
        <f>us_make_cxi_2019!S9/us_make_cxi_2019!S$22</f>
        <v>0</v>
      </c>
    </row>
    <row r="7" spans="1:18" x14ac:dyDescent="0.25">
      <c r="A7" t="s">
        <v>21</v>
      </c>
      <c r="B7">
        <f>us_make_cxi_2019!C10/us_make_cxi_2019!C$22</f>
        <v>0</v>
      </c>
      <c r="C7">
        <f>us_make_cxi_2019!D10/us_make_cxi_2019!D$22</f>
        <v>0</v>
      </c>
      <c r="D7">
        <f>us_make_cxi_2019!E10/us_make_cxi_2019!E$22</f>
        <v>0</v>
      </c>
      <c r="E7">
        <f>us_make_cxi_2019!F10/us_make_cxi_2019!F$22</f>
        <v>0.99969169599098473</v>
      </c>
      <c r="F7">
        <f>us_make_cxi_2019!G10/us_make_cxi_2019!G$22</f>
        <v>0</v>
      </c>
      <c r="G7">
        <f>us_make_cxi_2019!H10/us_make_cxi_2019!H$22</f>
        <v>0</v>
      </c>
      <c r="H7">
        <f>us_make_cxi_2019!I10/us_make_cxi_2019!I$22</f>
        <v>0</v>
      </c>
      <c r="I7">
        <f>us_make_cxi_2019!J10/us_make_cxi_2019!J$22</f>
        <v>0</v>
      </c>
      <c r="J7">
        <f>us_make_cxi_2019!K10/us_make_cxi_2019!K$22</f>
        <v>0</v>
      </c>
      <c r="K7">
        <f>us_make_cxi_2019!L10/us_make_cxi_2019!L$22</f>
        <v>0</v>
      </c>
      <c r="L7">
        <f>us_make_cxi_2019!M10/us_make_cxi_2019!M$22</f>
        <v>0</v>
      </c>
      <c r="M7">
        <f>us_make_cxi_2019!N10/us_make_cxi_2019!N$22</f>
        <v>0</v>
      </c>
      <c r="N7">
        <f>us_make_cxi_2019!O10/us_make_cxi_2019!O$22</f>
        <v>0</v>
      </c>
      <c r="O7">
        <f>us_make_cxi_2019!P10/us_make_cxi_2019!P$22</f>
        <v>0</v>
      </c>
      <c r="P7">
        <f>us_make_cxi_2019!Q10/us_make_cxi_2019!Q$22</f>
        <v>0</v>
      </c>
      <c r="Q7">
        <f>us_make_cxi_2019!R10/us_make_cxi_2019!R$22</f>
        <v>0</v>
      </c>
      <c r="R7">
        <f>us_make_cxi_2019!S10/us_make_cxi_2019!S$22</f>
        <v>0</v>
      </c>
    </row>
    <row r="8" spans="1:18" x14ac:dyDescent="0.25">
      <c r="A8" t="s">
        <v>22</v>
      </c>
      <c r="B8">
        <f>us_make_cxi_2019!C11/us_make_cxi_2019!C$22</f>
        <v>0</v>
      </c>
      <c r="C8">
        <f>us_make_cxi_2019!D11/us_make_cxi_2019!D$22</f>
        <v>1.7646110167234867E-3</v>
      </c>
      <c r="D8">
        <f>us_make_cxi_2019!E11/us_make_cxi_2019!E$22</f>
        <v>0</v>
      </c>
      <c r="E8">
        <f>us_make_cxi_2019!F11/us_make_cxi_2019!F$22</f>
        <v>3.0830400901523449E-4</v>
      </c>
      <c r="F8">
        <f>us_make_cxi_2019!G11/us_make_cxi_2019!G$22</f>
        <v>0.99614775972004377</v>
      </c>
      <c r="G8">
        <f>us_make_cxi_2019!H11/us_make_cxi_2019!H$22</f>
        <v>0</v>
      </c>
      <c r="H8">
        <f>us_make_cxi_2019!I11/us_make_cxi_2019!I$22</f>
        <v>0</v>
      </c>
      <c r="I8">
        <f>us_make_cxi_2019!J11/us_make_cxi_2019!J$22</f>
        <v>0</v>
      </c>
      <c r="J8">
        <f>us_make_cxi_2019!K11/us_make_cxi_2019!K$22</f>
        <v>0</v>
      </c>
      <c r="K8">
        <f>us_make_cxi_2019!L11/us_make_cxi_2019!L$22</f>
        <v>3.2526945185863031E-6</v>
      </c>
      <c r="L8">
        <f>us_make_cxi_2019!M11/us_make_cxi_2019!M$22</f>
        <v>4.3474453962235567E-3</v>
      </c>
      <c r="M8">
        <f>us_make_cxi_2019!N11/us_make_cxi_2019!N$22</f>
        <v>0</v>
      </c>
      <c r="N8">
        <f>us_make_cxi_2019!O11/us_make_cxi_2019!O$22</f>
        <v>0</v>
      </c>
      <c r="O8">
        <f>us_make_cxi_2019!P11/us_make_cxi_2019!P$22</f>
        <v>1.2773172930666152E-4</v>
      </c>
      <c r="P8">
        <f>us_make_cxi_2019!Q11/us_make_cxi_2019!Q$22</f>
        <v>0</v>
      </c>
      <c r="Q8">
        <f>us_make_cxi_2019!R11/us_make_cxi_2019!R$22</f>
        <v>0.41440142017086429</v>
      </c>
      <c r="R8">
        <f>us_make_cxi_2019!S11/us_make_cxi_2019!S$22</f>
        <v>0</v>
      </c>
    </row>
    <row r="9" spans="1:18" x14ac:dyDescent="0.25">
      <c r="A9" t="s">
        <v>23</v>
      </c>
      <c r="B9">
        <f>us_make_cxi_2019!C12/us_make_cxi_2019!C$22</f>
        <v>0</v>
      </c>
      <c r="C9">
        <f>us_make_cxi_2019!D12/us_make_cxi_2019!D$22</f>
        <v>0</v>
      </c>
      <c r="D9">
        <f>us_make_cxi_2019!E12/us_make_cxi_2019!E$22</f>
        <v>0</v>
      </c>
      <c r="E9">
        <f>us_make_cxi_2019!F12/us_make_cxi_2019!F$22</f>
        <v>0</v>
      </c>
      <c r="F9">
        <f>us_make_cxi_2019!G12/us_make_cxi_2019!G$22</f>
        <v>0</v>
      </c>
      <c r="G9">
        <f>us_make_cxi_2019!H12/us_make_cxi_2019!H$22</f>
        <v>1</v>
      </c>
      <c r="H9">
        <f>us_make_cxi_2019!I12/us_make_cxi_2019!I$22</f>
        <v>0</v>
      </c>
      <c r="I9">
        <f>us_make_cxi_2019!J12/us_make_cxi_2019!J$22</f>
        <v>0</v>
      </c>
      <c r="J9">
        <f>us_make_cxi_2019!K12/us_make_cxi_2019!K$22</f>
        <v>0</v>
      </c>
      <c r="K9">
        <f>us_make_cxi_2019!L12/us_make_cxi_2019!L$22</f>
        <v>0</v>
      </c>
      <c r="L9">
        <f>us_make_cxi_2019!M12/us_make_cxi_2019!M$22</f>
        <v>0</v>
      </c>
      <c r="M9">
        <f>us_make_cxi_2019!N12/us_make_cxi_2019!N$22</f>
        <v>0</v>
      </c>
      <c r="N9">
        <f>us_make_cxi_2019!O12/us_make_cxi_2019!O$22</f>
        <v>0</v>
      </c>
      <c r="O9">
        <f>us_make_cxi_2019!P12/us_make_cxi_2019!P$22</f>
        <v>0</v>
      </c>
      <c r="P9">
        <f>us_make_cxi_2019!Q12/us_make_cxi_2019!Q$22</f>
        <v>0</v>
      </c>
      <c r="Q9">
        <f>us_make_cxi_2019!R12/us_make_cxi_2019!R$22</f>
        <v>0</v>
      </c>
      <c r="R9">
        <f>us_make_cxi_2019!S12/us_make_cxi_2019!S$22</f>
        <v>0</v>
      </c>
    </row>
    <row r="10" spans="1:18" x14ac:dyDescent="0.25">
      <c r="A10" t="s">
        <v>24</v>
      </c>
      <c r="B10">
        <f>us_make_cxi_2019!C13/us_make_cxi_2019!C$22</f>
        <v>0</v>
      </c>
      <c r="C10">
        <f>us_make_cxi_2019!D13/us_make_cxi_2019!D$22</f>
        <v>0</v>
      </c>
      <c r="D10">
        <f>us_make_cxi_2019!E13/us_make_cxi_2019!E$22</f>
        <v>0</v>
      </c>
      <c r="E10">
        <f>us_make_cxi_2019!F13/us_make_cxi_2019!F$22</f>
        <v>0</v>
      </c>
      <c r="F10">
        <f>us_make_cxi_2019!G13/us_make_cxi_2019!G$22</f>
        <v>0</v>
      </c>
      <c r="G10">
        <f>us_make_cxi_2019!H13/us_make_cxi_2019!H$22</f>
        <v>0</v>
      </c>
      <c r="H10">
        <f>us_make_cxi_2019!I13/us_make_cxi_2019!I$22</f>
        <v>0.99690789318930007</v>
      </c>
      <c r="I10">
        <f>us_make_cxi_2019!J13/us_make_cxi_2019!J$22</f>
        <v>0</v>
      </c>
      <c r="J10">
        <f>us_make_cxi_2019!K13/us_make_cxi_2019!K$22</f>
        <v>0</v>
      </c>
      <c r="K10">
        <f>us_make_cxi_2019!L13/us_make_cxi_2019!L$22</f>
        <v>0</v>
      </c>
      <c r="L10">
        <f>us_make_cxi_2019!M13/us_make_cxi_2019!M$22</f>
        <v>0</v>
      </c>
      <c r="M10">
        <f>us_make_cxi_2019!N13/us_make_cxi_2019!N$22</f>
        <v>0</v>
      </c>
      <c r="N10">
        <f>us_make_cxi_2019!O13/us_make_cxi_2019!O$22</f>
        <v>0</v>
      </c>
      <c r="O10">
        <f>us_make_cxi_2019!P13/us_make_cxi_2019!P$22</f>
        <v>0</v>
      </c>
      <c r="P10">
        <f>us_make_cxi_2019!Q13/us_make_cxi_2019!Q$22</f>
        <v>0</v>
      </c>
      <c r="Q10">
        <f>us_make_cxi_2019!R13/us_make_cxi_2019!R$22</f>
        <v>0</v>
      </c>
      <c r="R10">
        <f>us_make_cxi_2019!S13/us_make_cxi_2019!S$22</f>
        <v>0</v>
      </c>
    </row>
    <row r="11" spans="1:18" x14ac:dyDescent="0.25">
      <c r="A11" t="s">
        <v>25</v>
      </c>
      <c r="B11">
        <f>us_make_cxi_2019!C14/us_make_cxi_2019!C$22</f>
        <v>2.1740180685057247E-3</v>
      </c>
      <c r="C11">
        <f>us_make_cxi_2019!D14/us_make_cxi_2019!D$22</f>
        <v>0</v>
      </c>
      <c r="D11">
        <f>us_make_cxi_2019!E14/us_make_cxi_2019!E$22</f>
        <v>0</v>
      </c>
      <c r="E11">
        <f>us_make_cxi_2019!F14/us_make_cxi_2019!F$22</f>
        <v>0</v>
      </c>
      <c r="F11">
        <f>us_make_cxi_2019!G14/us_make_cxi_2019!G$22</f>
        <v>0</v>
      </c>
      <c r="G11">
        <f>us_make_cxi_2019!H14/us_make_cxi_2019!H$22</f>
        <v>0</v>
      </c>
      <c r="H11">
        <f>us_make_cxi_2019!I14/us_make_cxi_2019!I$22</f>
        <v>1.232138196620133E-5</v>
      </c>
      <c r="I11">
        <f>us_make_cxi_2019!J14/us_make_cxi_2019!J$22</f>
        <v>0.97637019593352592</v>
      </c>
      <c r="J11">
        <f>us_make_cxi_2019!K14/us_make_cxi_2019!K$22</f>
        <v>0</v>
      </c>
      <c r="K11">
        <f>us_make_cxi_2019!L14/us_make_cxi_2019!L$22</f>
        <v>0</v>
      </c>
      <c r="L11">
        <f>us_make_cxi_2019!M14/us_make_cxi_2019!M$22</f>
        <v>7.6067996840010273E-4</v>
      </c>
      <c r="M11">
        <f>us_make_cxi_2019!N14/us_make_cxi_2019!N$22</f>
        <v>1.916655891815423E-5</v>
      </c>
      <c r="N11">
        <f>us_make_cxi_2019!O14/us_make_cxi_2019!O$22</f>
        <v>2.7421028895346769E-5</v>
      </c>
      <c r="O11">
        <f>us_make_cxi_2019!P14/us_make_cxi_2019!P$22</f>
        <v>0</v>
      </c>
      <c r="P11">
        <f>us_make_cxi_2019!Q14/us_make_cxi_2019!Q$22</f>
        <v>0</v>
      </c>
      <c r="Q11">
        <f>us_make_cxi_2019!R14/us_make_cxi_2019!R$22</f>
        <v>0</v>
      </c>
      <c r="R11">
        <f>us_make_cxi_2019!S14/us_make_cxi_2019!S$22</f>
        <v>0</v>
      </c>
    </row>
    <row r="12" spans="1:18" x14ac:dyDescent="0.25">
      <c r="A12" t="s">
        <v>26</v>
      </c>
      <c r="B12">
        <f>us_make_cxi_2019!C15/us_make_cxi_2019!C$22</f>
        <v>0</v>
      </c>
      <c r="C12">
        <f>us_make_cxi_2019!D15/us_make_cxi_2019!D$22</f>
        <v>0</v>
      </c>
      <c r="D12">
        <f>us_make_cxi_2019!E15/us_make_cxi_2019!E$22</f>
        <v>0</v>
      </c>
      <c r="E12">
        <f>us_make_cxi_2019!F15/us_make_cxi_2019!F$22</f>
        <v>0</v>
      </c>
      <c r="F12">
        <f>us_make_cxi_2019!G15/us_make_cxi_2019!G$22</f>
        <v>0</v>
      </c>
      <c r="G12">
        <f>us_make_cxi_2019!H15/us_make_cxi_2019!H$22</f>
        <v>0</v>
      </c>
      <c r="H12">
        <f>us_make_cxi_2019!I15/us_make_cxi_2019!I$22</f>
        <v>0</v>
      </c>
      <c r="I12">
        <f>us_make_cxi_2019!J15/us_make_cxi_2019!J$22</f>
        <v>0</v>
      </c>
      <c r="J12">
        <f>us_make_cxi_2019!K15/us_make_cxi_2019!K$22</f>
        <v>0.99836728316700196</v>
      </c>
      <c r="K12">
        <f>us_make_cxi_2019!L15/us_make_cxi_2019!L$22</f>
        <v>4.9874649284989981E-5</v>
      </c>
      <c r="L12">
        <f>us_make_cxi_2019!M15/us_make_cxi_2019!M$22</f>
        <v>5.5137492018861554E-2</v>
      </c>
      <c r="M12">
        <f>us_make_cxi_2019!N15/us_make_cxi_2019!N$22</f>
        <v>2.9784224096623796E-3</v>
      </c>
      <c r="N12">
        <f>us_make_cxi_2019!O15/us_make_cxi_2019!O$22</f>
        <v>4.2006682563084413E-5</v>
      </c>
      <c r="O12">
        <f>us_make_cxi_2019!P15/us_make_cxi_2019!P$22</f>
        <v>5.3221553877775641E-6</v>
      </c>
      <c r="P12">
        <f>us_make_cxi_2019!Q15/us_make_cxi_2019!Q$22</f>
        <v>0</v>
      </c>
      <c r="Q12">
        <f>us_make_cxi_2019!R15/us_make_cxi_2019!R$22</f>
        <v>0</v>
      </c>
      <c r="R12">
        <f>us_make_cxi_2019!S15/us_make_cxi_2019!S$22</f>
        <v>0</v>
      </c>
    </row>
    <row r="13" spans="1:18" x14ac:dyDescent="0.25">
      <c r="A13" t="s">
        <v>27</v>
      </c>
      <c r="B13">
        <f>us_make_cxi_2019!C16/us_make_cxi_2019!C$22</f>
        <v>0</v>
      </c>
      <c r="C13">
        <f>us_make_cxi_2019!D16/us_make_cxi_2019!D$22</f>
        <v>0</v>
      </c>
      <c r="D13">
        <f>us_make_cxi_2019!E16/us_make_cxi_2019!E$22</f>
        <v>0</v>
      </c>
      <c r="E13">
        <f>us_make_cxi_2019!F16/us_make_cxi_2019!F$22</f>
        <v>0</v>
      </c>
      <c r="F13">
        <f>us_make_cxi_2019!G16/us_make_cxi_2019!G$22</f>
        <v>0</v>
      </c>
      <c r="G13">
        <f>us_make_cxi_2019!H16/us_make_cxi_2019!H$22</f>
        <v>0</v>
      </c>
      <c r="H13">
        <f>us_make_cxi_2019!I16/us_make_cxi_2019!I$22</f>
        <v>0</v>
      </c>
      <c r="I13">
        <f>us_make_cxi_2019!J16/us_make_cxi_2019!J$22</f>
        <v>2.3094304872248801E-5</v>
      </c>
      <c r="J13">
        <f>us_make_cxi_2019!K16/us_make_cxi_2019!K$22</f>
        <v>0</v>
      </c>
      <c r="K13">
        <f>us_make_cxi_2019!L16/us_make_cxi_2019!L$22</f>
        <v>0.99443043828161237</v>
      </c>
      <c r="L13">
        <f>us_make_cxi_2019!M16/us_make_cxi_2019!M$22</f>
        <v>0</v>
      </c>
      <c r="M13">
        <f>us_make_cxi_2019!N16/us_make_cxi_2019!N$22</f>
        <v>0</v>
      </c>
      <c r="N13">
        <f>us_make_cxi_2019!O16/us_make_cxi_2019!O$22</f>
        <v>0</v>
      </c>
      <c r="O13">
        <f>us_make_cxi_2019!P16/us_make_cxi_2019!P$22</f>
        <v>6.1737002498219739E-5</v>
      </c>
      <c r="P13">
        <f>us_make_cxi_2019!Q16/us_make_cxi_2019!Q$22</f>
        <v>0</v>
      </c>
      <c r="Q13">
        <f>us_make_cxi_2019!R16/us_make_cxi_2019!R$22</f>
        <v>0</v>
      </c>
      <c r="R13">
        <f>us_make_cxi_2019!S16/us_make_cxi_2019!S$22</f>
        <v>0</v>
      </c>
    </row>
    <row r="14" spans="1:18" x14ac:dyDescent="0.25">
      <c r="A14" t="s">
        <v>28</v>
      </c>
      <c r="B14">
        <f>us_make_cxi_2019!C17/us_make_cxi_2019!C$22</f>
        <v>0</v>
      </c>
      <c r="C14">
        <f>us_make_cxi_2019!D17/us_make_cxi_2019!D$22</f>
        <v>2.0252708799801974E-4</v>
      </c>
      <c r="D14">
        <f>us_make_cxi_2019!E17/us_make_cxi_2019!E$22</f>
        <v>0</v>
      </c>
      <c r="E14">
        <f>us_make_cxi_2019!F17/us_make_cxi_2019!F$22</f>
        <v>0</v>
      </c>
      <c r="F14">
        <f>us_make_cxi_2019!G17/us_make_cxi_2019!G$22</f>
        <v>0</v>
      </c>
      <c r="G14">
        <f>us_make_cxi_2019!H17/us_make_cxi_2019!H$22</f>
        <v>0</v>
      </c>
      <c r="H14">
        <f>us_make_cxi_2019!I17/us_make_cxi_2019!I$22</f>
        <v>0</v>
      </c>
      <c r="I14">
        <f>us_make_cxi_2019!J17/us_make_cxi_2019!J$22</f>
        <v>0</v>
      </c>
      <c r="J14">
        <f>us_make_cxi_2019!K17/us_make_cxi_2019!K$22</f>
        <v>7.1870788820967526E-4</v>
      </c>
      <c r="K14">
        <f>us_make_cxi_2019!L17/us_make_cxi_2019!L$22</f>
        <v>5.3127343803576281E-5</v>
      </c>
      <c r="L14">
        <f>us_make_cxi_2019!M17/us_make_cxi_2019!M$22</f>
        <v>0.93620146016710959</v>
      </c>
      <c r="M14">
        <f>us_make_cxi_2019!N17/us_make_cxi_2019!N$22</f>
        <v>8.396778192715187E-5</v>
      </c>
      <c r="N14">
        <f>us_make_cxi_2019!O17/us_make_cxi_2019!O$22</f>
        <v>0</v>
      </c>
      <c r="O14">
        <f>us_make_cxi_2019!P17/us_make_cxi_2019!P$22</f>
        <v>0</v>
      </c>
      <c r="P14">
        <f>us_make_cxi_2019!Q17/us_make_cxi_2019!Q$22</f>
        <v>0</v>
      </c>
      <c r="Q14">
        <f>us_make_cxi_2019!R17/us_make_cxi_2019!R$22</f>
        <v>8.8538777321646514E-2</v>
      </c>
      <c r="R14">
        <f>us_make_cxi_2019!S17/us_make_cxi_2019!S$22</f>
        <v>0</v>
      </c>
    </row>
    <row r="15" spans="1:18" x14ac:dyDescent="0.25">
      <c r="A15" t="s">
        <v>29</v>
      </c>
      <c r="B15">
        <f>us_make_cxi_2019!C18/us_make_cxi_2019!C$22</f>
        <v>0</v>
      </c>
      <c r="C15">
        <f>us_make_cxi_2019!D18/us_make_cxi_2019!D$22</f>
        <v>0</v>
      </c>
      <c r="D15">
        <f>us_make_cxi_2019!E18/us_make_cxi_2019!E$22</f>
        <v>0</v>
      </c>
      <c r="E15">
        <f>us_make_cxi_2019!F18/us_make_cxi_2019!F$22</f>
        <v>0</v>
      </c>
      <c r="F15">
        <f>us_make_cxi_2019!G18/us_make_cxi_2019!G$22</f>
        <v>0</v>
      </c>
      <c r="G15">
        <f>us_make_cxi_2019!H18/us_make_cxi_2019!H$22</f>
        <v>0</v>
      </c>
      <c r="H15">
        <f>us_make_cxi_2019!I18/us_make_cxi_2019!I$22</f>
        <v>0</v>
      </c>
      <c r="I15">
        <f>us_make_cxi_2019!J18/us_make_cxi_2019!J$22</f>
        <v>0</v>
      </c>
      <c r="J15">
        <f>us_make_cxi_2019!K18/us_make_cxi_2019!K$22</f>
        <v>0</v>
      </c>
      <c r="K15">
        <f>us_make_cxi_2019!L18/us_make_cxi_2019!L$22</f>
        <v>0</v>
      </c>
      <c r="L15">
        <f>us_make_cxi_2019!M18/us_make_cxi_2019!M$22</f>
        <v>0</v>
      </c>
      <c r="M15">
        <f>us_make_cxi_2019!N18/us_make_cxi_2019!N$22</f>
        <v>0.88389172415366712</v>
      </c>
      <c r="N15">
        <f>us_make_cxi_2019!O18/us_make_cxi_2019!O$22</f>
        <v>0</v>
      </c>
      <c r="O15">
        <f>us_make_cxi_2019!P18/us_make_cxi_2019!P$22</f>
        <v>0</v>
      </c>
      <c r="P15">
        <f>us_make_cxi_2019!Q18/us_make_cxi_2019!Q$22</f>
        <v>0</v>
      </c>
      <c r="Q15">
        <f>us_make_cxi_2019!R18/us_make_cxi_2019!R$22</f>
        <v>0</v>
      </c>
      <c r="R15">
        <f>us_make_cxi_2019!S18/us_make_cxi_2019!S$22</f>
        <v>0</v>
      </c>
    </row>
    <row r="16" spans="1:18" x14ac:dyDescent="0.25">
      <c r="A16" t="s">
        <v>30</v>
      </c>
      <c r="B16">
        <f>us_make_cxi_2019!C19/us_make_cxi_2019!C$22</f>
        <v>0</v>
      </c>
      <c r="C16">
        <f>us_make_cxi_2019!D19/us_make_cxi_2019!D$22</f>
        <v>0</v>
      </c>
      <c r="D16">
        <f>us_make_cxi_2019!E19/us_make_cxi_2019!E$22</f>
        <v>0</v>
      </c>
      <c r="E16">
        <f>us_make_cxi_2019!F19/us_make_cxi_2019!F$22</f>
        <v>0</v>
      </c>
      <c r="F16">
        <f>us_make_cxi_2019!G19/us_make_cxi_2019!G$22</f>
        <v>0</v>
      </c>
      <c r="G16">
        <f>us_make_cxi_2019!H19/us_make_cxi_2019!H$22</f>
        <v>0</v>
      </c>
      <c r="H16">
        <f>us_make_cxi_2019!I19/us_make_cxi_2019!I$22</f>
        <v>0</v>
      </c>
      <c r="I16">
        <f>us_make_cxi_2019!J19/us_make_cxi_2019!J$22</f>
        <v>0</v>
      </c>
      <c r="J16">
        <f>us_make_cxi_2019!K19/us_make_cxi_2019!K$22</f>
        <v>0</v>
      </c>
      <c r="K16">
        <f>us_make_cxi_2019!L19/us_make_cxi_2019!L$22</f>
        <v>0</v>
      </c>
      <c r="L16">
        <f>us_make_cxi_2019!M19/us_make_cxi_2019!M$22</f>
        <v>0</v>
      </c>
      <c r="M16">
        <f>us_make_cxi_2019!N19/us_make_cxi_2019!N$22</f>
        <v>0</v>
      </c>
      <c r="N16">
        <f>us_make_cxi_2019!O19/us_make_cxi_2019!O$22</f>
        <v>0.97299028653808339</v>
      </c>
      <c r="O16">
        <f>us_make_cxi_2019!P19/us_make_cxi_2019!P$22</f>
        <v>0</v>
      </c>
      <c r="P16">
        <f>us_make_cxi_2019!Q19/us_make_cxi_2019!Q$22</f>
        <v>0</v>
      </c>
      <c r="Q16">
        <f>us_make_cxi_2019!R19/us_make_cxi_2019!R$22</f>
        <v>2.130256296460668E-2</v>
      </c>
      <c r="R16">
        <f>us_make_cxi_2019!S19/us_make_cxi_2019!S$22</f>
        <v>0</v>
      </c>
    </row>
    <row r="17" spans="1:18" x14ac:dyDescent="0.25">
      <c r="A17" t="s">
        <v>31</v>
      </c>
      <c r="B17">
        <f>us_make_cxi_2019!C20/us_make_cxi_2019!C$22</f>
        <v>0</v>
      </c>
      <c r="C17">
        <f>us_make_cxi_2019!D20/us_make_cxi_2019!D$22</f>
        <v>0</v>
      </c>
      <c r="D17">
        <f>us_make_cxi_2019!E20/us_make_cxi_2019!E$22</f>
        <v>0</v>
      </c>
      <c r="E17">
        <f>us_make_cxi_2019!F20/us_make_cxi_2019!F$22</f>
        <v>0</v>
      </c>
      <c r="F17">
        <f>us_make_cxi_2019!G20/us_make_cxi_2019!G$22</f>
        <v>0</v>
      </c>
      <c r="G17">
        <f>us_make_cxi_2019!H20/us_make_cxi_2019!H$22</f>
        <v>0</v>
      </c>
      <c r="H17">
        <f>us_make_cxi_2019!I20/us_make_cxi_2019!I$22</f>
        <v>0</v>
      </c>
      <c r="I17">
        <f>us_make_cxi_2019!J20/us_make_cxi_2019!J$22</f>
        <v>0</v>
      </c>
      <c r="J17">
        <f>us_make_cxi_2019!K20/us_make_cxi_2019!K$22</f>
        <v>0</v>
      </c>
      <c r="K17">
        <f>us_make_cxi_2019!L20/us_make_cxi_2019!L$22</f>
        <v>1.2739720197796353E-5</v>
      </c>
      <c r="L17">
        <f>us_make_cxi_2019!M20/us_make_cxi_2019!M$22</f>
        <v>0</v>
      </c>
      <c r="M17">
        <f>us_make_cxi_2019!N20/us_make_cxi_2019!N$22</f>
        <v>1.1530358460286433E-4</v>
      </c>
      <c r="N17">
        <f>us_make_cxi_2019!O20/us_make_cxi_2019!O$22</f>
        <v>0</v>
      </c>
      <c r="O17">
        <f>us_make_cxi_2019!P20/us_make_cxi_2019!P$22</f>
        <v>0.99627129793532299</v>
      </c>
      <c r="P17">
        <f>us_make_cxi_2019!Q20/us_make_cxi_2019!Q$22</f>
        <v>0</v>
      </c>
      <c r="Q17">
        <f>us_make_cxi_2019!R20/us_make_cxi_2019!R$22</f>
        <v>0</v>
      </c>
      <c r="R17">
        <f>us_make_cxi_2019!S20/us_make_cxi_2019!S$22</f>
        <v>0</v>
      </c>
    </row>
    <row r="18" spans="1:18" x14ac:dyDescent="0.25">
      <c r="A18" t="s">
        <v>32</v>
      </c>
      <c r="B18">
        <f>us_make_cxi_2019!C21/us_make_cxi_2019!C$22</f>
        <v>4.6444931463531392E-3</v>
      </c>
      <c r="C18">
        <f>us_make_cxi_2019!D21/us_make_cxi_2019!D$22</f>
        <v>0</v>
      </c>
      <c r="D18">
        <f>us_make_cxi_2019!E21/us_make_cxi_2019!E$22</f>
        <v>0.24542787695918197</v>
      </c>
      <c r="E18">
        <f>us_make_cxi_2019!F21/us_make_cxi_2019!F$22</f>
        <v>0</v>
      </c>
      <c r="F18">
        <f>us_make_cxi_2019!G21/us_make_cxi_2019!G$22</f>
        <v>0</v>
      </c>
      <c r="G18">
        <f>us_make_cxi_2019!H21/us_make_cxi_2019!H$22</f>
        <v>0</v>
      </c>
      <c r="H18">
        <f>us_make_cxi_2019!I21/us_make_cxi_2019!I$22</f>
        <v>3.0797854287336868E-3</v>
      </c>
      <c r="I18">
        <f>us_make_cxi_2019!J21/us_make_cxi_2019!J$22</f>
        <v>2.3605988064574562E-2</v>
      </c>
      <c r="J18">
        <f>us_make_cxi_2019!K21/us_make_cxi_2019!K$22</f>
        <v>9.1335794126646229E-4</v>
      </c>
      <c r="K18">
        <f>us_make_cxi_2019!L21/us_make_cxi_2019!L$22</f>
        <v>5.450702839520997E-3</v>
      </c>
      <c r="L18">
        <f>us_make_cxi_2019!M21/us_make_cxi_2019!M$22</f>
        <v>3.5527256879028077E-3</v>
      </c>
      <c r="M18">
        <f>us_make_cxi_2019!N21/us_make_cxi_2019!N$22</f>
        <v>0.1129120239734102</v>
      </c>
      <c r="N18">
        <f>us_make_cxi_2019!O21/us_make_cxi_2019!O$22</f>
        <v>2.5535979015328353E-2</v>
      </c>
      <c r="O18">
        <f>us_make_cxi_2019!P21/us_make_cxi_2019!P$22</f>
        <v>3.5339111774843023E-3</v>
      </c>
      <c r="P18">
        <f>us_make_cxi_2019!Q21/us_make_cxi_2019!Q$22</f>
        <v>0.99933143907738597</v>
      </c>
      <c r="Q18">
        <f>us_make_cxi_2019!R21/us_make_cxi_2019!R$22</f>
        <v>0.47586819039165651</v>
      </c>
      <c r="R18">
        <f>us_make_cxi_2019!S21/us_make_cxi_2019!S$22</f>
        <v>1</v>
      </c>
    </row>
    <row r="20" spans="1:18" x14ac:dyDescent="0.25">
      <c r="A20" s="1" t="s">
        <v>86</v>
      </c>
    </row>
    <row r="21" spans="1:18" x14ac:dyDescent="0.25">
      <c r="A21" t="s">
        <v>17</v>
      </c>
      <c r="B21" t="s">
        <v>18</v>
      </c>
      <c r="C21" t="s">
        <v>19</v>
      </c>
      <c r="D21" t="s">
        <v>20</v>
      </c>
      <c r="E21" t="s">
        <v>21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 t="s">
        <v>27</v>
      </c>
      <c r="L21" t="s">
        <v>28</v>
      </c>
      <c r="M21" t="s">
        <v>29</v>
      </c>
      <c r="N21" t="s">
        <v>30</v>
      </c>
      <c r="O21" t="s">
        <v>31</v>
      </c>
      <c r="P21" t="s">
        <v>32</v>
      </c>
    </row>
    <row r="22" spans="1:18" x14ac:dyDescent="0.25">
      <c r="A22" t="s">
        <v>18</v>
      </c>
      <c r="B22">
        <f>us_use_cxi_2019!C7/us_use_cxi_2019!C$33</f>
        <v>0.22503854265864071</v>
      </c>
      <c r="C22">
        <f>us_use_cxi_2019!D7/us_use_cxi_2019!D$33</f>
        <v>2.3231229976570673E-4</v>
      </c>
      <c r="D22">
        <f>us_use_cxi_2019!E7/us_use_cxi_2019!E$33</f>
        <v>0</v>
      </c>
      <c r="E22">
        <f>us_use_cxi_2019!F7/us_use_cxi_2019!F$33</f>
        <v>1.1983347568572621E-3</v>
      </c>
      <c r="F22">
        <f>us_use_cxi_2019!G7/us_use_cxi_2019!G$33</f>
        <v>4.358660130718954E-2</v>
      </c>
      <c r="G22">
        <f>us_use_cxi_2019!H7/us_use_cxi_2019!H$33</f>
        <v>1.9822305121358437E-5</v>
      </c>
      <c r="H22">
        <f>us_use_cxi_2019!I7/us_use_cxi_2019!I$33</f>
        <v>1.5887702929168824E-3</v>
      </c>
      <c r="I22">
        <f>us_use_cxi_2019!J7/us_use_cxi_2019!J$33</f>
        <v>1.0678496968411532E-4</v>
      </c>
      <c r="J22">
        <f>us_use_cxi_2019!K7/us_use_cxi_2019!K$33</f>
        <v>0</v>
      </c>
      <c r="K22">
        <f>us_use_cxi_2019!L7/us_use_cxi_2019!L$33</f>
        <v>1.9080086345567894E-6</v>
      </c>
      <c r="L22">
        <f>us_use_cxi_2019!M7/us_use_cxi_2019!M$33</f>
        <v>8.3432582818181243E-4</v>
      </c>
      <c r="M22">
        <f>us_use_cxi_2019!N7/us_use_cxi_2019!N$33</f>
        <v>6.8150605955261543E-5</v>
      </c>
      <c r="N22">
        <f>us_use_cxi_2019!O7/us_use_cxi_2019!O$33</f>
        <v>4.8240041872788025E-3</v>
      </c>
      <c r="O22">
        <f>us_use_cxi_2019!P7/us_use_cxi_2019!P$33</f>
        <v>2.8725843327755466E-4</v>
      </c>
      <c r="P22">
        <f>us_use_cxi_2019!Q7/us_use_cxi_2019!Q$33</f>
        <v>1.569360044383221E-3</v>
      </c>
    </row>
    <row r="23" spans="1:18" x14ac:dyDescent="0.25">
      <c r="A23" t="s">
        <v>19</v>
      </c>
      <c r="B23">
        <f>us_use_cxi_2019!C8/us_use_cxi_2019!C$33</f>
        <v>3.965330301237544E-3</v>
      </c>
      <c r="C23">
        <f>us_use_cxi_2019!D8/us_use_cxi_2019!D$33</f>
        <v>8.2622139542254724E-2</v>
      </c>
      <c r="D23">
        <f>us_use_cxi_2019!E8/us_use_cxi_2019!E$33</f>
        <v>5.4731449573158224E-2</v>
      </c>
      <c r="E23">
        <f>us_use_cxi_2019!F8/us_use_cxi_2019!F$33</f>
        <v>1.0744713838107829E-2</v>
      </c>
      <c r="F23">
        <f>us_use_cxi_2019!G8/us_use_cxi_2019!G$33</f>
        <v>5.3756343323237157E-2</v>
      </c>
      <c r="G23">
        <f>us_use_cxi_2019!H8/us_use_cxi_2019!H$33</f>
        <v>9.1859462757514714E-6</v>
      </c>
      <c r="H23">
        <f>us_use_cxi_2019!I8/us_use_cxi_2019!I$33</f>
        <v>2.24719984853873E-6</v>
      </c>
      <c r="I23">
        <f>us_use_cxi_2019!J8/us_use_cxi_2019!J$33</f>
        <v>1.2445972328700339E-4</v>
      </c>
      <c r="J23">
        <f>us_use_cxi_2019!K8/us_use_cxi_2019!K$33</f>
        <v>4.0733688843958173E-4</v>
      </c>
      <c r="K23">
        <f>us_use_cxi_2019!L8/us_use_cxi_2019!L$33</f>
        <v>6.13288489678968E-6</v>
      </c>
      <c r="L23">
        <f>us_use_cxi_2019!M8/us_use_cxi_2019!M$33</f>
        <v>3.2600042430467598E-4</v>
      </c>
      <c r="M23">
        <f>us_use_cxi_2019!N8/us_use_cxi_2019!N$33</f>
        <v>1.1496112317705734E-4</v>
      </c>
      <c r="N23">
        <f>us_use_cxi_2019!O8/us_use_cxi_2019!O$33</f>
        <v>7.1406773391114267E-4</v>
      </c>
      <c r="O23">
        <f>us_use_cxi_2019!P8/us_use_cxi_2019!P$33</f>
        <v>5.9587437088801304E-4</v>
      </c>
      <c r="P23">
        <f>us_use_cxi_2019!Q8/us_use_cxi_2019!Q$33</f>
        <v>6.7302298043270536E-3</v>
      </c>
    </row>
    <row r="24" spans="1:18" x14ac:dyDescent="0.25">
      <c r="A24" t="s">
        <v>20</v>
      </c>
      <c r="B24">
        <f>us_use_cxi_2019!C9/us_use_cxi_2019!C$33</f>
        <v>9.6791007519392291E-3</v>
      </c>
      <c r="C24">
        <f>us_use_cxi_2019!D9/us_use_cxi_2019!D$33</f>
        <v>1.633209493469143E-2</v>
      </c>
      <c r="D24">
        <f>us_use_cxi_2019!E9/us_use_cxi_2019!E$33</f>
        <v>4.5442664875928379E-2</v>
      </c>
      <c r="E24">
        <f>us_use_cxi_2019!F9/us_use_cxi_2019!F$33</f>
        <v>2.6602919660637867E-3</v>
      </c>
      <c r="F24">
        <f>us_use_cxi_2019!G9/us_use_cxi_2019!G$33</f>
        <v>9.2609198150805042E-3</v>
      </c>
      <c r="G24">
        <f>us_use_cxi_2019!H9/us_use_cxi_2019!H$33</f>
        <v>7.3066950560753676E-3</v>
      </c>
      <c r="H24">
        <f>us_use_cxi_2019!I9/us_use_cxi_2019!I$33</f>
        <v>1.8605129346014281E-2</v>
      </c>
      <c r="I24">
        <f>us_use_cxi_2019!J9/us_use_cxi_2019!J$33</f>
        <v>9.0170701297400558E-3</v>
      </c>
      <c r="J24">
        <f>us_use_cxi_2019!K9/us_use_cxi_2019!K$33</f>
        <v>2.9856752280510929E-3</v>
      </c>
      <c r="K24">
        <f>us_use_cxi_2019!L9/us_use_cxi_2019!L$33</f>
        <v>1.483299541137552E-2</v>
      </c>
      <c r="L24">
        <f>us_use_cxi_2019!M9/us_use_cxi_2019!M$33</f>
        <v>3.425315025216721E-3</v>
      </c>
      <c r="M24">
        <f>us_use_cxi_2019!N9/us_use_cxi_2019!N$33</f>
        <v>5.93185627794433E-3</v>
      </c>
      <c r="N24">
        <f>us_use_cxi_2019!O9/us_use_cxi_2019!O$33</f>
        <v>1.9034012047419852E-2</v>
      </c>
      <c r="O24">
        <f>us_use_cxi_2019!P9/us_use_cxi_2019!P$33</f>
        <v>4.1017087071341541E-3</v>
      </c>
      <c r="P24">
        <f>us_use_cxi_2019!Q9/us_use_cxi_2019!Q$33</f>
        <v>6.5624724125817012E-3</v>
      </c>
    </row>
    <row r="25" spans="1:18" x14ac:dyDescent="0.25">
      <c r="A25" t="s">
        <v>21</v>
      </c>
      <c r="B25">
        <f>us_use_cxi_2019!C10/us_use_cxi_2019!C$33</f>
        <v>3.6970162154078266E-3</v>
      </c>
      <c r="C25">
        <f>us_use_cxi_2019!D10/us_use_cxi_2019!D$33</f>
        <v>6.3048477634088315E-3</v>
      </c>
      <c r="D25">
        <f>us_use_cxi_2019!E10/us_use_cxi_2019!E$33</f>
        <v>1.375222669460004E-2</v>
      </c>
      <c r="E25">
        <f>us_use_cxi_2019!F10/us_use_cxi_2019!F$33</f>
        <v>1.2145662878936286E-4</v>
      </c>
      <c r="F25">
        <f>us_use_cxi_2019!G10/us_use_cxi_2019!G$33</f>
        <v>2.3574910994207982E-3</v>
      </c>
      <c r="G25">
        <f>us_use_cxi_2019!H10/us_use_cxi_2019!H$33</f>
        <v>9.5872270867448245E-4</v>
      </c>
      <c r="H25">
        <f>us_use_cxi_2019!I10/us_use_cxi_2019!I$33</f>
        <v>2.5056278311206843E-3</v>
      </c>
      <c r="I25">
        <f>us_use_cxi_2019!J10/us_use_cxi_2019!J$33</f>
        <v>4.3619818995794144E-3</v>
      </c>
      <c r="J25">
        <f>us_use_cxi_2019!K10/us_use_cxi_2019!K$33</f>
        <v>1.3464594858783483E-3</v>
      </c>
      <c r="K25">
        <f>us_use_cxi_2019!L10/us_use_cxi_2019!L$33</f>
        <v>2.1908027714643136E-2</v>
      </c>
      <c r="L25">
        <f>us_use_cxi_2019!M10/us_use_cxi_2019!M$33</f>
        <v>3.778832237913093E-4</v>
      </c>
      <c r="M25">
        <f>us_use_cxi_2019!N10/us_use_cxi_2019!N$33</f>
        <v>4.5709093287165314E-4</v>
      </c>
      <c r="N25">
        <f>us_use_cxi_2019!O10/us_use_cxi_2019!O$33</f>
        <v>1.985120291334839E-3</v>
      </c>
      <c r="O25">
        <f>us_use_cxi_2019!P10/us_use_cxi_2019!P$33</f>
        <v>3.5998073553109174E-3</v>
      </c>
      <c r="P25">
        <f>us_use_cxi_2019!Q10/us_use_cxi_2019!Q$33</f>
        <v>2.4740332009482436E-2</v>
      </c>
    </row>
    <row r="26" spans="1:18" x14ac:dyDescent="0.25">
      <c r="A26" t="s">
        <v>22</v>
      </c>
      <c r="B26">
        <f>us_use_cxi_2019!C11/us_use_cxi_2019!C$33</f>
        <v>0.16185277474152776</v>
      </c>
      <c r="C26">
        <f>us_use_cxi_2019!D11/us_use_cxi_2019!D$33</f>
        <v>0.12369099222564188</v>
      </c>
      <c r="D26">
        <f>us_use_cxi_2019!E11/us_use_cxi_2019!E$33</f>
        <v>3.6431337383940457E-2</v>
      </c>
      <c r="E26">
        <f>us_use_cxi_2019!F11/us_use_cxi_2019!F$33</f>
        <v>0.22541678653745623</v>
      </c>
      <c r="F26">
        <f>us_use_cxi_2019!G11/us_use_cxi_2019!G$33</f>
        <v>0.34292437164567724</v>
      </c>
      <c r="G26">
        <f>us_use_cxi_2019!H11/us_use_cxi_2019!H$33</f>
        <v>3.2767237307318731E-2</v>
      </c>
      <c r="H26">
        <f>us_use_cxi_2019!I11/us_use_cxi_2019!I$33</f>
        <v>3.0120343169888871E-2</v>
      </c>
      <c r="I26">
        <f>us_use_cxi_2019!J11/us_use_cxi_2019!J$33</f>
        <v>7.6332105674406001E-2</v>
      </c>
      <c r="J26">
        <f>us_use_cxi_2019!K11/us_use_cxi_2019!K$33</f>
        <v>5.219065559309731E-2</v>
      </c>
      <c r="K26">
        <f>us_use_cxi_2019!L11/us_use_cxi_2019!L$33</f>
        <v>1.1089891329368219E-2</v>
      </c>
      <c r="L26">
        <f>us_use_cxi_2019!M11/us_use_cxi_2019!M$33</f>
        <v>3.3599468988999584E-2</v>
      </c>
      <c r="M26">
        <f>us_use_cxi_2019!N11/us_use_cxi_2019!N$33</f>
        <v>6.9286449387849225E-2</v>
      </c>
      <c r="N26">
        <f>us_use_cxi_2019!O11/us_use_cxi_2019!O$33</f>
        <v>6.7280049451139121E-2</v>
      </c>
      <c r="O26">
        <f>us_use_cxi_2019!P11/us_use_cxi_2019!P$33</f>
        <v>6.9003960749178542E-2</v>
      </c>
      <c r="P26">
        <f>us_use_cxi_2019!Q11/us_use_cxi_2019!Q$33</f>
        <v>0.11045633376057966</v>
      </c>
    </row>
    <row r="27" spans="1:18" x14ac:dyDescent="0.25">
      <c r="A27" t="s">
        <v>23</v>
      </c>
      <c r="B27">
        <f>us_use_cxi_2019!C12/us_use_cxi_2019!C$33</f>
        <v>8.8064201842570008E-2</v>
      </c>
      <c r="C27">
        <f>us_use_cxi_2019!D12/us_use_cxi_2019!D$33</f>
        <v>2.7310201751526687E-2</v>
      </c>
      <c r="D27">
        <f>us_use_cxi_2019!E12/us_use_cxi_2019!E$33</f>
        <v>1.2487584795345152E-2</v>
      </c>
      <c r="E27">
        <f>us_use_cxi_2019!F12/us_use_cxi_2019!F$33</f>
        <v>4.8351492125468618E-2</v>
      </c>
      <c r="F27">
        <f>us_use_cxi_2019!G12/us_use_cxi_2019!G$33</f>
        <v>6.4890204049099315E-2</v>
      </c>
      <c r="G27">
        <f>us_use_cxi_2019!H12/us_use_cxi_2019!H$33</f>
        <v>2.7798607313850424E-2</v>
      </c>
      <c r="H27">
        <f>us_use_cxi_2019!I12/us_use_cxi_2019!I$33</f>
        <v>1.7416922426099428E-2</v>
      </c>
      <c r="I27">
        <f>us_use_cxi_2019!J12/us_use_cxi_2019!J$33</f>
        <v>1.9585836336200327E-2</v>
      </c>
      <c r="J27">
        <f>us_use_cxi_2019!K12/us_use_cxi_2019!K$33</f>
        <v>1.2948159665095615E-2</v>
      </c>
      <c r="K27">
        <f>us_use_cxi_2019!L12/us_use_cxi_2019!L$33</f>
        <v>3.8427293899973738E-3</v>
      </c>
      <c r="L27">
        <f>us_use_cxi_2019!M12/us_use_cxi_2019!M$33</f>
        <v>7.9330270777800884E-3</v>
      </c>
      <c r="M27">
        <f>us_use_cxi_2019!N12/us_use_cxi_2019!N$33</f>
        <v>1.9809797854288498E-2</v>
      </c>
      <c r="N27">
        <f>us_use_cxi_2019!O12/us_use_cxi_2019!O$33</f>
        <v>1.750635076613892E-2</v>
      </c>
      <c r="O27">
        <f>us_use_cxi_2019!P12/us_use_cxi_2019!P$33</f>
        <v>1.4787936000102517E-2</v>
      </c>
      <c r="P27">
        <f>us_use_cxi_2019!Q12/us_use_cxi_2019!Q$33</f>
        <v>1.949118251098125E-2</v>
      </c>
    </row>
    <row r="28" spans="1:18" x14ac:dyDescent="0.25">
      <c r="A28" t="s">
        <v>24</v>
      </c>
      <c r="B28">
        <f>us_use_cxi_2019!C13/us_use_cxi_2019!C$33</f>
        <v>3.1515908606064339E-3</v>
      </c>
      <c r="C28">
        <f>us_use_cxi_2019!D13/us_use_cxi_2019!D$33</f>
        <v>1.55415127672717E-3</v>
      </c>
      <c r="D28">
        <f>us_use_cxi_2019!E13/us_use_cxi_2019!E$33</f>
        <v>3.3978454844845129E-3</v>
      </c>
      <c r="E28">
        <f>us_use_cxi_2019!F13/us_use_cxi_2019!F$33</f>
        <v>4.9696470369619945E-2</v>
      </c>
      <c r="F28">
        <f>us_use_cxi_2019!G13/us_use_cxi_2019!G$33</f>
        <v>3.9051291248206601E-3</v>
      </c>
      <c r="G28">
        <f>us_use_cxi_2019!H13/us_use_cxi_2019!H$33</f>
        <v>5.7194602337968365E-4</v>
      </c>
      <c r="H28">
        <f>us_use_cxi_2019!I13/us_use_cxi_2019!I$33</f>
        <v>4.8899068704202769E-3</v>
      </c>
      <c r="I28">
        <f>us_use_cxi_2019!J13/us_use_cxi_2019!J$33</f>
        <v>9.151103677895291E-3</v>
      </c>
      <c r="J28">
        <f>us_use_cxi_2019!K13/us_use_cxi_2019!K$33</f>
        <v>5.8441604720941339E-4</v>
      </c>
      <c r="K28">
        <f>us_use_cxi_2019!L13/us_use_cxi_2019!L$33</f>
        <v>1.4706657982501653E-3</v>
      </c>
      <c r="L28">
        <f>us_use_cxi_2019!M13/us_use_cxi_2019!M$33</f>
        <v>1.6108874059230411E-3</v>
      </c>
      <c r="M28">
        <f>us_use_cxi_2019!N13/us_use_cxi_2019!N$33</f>
        <v>5.4107450788722794E-4</v>
      </c>
      <c r="N28">
        <f>us_use_cxi_2019!O13/us_use_cxi_2019!O$33</f>
        <v>8.0292150231217642E-3</v>
      </c>
      <c r="O28">
        <f>us_use_cxi_2019!P13/us_use_cxi_2019!P$33</f>
        <v>1.4282831022629344E-2</v>
      </c>
      <c r="P28">
        <f>us_use_cxi_2019!Q13/us_use_cxi_2019!Q$33</f>
        <v>7.9710649565422926E-4</v>
      </c>
    </row>
    <row r="29" spans="1:18" x14ac:dyDescent="0.25">
      <c r="A29" t="s">
        <v>25</v>
      </c>
      <c r="B29">
        <f>us_use_cxi_2019!C14/us_use_cxi_2019!C$33</f>
        <v>2.7343844500990783E-2</v>
      </c>
      <c r="C29">
        <f>us_use_cxi_2019!D14/us_use_cxi_2019!D$33</f>
        <v>3.4112089784201681E-2</v>
      </c>
      <c r="D29">
        <f>us_use_cxi_2019!E14/us_use_cxi_2019!E$33</f>
        <v>5.6243390285780924E-2</v>
      </c>
      <c r="E29">
        <f>us_use_cxi_2019!F14/us_use_cxi_2019!F$33</f>
        <v>1.8083044990445784E-2</v>
      </c>
      <c r="F29">
        <f>us_use_cxi_2019!G14/us_use_cxi_2019!G$33</f>
        <v>3.4048866836707582E-2</v>
      </c>
      <c r="G29">
        <f>us_use_cxi_2019!H14/us_use_cxi_2019!H$33</f>
        <v>4.0695192414148873E-2</v>
      </c>
      <c r="H29">
        <f>us_use_cxi_2019!I14/us_use_cxi_2019!I$33</f>
        <v>4.4360286810116667E-2</v>
      </c>
      <c r="I29">
        <f>us_use_cxi_2019!J14/us_use_cxi_2019!J$33</f>
        <v>0.11330916310778139</v>
      </c>
      <c r="J29">
        <f>us_use_cxi_2019!K14/us_use_cxi_2019!K$33</f>
        <v>1.3939364368054919E-2</v>
      </c>
      <c r="K29">
        <f>us_use_cxi_2019!L14/us_use_cxi_2019!L$33</f>
        <v>6.4806876136031749E-3</v>
      </c>
      <c r="L29">
        <f>us_use_cxi_2019!M14/us_use_cxi_2019!M$33</f>
        <v>1.5293452894829154E-2</v>
      </c>
      <c r="M29">
        <f>us_use_cxi_2019!N14/us_use_cxi_2019!N$33</f>
        <v>9.8315853964954063E-3</v>
      </c>
      <c r="N29">
        <f>us_use_cxi_2019!O14/us_use_cxi_2019!O$33</f>
        <v>9.9687692793791506E-3</v>
      </c>
      <c r="O29">
        <f>us_use_cxi_2019!P14/us_use_cxi_2019!P$33</f>
        <v>8.3497163189486974E-3</v>
      </c>
      <c r="P29">
        <f>us_use_cxi_2019!Q14/us_use_cxi_2019!Q$33</f>
        <v>2.0008952238590363E-2</v>
      </c>
    </row>
    <row r="30" spans="1:18" x14ac:dyDescent="0.25">
      <c r="A30" t="s">
        <v>26</v>
      </c>
      <c r="B30">
        <f>us_use_cxi_2019!C15/us_use_cxi_2019!C$33</f>
        <v>1.275591555583902E-3</v>
      </c>
      <c r="C30">
        <f>us_use_cxi_2019!D15/us_use_cxi_2019!D$33</f>
        <v>3.9258977789863618E-3</v>
      </c>
      <c r="D30">
        <f>us_use_cxi_2019!E15/us_use_cxi_2019!E$33</f>
        <v>5.6436403993775312E-3</v>
      </c>
      <c r="E30">
        <f>us_use_cxi_2019!F15/us_use_cxi_2019!F$33</f>
        <v>4.8017346469306178E-3</v>
      </c>
      <c r="F30">
        <f>us_use_cxi_2019!G15/us_use_cxi_2019!G$33</f>
        <v>3.7585020458047718E-3</v>
      </c>
      <c r="G30">
        <f>us_use_cxi_2019!H15/us_use_cxi_2019!H$33</f>
        <v>1.215494080624567E-2</v>
      </c>
      <c r="H30">
        <f>us_use_cxi_2019!I15/us_use_cxi_2019!I$33</f>
        <v>1.6305120301034891E-2</v>
      </c>
      <c r="I30">
        <f>us_use_cxi_2019!J15/us_use_cxi_2019!J$33</f>
        <v>1.0116587093453051E-2</v>
      </c>
      <c r="J30">
        <f>us_use_cxi_2019!K15/us_use_cxi_2019!K$33</f>
        <v>0.1279997236907244</v>
      </c>
      <c r="K30">
        <f>us_use_cxi_2019!L15/us_use_cxi_2019!L$33</f>
        <v>9.9931952234911837E-3</v>
      </c>
      <c r="L30">
        <f>us_use_cxi_2019!M15/us_use_cxi_2019!M$33</f>
        <v>2.5352414440642505E-2</v>
      </c>
      <c r="M30">
        <f>us_use_cxi_2019!N15/us_use_cxi_2019!N$33</f>
        <v>1.3872778651650586E-2</v>
      </c>
      <c r="N30">
        <f>us_use_cxi_2019!O15/us_use_cxi_2019!O$33</f>
        <v>1.303548335071038E-2</v>
      </c>
      <c r="O30">
        <f>us_use_cxi_2019!P15/us_use_cxi_2019!P$33</f>
        <v>2.0063239570329728E-2</v>
      </c>
      <c r="P30">
        <f>us_use_cxi_2019!Q15/us_use_cxi_2019!Q$33</f>
        <v>2.5717363485480829E-2</v>
      </c>
    </row>
    <row r="31" spans="1:18" x14ac:dyDescent="0.25">
      <c r="A31" t="s">
        <v>27</v>
      </c>
      <c r="B31">
        <f>us_use_cxi_2019!C16/us_use_cxi_2019!C$33</f>
        <v>7.4076680646856879E-2</v>
      </c>
      <c r="C31">
        <f>us_use_cxi_2019!D16/us_use_cxi_2019!D$33</f>
        <v>7.6616236288621922E-2</v>
      </c>
      <c r="D31">
        <f>us_use_cxi_2019!E16/us_use_cxi_2019!E$33</f>
        <v>2.7098320378628558E-2</v>
      </c>
      <c r="E31">
        <f>us_use_cxi_2019!F16/us_use_cxi_2019!F$33</f>
        <v>3.1749994123066345E-2</v>
      </c>
      <c r="F31">
        <f>us_use_cxi_2019!G16/us_use_cxi_2019!G$33</f>
        <v>1.5135136032732876E-2</v>
      </c>
      <c r="G31">
        <f>us_use_cxi_2019!H16/us_use_cxi_2019!H$33</f>
        <v>9.0613558360008839E-2</v>
      </c>
      <c r="H31">
        <f>us_use_cxi_2019!I16/us_use_cxi_2019!I$33</f>
        <v>0.13062242379604863</v>
      </c>
      <c r="I31">
        <f>us_use_cxi_2019!J16/us_use_cxi_2019!J$33</f>
        <v>0.10197007222346191</v>
      </c>
      <c r="J31">
        <f>us_use_cxi_2019!K16/us_use_cxi_2019!K$33</f>
        <v>4.6230269790788925E-2</v>
      </c>
      <c r="K31">
        <f>us_use_cxi_2019!L16/us_use_cxi_2019!L$33</f>
        <v>0.19721068217714144</v>
      </c>
      <c r="L31">
        <f>us_use_cxi_2019!M16/us_use_cxi_2019!M$33</f>
        <v>7.365299019268054E-2</v>
      </c>
      <c r="M31">
        <f>us_use_cxi_2019!N16/us_use_cxi_2019!N$33</f>
        <v>0.11058089786702371</v>
      </c>
      <c r="N31">
        <f>us_use_cxi_2019!O16/us_use_cxi_2019!O$33</f>
        <v>0.10083104054237971</v>
      </c>
      <c r="O31">
        <f>us_use_cxi_2019!P16/us_use_cxi_2019!P$33</f>
        <v>9.6746291002403784E-2</v>
      </c>
      <c r="P31">
        <f>us_use_cxi_2019!Q16/us_use_cxi_2019!Q$33</f>
        <v>3.7906439527990762E-2</v>
      </c>
    </row>
    <row r="32" spans="1:18" x14ac:dyDescent="0.25">
      <c r="A32" t="s">
        <v>28</v>
      </c>
      <c r="B32">
        <f>us_use_cxi_2019!C17/us_use_cxi_2019!C$33</f>
        <v>8.2847472239388955E-3</v>
      </c>
      <c r="C32">
        <f>us_use_cxi_2019!D17/us_use_cxi_2019!D$33</f>
        <v>0.10610008878291766</v>
      </c>
      <c r="D32">
        <f>us_use_cxi_2019!E17/us_use_cxi_2019!E$33</f>
        <v>5.8826959189664116E-2</v>
      </c>
      <c r="E32">
        <f>us_use_cxi_2019!F17/us_use_cxi_2019!F$33</f>
        <v>4.9049447960032376E-2</v>
      </c>
      <c r="F32">
        <f>us_use_cxi_2019!G17/us_use_cxi_2019!G$33</f>
        <v>5.44732052712684E-2</v>
      </c>
      <c r="G32">
        <f>us_use_cxi_2019!H17/us_use_cxi_2019!H$33</f>
        <v>0.14968306067994375</v>
      </c>
      <c r="H32">
        <f>us_use_cxi_2019!I17/us_use_cxi_2019!I$33</f>
        <v>0.13252186946802599</v>
      </c>
      <c r="I32">
        <f>us_use_cxi_2019!J17/us_use_cxi_2019!J$33</f>
        <v>7.5631743562891554E-2</v>
      </c>
      <c r="J32">
        <f>us_use_cxi_2019!K17/us_use_cxi_2019!K$33</f>
        <v>0.13684655460425002</v>
      </c>
      <c r="K32">
        <f>us_use_cxi_2019!L17/us_use_cxi_2019!L$33</f>
        <v>8.6039877653034905E-2</v>
      </c>
      <c r="L32">
        <f>us_use_cxi_2019!M17/us_use_cxi_2019!M$33</f>
        <v>0.16317434511093887</v>
      </c>
      <c r="M32">
        <f>us_use_cxi_2019!N17/us_use_cxi_2019!N$33</f>
        <v>0.10496157063053078</v>
      </c>
      <c r="N32">
        <f>us_use_cxi_2019!O17/us_use_cxi_2019!O$33</f>
        <v>0.12677070511640623</v>
      </c>
      <c r="O32">
        <f>us_use_cxi_2019!P17/us_use_cxi_2019!P$33</f>
        <v>6.7821822884352317E-2</v>
      </c>
      <c r="P32">
        <f>us_use_cxi_2019!Q17/us_use_cxi_2019!Q$33</f>
        <v>7.1735960220787362E-2</v>
      </c>
    </row>
    <row r="33" spans="1:16" x14ac:dyDescent="0.25">
      <c r="A33" t="s">
        <v>29</v>
      </c>
      <c r="B33">
        <f>us_use_cxi_2019!C18/us_use_cxi_2019!C$33</f>
        <v>3.9587324138810755E-5</v>
      </c>
      <c r="C33">
        <f>us_use_cxi_2019!D18/us_use_cxi_2019!D$33</f>
        <v>0</v>
      </c>
      <c r="D33">
        <f>us_use_cxi_2019!E18/us_use_cxi_2019!E$33</f>
        <v>4.624286754032177E-4</v>
      </c>
      <c r="E33">
        <f>us_use_cxi_2019!F18/us_use_cxi_2019!F$33</f>
        <v>5.5970796677125743E-6</v>
      </c>
      <c r="F33">
        <f>us_use_cxi_2019!G18/us_use_cxi_2019!G$33</f>
        <v>2.424411499016951E-5</v>
      </c>
      <c r="G33">
        <f>us_use_cxi_2019!H18/us_use_cxi_2019!H$33</f>
        <v>1.3575861653847437E-3</v>
      </c>
      <c r="H33">
        <f>us_use_cxi_2019!I18/us_use_cxi_2019!I$33</f>
        <v>4.8067604760243443E-3</v>
      </c>
      <c r="I33">
        <f>us_use_cxi_2019!J18/us_use_cxi_2019!J$33</f>
        <v>2.5112879077436779E-4</v>
      </c>
      <c r="J33">
        <f>us_use_cxi_2019!K18/us_use_cxi_2019!K$33</f>
        <v>1.9900846635742688E-4</v>
      </c>
      <c r="K33">
        <f>us_use_cxi_2019!L18/us_use_cxi_2019!L$33</f>
        <v>5.3151669105510559E-6</v>
      </c>
      <c r="L33">
        <f>us_use_cxi_2019!M18/us_use_cxi_2019!M$33</f>
        <v>3.6864094372081595E-4</v>
      </c>
      <c r="M33">
        <f>us_use_cxi_2019!N18/us_use_cxi_2019!N$33</f>
        <v>1.5032715732808321E-2</v>
      </c>
      <c r="N33">
        <f>us_use_cxi_2019!O18/us_use_cxi_2019!O$33</f>
        <v>1.4802965869241068E-3</v>
      </c>
      <c r="O33">
        <f>us_use_cxi_2019!P18/us_use_cxi_2019!P$33</f>
        <v>5.14929429466308E-3</v>
      </c>
      <c r="P33">
        <f>us_use_cxi_2019!Q18/us_use_cxi_2019!Q$33</f>
        <v>9.2546161112852833E-3</v>
      </c>
    </row>
    <row r="34" spans="1:16" x14ac:dyDescent="0.25">
      <c r="A34" t="s">
        <v>30</v>
      </c>
      <c r="B34">
        <f>us_use_cxi_2019!C19/us_use_cxi_2019!C$33</f>
        <v>1.262395780870965E-3</v>
      </c>
      <c r="C34">
        <f>us_use_cxi_2019!D19/us_use_cxi_2019!D$33</f>
        <v>1.3056311420940883E-3</v>
      </c>
      <c r="D34">
        <f>us_use_cxi_2019!E19/us_use_cxi_2019!E$33</f>
        <v>4.648413467531475E-3</v>
      </c>
      <c r="E34">
        <f>us_use_cxi_2019!F19/us_use_cxi_2019!F$33</f>
        <v>6.0840255988035678E-4</v>
      </c>
      <c r="F34">
        <f>us_use_cxi_2019!G19/us_use_cxi_2019!G$33</f>
        <v>2.0137560444231893E-3</v>
      </c>
      <c r="G34">
        <f>us_use_cxi_2019!H19/us_use_cxi_2019!H$33</f>
        <v>5.1301092595788869E-3</v>
      </c>
      <c r="H34">
        <f>us_use_cxi_2019!I19/us_use_cxi_2019!I$33</f>
        <v>5.4983362294121381E-3</v>
      </c>
      <c r="I34">
        <f>us_use_cxi_2019!J19/us_use_cxi_2019!J$33</f>
        <v>1.59271623404025E-2</v>
      </c>
      <c r="J34">
        <f>us_use_cxi_2019!K19/us_use_cxi_2019!K$33</f>
        <v>2.625760467269686E-2</v>
      </c>
      <c r="K34">
        <f>us_use_cxi_2019!L19/us_use_cxi_2019!L$33</f>
        <v>1.2124440868291118E-2</v>
      </c>
      <c r="L34">
        <f>us_use_cxi_2019!M19/us_use_cxi_2019!M$33</f>
        <v>1.7849153386140362E-2</v>
      </c>
      <c r="M34">
        <f>us_use_cxi_2019!N19/us_use_cxi_2019!N$33</f>
        <v>2.0072418623701956E-2</v>
      </c>
      <c r="N34">
        <f>us_use_cxi_2019!O19/us_use_cxi_2019!O$33</f>
        <v>2.6437293641319762E-2</v>
      </c>
      <c r="O34">
        <f>us_use_cxi_2019!P19/us_use_cxi_2019!P$33</f>
        <v>9.2488672513639444E-3</v>
      </c>
      <c r="P34">
        <f>us_use_cxi_2019!Q19/us_use_cxi_2019!Q$33</f>
        <v>6.6194270826187033E-3</v>
      </c>
    </row>
    <row r="35" spans="1:16" x14ac:dyDescent="0.25">
      <c r="A35" t="s">
        <v>31</v>
      </c>
      <c r="B35">
        <f>us_use_cxi_2019!C20/us_use_cxi_2019!C$33</f>
        <v>1.4889232467763822E-3</v>
      </c>
      <c r="C35">
        <f>us_use_cxi_2019!D20/us_use_cxi_2019!D$33</f>
        <v>1.6297878394415861E-3</v>
      </c>
      <c r="D35">
        <f>us_use_cxi_2019!E20/us_use_cxi_2019!E$33</f>
        <v>9.409418264726343E-4</v>
      </c>
      <c r="E35">
        <f>us_use_cxi_2019!F20/us_use_cxi_2019!F$33</f>
        <v>4.6338222568992398E-3</v>
      </c>
      <c r="F35">
        <f>us_use_cxi_2019!G20/us_use_cxi_2019!G$33</f>
        <v>3.5846418513204741E-3</v>
      </c>
      <c r="G35">
        <f>us_use_cxi_2019!H20/us_use_cxi_2019!H$33</f>
        <v>1.4103328358418219E-2</v>
      </c>
      <c r="H35">
        <f>us_use_cxi_2019!I20/us_use_cxi_2019!I$33</f>
        <v>1.0685435279801663E-2</v>
      </c>
      <c r="I35">
        <f>us_use_cxi_2019!J20/us_use_cxi_2019!J$33</f>
        <v>1.448961571403427E-2</v>
      </c>
      <c r="J35">
        <f>us_use_cxi_2019!K20/us_use_cxi_2019!K$33</f>
        <v>4.7416645331277828E-3</v>
      </c>
      <c r="K35">
        <f>us_use_cxi_2019!L20/us_use_cxi_2019!L$33</f>
        <v>5.3418790314348511E-3</v>
      </c>
      <c r="L35">
        <f>us_use_cxi_2019!M20/us_use_cxi_2019!M$33</f>
        <v>7.488347375297486E-3</v>
      </c>
      <c r="M35">
        <f>us_use_cxi_2019!N20/us_use_cxi_2019!N$33</f>
        <v>9.5132050403912809E-3</v>
      </c>
      <c r="N35">
        <f>us_use_cxi_2019!O20/us_use_cxi_2019!O$33</f>
        <v>1.1167875465627921E-2</v>
      </c>
      <c r="O35">
        <f>us_use_cxi_2019!P20/us_use_cxi_2019!P$33</f>
        <v>1.1125124007009534E-2</v>
      </c>
      <c r="P35">
        <f>us_use_cxi_2019!Q20/us_use_cxi_2019!Q$33</f>
        <v>8.3674176830270675E-3</v>
      </c>
    </row>
    <row r="36" spans="1:16" x14ac:dyDescent="0.25">
      <c r="A36" t="s">
        <v>32</v>
      </c>
      <c r="B36">
        <f>us_use_cxi_2019!C21/us_use_cxi_2019!C$33</f>
        <v>3.7388028353321266E-5</v>
      </c>
      <c r="C36">
        <f>us_use_cxi_2019!D21/us_use_cxi_2019!D$33</f>
        <v>1.0805223244916593E-5</v>
      </c>
      <c r="D36">
        <f>us_use_cxi_2019!E21/us_use_cxi_2019!E$33</f>
        <v>5.7441683722912733E-3</v>
      </c>
      <c r="E36">
        <f>us_use_cxi_2019!F21/us_use_cxi_2019!F$33</f>
        <v>2.7985398338562871E-6</v>
      </c>
      <c r="F36">
        <f>us_use_cxi_2019!G21/us_use_cxi_2019!G$33</f>
        <v>7.8012912482065995E-4</v>
      </c>
      <c r="G36">
        <f>us_use_cxi_2019!H21/us_use_cxi_2019!H$33</f>
        <v>7.0359513763690084E-3</v>
      </c>
      <c r="H36">
        <f>us_use_cxi_2019!I21/us_use_cxi_2019!I$33</f>
        <v>3.9910269310047845E-3</v>
      </c>
      <c r="I36">
        <f>us_use_cxi_2019!J21/us_use_cxi_2019!J$33</f>
        <v>9.0376906756100914E-3</v>
      </c>
      <c r="J36">
        <f>us_use_cxi_2019!K21/us_use_cxi_2019!K$33</f>
        <v>1.5641078636852311E-3</v>
      </c>
      <c r="K36">
        <f>us_use_cxi_2019!L21/us_use_cxi_2019!L$33</f>
        <v>2.4591505572816221E-3</v>
      </c>
      <c r="L36">
        <f>us_use_cxi_2019!M21/us_use_cxi_2019!M$33</f>
        <v>1.9891907333539184E-3</v>
      </c>
      <c r="M36">
        <f>us_use_cxi_2019!N21/us_use_cxi_2019!N$33</f>
        <v>2.9648955540334488E-3</v>
      </c>
      <c r="N36">
        <f>us_use_cxi_2019!O21/us_use_cxi_2019!O$33</f>
        <v>4.0985449445982963E-3</v>
      </c>
      <c r="O36">
        <f>us_use_cxi_2019!P21/us_use_cxi_2019!P$33</f>
        <v>2.6472626620634124E-3</v>
      </c>
      <c r="P36">
        <f>us_use_cxi_2019!Q21/us_use_cxi_2019!Q$33</f>
        <v>2.4928023535740738E-3</v>
      </c>
    </row>
    <row r="37" spans="1:16" x14ac:dyDescent="0.25">
      <c r="A37" t="s">
        <v>47</v>
      </c>
      <c r="B37">
        <f>us_use_cxi_2019!C22/us_use_cxi_2019!C$33</f>
        <v>8.577253563408997E-5</v>
      </c>
      <c r="C37">
        <f>us_use_cxi_2019!D22/us_use_cxi_2019!D$33</f>
        <v>1.9629488894931809E-4</v>
      </c>
      <c r="D37">
        <f>us_use_cxi_2019!E22/us_use_cxi_2019!E$33</f>
        <v>9.6486748402610512E-3</v>
      </c>
      <c r="E37">
        <f>us_use_cxi_2019!F22/us_use_cxi_2019!F$33</f>
        <v>1.3673665628221819E-3</v>
      </c>
      <c r="F37">
        <f>us_use_cxi_2019!G22/us_use_cxi_2019!G$33</f>
        <v>4.3217625803709013E-3</v>
      </c>
      <c r="G37">
        <f>us_use_cxi_2019!H22/us_use_cxi_2019!H$33</f>
        <v>0</v>
      </c>
      <c r="H37">
        <f>us_use_cxi_2019!I22/us_use_cxi_2019!I$33</f>
        <v>2.1348398561117936E-4</v>
      </c>
      <c r="I37">
        <f>us_use_cxi_2019!J22/us_use_cxi_2019!J$33</f>
        <v>8.4779901448519702E-3</v>
      </c>
      <c r="J37">
        <f>us_use_cxi_2019!K22/us_use_cxi_2019!K$33</f>
        <v>7.1270249659684555E-5</v>
      </c>
      <c r="K37">
        <f>us_use_cxi_2019!L22/us_use_cxi_2019!L$33</f>
        <v>-4.7700215863919732E-6</v>
      </c>
      <c r="L37">
        <f>us_use_cxi_2019!M22/us_use_cxi_2019!M$33</f>
        <v>1.4913679204659789E-5</v>
      </c>
      <c r="M37">
        <f>us_use_cxi_2019!N22/us_use_cxi_2019!N$33</f>
        <v>1.2921079533133929E-3</v>
      </c>
      <c r="N37">
        <f>us_use_cxi_2019!O22/us_use_cxi_2019!O$33</f>
        <v>1.5768246349171327E-4</v>
      </c>
      <c r="O37">
        <f>us_use_cxi_2019!P22/us_use_cxi_2019!P$33</f>
        <v>1.1748763133530321E-2</v>
      </c>
      <c r="P37">
        <f>us_use_cxi_2019!Q22/us_use_cxi_2019!Q$33</f>
        <v>-1.3203128054032378E-5</v>
      </c>
    </row>
    <row r="38" spans="1:16" x14ac:dyDescent="0.25">
      <c r="A38" t="s">
        <v>49</v>
      </c>
      <c r="B38">
        <f>us_use_cxi_2019!C23/us_use_cxi_2019!C$33</f>
        <v>2.6853401540826629E-3</v>
      </c>
      <c r="C38">
        <f>us_use_cxi_2019!D23/us_use_cxi_2019!D$33</f>
        <v>3.6629706800267248E-3</v>
      </c>
      <c r="D38">
        <f>us_use_cxi_2019!E23/us_use_cxi_2019!E$33</f>
        <v>1.8999786880697423E-3</v>
      </c>
      <c r="E38">
        <f>us_use_cxi_2019!F23/us_use_cxi_2019!F$33</f>
        <v>1.267738544736898E-3</v>
      </c>
      <c r="F38">
        <f>us_use_cxi_2019!G23/us_use_cxi_2019!G$33</f>
        <v>3.3136391412933739E-3</v>
      </c>
      <c r="G38">
        <f>us_use_cxi_2019!H23/us_use_cxi_2019!H$33</f>
        <v>2.9801143601964246E-3</v>
      </c>
      <c r="H38">
        <f>us_use_cxi_2019!I23/us_use_cxi_2019!I$33</f>
        <v>2.8252920095753185E-3</v>
      </c>
      <c r="I38">
        <f>us_use_cxi_2019!J23/us_use_cxi_2019!J$33</f>
        <v>1.5883711904462066E-2</v>
      </c>
      <c r="J38">
        <f>us_use_cxi_2019!K23/us_use_cxi_2019!K$33</f>
        <v>5.6851729920840682E-3</v>
      </c>
      <c r="K38">
        <f>us_use_cxi_2019!L23/us_use_cxi_2019!L$33</f>
        <v>6.4539754927193799E-3</v>
      </c>
      <c r="L38">
        <f>us_use_cxi_2019!M23/us_use_cxi_2019!M$33</f>
        <v>1.7606543534289909E-3</v>
      </c>
      <c r="M38">
        <f>us_use_cxi_2019!N23/us_use_cxi_2019!N$33</f>
        <v>3.3937624985801959E-4</v>
      </c>
      <c r="N38">
        <f>us_use_cxi_2019!O23/us_use_cxi_2019!O$33</f>
        <v>2.0444760475541533E-3</v>
      </c>
      <c r="O38">
        <f>us_use_cxi_2019!P23/us_use_cxi_2019!P$33</f>
        <v>5.7558474177175445E-4</v>
      </c>
      <c r="P38">
        <f>us_use_cxi_2019!Q23/us_use_cxi_2019!Q$33</f>
        <v>3.1930859101653988E-3</v>
      </c>
    </row>
    <row r="40" spans="1:16" x14ac:dyDescent="0.25">
      <c r="A40" s="1" t="s">
        <v>87</v>
      </c>
    </row>
    <row r="41" spans="1:16" x14ac:dyDescent="0.25">
      <c r="A41" t="s">
        <v>17</v>
      </c>
      <c r="B41" t="s">
        <v>18</v>
      </c>
      <c r="C41" t="s">
        <v>19</v>
      </c>
      <c r="D41" t="s">
        <v>20</v>
      </c>
      <c r="E41" t="s">
        <v>21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 t="s">
        <v>27</v>
      </c>
      <c r="L41" t="s">
        <v>28</v>
      </c>
      <c r="M41" t="s">
        <v>29</v>
      </c>
      <c r="N41" t="s">
        <v>30</v>
      </c>
      <c r="O41" t="s">
        <v>31</v>
      </c>
      <c r="P41" t="s">
        <v>32</v>
      </c>
    </row>
    <row r="42" spans="1:16" x14ac:dyDescent="0.25">
      <c r="A42" t="s">
        <v>18</v>
      </c>
      <c r="B42">
        <f t="array" ref="B42:P56">MMULT(B4:R18,B22:P38)</f>
        <v>0.22350618347518381</v>
      </c>
      <c r="C42">
        <v>2.3278787853096993E-4</v>
      </c>
      <c r="D42">
        <v>6.5943915986227294E-6</v>
      </c>
      <c r="E42">
        <v>1.1914303236146189E-3</v>
      </c>
      <c r="F42">
        <v>4.3292860343918112E-2</v>
      </c>
      <c r="G42">
        <v>2.6951289104803082E-5</v>
      </c>
      <c r="H42">
        <v>1.5857136527757229E-3</v>
      </c>
      <c r="I42">
        <v>1.2856300484633497E-4</v>
      </c>
      <c r="J42">
        <v>3.696913098683745E-5</v>
      </c>
      <c r="K42">
        <v>1.8941704166574348E-5</v>
      </c>
      <c r="L42">
        <v>8.5376407133588481E-4</v>
      </c>
      <c r="M42">
        <v>9.6000402441569736E-5</v>
      </c>
      <c r="N42">
        <v>4.8283607121187254E-3</v>
      </c>
      <c r="O42">
        <v>2.9841413813158976E-4</v>
      </c>
      <c r="P42">
        <v>1.5681569557517349E-3</v>
      </c>
    </row>
    <row r="43" spans="1:16" x14ac:dyDescent="0.25">
      <c r="A43" t="s">
        <v>19</v>
      </c>
      <c r="B43">
        <v>4.5799891240293975E-3</v>
      </c>
      <c r="C43">
        <v>8.2920977180896888E-2</v>
      </c>
      <c r="D43">
        <v>5.4754201892549148E-2</v>
      </c>
      <c r="E43">
        <v>1.1589553319485676E-2</v>
      </c>
      <c r="F43">
        <v>5.4961262992774471E-2</v>
      </c>
      <c r="G43">
        <v>1.3532815331411557E-4</v>
      </c>
      <c r="H43">
        <v>1.1821311142029525E-4</v>
      </c>
      <c r="I43">
        <v>4.1808988748564396E-4</v>
      </c>
      <c r="J43">
        <v>6.0740914317559524E-4</v>
      </c>
      <c r="K43">
        <v>4.8818528489306427E-5</v>
      </c>
      <c r="L43">
        <v>4.5466667614234605E-4</v>
      </c>
      <c r="M43">
        <v>3.8148417110384601E-4</v>
      </c>
      <c r="N43">
        <v>9.7157926905835717E-4</v>
      </c>
      <c r="O43">
        <v>8.602771692699403E-4</v>
      </c>
      <c r="P43">
        <v>7.1410629881558879E-3</v>
      </c>
    </row>
    <row r="44" spans="1:16" x14ac:dyDescent="0.25">
      <c r="A44" t="s">
        <v>20</v>
      </c>
      <c r="B44">
        <v>7.3043184546238123E-3</v>
      </c>
      <c r="C44">
        <v>1.2338624747036021E-2</v>
      </c>
      <c r="D44">
        <v>3.4303461417327395E-2</v>
      </c>
      <c r="E44">
        <v>2.0093183349400045E-3</v>
      </c>
      <c r="F44">
        <v>6.9982309261787928E-3</v>
      </c>
      <c r="G44">
        <v>5.5181340167098029E-3</v>
      </c>
      <c r="H44">
        <v>1.4041580599268272E-2</v>
      </c>
      <c r="I44">
        <v>6.8100944039692444E-3</v>
      </c>
      <c r="J44">
        <v>2.2540263273851716E-3</v>
      </c>
      <c r="K44">
        <v>1.1194210034648712E-2</v>
      </c>
      <c r="L44">
        <v>2.5860358137792258E-3</v>
      </c>
      <c r="M44">
        <v>4.4780162942987482E-3</v>
      </c>
      <c r="N44">
        <v>1.4365403556981226E-2</v>
      </c>
      <c r="O44">
        <v>3.0969121753393327E-3</v>
      </c>
      <c r="P44">
        <v>4.9547369344167093E-3</v>
      </c>
    </row>
    <row r="45" spans="1:16" x14ac:dyDescent="0.25">
      <c r="A45" t="s">
        <v>21</v>
      </c>
      <c r="B45">
        <v>3.6958764104872218E-3</v>
      </c>
      <c r="C45">
        <v>6.3029039535671414E-3</v>
      </c>
      <c r="D45">
        <v>1.3747986827977208E-2</v>
      </c>
      <c r="E45">
        <v>1.2141918322378561E-4</v>
      </c>
      <c r="F45">
        <v>2.3567642754636288E-3</v>
      </c>
      <c r="G45">
        <v>9.5842713061986408E-4</v>
      </c>
      <c r="H45">
        <v>2.5048553360152498E-3</v>
      </c>
      <c r="I45">
        <v>4.3606370830725225E-3</v>
      </c>
      <c r="J45">
        <v>1.3460443670208755E-3</v>
      </c>
      <c r="K45">
        <v>2.1901273381869094E-2</v>
      </c>
      <c r="L45">
        <v>3.7776672087847483E-4</v>
      </c>
      <c r="M45">
        <v>4.5695000990456428E-4</v>
      </c>
      <c r="N45">
        <v>1.9845082707906428E-3</v>
      </c>
      <c r="O45">
        <v>3.5986975202715924E-3</v>
      </c>
      <c r="P45">
        <v>2.4732704465939545E-2</v>
      </c>
    </row>
    <row r="46" spans="1:16" x14ac:dyDescent="0.25">
      <c r="A46" t="s">
        <v>22</v>
      </c>
      <c r="B46">
        <v>0.16130940891201109</v>
      </c>
      <c r="C46">
        <v>0.12390531115872777</v>
      </c>
      <c r="D46">
        <v>4.0646194584277068E-2</v>
      </c>
      <c r="E46">
        <v>0.22534799819996501</v>
      </c>
      <c r="F46">
        <v>0.343727201366747</v>
      </c>
      <c r="G46">
        <v>3.3294156937367675E-2</v>
      </c>
      <c r="H46">
        <v>3.0671478233330052E-2</v>
      </c>
      <c r="I46">
        <v>7.9883898994528149E-2</v>
      </c>
      <c r="J46">
        <v>5.2615962007836553E-2</v>
      </c>
      <c r="K46">
        <v>1.1427336318045222E-2</v>
      </c>
      <c r="L46">
        <v>3.4187495403542142E-2</v>
      </c>
      <c r="M46">
        <v>7.0013226013190391E-2</v>
      </c>
      <c r="N46">
        <v>6.7640969626700256E-2</v>
      </c>
      <c r="O46">
        <v>7.3905593750529533E-2</v>
      </c>
      <c r="P46">
        <v>0.11035792206147936</v>
      </c>
    </row>
    <row r="47" spans="1:16" x14ac:dyDescent="0.25">
      <c r="A47" t="s">
        <v>23</v>
      </c>
      <c r="B47">
        <v>8.8064201842570008E-2</v>
      </c>
      <c r="C47">
        <v>2.7310201751526687E-2</v>
      </c>
      <c r="D47">
        <v>1.2487584795345152E-2</v>
      </c>
      <c r="E47">
        <v>4.8351492125468618E-2</v>
      </c>
      <c r="F47">
        <v>6.4890204049099315E-2</v>
      </c>
      <c r="G47">
        <v>2.7798607313850424E-2</v>
      </c>
      <c r="H47">
        <v>1.7416922426099428E-2</v>
      </c>
      <c r="I47">
        <v>1.9585836336200327E-2</v>
      </c>
      <c r="J47">
        <v>1.2948159665095615E-2</v>
      </c>
      <c r="K47">
        <v>3.8427293899973738E-3</v>
      </c>
      <c r="L47">
        <v>7.9330270777800884E-3</v>
      </c>
      <c r="M47">
        <v>1.9809797854288498E-2</v>
      </c>
      <c r="N47">
        <v>1.750635076613892E-2</v>
      </c>
      <c r="O47">
        <v>1.4787936000102517E-2</v>
      </c>
      <c r="P47">
        <v>1.949118251098125E-2</v>
      </c>
    </row>
    <row r="48" spans="1:16" x14ac:dyDescent="0.25">
      <c r="A48" t="s">
        <v>24</v>
      </c>
      <c r="B48">
        <v>3.141845805041813E-3</v>
      </c>
      <c r="C48">
        <v>1.549345674979544E-3</v>
      </c>
      <c r="D48">
        <v>3.3873389833202323E-3</v>
      </c>
      <c r="E48">
        <v>4.9542803575122293E-2</v>
      </c>
      <c r="F48">
        <v>3.8930540484571393E-3</v>
      </c>
      <c r="G48">
        <v>5.7017750518543857E-4</v>
      </c>
      <c r="H48">
        <v>4.8747867560825619E-3</v>
      </c>
      <c r="I48">
        <v>9.1228074878874493E-3</v>
      </c>
      <c r="J48">
        <v>5.8260897036955487E-4</v>
      </c>
      <c r="K48">
        <v>1.4661183425191326E-3</v>
      </c>
      <c r="L48">
        <v>1.6059063700039158E-3</v>
      </c>
      <c r="M48">
        <v>5.3940144771629373E-4</v>
      </c>
      <c r="N48">
        <v>8.0043878326641945E-3</v>
      </c>
      <c r="O48">
        <v>1.4238666983548195E-2</v>
      </c>
      <c r="P48">
        <v>7.9464175723016367E-4</v>
      </c>
    </row>
    <row r="49" spans="1:16" x14ac:dyDescent="0.25">
      <c r="A49" t="s">
        <v>25</v>
      </c>
      <c r="B49">
        <v>2.7193328919013583E-2</v>
      </c>
      <c r="C49">
        <v>3.3387296000663674E-2</v>
      </c>
      <c r="D49">
        <v>5.4959296676349696E-2</v>
      </c>
      <c r="E49">
        <v>1.7696291433828847E-2</v>
      </c>
      <c r="F49">
        <v>3.3380597320048215E-2</v>
      </c>
      <c r="G49">
        <v>3.98476507311675E-2</v>
      </c>
      <c r="H49">
        <v>4.3416625820768599E-2</v>
      </c>
      <c r="I49">
        <v>0.11069000779606271</v>
      </c>
      <c r="J49">
        <v>1.3714807377715908E-2</v>
      </c>
      <c r="K49">
        <v>6.3933538816891063E-3</v>
      </c>
      <c r="L49">
        <v>1.5058525250620835E-2</v>
      </c>
      <c r="M49">
        <v>9.6801024833811505E-3</v>
      </c>
      <c r="N49">
        <v>9.8409808637610237E-3</v>
      </c>
      <c r="O49">
        <v>8.2051576573593053E-3</v>
      </c>
      <c r="P49">
        <v>1.9594493254763281E-2</v>
      </c>
    </row>
    <row r="50" spans="1:16" x14ac:dyDescent="0.25">
      <c r="A50" t="s">
        <v>26</v>
      </c>
      <c r="B50">
        <v>1.7341824692978138E-3</v>
      </c>
      <c r="C50">
        <v>9.7734654251980975E-3</v>
      </c>
      <c r="D50">
        <v>8.8809260249344303E-3</v>
      </c>
      <c r="E50">
        <v>7.5000087285553279E-3</v>
      </c>
      <c r="F50">
        <v>6.7568121351828598E-3</v>
      </c>
      <c r="G50">
        <v>2.039709713686428E-2</v>
      </c>
      <c r="H50">
        <v>2.3606541323880043E-2</v>
      </c>
      <c r="I50">
        <v>1.4276794080931365E-2</v>
      </c>
      <c r="J50">
        <v>0.13534013888004387</v>
      </c>
      <c r="K50">
        <v>1.4731291615102544E-2</v>
      </c>
      <c r="L50">
        <v>3.4313606301436671E-2</v>
      </c>
      <c r="M50">
        <v>1.9688628862741919E-2</v>
      </c>
      <c r="N50">
        <v>2.0014626680680641E-2</v>
      </c>
      <c r="O50">
        <v>2.3790616884073308E-2</v>
      </c>
      <c r="P50">
        <v>2.9660492566621875E-2</v>
      </c>
    </row>
    <row r="51" spans="1:16" x14ac:dyDescent="0.25">
      <c r="A51" t="s">
        <v>27</v>
      </c>
      <c r="B51">
        <v>7.3664829410840404E-2</v>
      </c>
      <c r="C51">
        <v>7.6190405845199094E-2</v>
      </c>
      <c r="D51">
        <v>2.6948751603745345E-2</v>
      </c>
      <c r="E51">
        <v>3.1573864264889763E-2</v>
      </c>
      <c r="F51">
        <v>1.505184759843659E-2</v>
      </c>
      <c r="G51">
        <v>9.0110691078598593E-2</v>
      </c>
      <c r="H51">
        <v>0.12989659830164355</v>
      </c>
      <c r="I51">
        <v>0.10140565495458406</v>
      </c>
      <c r="J51">
        <v>4.5973402106016983E-2</v>
      </c>
      <c r="K51">
        <v>0.19611278456980516</v>
      </c>
      <c r="L51">
        <v>7.324359081784293E-2</v>
      </c>
      <c r="M51">
        <v>0.10996582510187247</v>
      </c>
      <c r="N51">
        <v>0.10027037553190214</v>
      </c>
      <c r="O51">
        <v>9.6208336226343685E-2</v>
      </c>
      <c r="P51">
        <v>3.7696295945644866E-2</v>
      </c>
    </row>
    <row r="52" spans="1:16" x14ac:dyDescent="0.25">
      <c r="A52" t="s">
        <v>28</v>
      </c>
      <c r="B52">
        <v>7.7694453294521659E-3</v>
      </c>
      <c r="C52">
        <v>9.9372062964043495E-2</v>
      </c>
      <c r="D52">
        <v>5.5944786184555992E-2</v>
      </c>
      <c r="E52">
        <v>4.604854416719649E-2</v>
      </c>
      <c r="F52">
        <v>5.1394932395727594E-2</v>
      </c>
      <c r="G52">
        <v>0.14014716573425387</v>
      </c>
      <c r="H52">
        <v>0.12410513162023511</v>
      </c>
      <c r="I52">
        <v>7.156991420335701E-2</v>
      </c>
      <c r="J52">
        <v>0.1282168041296971</v>
      </c>
      <c r="K52">
        <v>8.0567897915819087E-2</v>
      </c>
      <c r="L52">
        <v>0.15278761153944975</v>
      </c>
      <c r="M52">
        <v>9.8396708235455432E-2</v>
      </c>
      <c r="N52">
        <v>0.11871187475426373</v>
      </c>
      <c r="O52">
        <v>6.455522327593774E-2</v>
      </c>
      <c r="P52">
        <v>6.7180779000253529E-2</v>
      </c>
    </row>
    <row r="53" spans="1:16" x14ac:dyDescent="0.25">
      <c r="A53" t="s">
        <v>29</v>
      </c>
      <c r="B53">
        <v>3.4990908187683527E-5</v>
      </c>
      <c r="C53">
        <v>0</v>
      </c>
      <c r="D53">
        <v>4.0873687920024655E-4</v>
      </c>
      <c r="E53">
        <v>4.9472123977199016E-6</v>
      </c>
      <c r="F53">
        <v>2.1429172599240694E-5</v>
      </c>
      <c r="G53">
        <v>1.1999591764090866E-3</v>
      </c>
      <c r="H53">
        <v>4.248655804746859E-3</v>
      </c>
      <c r="I53">
        <v>2.2197065986218149E-4</v>
      </c>
      <c r="J53">
        <v>1.7590193644984311E-4</v>
      </c>
      <c r="K53">
        <v>4.6980320447314929E-6</v>
      </c>
      <c r="L53">
        <v>3.2583867933902699E-4</v>
      </c>
      <c r="M53">
        <v>1.3287293027783904E-2</v>
      </c>
      <c r="N53">
        <v>1.3084219024751375E-3</v>
      </c>
      <c r="O53">
        <v>4.5514186122843914E-3</v>
      </c>
      <c r="P53">
        <v>8.1800785909842549E-3</v>
      </c>
    </row>
    <row r="54" spans="1:16" x14ac:dyDescent="0.25">
      <c r="A54" t="s">
        <v>30</v>
      </c>
      <c r="B54">
        <v>1.2301260073950869E-3</v>
      </c>
      <c r="C54">
        <v>1.2745480032906452E-3</v>
      </c>
      <c r="D54">
        <v>4.7284026550306127E-3</v>
      </c>
      <c r="E54">
        <v>6.2109819336870912E-4</v>
      </c>
      <c r="F54">
        <v>2.0514296901675481E-3</v>
      </c>
      <c r="G54">
        <v>4.9915464784493361E-3</v>
      </c>
      <c r="H54">
        <v>5.3543754993838578E-3</v>
      </c>
      <c r="I54">
        <v>1.5677577168200823E-2</v>
      </c>
      <c r="J54">
        <v>2.5549912533271914E-2</v>
      </c>
      <c r="K54">
        <v>1.1796861580867436E-2</v>
      </c>
      <c r="L54">
        <v>1.7367370567233205E-2</v>
      </c>
      <c r="M54">
        <v>1.9557793559220656E-2</v>
      </c>
      <c r="N54">
        <v>2.572658895596611E-2</v>
      </c>
      <c r="O54">
        <v>9.2493367634655793E-3</v>
      </c>
      <c r="P54">
        <v>6.4403569933684209E-3</v>
      </c>
    </row>
    <row r="55" spans="1:16" x14ac:dyDescent="0.25">
      <c r="A55" t="s">
        <v>31</v>
      </c>
      <c r="B55">
        <v>1.4843197763369821E-3</v>
      </c>
      <c r="C55">
        <v>1.6246869155725999E-3</v>
      </c>
      <c r="D55">
        <v>9.3783187944487595E-4</v>
      </c>
      <c r="E55">
        <v>4.6169492456873519E-3</v>
      </c>
      <c r="F55">
        <v>3.5714714026799043E-3</v>
      </c>
      <c r="G55">
        <v>1.4052052174780276E-2</v>
      </c>
      <c r="H55">
        <v>1.0647810805055826E-2</v>
      </c>
      <c r="I55">
        <v>1.4436916280243423E-2</v>
      </c>
      <c r="J55">
        <v>4.7245961858844443E-3</v>
      </c>
      <c r="K55">
        <v>5.3244737778298358E-3</v>
      </c>
      <c r="L55">
        <v>7.4614063830872237E-3</v>
      </c>
      <c r="M55">
        <v>9.4808752288238329E-3</v>
      </c>
      <c r="N55">
        <v>1.1127689028067688E-2</v>
      </c>
      <c r="O55">
        <v>1.1085467986922705E-2</v>
      </c>
      <c r="P55">
        <v>8.3377680832813859E-3</v>
      </c>
    </row>
    <row r="56" spans="1:16" x14ac:dyDescent="0.25">
      <c r="A56" t="s">
        <v>32</v>
      </c>
      <c r="B56">
        <v>7.3157520146516219E-3</v>
      </c>
      <c r="C56">
        <v>9.4238882610916223E-3</v>
      </c>
      <c r="D56">
        <v>2.5258942724390467E-2</v>
      </c>
      <c r="E56">
        <v>3.5438679100377648E-3</v>
      </c>
      <c r="F56">
        <v>9.7872325369757311E-3</v>
      </c>
      <c r="G56">
        <v>1.4138054511686527E-2</v>
      </c>
      <c r="H56">
        <v>1.4469663736548084E-2</v>
      </c>
      <c r="I56">
        <v>3.5186284313555513E-2</v>
      </c>
      <c r="J56">
        <v>9.9105866852533392E-3</v>
      </c>
      <c r="K56">
        <v>1.4425991473461909E-2</v>
      </c>
      <c r="L56">
        <v>6.4943460415336079E-3</v>
      </c>
      <c r="M56">
        <v>8.838948899141429E-3</v>
      </c>
      <c r="N56">
        <v>1.3062849444048173E-2</v>
      </c>
      <c r="O56">
        <v>1.1704563243115912E-2</v>
      </c>
      <c r="P56">
        <v>9.4991520658723322E-3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D38"/>
  <sheetViews>
    <sheetView workbookViewId="0">
      <selection activeCell="B22" sqref="B22"/>
    </sheetView>
  </sheetViews>
  <sheetFormatPr defaultRowHeight="15" x14ac:dyDescent="0.25"/>
  <cols>
    <col min="2" max="2" width="62" bestFit="1" customWidth="1"/>
  </cols>
  <sheetData>
    <row r="1" spans="1:30" x14ac:dyDescent="0.25">
      <c r="A1" t="s">
        <v>0</v>
      </c>
    </row>
    <row r="2" spans="1:30" x14ac:dyDescent="0.25">
      <c r="A2" t="s">
        <v>1</v>
      </c>
    </row>
    <row r="3" spans="1:30" x14ac:dyDescent="0.25">
      <c r="A3" t="s">
        <v>2</v>
      </c>
    </row>
    <row r="4" spans="1:30" x14ac:dyDescent="0.25">
      <c r="A4">
        <v>2019</v>
      </c>
    </row>
    <row r="5" spans="1:30" x14ac:dyDescent="0.25">
      <c r="B5" t="s">
        <v>3</v>
      </c>
      <c r="C5">
        <v>11</v>
      </c>
      <c r="D5">
        <v>21</v>
      </c>
      <c r="E5">
        <v>22</v>
      </c>
      <c r="F5">
        <v>23</v>
      </c>
      <c r="G5" t="s">
        <v>4</v>
      </c>
      <c r="H5">
        <v>42</v>
      </c>
      <c r="I5" t="s">
        <v>5</v>
      </c>
      <c r="J5" t="s">
        <v>6</v>
      </c>
      <c r="K5">
        <v>51</v>
      </c>
      <c r="L5" t="s">
        <v>7</v>
      </c>
      <c r="M5" t="s">
        <v>8</v>
      </c>
      <c r="N5">
        <v>6</v>
      </c>
      <c r="O5">
        <v>7</v>
      </c>
      <c r="P5">
        <v>81</v>
      </c>
      <c r="Q5" t="s">
        <v>9</v>
      </c>
      <c r="U5" t="s">
        <v>10</v>
      </c>
      <c r="V5" t="s">
        <v>11</v>
      </c>
      <c r="W5" t="s">
        <v>12</v>
      </c>
      <c r="X5" t="s">
        <v>13</v>
      </c>
      <c r="Y5" t="s">
        <v>14</v>
      </c>
      <c r="Z5" t="s">
        <v>15</v>
      </c>
    </row>
    <row r="6" spans="1:30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33</v>
      </c>
      <c r="S6" t="s">
        <v>34</v>
      </c>
      <c r="T6" t="s">
        <v>35</v>
      </c>
      <c r="U6" t="s">
        <v>36</v>
      </c>
      <c r="V6" t="s">
        <v>37</v>
      </c>
      <c r="W6" t="s">
        <v>38</v>
      </c>
      <c r="X6" t="s">
        <v>39</v>
      </c>
      <c r="Y6" t="s">
        <v>40</v>
      </c>
      <c r="Z6" t="s">
        <v>41</v>
      </c>
      <c r="AA6" t="s">
        <v>42</v>
      </c>
      <c r="AB6" t="s">
        <v>43</v>
      </c>
      <c r="AC6" t="s">
        <v>44</v>
      </c>
      <c r="AD6" t="s">
        <v>45</v>
      </c>
    </row>
    <row r="7" spans="1:30" x14ac:dyDescent="0.25">
      <c r="A7">
        <v>11</v>
      </c>
      <c r="B7" t="s">
        <v>18</v>
      </c>
      <c r="C7">
        <v>102323</v>
      </c>
      <c r="D7">
        <v>129</v>
      </c>
      <c r="E7">
        <v>0</v>
      </c>
      <c r="F7">
        <v>2141</v>
      </c>
      <c r="G7">
        <v>262482</v>
      </c>
      <c r="H7">
        <v>41</v>
      </c>
      <c r="I7">
        <v>2828</v>
      </c>
      <c r="J7">
        <v>145</v>
      </c>
      <c r="K7">
        <v>0</v>
      </c>
      <c r="L7">
        <v>14</v>
      </c>
      <c r="M7">
        <v>3972</v>
      </c>
      <c r="N7">
        <v>198</v>
      </c>
      <c r="O7">
        <v>8046</v>
      </c>
      <c r="P7">
        <v>269</v>
      </c>
      <c r="Q7">
        <v>6062</v>
      </c>
      <c r="R7">
        <v>388650</v>
      </c>
      <c r="S7">
        <v>0</v>
      </c>
      <c r="T7">
        <v>388650</v>
      </c>
      <c r="U7">
        <v>86301</v>
      </c>
      <c r="V7">
        <v>0</v>
      </c>
      <c r="W7">
        <v>-9907</v>
      </c>
      <c r="X7">
        <v>51717</v>
      </c>
      <c r="Y7">
        <v>-61383</v>
      </c>
      <c r="Z7">
        <v>0</v>
      </c>
      <c r="AA7">
        <v>66728</v>
      </c>
      <c r="AB7">
        <v>0</v>
      </c>
      <c r="AC7">
        <v>66728</v>
      </c>
      <c r="AD7">
        <v>455378</v>
      </c>
    </row>
    <row r="8" spans="1:30" x14ac:dyDescent="0.25">
      <c r="A8">
        <v>21</v>
      </c>
      <c r="B8" t="s">
        <v>19</v>
      </c>
      <c r="C8">
        <v>1803</v>
      </c>
      <c r="D8">
        <v>45879</v>
      </c>
      <c r="E8">
        <v>27222</v>
      </c>
      <c r="F8">
        <v>19197</v>
      </c>
      <c r="G8">
        <v>323725</v>
      </c>
      <c r="H8">
        <v>19</v>
      </c>
      <c r="I8">
        <v>4</v>
      </c>
      <c r="J8">
        <v>169</v>
      </c>
      <c r="K8">
        <v>743</v>
      </c>
      <c r="L8">
        <v>45</v>
      </c>
      <c r="M8">
        <v>1552</v>
      </c>
      <c r="N8">
        <v>334</v>
      </c>
      <c r="O8">
        <v>1191</v>
      </c>
      <c r="P8">
        <v>558</v>
      </c>
      <c r="Q8">
        <v>25997</v>
      </c>
      <c r="R8">
        <v>448438</v>
      </c>
      <c r="S8">
        <v>0</v>
      </c>
      <c r="T8">
        <v>448439</v>
      </c>
      <c r="U8">
        <v>228</v>
      </c>
      <c r="V8">
        <v>123809</v>
      </c>
      <c r="W8">
        <v>4024</v>
      </c>
      <c r="X8">
        <v>96224</v>
      </c>
      <c r="Y8">
        <v>-139462</v>
      </c>
      <c r="Z8">
        <v>0</v>
      </c>
      <c r="AA8">
        <v>84823</v>
      </c>
      <c r="AB8">
        <v>0</v>
      </c>
      <c r="AC8">
        <v>84823</v>
      </c>
      <c r="AD8">
        <v>533262</v>
      </c>
    </row>
    <row r="9" spans="1:30" x14ac:dyDescent="0.25">
      <c r="A9">
        <v>22</v>
      </c>
      <c r="B9" t="s">
        <v>20</v>
      </c>
      <c r="C9">
        <v>4401</v>
      </c>
      <c r="D9">
        <v>9069</v>
      </c>
      <c r="E9">
        <v>22602</v>
      </c>
      <c r="F9">
        <v>4753</v>
      </c>
      <c r="G9">
        <v>55770</v>
      </c>
      <c r="H9">
        <v>15113</v>
      </c>
      <c r="I9">
        <v>33117</v>
      </c>
      <c r="J9">
        <v>12244</v>
      </c>
      <c r="K9">
        <v>5446</v>
      </c>
      <c r="L9">
        <v>108837</v>
      </c>
      <c r="M9">
        <v>16307</v>
      </c>
      <c r="N9">
        <v>17234</v>
      </c>
      <c r="O9">
        <v>31747</v>
      </c>
      <c r="P9">
        <v>3841</v>
      </c>
      <c r="Q9">
        <v>25349</v>
      </c>
      <c r="R9">
        <v>365830</v>
      </c>
      <c r="S9">
        <v>0</v>
      </c>
      <c r="T9">
        <v>365828</v>
      </c>
      <c r="U9">
        <v>288088</v>
      </c>
      <c r="V9">
        <v>0</v>
      </c>
      <c r="W9">
        <v>0</v>
      </c>
      <c r="X9">
        <v>4375</v>
      </c>
      <c r="Y9">
        <v>-2086</v>
      </c>
      <c r="Z9">
        <v>0</v>
      </c>
      <c r="AA9">
        <v>290377</v>
      </c>
      <c r="AB9">
        <v>0</v>
      </c>
      <c r="AC9">
        <v>290377</v>
      </c>
      <c r="AD9">
        <v>656205</v>
      </c>
    </row>
    <row r="10" spans="1:30" x14ac:dyDescent="0.25">
      <c r="A10">
        <v>23</v>
      </c>
      <c r="B10" t="s">
        <v>21</v>
      </c>
      <c r="C10">
        <v>1681</v>
      </c>
      <c r="D10">
        <v>3501</v>
      </c>
      <c r="E10">
        <v>6840</v>
      </c>
      <c r="F10">
        <v>217</v>
      </c>
      <c r="G10">
        <v>14197</v>
      </c>
      <c r="H10">
        <v>1983</v>
      </c>
      <c r="I10">
        <v>4460</v>
      </c>
      <c r="J10">
        <v>5923</v>
      </c>
      <c r="K10">
        <v>2456</v>
      </c>
      <c r="L10">
        <v>160750</v>
      </c>
      <c r="M10">
        <v>1799</v>
      </c>
      <c r="N10">
        <v>1328</v>
      </c>
      <c r="O10">
        <v>3311</v>
      </c>
      <c r="P10">
        <v>3371</v>
      </c>
      <c r="Q10">
        <v>95565</v>
      </c>
      <c r="R10">
        <v>307382</v>
      </c>
      <c r="S10">
        <v>0</v>
      </c>
      <c r="T10">
        <v>307383</v>
      </c>
      <c r="U10">
        <v>0</v>
      </c>
      <c r="V10">
        <v>1123073</v>
      </c>
      <c r="W10">
        <v>0</v>
      </c>
      <c r="X10">
        <v>101</v>
      </c>
      <c r="Y10">
        <v>0</v>
      </c>
      <c r="Z10">
        <v>356640</v>
      </c>
      <c r="AA10">
        <v>1479814</v>
      </c>
      <c r="AB10">
        <v>0</v>
      </c>
      <c r="AC10">
        <v>1479814</v>
      </c>
      <c r="AD10">
        <v>1787197</v>
      </c>
    </row>
    <row r="11" spans="1:30" x14ac:dyDescent="0.25">
      <c r="A11" t="s">
        <v>4</v>
      </c>
      <c r="B11" t="s">
        <v>22</v>
      </c>
      <c r="C11">
        <v>73593</v>
      </c>
      <c r="D11">
        <v>68684</v>
      </c>
      <c r="E11">
        <v>18120</v>
      </c>
      <c r="F11">
        <v>402740</v>
      </c>
      <c r="G11">
        <v>2065118</v>
      </c>
      <c r="H11">
        <v>67775</v>
      </c>
      <c r="I11">
        <v>53614</v>
      </c>
      <c r="J11">
        <v>103649</v>
      </c>
      <c r="K11">
        <v>95198</v>
      </c>
      <c r="L11">
        <v>81372</v>
      </c>
      <c r="M11">
        <v>159958</v>
      </c>
      <c r="N11">
        <v>201300</v>
      </c>
      <c r="O11">
        <v>112217</v>
      </c>
      <c r="P11">
        <v>64618</v>
      </c>
      <c r="Q11">
        <v>426662</v>
      </c>
      <c r="R11">
        <v>3994618</v>
      </c>
      <c r="S11">
        <v>0</v>
      </c>
      <c r="T11">
        <v>3994618</v>
      </c>
      <c r="U11">
        <v>1996534</v>
      </c>
      <c r="V11">
        <v>1013738</v>
      </c>
      <c r="W11">
        <v>43911</v>
      </c>
      <c r="X11">
        <v>954024</v>
      </c>
      <c r="Y11">
        <v>-2109823</v>
      </c>
      <c r="Z11">
        <v>124795</v>
      </c>
      <c r="AA11">
        <v>2023179</v>
      </c>
      <c r="AB11">
        <v>0</v>
      </c>
      <c r="AC11">
        <v>2023179</v>
      </c>
      <c r="AD11">
        <v>6017797</v>
      </c>
    </row>
    <row r="12" spans="1:30" x14ac:dyDescent="0.25">
      <c r="A12">
        <v>42</v>
      </c>
      <c r="B12" t="s">
        <v>23</v>
      </c>
      <c r="C12">
        <v>40042</v>
      </c>
      <c r="D12">
        <v>15165</v>
      </c>
      <c r="E12">
        <v>6211</v>
      </c>
      <c r="F12">
        <v>86387</v>
      </c>
      <c r="G12">
        <v>390774</v>
      </c>
      <c r="H12">
        <v>57498</v>
      </c>
      <c r="I12">
        <v>31002</v>
      </c>
      <c r="J12">
        <v>26595</v>
      </c>
      <c r="K12">
        <v>23618</v>
      </c>
      <c r="L12">
        <v>28196</v>
      </c>
      <c r="M12">
        <v>37767</v>
      </c>
      <c r="N12">
        <v>57554</v>
      </c>
      <c r="O12">
        <v>29199</v>
      </c>
      <c r="P12">
        <v>13848</v>
      </c>
      <c r="Q12">
        <v>75289</v>
      </c>
      <c r="R12">
        <v>919145</v>
      </c>
      <c r="S12">
        <v>0</v>
      </c>
      <c r="T12">
        <v>919144</v>
      </c>
      <c r="U12">
        <v>593220</v>
      </c>
      <c r="V12">
        <v>253641</v>
      </c>
      <c r="W12">
        <v>6314</v>
      </c>
      <c r="X12">
        <v>191276</v>
      </c>
      <c r="Y12">
        <v>77752</v>
      </c>
      <c r="Z12">
        <v>27030</v>
      </c>
      <c r="AA12">
        <v>1149233</v>
      </c>
      <c r="AB12">
        <v>0</v>
      </c>
      <c r="AC12">
        <v>1149233</v>
      </c>
      <c r="AD12">
        <v>2068377</v>
      </c>
    </row>
    <row r="13" spans="1:30" x14ac:dyDescent="0.25">
      <c r="A13" t="s">
        <v>5</v>
      </c>
      <c r="B13" t="s">
        <v>24</v>
      </c>
      <c r="C13">
        <v>1433</v>
      </c>
      <c r="D13">
        <v>863</v>
      </c>
      <c r="E13">
        <v>1690</v>
      </c>
      <c r="F13">
        <v>88790</v>
      </c>
      <c r="G13">
        <v>23517</v>
      </c>
      <c r="H13">
        <v>1183</v>
      </c>
      <c r="I13">
        <v>8704</v>
      </c>
      <c r="J13">
        <v>12426</v>
      </c>
      <c r="K13">
        <v>1066</v>
      </c>
      <c r="L13">
        <v>10791</v>
      </c>
      <c r="M13">
        <v>7669</v>
      </c>
      <c r="N13">
        <v>1572</v>
      </c>
      <c r="O13">
        <v>13392</v>
      </c>
      <c r="P13">
        <v>13375</v>
      </c>
      <c r="Q13">
        <v>3079</v>
      </c>
      <c r="R13">
        <v>189550</v>
      </c>
      <c r="S13">
        <v>0</v>
      </c>
      <c r="T13">
        <v>189549</v>
      </c>
      <c r="U13">
        <v>1489087</v>
      </c>
      <c r="V13">
        <v>106879</v>
      </c>
      <c r="W13">
        <v>0</v>
      </c>
      <c r="X13">
        <v>0</v>
      </c>
      <c r="Y13">
        <v>0</v>
      </c>
      <c r="Z13">
        <v>0</v>
      </c>
      <c r="AA13">
        <v>1595966</v>
      </c>
      <c r="AB13">
        <v>0</v>
      </c>
      <c r="AC13">
        <v>1595966</v>
      </c>
      <c r="AD13">
        <v>1785514</v>
      </c>
    </row>
    <row r="14" spans="1:30" x14ac:dyDescent="0.25">
      <c r="A14" t="s">
        <v>6</v>
      </c>
      <c r="B14" t="s">
        <v>25</v>
      </c>
      <c r="C14">
        <v>12433</v>
      </c>
      <c r="D14">
        <v>18942</v>
      </c>
      <c r="E14">
        <v>27974</v>
      </c>
      <c r="F14">
        <v>32308</v>
      </c>
      <c r="G14">
        <v>205045</v>
      </c>
      <c r="H14">
        <v>84173</v>
      </c>
      <c r="I14">
        <v>78961</v>
      </c>
      <c r="J14">
        <v>153859</v>
      </c>
      <c r="K14">
        <v>25426</v>
      </c>
      <c r="L14">
        <v>47552</v>
      </c>
      <c r="M14">
        <v>72808</v>
      </c>
      <c r="N14">
        <v>28564</v>
      </c>
      <c r="O14">
        <v>16627</v>
      </c>
      <c r="P14">
        <v>7819</v>
      </c>
      <c r="Q14">
        <v>77289</v>
      </c>
      <c r="R14">
        <v>889780</v>
      </c>
      <c r="S14">
        <v>0</v>
      </c>
      <c r="T14">
        <v>889782</v>
      </c>
      <c r="U14">
        <v>368551</v>
      </c>
      <c r="V14">
        <v>32595</v>
      </c>
      <c r="W14">
        <v>1716</v>
      </c>
      <c r="X14">
        <v>119006</v>
      </c>
      <c r="Y14">
        <v>-29608</v>
      </c>
      <c r="Z14">
        <v>3581</v>
      </c>
      <c r="AA14">
        <v>495841</v>
      </c>
      <c r="AB14">
        <v>0</v>
      </c>
      <c r="AC14">
        <v>495841</v>
      </c>
      <c r="AD14">
        <v>1385623</v>
      </c>
    </row>
    <row r="15" spans="1:30" x14ac:dyDescent="0.25">
      <c r="A15">
        <v>51</v>
      </c>
      <c r="B15" t="s">
        <v>26</v>
      </c>
      <c r="C15">
        <v>580</v>
      </c>
      <c r="D15">
        <v>2180</v>
      </c>
      <c r="E15">
        <v>2807</v>
      </c>
      <c r="F15">
        <v>8579</v>
      </c>
      <c r="G15">
        <v>22634</v>
      </c>
      <c r="H15">
        <v>25141</v>
      </c>
      <c r="I15">
        <v>29023</v>
      </c>
      <c r="J15">
        <v>13737</v>
      </c>
      <c r="K15">
        <v>233477</v>
      </c>
      <c r="L15">
        <v>73325</v>
      </c>
      <c r="M15">
        <v>120696</v>
      </c>
      <c r="N15">
        <v>40305</v>
      </c>
      <c r="O15">
        <v>21742</v>
      </c>
      <c r="P15">
        <v>18788</v>
      </c>
      <c r="Q15">
        <v>99339</v>
      </c>
      <c r="R15">
        <v>712353</v>
      </c>
      <c r="S15">
        <v>0</v>
      </c>
      <c r="T15">
        <v>712352</v>
      </c>
      <c r="U15">
        <v>541764</v>
      </c>
      <c r="V15">
        <v>212820</v>
      </c>
      <c r="W15">
        <v>953</v>
      </c>
      <c r="X15">
        <v>74864</v>
      </c>
      <c r="Y15">
        <v>-17694</v>
      </c>
      <c r="Z15">
        <v>11031</v>
      </c>
      <c r="AA15">
        <v>823738</v>
      </c>
      <c r="AB15">
        <v>0</v>
      </c>
      <c r="AC15">
        <v>823738</v>
      </c>
      <c r="AD15">
        <v>1536090</v>
      </c>
    </row>
    <row r="16" spans="1:30" x14ac:dyDescent="0.25">
      <c r="A16" t="s">
        <v>7</v>
      </c>
      <c r="B16" t="s">
        <v>27</v>
      </c>
      <c r="C16">
        <v>33682</v>
      </c>
      <c r="D16">
        <v>42544</v>
      </c>
      <c r="E16">
        <v>13478</v>
      </c>
      <c r="F16">
        <v>56726</v>
      </c>
      <c r="G16">
        <v>91145</v>
      </c>
      <c r="H16">
        <v>187423</v>
      </c>
      <c r="I16">
        <v>232507</v>
      </c>
      <c r="J16">
        <v>138462</v>
      </c>
      <c r="K16">
        <v>84326</v>
      </c>
      <c r="L16">
        <v>1447032</v>
      </c>
      <c r="M16">
        <v>350642</v>
      </c>
      <c r="N16">
        <v>321274</v>
      </c>
      <c r="O16">
        <v>168177</v>
      </c>
      <c r="P16">
        <v>90597</v>
      </c>
      <c r="Q16">
        <v>146422</v>
      </c>
      <c r="R16">
        <v>3404437</v>
      </c>
      <c r="S16">
        <v>0</v>
      </c>
      <c r="T16">
        <v>3404437</v>
      </c>
      <c r="U16">
        <v>3627344</v>
      </c>
      <c r="V16">
        <v>162237</v>
      </c>
      <c r="W16">
        <v>0</v>
      </c>
      <c r="X16">
        <v>235679</v>
      </c>
      <c r="Y16">
        <v>-51199</v>
      </c>
      <c r="Z16">
        <v>0</v>
      </c>
      <c r="AA16">
        <v>3974062</v>
      </c>
      <c r="AB16">
        <v>0</v>
      </c>
      <c r="AC16">
        <v>3974062</v>
      </c>
      <c r="AD16">
        <v>7378498</v>
      </c>
    </row>
    <row r="17" spans="1:30" x14ac:dyDescent="0.25">
      <c r="A17" t="s">
        <v>8</v>
      </c>
      <c r="B17" t="s">
        <v>28</v>
      </c>
      <c r="C17">
        <v>3767</v>
      </c>
      <c r="D17">
        <v>58916</v>
      </c>
      <c r="E17">
        <v>29259</v>
      </c>
      <c r="F17">
        <v>87634</v>
      </c>
      <c r="G17">
        <v>328042</v>
      </c>
      <c r="H17">
        <v>309601</v>
      </c>
      <c r="I17">
        <v>235888</v>
      </c>
      <c r="J17">
        <v>102698</v>
      </c>
      <c r="K17">
        <v>249614</v>
      </c>
      <c r="L17">
        <v>631317</v>
      </c>
      <c r="M17">
        <v>776829</v>
      </c>
      <c r="N17">
        <v>304948</v>
      </c>
      <c r="O17">
        <v>211442</v>
      </c>
      <c r="P17">
        <v>63511</v>
      </c>
      <c r="Q17">
        <v>277096</v>
      </c>
      <c r="R17">
        <v>3670562</v>
      </c>
      <c r="S17">
        <v>0</v>
      </c>
      <c r="T17">
        <v>3670562</v>
      </c>
      <c r="U17">
        <v>293357</v>
      </c>
      <c r="V17">
        <v>828837</v>
      </c>
      <c r="W17">
        <v>0</v>
      </c>
      <c r="X17">
        <v>215534</v>
      </c>
      <c r="Y17">
        <v>-140253</v>
      </c>
      <c r="Z17">
        <v>214258</v>
      </c>
      <c r="AA17">
        <v>1411733</v>
      </c>
      <c r="AB17">
        <v>0</v>
      </c>
      <c r="AC17">
        <v>1411733</v>
      </c>
      <c r="AD17">
        <v>5082295</v>
      </c>
    </row>
    <row r="18" spans="1:30" x14ac:dyDescent="0.25">
      <c r="A18">
        <v>6</v>
      </c>
      <c r="B18" t="s">
        <v>29</v>
      </c>
      <c r="C18">
        <v>18</v>
      </c>
      <c r="D18">
        <v>0</v>
      </c>
      <c r="E18">
        <v>230</v>
      </c>
      <c r="F18">
        <v>10</v>
      </c>
      <c r="G18">
        <v>146</v>
      </c>
      <c r="H18">
        <v>2808</v>
      </c>
      <c r="I18">
        <v>8556</v>
      </c>
      <c r="J18">
        <v>341</v>
      </c>
      <c r="K18">
        <v>363</v>
      </c>
      <c r="L18">
        <v>39</v>
      </c>
      <c r="M18">
        <v>1755</v>
      </c>
      <c r="N18">
        <v>43675</v>
      </c>
      <c r="O18">
        <v>2469</v>
      </c>
      <c r="P18">
        <v>4822</v>
      </c>
      <c r="Q18">
        <v>35748</v>
      </c>
      <c r="R18">
        <v>100980</v>
      </c>
      <c r="S18">
        <v>0</v>
      </c>
      <c r="T18">
        <v>100979</v>
      </c>
      <c r="U18">
        <v>3187722</v>
      </c>
      <c r="V18">
        <v>0</v>
      </c>
      <c r="W18">
        <v>0</v>
      </c>
      <c r="X18">
        <v>5442</v>
      </c>
      <c r="Y18">
        <v>-7168</v>
      </c>
      <c r="Z18">
        <v>0</v>
      </c>
      <c r="AA18">
        <v>3185996</v>
      </c>
      <c r="AB18">
        <v>0</v>
      </c>
      <c r="AC18">
        <v>3185996</v>
      </c>
      <c r="AD18">
        <v>3286975</v>
      </c>
    </row>
    <row r="19" spans="1:30" x14ac:dyDescent="0.25">
      <c r="A19">
        <v>7</v>
      </c>
      <c r="B19" t="s">
        <v>30</v>
      </c>
      <c r="C19">
        <v>574</v>
      </c>
      <c r="D19">
        <v>725</v>
      </c>
      <c r="E19">
        <v>2312</v>
      </c>
      <c r="F19">
        <v>1087</v>
      </c>
      <c r="G19">
        <v>12127</v>
      </c>
      <c r="H19">
        <v>10611</v>
      </c>
      <c r="I19">
        <v>9787</v>
      </c>
      <c r="J19">
        <v>21627</v>
      </c>
      <c r="K19">
        <v>47895</v>
      </c>
      <c r="L19">
        <v>88963</v>
      </c>
      <c r="M19">
        <v>84975</v>
      </c>
      <c r="N19">
        <v>58317</v>
      </c>
      <c r="O19">
        <v>44095</v>
      </c>
      <c r="P19">
        <v>8661</v>
      </c>
      <c r="Q19">
        <v>25569</v>
      </c>
      <c r="R19">
        <v>417325</v>
      </c>
      <c r="S19">
        <v>0</v>
      </c>
      <c r="T19">
        <v>417322</v>
      </c>
      <c r="U19">
        <v>1287587</v>
      </c>
      <c r="V19">
        <v>6011</v>
      </c>
      <c r="W19">
        <v>0</v>
      </c>
      <c r="X19">
        <v>4422</v>
      </c>
      <c r="Y19">
        <v>-1329</v>
      </c>
      <c r="Z19">
        <v>0</v>
      </c>
      <c r="AA19">
        <v>1296691</v>
      </c>
      <c r="AB19">
        <v>0</v>
      </c>
      <c r="AC19">
        <v>1296691</v>
      </c>
      <c r="AD19">
        <v>1714013</v>
      </c>
    </row>
    <row r="20" spans="1:30" x14ac:dyDescent="0.25">
      <c r="A20">
        <v>81</v>
      </c>
      <c r="B20" t="s">
        <v>31</v>
      </c>
      <c r="C20">
        <v>677</v>
      </c>
      <c r="D20">
        <v>905</v>
      </c>
      <c r="E20">
        <v>468</v>
      </c>
      <c r="F20">
        <v>8279</v>
      </c>
      <c r="G20">
        <v>21587</v>
      </c>
      <c r="H20">
        <v>29171</v>
      </c>
      <c r="I20">
        <v>19020</v>
      </c>
      <c r="J20">
        <v>19675</v>
      </c>
      <c r="K20">
        <v>8649</v>
      </c>
      <c r="L20">
        <v>39196</v>
      </c>
      <c r="M20">
        <v>35650</v>
      </c>
      <c r="N20">
        <v>27639</v>
      </c>
      <c r="O20">
        <v>18627</v>
      </c>
      <c r="P20">
        <v>10418</v>
      </c>
      <c r="Q20">
        <v>32321</v>
      </c>
      <c r="R20">
        <v>272282</v>
      </c>
      <c r="S20">
        <v>0</v>
      </c>
      <c r="T20">
        <v>272282</v>
      </c>
      <c r="U20">
        <v>672007</v>
      </c>
      <c r="V20">
        <v>0</v>
      </c>
      <c r="W20">
        <v>0</v>
      </c>
      <c r="X20">
        <v>79</v>
      </c>
      <c r="Y20">
        <v>-4899</v>
      </c>
      <c r="Z20">
        <v>0</v>
      </c>
      <c r="AA20">
        <v>667187</v>
      </c>
      <c r="AB20">
        <v>0</v>
      </c>
      <c r="AC20">
        <v>667187</v>
      </c>
      <c r="AD20">
        <v>939469</v>
      </c>
    </row>
    <row r="21" spans="1:30" x14ac:dyDescent="0.25">
      <c r="A21" t="s">
        <v>9</v>
      </c>
      <c r="B21" t="s">
        <v>32</v>
      </c>
      <c r="C21">
        <v>17</v>
      </c>
      <c r="D21">
        <v>6</v>
      </c>
      <c r="E21">
        <v>2857</v>
      </c>
      <c r="F21">
        <v>5</v>
      </c>
      <c r="G21">
        <v>4698</v>
      </c>
      <c r="H21">
        <v>14553</v>
      </c>
      <c r="I21">
        <v>7104</v>
      </c>
      <c r="J21">
        <v>12272</v>
      </c>
      <c r="K21">
        <v>2853</v>
      </c>
      <c r="L21">
        <v>18044</v>
      </c>
      <c r="M21">
        <v>9470</v>
      </c>
      <c r="N21">
        <v>8614</v>
      </c>
      <c r="O21">
        <v>6836</v>
      </c>
      <c r="P21">
        <v>2479</v>
      </c>
      <c r="Q21">
        <v>9629</v>
      </c>
      <c r="R21">
        <v>99437</v>
      </c>
      <c r="S21">
        <v>0</v>
      </c>
      <c r="T21">
        <v>99437</v>
      </c>
      <c r="U21">
        <v>81863</v>
      </c>
      <c r="V21">
        <v>0</v>
      </c>
      <c r="W21">
        <v>0</v>
      </c>
      <c r="X21">
        <v>912</v>
      </c>
      <c r="Y21">
        <v>-295</v>
      </c>
      <c r="Z21">
        <v>2995056</v>
      </c>
      <c r="AA21">
        <v>3077536</v>
      </c>
      <c r="AB21">
        <v>0</v>
      </c>
      <c r="AC21">
        <v>3077536</v>
      </c>
      <c r="AD21">
        <v>3176973</v>
      </c>
    </row>
    <row r="22" spans="1:30" x14ac:dyDescent="0.25">
      <c r="A22" t="s">
        <v>46</v>
      </c>
      <c r="B22" t="s">
        <v>47</v>
      </c>
      <c r="C22">
        <v>39</v>
      </c>
      <c r="D22">
        <v>109</v>
      </c>
      <c r="E22">
        <v>4799</v>
      </c>
      <c r="F22">
        <v>2443</v>
      </c>
      <c r="G22">
        <v>26026</v>
      </c>
      <c r="H22">
        <v>0</v>
      </c>
      <c r="I22">
        <v>380</v>
      </c>
      <c r="J22">
        <v>11512</v>
      </c>
      <c r="K22">
        <v>130</v>
      </c>
      <c r="L22">
        <v>-35</v>
      </c>
      <c r="M22">
        <v>71</v>
      </c>
      <c r="N22">
        <v>3754</v>
      </c>
      <c r="O22">
        <v>263</v>
      </c>
      <c r="P22">
        <v>11002</v>
      </c>
      <c r="Q22">
        <v>-51</v>
      </c>
      <c r="R22">
        <v>60442</v>
      </c>
      <c r="S22">
        <v>0</v>
      </c>
      <c r="T22">
        <v>60440</v>
      </c>
      <c r="U22">
        <v>97015</v>
      </c>
      <c r="V22">
        <v>-171875</v>
      </c>
      <c r="W22">
        <v>2088</v>
      </c>
      <c r="X22">
        <v>23313</v>
      </c>
      <c r="Y22">
        <v>-17452</v>
      </c>
      <c r="Z22">
        <v>15484</v>
      </c>
      <c r="AA22">
        <v>-51427</v>
      </c>
      <c r="AB22">
        <v>0</v>
      </c>
      <c r="AC22">
        <v>-51427</v>
      </c>
      <c r="AD22">
        <v>9013</v>
      </c>
    </row>
    <row r="23" spans="1:30" x14ac:dyDescent="0.25">
      <c r="A23" t="s">
        <v>48</v>
      </c>
      <c r="B23" t="s">
        <v>49</v>
      </c>
      <c r="C23">
        <v>1221</v>
      </c>
      <c r="D23">
        <v>2034</v>
      </c>
      <c r="E23">
        <v>945</v>
      </c>
      <c r="F23">
        <v>2265</v>
      </c>
      <c r="G23">
        <v>19955</v>
      </c>
      <c r="H23">
        <v>6164</v>
      </c>
      <c r="I23">
        <v>5029</v>
      </c>
      <c r="J23">
        <v>21568</v>
      </c>
      <c r="K23">
        <v>10370</v>
      </c>
      <c r="L23">
        <v>47356</v>
      </c>
      <c r="M23">
        <v>8382</v>
      </c>
      <c r="N23">
        <v>986</v>
      </c>
      <c r="O23">
        <v>3410</v>
      </c>
      <c r="P23">
        <v>539</v>
      </c>
      <c r="Q23">
        <v>12334</v>
      </c>
      <c r="R23">
        <v>142558</v>
      </c>
      <c r="S23">
        <v>0</v>
      </c>
      <c r="T23">
        <v>142555</v>
      </c>
      <c r="U23">
        <v>-66068</v>
      </c>
      <c r="V23">
        <v>10357</v>
      </c>
      <c r="W23">
        <v>0</v>
      </c>
      <c r="X23">
        <v>201465</v>
      </c>
      <c r="Y23">
        <v>-284006</v>
      </c>
      <c r="Z23">
        <v>0</v>
      </c>
      <c r="AA23">
        <v>-138251</v>
      </c>
      <c r="AB23">
        <v>0</v>
      </c>
      <c r="AC23">
        <v>-138251</v>
      </c>
      <c r="AD23">
        <v>4304</v>
      </c>
    </row>
    <row r="24" spans="1:30" x14ac:dyDescent="0.25">
      <c r="B24" t="s">
        <v>33</v>
      </c>
      <c r="C24">
        <v>278284</v>
      </c>
      <c r="D24">
        <v>269650</v>
      </c>
      <c r="E24">
        <v>167816</v>
      </c>
      <c r="F24">
        <v>803561</v>
      </c>
      <c r="G24">
        <v>3866987</v>
      </c>
      <c r="H24">
        <v>813256</v>
      </c>
      <c r="I24">
        <v>759985</v>
      </c>
      <c r="J24">
        <v>656901</v>
      </c>
      <c r="K24">
        <v>791630</v>
      </c>
      <c r="L24">
        <v>2782793</v>
      </c>
      <c r="M24">
        <v>1690300</v>
      </c>
      <c r="N24">
        <v>1117595</v>
      </c>
      <c r="O24">
        <v>692790</v>
      </c>
      <c r="P24">
        <v>318515</v>
      </c>
      <c r="Q24">
        <v>1373698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</row>
    <row r="25" spans="1:30" x14ac:dyDescent="0.25">
      <c r="B25" t="s">
        <v>34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</row>
    <row r="26" spans="1:30" x14ac:dyDescent="0.25">
      <c r="B26" t="s">
        <v>35</v>
      </c>
      <c r="C26">
        <v>278284</v>
      </c>
      <c r="D26">
        <v>269650</v>
      </c>
      <c r="E26">
        <v>167816</v>
      </c>
      <c r="F26">
        <v>803561</v>
      </c>
      <c r="G26">
        <v>3866987</v>
      </c>
      <c r="H26">
        <v>813256</v>
      </c>
      <c r="I26">
        <v>759985</v>
      </c>
      <c r="J26">
        <v>656901</v>
      </c>
      <c r="K26">
        <v>791630</v>
      </c>
      <c r="L26">
        <v>2782793</v>
      </c>
      <c r="M26">
        <v>1690300</v>
      </c>
      <c r="N26">
        <v>1117595</v>
      </c>
      <c r="O26">
        <v>692790</v>
      </c>
      <c r="P26">
        <v>318515</v>
      </c>
      <c r="Q26">
        <v>1373698</v>
      </c>
      <c r="R26">
        <v>0</v>
      </c>
      <c r="S26">
        <v>0</v>
      </c>
      <c r="T26">
        <v>16383760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</row>
    <row r="27" spans="1:30" x14ac:dyDescent="0.25">
      <c r="A27" t="s">
        <v>50</v>
      </c>
      <c r="B27" t="s">
        <v>51</v>
      </c>
      <c r="C27">
        <v>58362</v>
      </c>
      <c r="D27">
        <v>70543</v>
      </c>
      <c r="E27">
        <v>85838</v>
      </c>
      <c r="F27">
        <v>656805</v>
      </c>
      <c r="G27">
        <v>1008194</v>
      </c>
      <c r="H27">
        <v>480180</v>
      </c>
      <c r="I27">
        <v>564286</v>
      </c>
      <c r="J27">
        <v>410492</v>
      </c>
      <c r="K27">
        <v>322355</v>
      </c>
      <c r="L27">
        <v>1008997</v>
      </c>
      <c r="M27">
        <v>2281652</v>
      </c>
      <c r="N27">
        <v>1485416</v>
      </c>
      <c r="O27">
        <v>544147</v>
      </c>
      <c r="P27">
        <v>464571</v>
      </c>
      <c r="Q27">
        <v>2002656</v>
      </c>
      <c r="R27">
        <v>0</v>
      </c>
      <c r="S27">
        <v>0</v>
      </c>
      <c r="T27">
        <v>11444495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</row>
    <row r="28" spans="1:30" x14ac:dyDescent="0.25">
      <c r="A28" t="s">
        <v>52</v>
      </c>
      <c r="B28" t="s">
        <v>53</v>
      </c>
      <c r="C28">
        <v>-9578</v>
      </c>
      <c r="D28">
        <v>44327</v>
      </c>
      <c r="E28">
        <v>64536</v>
      </c>
      <c r="F28">
        <v>11111</v>
      </c>
      <c r="G28">
        <v>83148</v>
      </c>
      <c r="H28">
        <v>280605</v>
      </c>
      <c r="I28">
        <v>244405</v>
      </c>
      <c r="J28">
        <v>43022</v>
      </c>
      <c r="K28">
        <v>60532</v>
      </c>
      <c r="L28">
        <v>361361</v>
      </c>
      <c r="M28">
        <v>64543</v>
      </c>
      <c r="N28">
        <v>42116</v>
      </c>
      <c r="O28">
        <v>122183</v>
      </c>
      <c r="P28">
        <v>32563</v>
      </c>
      <c r="Q28">
        <v>-27336</v>
      </c>
      <c r="R28">
        <v>0</v>
      </c>
      <c r="S28">
        <v>0</v>
      </c>
      <c r="T28">
        <v>1417539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0" x14ac:dyDescent="0.25">
      <c r="A29" t="s">
        <v>54</v>
      </c>
      <c r="B29" t="s">
        <v>55</v>
      </c>
      <c r="C29">
        <v>127624</v>
      </c>
      <c r="D29">
        <v>170768</v>
      </c>
      <c r="E29">
        <v>179184</v>
      </c>
      <c r="F29">
        <v>315169</v>
      </c>
      <c r="G29">
        <v>1063751</v>
      </c>
      <c r="H29">
        <v>494336</v>
      </c>
      <c r="I29">
        <v>211317</v>
      </c>
      <c r="J29">
        <v>247455</v>
      </c>
      <c r="K29">
        <v>649527</v>
      </c>
      <c r="L29">
        <v>3184341</v>
      </c>
      <c r="M29">
        <v>724236</v>
      </c>
      <c r="N29">
        <v>260203</v>
      </c>
      <c r="O29">
        <v>308789</v>
      </c>
      <c r="P29">
        <v>120790</v>
      </c>
      <c r="Q29">
        <v>513703</v>
      </c>
      <c r="R29">
        <v>0</v>
      </c>
      <c r="S29">
        <v>0</v>
      </c>
      <c r="T29">
        <v>8571191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</row>
    <row r="30" spans="1:30" x14ac:dyDescent="0.25">
      <c r="B30" t="s">
        <v>56</v>
      </c>
      <c r="C30">
        <v>176408</v>
      </c>
      <c r="D30">
        <v>285637</v>
      </c>
      <c r="E30">
        <v>329558</v>
      </c>
      <c r="F30">
        <v>983085</v>
      </c>
      <c r="G30">
        <v>2155093</v>
      </c>
      <c r="H30">
        <v>1255121</v>
      </c>
      <c r="I30">
        <v>1020008</v>
      </c>
      <c r="J30">
        <v>700969</v>
      </c>
      <c r="K30">
        <v>1032413</v>
      </c>
      <c r="L30">
        <v>4554700</v>
      </c>
      <c r="M30">
        <v>3070431</v>
      </c>
      <c r="N30">
        <v>1787735</v>
      </c>
      <c r="O30">
        <v>975119</v>
      </c>
      <c r="P30">
        <v>617925</v>
      </c>
      <c r="Q30">
        <v>2489023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</row>
    <row r="31" spans="1:30" x14ac:dyDescent="0.25">
      <c r="B31" t="s">
        <v>57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</row>
    <row r="32" spans="1:30" x14ac:dyDescent="0.25">
      <c r="B32" t="s">
        <v>58</v>
      </c>
      <c r="C32">
        <v>176408</v>
      </c>
      <c r="D32">
        <v>285637</v>
      </c>
      <c r="E32">
        <v>329558</v>
      </c>
      <c r="F32">
        <v>983085</v>
      </c>
      <c r="G32">
        <v>2155093</v>
      </c>
      <c r="H32">
        <v>1255121</v>
      </c>
      <c r="I32">
        <v>1020008</v>
      </c>
      <c r="J32">
        <v>700969</v>
      </c>
      <c r="K32">
        <v>1032413</v>
      </c>
      <c r="L32">
        <v>4554700</v>
      </c>
      <c r="M32">
        <v>3070431</v>
      </c>
      <c r="N32">
        <v>1787735</v>
      </c>
      <c r="O32">
        <v>975119</v>
      </c>
      <c r="P32">
        <v>617925</v>
      </c>
      <c r="Q32">
        <v>2489023</v>
      </c>
      <c r="R32">
        <v>21433225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21433225</v>
      </c>
      <c r="AD32">
        <v>0</v>
      </c>
    </row>
    <row r="33" spans="1:30" x14ac:dyDescent="0.25">
      <c r="B33" t="s">
        <v>59</v>
      </c>
      <c r="C33">
        <v>454691</v>
      </c>
      <c r="D33">
        <v>555287</v>
      </c>
      <c r="E33">
        <v>497374</v>
      </c>
      <c r="F33">
        <v>1786646</v>
      </c>
      <c r="G33">
        <v>6022080</v>
      </c>
      <c r="H33">
        <v>2068377</v>
      </c>
      <c r="I33">
        <v>1779993</v>
      </c>
      <c r="J33">
        <v>1357869</v>
      </c>
      <c r="K33">
        <v>1824043</v>
      </c>
      <c r="L33">
        <v>7337493</v>
      </c>
      <c r="M33">
        <v>4760730</v>
      </c>
      <c r="N33">
        <v>2905330</v>
      </c>
      <c r="O33">
        <v>1667909</v>
      </c>
      <c r="P33">
        <v>936439</v>
      </c>
      <c r="Q33">
        <v>3862721</v>
      </c>
      <c r="R33">
        <v>0</v>
      </c>
      <c r="S33">
        <v>0</v>
      </c>
      <c r="T33">
        <v>0</v>
      </c>
      <c r="U33">
        <v>14544601</v>
      </c>
      <c r="V33">
        <v>3702122</v>
      </c>
      <c r="W33">
        <v>49100</v>
      </c>
      <c r="X33">
        <v>2178432</v>
      </c>
      <c r="Y33">
        <v>-2788904</v>
      </c>
      <c r="Z33">
        <v>3747874</v>
      </c>
      <c r="AA33">
        <v>0</v>
      </c>
      <c r="AB33">
        <v>0</v>
      </c>
      <c r="AC33">
        <v>0</v>
      </c>
      <c r="AD33">
        <v>37816985</v>
      </c>
    </row>
    <row r="34" spans="1:30" x14ac:dyDescent="0.25">
      <c r="A34" t="s">
        <v>60</v>
      </c>
    </row>
    <row r="35" spans="1:30" x14ac:dyDescent="0.25">
      <c r="A35" t="s">
        <v>61</v>
      </c>
    </row>
    <row r="36" spans="1:30" x14ac:dyDescent="0.25">
      <c r="A36" t="s">
        <v>62</v>
      </c>
    </row>
    <row r="37" spans="1:30" x14ac:dyDescent="0.25">
      <c r="A37" t="s">
        <v>63</v>
      </c>
      <c r="C37" s="2">
        <f>C22/C$24</f>
        <v>1.4014460048008509E-4</v>
      </c>
      <c r="D37" s="2">
        <f t="shared" ref="D37:Q38" si="0">D22/D$24</f>
        <v>4.0422770257741514E-4</v>
      </c>
      <c r="E37" s="2">
        <f t="shared" si="0"/>
        <v>2.8596796491395338E-2</v>
      </c>
      <c r="F37" s="2">
        <f t="shared" si="0"/>
        <v>3.0402172330414243E-3</v>
      </c>
      <c r="G37" s="2">
        <f t="shared" si="0"/>
        <v>6.7303044980497736E-3</v>
      </c>
      <c r="H37" s="2">
        <f t="shared" si="0"/>
        <v>0</v>
      </c>
      <c r="I37" s="2">
        <f t="shared" si="0"/>
        <v>5.0000986861582796E-4</v>
      </c>
      <c r="J37" s="2">
        <f t="shared" si="0"/>
        <v>1.7524710725055983E-2</v>
      </c>
      <c r="K37" s="2">
        <f t="shared" si="0"/>
        <v>1.642181322082286E-4</v>
      </c>
      <c r="L37" s="2">
        <f t="shared" si="0"/>
        <v>-1.2577291950928438E-5</v>
      </c>
      <c r="M37" s="2">
        <f t="shared" si="0"/>
        <v>4.2004377921079101E-5</v>
      </c>
      <c r="N37" s="2">
        <f t="shared" si="0"/>
        <v>3.3589985638804755E-3</v>
      </c>
      <c r="O37" s="2">
        <f t="shared" si="0"/>
        <v>3.7962441721156484E-4</v>
      </c>
      <c r="P37" s="2">
        <f t="shared" si="0"/>
        <v>3.4541544354269031E-2</v>
      </c>
      <c r="Q37" s="2">
        <f t="shared" si="0"/>
        <v>-3.712606409851365E-5</v>
      </c>
      <c r="U37" s="2">
        <f>U22/SUM(U$7:U$23)</f>
        <v>6.6701731226709573E-3</v>
      </c>
      <c r="V37" s="2">
        <f t="shared" ref="V37:Z38" si="1">V22/SUM(V$7:V$23)</f>
        <v>-4.6426076720324179E-2</v>
      </c>
      <c r="W37" s="2">
        <f t="shared" si="1"/>
        <v>4.2526324365058349E-2</v>
      </c>
      <c r="X37" s="2">
        <f t="shared" si="1"/>
        <v>1.0701729178726176E-2</v>
      </c>
      <c r="Y37" s="2">
        <f t="shared" si="1"/>
        <v>6.2576530932391024E-3</v>
      </c>
      <c r="Z37" s="2">
        <f t="shared" si="1"/>
        <v>4.1314077977520599E-3</v>
      </c>
    </row>
    <row r="38" spans="1:30" x14ac:dyDescent="0.25">
      <c r="C38" s="2">
        <f>C23/C$24</f>
        <v>4.3876040304149716E-3</v>
      </c>
      <c r="D38" s="2">
        <f t="shared" si="0"/>
        <v>7.5431114407565362E-3</v>
      </c>
      <c r="E38" s="2">
        <f t="shared" si="0"/>
        <v>5.6311674691328596E-3</v>
      </c>
      <c r="F38" s="2">
        <f t="shared" si="0"/>
        <v>2.8187032471710298E-3</v>
      </c>
      <c r="G38" s="2">
        <f t="shared" si="0"/>
        <v>5.1603483538993017E-3</v>
      </c>
      <c r="H38" s="2">
        <f t="shared" si="0"/>
        <v>7.5794091897262361E-3</v>
      </c>
      <c r="I38" s="2">
        <f t="shared" si="0"/>
        <v>6.6172358664973651E-3</v>
      </c>
      <c r="J38" s="2">
        <f t="shared" si="0"/>
        <v>3.2832953519632335E-2</v>
      </c>
      <c r="K38" s="2">
        <f t="shared" si="0"/>
        <v>1.3099554084610235E-2</v>
      </c>
      <c r="L38" s="2">
        <f t="shared" si="0"/>
        <v>1.7017435360804776E-2</v>
      </c>
      <c r="M38" s="2">
        <f t="shared" si="0"/>
        <v>4.9588830385138734E-3</v>
      </c>
      <c r="N38" s="2">
        <f t="shared" si="0"/>
        <v>8.8225162066759427E-4</v>
      </c>
      <c r="O38" s="2">
        <f t="shared" si="0"/>
        <v>4.922126474111924E-3</v>
      </c>
      <c r="P38" s="2">
        <f t="shared" si="0"/>
        <v>1.6922279955418112E-3</v>
      </c>
      <c r="Q38" s="2">
        <f t="shared" si="0"/>
        <v>8.9786838155111234E-3</v>
      </c>
      <c r="U38" s="2">
        <f>U23/SUM(U$7:U$23)</f>
        <v>-4.5424418684597723E-3</v>
      </c>
      <c r="V38" s="2">
        <f t="shared" si="1"/>
        <v>2.7975847365375858E-3</v>
      </c>
      <c r="W38" s="2">
        <f t="shared" si="1"/>
        <v>0</v>
      </c>
      <c r="X38" s="2">
        <f t="shared" si="1"/>
        <v>9.2481614077642049E-2</v>
      </c>
      <c r="Y38" s="2">
        <f t="shared" si="1"/>
        <v>0.101834232431725</v>
      </c>
      <c r="Z38" s="2">
        <f t="shared" si="1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7"/>
  <sheetViews>
    <sheetView tabSelected="1" workbookViewId="0">
      <selection activeCell="S24" sqref="S24"/>
    </sheetView>
  </sheetViews>
  <sheetFormatPr defaultRowHeight="15" x14ac:dyDescent="0.25"/>
  <sheetData>
    <row r="1" spans="1:22" x14ac:dyDescent="0.25">
      <c r="A1" t="s">
        <v>64</v>
      </c>
    </row>
    <row r="2" spans="1:22" x14ac:dyDescent="0.25">
      <c r="A2" t="s">
        <v>1</v>
      </c>
    </row>
    <row r="3" spans="1:22" x14ac:dyDescent="0.25">
      <c r="A3" t="s">
        <v>2</v>
      </c>
    </row>
    <row r="4" spans="1:22" x14ac:dyDescent="0.25">
      <c r="A4">
        <v>2019</v>
      </c>
    </row>
    <row r="5" spans="1:22" x14ac:dyDescent="0.25">
      <c r="B5" t="s">
        <v>65</v>
      </c>
      <c r="C5">
        <v>11</v>
      </c>
      <c r="D5">
        <v>21</v>
      </c>
      <c r="E5">
        <v>22</v>
      </c>
      <c r="F5">
        <v>23</v>
      </c>
      <c r="G5" t="s">
        <v>4</v>
      </c>
      <c r="H5">
        <v>42</v>
      </c>
      <c r="I5" t="s">
        <v>5</v>
      </c>
      <c r="J5" t="s">
        <v>6</v>
      </c>
      <c r="K5">
        <v>51</v>
      </c>
      <c r="L5" t="s">
        <v>7</v>
      </c>
      <c r="M5" t="s">
        <v>8</v>
      </c>
      <c r="N5">
        <v>6</v>
      </c>
      <c r="O5">
        <v>7</v>
      </c>
      <c r="P5">
        <v>81</v>
      </c>
      <c r="Q5" t="s">
        <v>9</v>
      </c>
      <c r="R5" t="s">
        <v>46</v>
      </c>
      <c r="S5" t="s">
        <v>48</v>
      </c>
    </row>
    <row r="6" spans="1:22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  <c r="H6" t="s">
        <v>23</v>
      </c>
      <c r="I6" t="s">
        <v>24</v>
      </c>
      <c r="J6" t="s">
        <v>25</v>
      </c>
      <c r="K6" t="s">
        <v>26</v>
      </c>
      <c r="L6" t="s">
        <v>27</v>
      </c>
      <c r="M6" t="s">
        <v>28</v>
      </c>
      <c r="N6" t="s">
        <v>29</v>
      </c>
      <c r="O6" t="s">
        <v>30</v>
      </c>
      <c r="P6" t="s">
        <v>31</v>
      </c>
      <c r="Q6" t="s">
        <v>32</v>
      </c>
      <c r="R6" t="s">
        <v>66</v>
      </c>
      <c r="S6" t="s">
        <v>67</v>
      </c>
      <c r="T6" t="s">
        <v>59</v>
      </c>
    </row>
    <row r="7" spans="1:22" x14ac:dyDescent="0.25">
      <c r="A7" t="s">
        <v>68</v>
      </c>
      <c r="B7" t="s">
        <v>18</v>
      </c>
      <c r="C7">
        <v>452273</v>
      </c>
      <c r="D7">
        <v>0</v>
      </c>
      <c r="E7">
        <v>0</v>
      </c>
      <c r="F7">
        <v>0</v>
      </c>
      <c r="G7">
        <v>11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2407</v>
      </c>
      <c r="P7">
        <v>0</v>
      </c>
      <c r="Q7">
        <v>0</v>
      </c>
      <c r="R7">
        <v>0</v>
      </c>
      <c r="S7">
        <v>0</v>
      </c>
      <c r="T7">
        <v>454691</v>
      </c>
      <c r="V7" s="2">
        <f>SUM(R7:S7)/T7</f>
        <v>0</v>
      </c>
    </row>
    <row r="8" spans="1:22" x14ac:dyDescent="0.25">
      <c r="A8" t="s">
        <v>69</v>
      </c>
      <c r="B8" t="s">
        <v>19</v>
      </c>
      <c r="C8">
        <v>0</v>
      </c>
      <c r="D8">
        <v>532117</v>
      </c>
      <c r="E8">
        <v>0</v>
      </c>
      <c r="F8">
        <v>0</v>
      </c>
      <c r="G8">
        <v>23170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555287</v>
      </c>
      <c r="V8" s="2">
        <f t="shared" ref="V8:V22" si="0">SUM(R8:S8)/T8</f>
        <v>0</v>
      </c>
    </row>
    <row r="9" spans="1:22" x14ac:dyDescent="0.25">
      <c r="A9" t="s">
        <v>70</v>
      </c>
      <c r="B9" t="s">
        <v>20</v>
      </c>
      <c r="C9">
        <v>0</v>
      </c>
      <c r="D9">
        <v>96</v>
      </c>
      <c r="E9">
        <v>495154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2124</v>
      </c>
      <c r="R9">
        <v>0</v>
      </c>
      <c r="S9">
        <v>0</v>
      </c>
      <c r="T9">
        <v>497374</v>
      </c>
      <c r="V9" s="2">
        <f t="shared" si="0"/>
        <v>0</v>
      </c>
    </row>
    <row r="10" spans="1:22" x14ac:dyDescent="0.25">
      <c r="A10" t="s">
        <v>71</v>
      </c>
      <c r="B10" t="s">
        <v>21</v>
      </c>
      <c r="C10">
        <v>0</v>
      </c>
      <c r="D10">
        <v>0</v>
      </c>
      <c r="E10">
        <v>0</v>
      </c>
      <c r="F10">
        <v>1786646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1786646</v>
      </c>
      <c r="V10" s="2">
        <f t="shared" si="0"/>
        <v>0</v>
      </c>
    </row>
    <row r="11" spans="1:22" x14ac:dyDescent="0.25">
      <c r="A11" t="s">
        <v>72</v>
      </c>
      <c r="B11" t="s">
        <v>22</v>
      </c>
      <c r="C11">
        <v>0</v>
      </c>
      <c r="D11">
        <v>941</v>
      </c>
      <c r="E11">
        <v>0</v>
      </c>
      <c r="F11">
        <v>551</v>
      </c>
      <c r="G11">
        <v>5994615</v>
      </c>
      <c r="H11">
        <v>0</v>
      </c>
      <c r="I11">
        <v>0</v>
      </c>
      <c r="J11">
        <v>0</v>
      </c>
      <c r="K11">
        <v>0</v>
      </c>
      <c r="L11">
        <v>24</v>
      </c>
      <c r="M11">
        <v>22095</v>
      </c>
      <c r="N11">
        <v>0</v>
      </c>
      <c r="O11">
        <v>0</v>
      </c>
      <c r="P11">
        <v>120</v>
      </c>
      <c r="Q11">
        <v>0</v>
      </c>
      <c r="R11">
        <v>3735</v>
      </c>
      <c r="S11">
        <v>0</v>
      </c>
      <c r="T11">
        <v>6022080</v>
      </c>
      <c r="V11" s="2">
        <f t="shared" si="0"/>
        <v>6.202175992348159E-4</v>
      </c>
    </row>
    <row r="12" spans="1:22" x14ac:dyDescent="0.25">
      <c r="A12" t="s">
        <v>73</v>
      </c>
      <c r="B12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2068377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2068377</v>
      </c>
      <c r="V12" s="2">
        <f t="shared" si="0"/>
        <v>0</v>
      </c>
    </row>
    <row r="13" spans="1:22" x14ac:dyDescent="0.25">
      <c r="A13" t="s">
        <v>74</v>
      </c>
      <c r="B13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1779993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1779993</v>
      </c>
      <c r="V13" s="2">
        <f t="shared" si="0"/>
        <v>0</v>
      </c>
    </row>
    <row r="14" spans="1:22" x14ac:dyDescent="0.25">
      <c r="A14" t="s">
        <v>75</v>
      </c>
      <c r="B14" t="s">
        <v>25</v>
      </c>
      <c r="C14">
        <v>990</v>
      </c>
      <c r="D14">
        <v>0</v>
      </c>
      <c r="E14">
        <v>0</v>
      </c>
      <c r="F14">
        <v>0</v>
      </c>
      <c r="G14">
        <v>0</v>
      </c>
      <c r="H14">
        <v>0</v>
      </c>
      <c r="I14">
        <v>22</v>
      </c>
      <c r="J14">
        <v>1352881</v>
      </c>
      <c r="K14">
        <v>0</v>
      </c>
      <c r="L14">
        <v>0</v>
      </c>
      <c r="M14">
        <v>3866</v>
      </c>
      <c r="N14">
        <v>63</v>
      </c>
      <c r="O14">
        <v>47</v>
      </c>
      <c r="P14">
        <v>0</v>
      </c>
      <c r="Q14">
        <v>0</v>
      </c>
      <c r="R14">
        <v>0</v>
      </c>
      <c r="S14">
        <v>0</v>
      </c>
      <c r="T14">
        <v>1357869</v>
      </c>
      <c r="V14" s="2">
        <f t="shared" si="0"/>
        <v>0</v>
      </c>
    </row>
    <row r="15" spans="1:22" x14ac:dyDescent="0.25">
      <c r="A15" t="s">
        <v>76</v>
      </c>
      <c r="B15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1533582</v>
      </c>
      <c r="L15">
        <v>368</v>
      </c>
      <c r="M15">
        <v>280225</v>
      </c>
      <c r="N15">
        <v>9790</v>
      </c>
      <c r="O15">
        <v>72</v>
      </c>
      <c r="P15">
        <v>5</v>
      </c>
      <c r="Q15">
        <v>0</v>
      </c>
      <c r="R15">
        <v>0</v>
      </c>
      <c r="S15">
        <v>0</v>
      </c>
      <c r="T15">
        <v>1824043</v>
      </c>
      <c r="V15" s="2">
        <f t="shared" si="0"/>
        <v>0</v>
      </c>
    </row>
    <row r="16" spans="1:22" x14ac:dyDescent="0.25">
      <c r="A16" t="s">
        <v>77</v>
      </c>
      <c r="B16" t="s">
        <v>27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32</v>
      </c>
      <c r="K16">
        <v>0</v>
      </c>
      <c r="L16">
        <v>7337403</v>
      </c>
      <c r="M16">
        <v>0</v>
      </c>
      <c r="N16">
        <v>0</v>
      </c>
      <c r="O16">
        <v>0</v>
      </c>
      <c r="P16">
        <v>58</v>
      </c>
      <c r="Q16">
        <v>0</v>
      </c>
      <c r="R16">
        <v>0</v>
      </c>
      <c r="S16">
        <v>0</v>
      </c>
      <c r="T16">
        <v>7337493</v>
      </c>
      <c r="V16" s="2">
        <f t="shared" si="0"/>
        <v>0</v>
      </c>
    </row>
    <row r="17" spans="1:22" x14ac:dyDescent="0.25">
      <c r="A17" t="s">
        <v>78</v>
      </c>
      <c r="B17" t="s">
        <v>28</v>
      </c>
      <c r="C17">
        <v>0</v>
      </c>
      <c r="D17">
        <v>108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1104</v>
      </c>
      <c r="L17">
        <v>392</v>
      </c>
      <c r="M17">
        <v>4758052</v>
      </c>
      <c r="N17">
        <v>276</v>
      </c>
      <c r="O17">
        <v>0</v>
      </c>
      <c r="P17">
        <v>0</v>
      </c>
      <c r="Q17">
        <v>0</v>
      </c>
      <c r="R17">
        <v>798</v>
      </c>
      <c r="S17">
        <v>0</v>
      </c>
      <c r="T17">
        <v>4760730</v>
      </c>
      <c r="V17" s="2">
        <f t="shared" si="0"/>
        <v>1.6762135218758466E-4</v>
      </c>
    </row>
    <row r="18" spans="1:22" x14ac:dyDescent="0.25">
      <c r="A18" t="s">
        <v>79</v>
      </c>
      <c r="B18" t="s">
        <v>29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2905330</v>
      </c>
      <c r="O18">
        <v>0</v>
      </c>
      <c r="P18">
        <v>0</v>
      </c>
      <c r="Q18">
        <v>0</v>
      </c>
      <c r="R18">
        <v>0</v>
      </c>
      <c r="S18">
        <v>0</v>
      </c>
      <c r="T18">
        <v>2905330</v>
      </c>
      <c r="V18" s="2">
        <f t="shared" si="0"/>
        <v>0</v>
      </c>
    </row>
    <row r="19" spans="1:22" x14ac:dyDescent="0.25">
      <c r="A19" t="s">
        <v>80</v>
      </c>
      <c r="B19" t="s">
        <v>30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1667718</v>
      </c>
      <c r="P19">
        <v>0</v>
      </c>
      <c r="Q19">
        <v>0</v>
      </c>
      <c r="R19">
        <v>192</v>
      </c>
      <c r="S19">
        <v>0</v>
      </c>
      <c r="T19">
        <v>1667909</v>
      </c>
      <c r="V19" s="2">
        <f t="shared" si="0"/>
        <v>1.1511419387988194E-4</v>
      </c>
    </row>
    <row r="20" spans="1:22" x14ac:dyDescent="0.25">
      <c r="A20" t="s">
        <v>81</v>
      </c>
      <c r="B20" t="s">
        <v>31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94</v>
      </c>
      <c r="M20">
        <v>0</v>
      </c>
      <c r="N20">
        <v>379</v>
      </c>
      <c r="O20">
        <v>0</v>
      </c>
      <c r="P20">
        <v>935966</v>
      </c>
      <c r="Q20">
        <v>0</v>
      </c>
      <c r="R20">
        <v>0</v>
      </c>
      <c r="S20">
        <v>0</v>
      </c>
      <c r="T20">
        <v>936439</v>
      </c>
      <c r="V20" s="2">
        <f t="shared" si="0"/>
        <v>0</v>
      </c>
    </row>
    <row r="21" spans="1:22" x14ac:dyDescent="0.25">
      <c r="A21" t="s">
        <v>82</v>
      </c>
      <c r="B21" t="s">
        <v>32</v>
      </c>
      <c r="C21">
        <v>2115</v>
      </c>
      <c r="D21">
        <v>0</v>
      </c>
      <c r="E21">
        <v>161051</v>
      </c>
      <c r="F21">
        <v>0</v>
      </c>
      <c r="G21">
        <v>0</v>
      </c>
      <c r="H21">
        <v>0</v>
      </c>
      <c r="I21">
        <v>5499</v>
      </c>
      <c r="J21">
        <v>32709</v>
      </c>
      <c r="K21">
        <v>1403</v>
      </c>
      <c r="L21">
        <v>40218</v>
      </c>
      <c r="M21">
        <v>18056</v>
      </c>
      <c r="N21">
        <v>371139</v>
      </c>
      <c r="O21">
        <v>43769</v>
      </c>
      <c r="P21">
        <v>3320</v>
      </c>
      <c r="Q21">
        <v>3174849</v>
      </c>
      <c r="R21">
        <v>4289</v>
      </c>
      <c r="S21">
        <v>4304</v>
      </c>
      <c r="T21">
        <v>3862721</v>
      </c>
      <c r="V21" s="2">
        <f t="shared" si="0"/>
        <v>2.2245976346725533E-3</v>
      </c>
    </row>
    <row r="22" spans="1:22" x14ac:dyDescent="0.25">
      <c r="B22" t="s">
        <v>45</v>
      </c>
      <c r="C22">
        <v>455378</v>
      </c>
      <c r="D22">
        <v>533262</v>
      </c>
      <c r="E22">
        <v>656205</v>
      </c>
      <c r="F22">
        <v>1787197</v>
      </c>
      <c r="G22">
        <v>6017797</v>
      </c>
      <c r="H22">
        <v>2068377</v>
      </c>
      <c r="I22">
        <v>1785514</v>
      </c>
      <c r="J22">
        <v>1385623</v>
      </c>
      <c r="K22">
        <v>1536090</v>
      </c>
      <c r="L22">
        <v>7378498</v>
      </c>
      <c r="M22">
        <v>5082295</v>
      </c>
      <c r="N22">
        <v>3286975</v>
      </c>
      <c r="O22">
        <v>1714013</v>
      </c>
      <c r="P22">
        <v>939469</v>
      </c>
      <c r="Q22">
        <v>3176973</v>
      </c>
      <c r="R22">
        <v>9013</v>
      </c>
      <c r="S22">
        <v>4304</v>
      </c>
      <c r="T22">
        <v>37816985</v>
      </c>
      <c r="V22" s="2">
        <f t="shared" si="0"/>
        <v>3.5214335569057131E-4</v>
      </c>
    </row>
    <row r="23" spans="1:22" x14ac:dyDescent="0.25">
      <c r="A23" t="s">
        <v>60</v>
      </c>
    </row>
    <row r="24" spans="1:22" x14ac:dyDescent="0.25">
      <c r="A24" t="s">
        <v>83</v>
      </c>
    </row>
    <row r="25" spans="1:22" x14ac:dyDescent="0.25">
      <c r="A25" t="s">
        <v>84</v>
      </c>
    </row>
    <row r="26" spans="1:22" x14ac:dyDescent="0.25">
      <c r="A26" t="s">
        <v>62</v>
      </c>
    </row>
    <row r="27" spans="1:22" x14ac:dyDescent="0.25">
      <c r="A27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IO matrix</vt:lpstr>
      <vt:lpstr>intermediate</vt:lpstr>
      <vt:lpstr>us_use_cxi_2019</vt:lpstr>
      <vt:lpstr>us_make_cxi_2019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Kemp-Benedict</cp:lastModifiedBy>
  <dcterms:created xsi:type="dcterms:W3CDTF">2021-01-29T17:03:54Z</dcterms:created>
  <dcterms:modified xsi:type="dcterms:W3CDTF">2021-02-15T14:21:08Z</dcterms:modified>
</cp:coreProperties>
</file>