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evGo\github.com\sei1rou\NwToShokuin\"/>
    </mc:Choice>
  </mc:AlternateContent>
  <xr:revisionPtr revIDLastSave="0" documentId="13_ncr:1_{0D62A2F5-C192-4DB7-93D5-0A78F974406F}" xr6:coauthVersionLast="47" xr6:coauthVersionMax="47" xr10:uidLastSave="{00000000-0000-0000-0000-000000000000}"/>
  <bookViews>
    <workbookView xWindow="-3270" yWindow="-16320" windowWidth="29040" windowHeight="15720" activeTab="1" xr2:uid="{00000000-000D-0000-FFFF-FFFF00000000}"/>
  </bookViews>
  <sheets>
    <sheet name="Sheet3" sheetId="3" r:id="rId1"/>
    <sheet name="Sheet3 (2)" sheetId="4" r:id="rId2"/>
    <sheet name="タイトル行" sheetId="5" r:id="rId3"/>
    <sheet name="データ行" sheetId="6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6" l="1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</calcChain>
</file>

<file path=xl/sharedStrings.xml><?xml version="1.0" encoding="utf-8"?>
<sst xmlns="http://schemas.openxmlformats.org/spreadsheetml/2006/main" count="1202" uniqueCount="488">
  <si>
    <t>※実施健診機関CD</t>
    <rPh sb="1" eb="3">
      <t>ジッシ</t>
    </rPh>
    <rPh sb="3" eb="5">
      <t>ケンシン</t>
    </rPh>
    <rPh sb="5" eb="7">
      <t>キカン</t>
    </rPh>
    <phoneticPr fontId="1"/>
  </si>
  <si>
    <t>健診種別CD</t>
    <rPh sb="0" eb="2">
      <t>ケンシン</t>
    </rPh>
    <rPh sb="2" eb="4">
      <t>シュベツ</t>
    </rPh>
    <phoneticPr fontId="1"/>
  </si>
  <si>
    <t>受診日</t>
    <rPh sb="0" eb="3">
      <t>ジュシンビ</t>
    </rPh>
    <phoneticPr fontId="1"/>
  </si>
  <si>
    <t>事業所記号</t>
    <rPh sb="0" eb="3">
      <t>ジギョウショ</t>
    </rPh>
    <rPh sb="3" eb="5">
      <t>キゴウ</t>
    </rPh>
    <phoneticPr fontId="1"/>
  </si>
  <si>
    <t>証番号</t>
    <rPh sb="0" eb="1">
      <t>ショウ</t>
    </rPh>
    <rPh sb="1" eb="3">
      <t>バンゴウ</t>
    </rPh>
    <phoneticPr fontId="1"/>
  </si>
  <si>
    <t>資格区分</t>
    <rPh sb="0" eb="2">
      <t>シカク</t>
    </rPh>
    <rPh sb="2" eb="4">
      <t>クブン</t>
    </rPh>
    <phoneticPr fontId="1"/>
  </si>
  <si>
    <t>カナ氏名</t>
    <rPh sb="2" eb="4">
      <t>シメイ</t>
    </rPh>
    <phoneticPr fontId="1"/>
  </si>
  <si>
    <t>性別</t>
    <rPh sb="0" eb="2">
      <t>セイベツ</t>
    </rPh>
    <phoneticPr fontId="1"/>
  </si>
  <si>
    <t>生年月日</t>
    <rPh sb="0" eb="2">
      <t>セイネン</t>
    </rPh>
    <rPh sb="2" eb="4">
      <t>ガッピ</t>
    </rPh>
    <phoneticPr fontId="1"/>
  </si>
  <si>
    <t>※支払先CD</t>
    <rPh sb="1" eb="4">
      <t>シハライサキ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</si>
  <si>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</si>
  <si>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</si>
  <si>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BMI</t>
  </si>
  <si>
    <t>腹囲</t>
    <rPh sb="0" eb="2">
      <t>フクイ</t>
    </rPh>
    <phoneticPr fontId="1"/>
  </si>
  <si>
    <t>身体検査判定</t>
    <rPh sb="0" eb="2">
      <t>シンタイ</t>
    </rPh>
    <rPh sb="2" eb="4">
      <t>ケンサ</t>
    </rPh>
    <rPh sb="4" eb="6">
      <t>ハンテイ</t>
    </rPh>
    <phoneticPr fontId="1"/>
  </si>
  <si>
    <t>血圧（収縮期）</t>
    <rPh sb="0" eb="2">
      <t>ケツアツ</t>
    </rPh>
    <rPh sb="3" eb="6">
      <t>シュウシュクキ</t>
    </rPh>
    <phoneticPr fontId="1"/>
  </si>
  <si>
    <t>血圧（拡張期）</t>
    <rPh sb="0" eb="2">
      <t>ケツアツ</t>
    </rPh>
    <rPh sb="3" eb="6">
      <t>カクチョウキ</t>
    </rPh>
    <phoneticPr fontId="1"/>
  </si>
  <si>
    <t>中性脂肪</t>
    <rPh sb="0" eb="2">
      <t>チュウセイ</t>
    </rPh>
    <rPh sb="2" eb="4">
      <t>シボウ</t>
    </rPh>
    <phoneticPr fontId="1"/>
  </si>
  <si>
    <t>HDL・CO</t>
  </si>
  <si>
    <t>LDL・CO</t>
  </si>
  <si>
    <t>Non・HDLCO</t>
  </si>
  <si>
    <t>AST(GOT)</t>
  </si>
  <si>
    <t>ALT(GPT)</t>
  </si>
  <si>
    <t>γ・GTP</t>
  </si>
  <si>
    <t>空腹時血糖</t>
    <rPh sb="0" eb="3">
      <t>クウフクジ</t>
    </rPh>
    <rPh sb="3" eb="5">
      <t>ケットウ</t>
    </rPh>
    <phoneticPr fontId="1"/>
  </si>
  <si>
    <t>HｂA1ｃ</t>
  </si>
  <si>
    <t>随時血糖</t>
    <rPh sb="0" eb="2">
      <t>ズイジ</t>
    </rPh>
    <rPh sb="2" eb="4">
      <t>ケットウ</t>
    </rPh>
    <phoneticPr fontId="1"/>
  </si>
  <si>
    <t>採血時間</t>
    <rPh sb="0" eb="2">
      <t>サイケツ</t>
    </rPh>
    <rPh sb="2" eb="4">
      <t>ジカン</t>
    </rPh>
    <phoneticPr fontId="1"/>
  </si>
  <si>
    <t>尿糖</t>
    <rPh sb="0" eb="2">
      <t>ニョウトウ</t>
    </rPh>
    <phoneticPr fontId="1"/>
  </si>
  <si>
    <t>尿蛋白</t>
    <rPh sb="0" eb="1">
      <t>ニョウ</t>
    </rPh>
    <rPh sb="1" eb="3">
      <t>タンパク</t>
    </rPh>
    <phoneticPr fontId="1"/>
  </si>
  <si>
    <t>白血球数</t>
    <rPh sb="0" eb="3">
      <t>ハッケッキュウ</t>
    </rPh>
    <rPh sb="3" eb="4">
      <t>スウ</t>
    </rPh>
    <phoneticPr fontId="1"/>
  </si>
  <si>
    <t>赤血球数</t>
    <rPh sb="0" eb="3">
      <t>セッケッキュウ</t>
    </rPh>
    <rPh sb="3" eb="4">
      <t>スウ</t>
    </rPh>
    <phoneticPr fontId="1"/>
  </si>
  <si>
    <t>血色素量</t>
    <rPh sb="0" eb="3">
      <t>ケッシキソ</t>
    </rPh>
    <rPh sb="3" eb="4">
      <t>リョウ</t>
    </rPh>
    <phoneticPr fontId="1"/>
  </si>
  <si>
    <t>ヘマトクリット</t>
  </si>
  <si>
    <t>心電図所見</t>
    <rPh sb="0" eb="3">
      <t>シンデンズ</t>
    </rPh>
    <rPh sb="3" eb="5">
      <t>ショケン</t>
    </rPh>
    <phoneticPr fontId="1"/>
  </si>
  <si>
    <t>眼底精密所見</t>
    <rPh sb="0" eb="2">
      <t>ガンテイ</t>
    </rPh>
    <rPh sb="2" eb="4">
      <t>セイミツ</t>
    </rPh>
    <rPh sb="4" eb="6">
      <t>ショケン</t>
    </rPh>
    <phoneticPr fontId="1"/>
  </si>
  <si>
    <t>血清クレアチニン</t>
    <rPh sb="0" eb="2">
      <t>ケッセイ</t>
    </rPh>
    <phoneticPr fontId="1"/>
  </si>
  <si>
    <t>eGFR</t>
  </si>
  <si>
    <t>HBｓ抗原</t>
    <rPh sb="3" eb="5">
      <t>コウゲン</t>
    </rPh>
    <phoneticPr fontId="1"/>
  </si>
  <si>
    <t>HBs抗体</t>
    <rPh sb="3" eb="5">
      <t>コウタイ</t>
    </rPh>
    <phoneticPr fontId="1"/>
  </si>
  <si>
    <t>HCV抗体価精密測定</t>
    <rPh sb="3" eb="6">
      <t>コウタイカ</t>
    </rPh>
    <rPh sb="6" eb="8">
      <t>セイミツ</t>
    </rPh>
    <rPh sb="8" eb="10">
      <t>ソクテイ</t>
    </rPh>
    <phoneticPr fontId="1"/>
  </si>
  <si>
    <t>胸部X線検査判定</t>
    <rPh sb="0" eb="2">
      <t>キョウブ</t>
    </rPh>
    <rPh sb="3" eb="4">
      <t>セン</t>
    </rPh>
    <rPh sb="4" eb="6">
      <t>ケンサ</t>
    </rPh>
    <rPh sb="6" eb="8">
      <t>ハンテイ</t>
    </rPh>
    <phoneticPr fontId="1"/>
  </si>
  <si>
    <t>尿酸値</t>
    <rPh sb="0" eb="3">
      <t>ニョウサンチ</t>
    </rPh>
    <phoneticPr fontId="1"/>
  </si>
  <si>
    <t>腹部超音波検査判定</t>
    <rPh sb="0" eb="2">
      <t>フクブ</t>
    </rPh>
    <rPh sb="2" eb="5">
      <t>チョウオンパ</t>
    </rPh>
    <rPh sb="5" eb="7">
      <t>ケンサ</t>
    </rPh>
    <rPh sb="7" eb="9">
      <t>ハンテイ</t>
    </rPh>
    <phoneticPr fontId="1"/>
  </si>
  <si>
    <t>便潜血</t>
    <rPh sb="0" eb="1">
      <t>ベン</t>
    </rPh>
    <rPh sb="1" eb="3">
      <t>センケツ</t>
    </rPh>
    <phoneticPr fontId="1"/>
  </si>
  <si>
    <t>総合判定</t>
    <rPh sb="0" eb="2">
      <t>ソウゴウ</t>
    </rPh>
    <rPh sb="2" eb="4">
      <t>ハンテイ</t>
    </rPh>
    <phoneticPr fontId="1"/>
  </si>
  <si>
    <t>医師の診断</t>
    <rPh sb="0" eb="2">
      <t>イシ</t>
    </rPh>
    <rPh sb="3" eb="5">
      <t>シンダン</t>
    </rPh>
    <phoneticPr fontId="1"/>
  </si>
  <si>
    <t>医師名</t>
    <rPh sb="0" eb="2">
      <t>イシ</t>
    </rPh>
    <rPh sb="2" eb="3">
      <t>メイ</t>
    </rPh>
    <phoneticPr fontId="1"/>
  </si>
  <si>
    <t>既往歴</t>
    <rPh sb="0" eb="3">
      <t>キオウレキ</t>
    </rPh>
    <phoneticPr fontId="1"/>
  </si>
  <si>
    <t>具体的な既往歴</t>
    <rPh sb="0" eb="3">
      <t>グタイテキ</t>
    </rPh>
    <rPh sb="4" eb="7">
      <t>キオウレキ</t>
    </rPh>
    <phoneticPr fontId="1"/>
  </si>
  <si>
    <t>自覚症状</t>
    <rPh sb="0" eb="2">
      <t>ジカク</t>
    </rPh>
    <rPh sb="2" eb="4">
      <t>ショウジョウ</t>
    </rPh>
    <phoneticPr fontId="1"/>
  </si>
  <si>
    <t>自覚症状所見</t>
    <rPh sb="0" eb="2">
      <t>ジカク</t>
    </rPh>
    <rPh sb="2" eb="4">
      <t>ショウジョウ</t>
    </rPh>
    <rPh sb="4" eb="6">
      <t>ショケン</t>
    </rPh>
    <phoneticPr fontId="1"/>
  </si>
  <si>
    <t>他覚症状</t>
    <rPh sb="0" eb="2">
      <t>タカク</t>
    </rPh>
    <rPh sb="2" eb="4">
      <t>ショウジョウ</t>
    </rPh>
    <phoneticPr fontId="1"/>
  </si>
  <si>
    <t>他覚症状所見</t>
    <rPh sb="0" eb="2">
      <t>タカク</t>
    </rPh>
    <rPh sb="2" eb="4">
      <t>ショウジョウ</t>
    </rPh>
    <rPh sb="4" eb="6">
      <t>ショケン</t>
    </rPh>
    <phoneticPr fontId="1"/>
  </si>
  <si>
    <t>識別CD</t>
    <rPh sb="0" eb="2">
      <t>シキベツ</t>
    </rPh>
    <phoneticPr fontId="1"/>
  </si>
  <si>
    <t>続柄</t>
    <rPh sb="0" eb="2">
      <t>ツヅキガラ</t>
    </rPh>
    <phoneticPr fontId="1"/>
  </si>
  <si>
    <t>枝番</t>
    <rPh sb="0" eb="2">
      <t>エダバン</t>
    </rPh>
    <phoneticPr fontId="1"/>
  </si>
  <si>
    <t>漢字氏名</t>
    <rPh sb="0" eb="2">
      <t>カンジ</t>
    </rPh>
    <rPh sb="2" eb="4">
      <t>シメイ</t>
    </rPh>
    <phoneticPr fontId="1"/>
  </si>
  <si>
    <t>OP　０１</t>
  </si>
  <si>
    <t>OP　０２</t>
  </si>
  <si>
    <t>OP　０３</t>
  </si>
  <si>
    <t>OP　０４</t>
  </si>
  <si>
    <t>OP　０５</t>
  </si>
  <si>
    <t>OP　０６</t>
  </si>
  <si>
    <t>OP　０７</t>
  </si>
  <si>
    <t>OP　０８</t>
  </si>
  <si>
    <t>OP　０９</t>
  </si>
  <si>
    <t>OP　１０</t>
  </si>
  <si>
    <t>OP 11</t>
  </si>
  <si>
    <t>請求区分</t>
    <rPh sb="0" eb="2">
      <t>セイキュウ</t>
    </rPh>
    <rPh sb="2" eb="4">
      <t>クブン</t>
    </rPh>
    <phoneticPr fontId="1"/>
  </si>
  <si>
    <t>健診金額</t>
    <rPh sb="0" eb="2">
      <t>ケンシン</t>
    </rPh>
    <rPh sb="2" eb="4">
      <t>キンガク</t>
    </rPh>
    <phoneticPr fontId="1"/>
  </si>
  <si>
    <t>法定金額</t>
    <rPh sb="0" eb="2">
      <t>ホウテイ</t>
    </rPh>
    <rPh sb="2" eb="4">
      <t>キンガク</t>
    </rPh>
    <phoneticPr fontId="1"/>
  </si>
  <si>
    <t>請求金額</t>
    <rPh sb="0" eb="2">
      <t>セイキュウ</t>
    </rPh>
    <rPh sb="2" eb="4">
      <t>キンガク</t>
    </rPh>
    <phoneticPr fontId="1"/>
  </si>
  <si>
    <t>メタボリック判定</t>
    <rPh sb="6" eb="8">
      <t>ハンテイ</t>
    </rPh>
    <phoneticPr fontId="1"/>
  </si>
  <si>
    <t>保健指導レベル</t>
    <rPh sb="0" eb="2">
      <t>ホケン</t>
    </rPh>
    <rPh sb="2" eb="4">
      <t>シドウ</t>
    </rPh>
    <phoneticPr fontId="1"/>
  </si>
  <si>
    <t>服薬・血圧</t>
    <rPh sb="0" eb="2">
      <t>フクヤク</t>
    </rPh>
    <rPh sb="3" eb="5">
      <t>ケツアツ</t>
    </rPh>
    <phoneticPr fontId="1"/>
  </si>
  <si>
    <t>服薬・血糖</t>
    <rPh sb="0" eb="2">
      <t>フクヤク</t>
    </rPh>
    <rPh sb="3" eb="5">
      <t>ケットウ</t>
    </rPh>
    <phoneticPr fontId="1"/>
  </si>
  <si>
    <t>服薬・コレステロール</t>
    <rPh sb="0" eb="2">
      <t>フクヤク</t>
    </rPh>
    <phoneticPr fontId="1"/>
  </si>
  <si>
    <t>脳卒中</t>
    <rPh sb="0" eb="3">
      <t>ノウソッチュウ</t>
    </rPh>
    <phoneticPr fontId="1"/>
  </si>
  <si>
    <t>心臓病</t>
    <rPh sb="0" eb="3">
      <t>シンゾウビョウ</t>
    </rPh>
    <phoneticPr fontId="1"/>
  </si>
  <si>
    <t>慢性腎臓病</t>
    <rPh sb="0" eb="2">
      <t>マンセイ</t>
    </rPh>
    <rPh sb="2" eb="5">
      <t>ジンゾウビョウ</t>
    </rPh>
    <phoneticPr fontId="1"/>
  </si>
  <si>
    <t>貧血</t>
    <rPh sb="0" eb="2">
      <t>ヒンケツ</t>
    </rPh>
    <phoneticPr fontId="1"/>
  </si>
  <si>
    <t>たばこ</t>
  </si>
  <si>
    <t>体重１０㌔増</t>
    <rPh sb="0" eb="2">
      <t>タイジュウ</t>
    </rPh>
    <rPh sb="5" eb="6">
      <t>ゾウ</t>
    </rPh>
    <phoneticPr fontId="1"/>
  </si>
  <si>
    <t>汗かく運動</t>
    <rPh sb="0" eb="1">
      <t>アセ</t>
    </rPh>
    <rPh sb="3" eb="5">
      <t>ウンドウ</t>
    </rPh>
    <phoneticPr fontId="1"/>
  </si>
  <si>
    <t>歩行１時間以上</t>
    <rPh sb="0" eb="2">
      <t>ホコウ</t>
    </rPh>
    <rPh sb="3" eb="5">
      <t>ジカン</t>
    </rPh>
    <rPh sb="5" eb="7">
      <t>イジョウ</t>
    </rPh>
    <phoneticPr fontId="1"/>
  </si>
  <si>
    <t>歩く速度</t>
    <rPh sb="0" eb="1">
      <t>アル</t>
    </rPh>
    <rPh sb="2" eb="4">
      <t>ソクド</t>
    </rPh>
    <phoneticPr fontId="1"/>
  </si>
  <si>
    <t>食事噛む状態</t>
    <rPh sb="0" eb="2">
      <t>ショクジ</t>
    </rPh>
    <rPh sb="2" eb="3">
      <t>カ</t>
    </rPh>
    <rPh sb="4" eb="6">
      <t>ジョウタイ</t>
    </rPh>
    <phoneticPr fontId="1"/>
  </si>
  <si>
    <t>食べる速度</t>
    <rPh sb="0" eb="1">
      <t>タ</t>
    </rPh>
    <rPh sb="3" eb="5">
      <t>ソクド</t>
    </rPh>
    <phoneticPr fontId="1"/>
  </si>
  <si>
    <t>就寝前食事</t>
    <rPh sb="0" eb="3">
      <t>シュウシンマエ</t>
    </rPh>
    <rPh sb="3" eb="5">
      <t>ショクジ</t>
    </rPh>
    <phoneticPr fontId="1"/>
  </si>
  <si>
    <t>間食</t>
    <rPh sb="0" eb="2">
      <t>カンショク</t>
    </rPh>
    <phoneticPr fontId="1"/>
  </si>
  <si>
    <t>朝食抜き</t>
    <rPh sb="0" eb="2">
      <t>チョウショク</t>
    </rPh>
    <rPh sb="2" eb="3">
      <t>ヌ</t>
    </rPh>
    <phoneticPr fontId="1"/>
  </si>
  <si>
    <t>お酒・頻度</t>
    <rPh sb="1" eb="2">
      <t>サケ</t>
    </rPh>
    <rPh sb="3" eb="5">
      <t>ヒンド</t>
    </rPh>
    <phoneticPr fontId="1"/>
  </si>
  <si>
    <t>お酒・量</t>
    <rPh sb="1" eb="2">
      <t>サケ</t>
    </rPh>
    <rPh sb="3" eb="4">
      <t>リョウ</t>
    </rPh>
    <phoneticPr fontId="1"/>
  </si>
  <si>
    <t>睡眠</t>
    <rPh sb="0" eb="2">
      <t>スイミン</t>
    </rPh>
    <phoneticPr fontId="1"/>
  </si>
  <si>
    <t>改善の意思</t>
    <rPh sb="0" eb="2">
      <t>カイゼン</t>
    </rPh>
    <rPh sb="3" eb="5">
      <t>イシ</t>
    </rPh>
    <phoneticPr fontId="1"/>
  </si>
  <si>
    <t>指導受診意思</t>
    <rPh sb="0" eb="2">
      <t>シドウ</t>
    </rPh>
    <rPh sb="2" eb="4">
      <t>ジュシン</t>
    </rPh>
    <rPh sb="4" eb="6">
      <t>イシ</t>
    </rPh>
    <phoneticPr fontId="1"/>
  </si>
  <si>
    <t>健保独自CD</t>
    <rPh sb="0" eb="2">
      <t>ケンポ</t>
    </rPh>
    <rPh sb="2" eb="4">
      <t>ドクジ</t>
    </rPh>
    <phoneticPr fontId="1"/>
  </si>
  <si>
    <t>本人－1000</t>
    <rPh sb="0" eb="2">
      <t>ホンニン</t>
    </rPh>
    <phoneticPr fontId="1"/>
  </si>
  <si>
    <t>西暦</t>
    <rPh sb="0" eb="2">
      <t>セイレキ</t>
    </rPh>
    <phoneticPr fontId="1"/>
  </si>
  <si>
    <t>４ケタ</t>
  </si>
  <si>
    <t>本人　０</t>
    <rPh sb="0" eb="2">
      <t>ホンニン</t>
    </rPh>
    <phoneticPr fontId="1"/>
  </si>
  <si>
    <t>ＮＵＬＬ</t>
  </si>
  <si>
    <t>NULL</t>
  </si>
  <si>
    <t>氏名間スペース</t>
    <rPh sb="0" eb="1">
      <t>ウジ</t>
    </rPh>
    <rPh sb="1" eb="2">
      <t>ナ</t>
    </rPh>
    <rPh sb="2" eb="3">
      <t>カン</t>
    </rPh>
    <phoneticPr fontId="1"/>
  </si>
  <si>
    <t>男　１</t>
    <rPh sb="0" eb="1">
      <t>オトコ</t>
    </rPh>
    <phoneticPr fontId="1"/>
  </si>
  <si>
    <t>ｃｍ</t>
  </si>
  <si>
    <t>ｋｇ</t>
  </si>
  <si>
    <t>特記事項あり：１</t>
    <rPh sb="0" eb="2">
      <t>トッキ</t>
    </rPh>
    <rPh sb="2" eb="4">
      <t>ジコウ</t>
    </rPh>
    <phoneticPr fontId="1"/>
  </si>
  <si>
    <t>ｍｍＨｇ</t>
  </si>
  <si>
    <t>ｍｇ/dℓ</t>
  </si>
  <si>
    <t>ＩＵ/ℓ</t>
  </si>
  <si>
    <t>％</t>
  </si>
  <si>
    <t>自動反映</t>
    <rPh sb="0" eb="2">
      <t>ジドウ</t>
    </rPh>
    <rPh sb="2" eb="4">
      <t>ハンエイ</t>
    </rPh>
    <phoneticPr fontId="1"/>
  </si>
  <si>
    <t>注１</t>
    <rPh sb="0" eb="1">
      <t>チュウ</t>
    </rPh>
    <phoneticPr fontId="1"/>
  </si>
  <si>
    <t>μℓ</t>
  </si>
  <si>
    <t>×10000／μℓ</t>
  </si>
  <si>
    <t>ｇ／ｄℓ</t>
  </si>
  <si>
    <t>所見あり：１</t>
    <rPh sb="0" eb="2">
      <t>ショケン</t>
    </rPh>
    <phoneticPr fontId="1"/>
  </si>
  <si>
    <t>㎖/分/1.73㎡</t>
    <rPh sb="2" eb="3">
      <t>フン</t>
    </rPh>
    <phoneticPr fontId="1"/>
  </si>
  <si>
    <t>＋</t>
  </si>
  <si>
    <t>㎎/ｄℓ</t>
  </si>
  <si>
    <t>注２</t>
    <rPh sb="0" eb="1">
      <t>チュウ</t>
    </rPh>
    <phoneticPr fontId="1"/>
  </si>
  <si>
    <t>文字</t>
    <rPh sb="0" eb="2">
      <t>モジ</t>
    </rPh>
    <phoneticPr fontId="1"/>
  </si>
  <si>
    <t>あり：１</t>
  </si>
  <si>
    <t>（固定値）</t>
    <rPh sb="1" eb="3">
      <t>コテイ</t>
    </rPh>
    <rPh sb="3" eb="4">
      <t>アタイ</t>
    </rPh>
    <phoneticPr fontId="1"/>
  </si>
  <si>
    <t>家族－2000</t>
    <rPh sb="0" eb="2">
      <t>カゾク</t>
    </rPh>
    <phoneticPr fontId="1"/>
  </si>
  <si>
    <t>yyyy/mm/dd</t>
  </si>
  <si>
    <t>家族　１</t>
    <rPh sb="0" eb="2">
      <t>カゾク</t>
    </rPh>
    <phoneticPr fontId="1"/>
  </si>
  <si>
    <t>※全て大文字</t>
    <rPh sb="1" eb="2">
      <t>スベ</t>
    </rPh>
    <rPh sb="3" eb="6">
      <t>オオモジ</t>
    </rPh>
    <phoneticPr fontId="1"/>
  </si>
  <si>
    <t>女　２</t>
    <rPh sb="0" eb="1">
      <t>オンナ</t>
    </rPh>
    <phoneticPr fontId="1"/>
  </si>
  <si>
    <t>（固定値）</t>
    <rPh sb="1" eb="4">
      <t>コテイチ</t>
    </rPh>
    <phoneticPr fontId="1"/>
  </si>
  <si>
    <t>特記事項なし：２</t>
    <rPh sb="0" eb="2">
      <t>トッキ</t>
    </rPh>
    <rPh sb="2" eb="4">
      <t>ジコウ</t>
    </rPh>
    <phoneticPr fontId="1"/>
  </si>
  <si>
    <t>４（５）ケタ</t>
  </si>
  <si>
    <t>所見なし：２</t>
    <rPh sb="0" eb="2">
      <t>ショケン</t>
    </rPh>
    <phoneticPr fontId="1"/>
  </si>
  <si>
    <t>-</t>
  </si>
  <si>
    <t>半角</t>
    <rPh sb="0" eb="2">
      <t>ハンカク</t>
    </rPh>
    <phoneticPr fontId="1"/>
  </si>
  <si>
    <t>改行禁止</t>
    <rPh sb="0" eb="4">
      <t>カイギョウキンアシ</t>
    </rPh>
    <phoneticPr fontId="1"/>
  </si>
  <si>
    <t>なし：２</t>
  </si>
  <si>
    <t>1・2</t>
  </si>
  <si>
    <t>1・2・3</t>
  </si>
  <si>
    <t>1・2・3・4</t>
  </si>
  <si>
    <t>1・2・3・4・5</t>
  </si>
  <si>
    <t>例）</t>
    <rPh sb="0" eb="1">
      <t>レイ</t>
    </rPh>
    <phoneticPr fontId="1"/>
  </si>
  <si>
    <t>ケンポ　シヨウタ</t>
  </si>
  <si>
    <t>－</t>
  </si>
  <si>
    <t>要観察</t>
    <rPh sb="0" eb="1">
      <t>ヨウ</t>
    </rPh>
    <rPh sb="1" eb="3">
      <t>カンサツ</t>
    </rPh>
    <phoneticPr fontId="1"/>
  </si>
  <si>
    <t>尿酸が高値でした。食事や日常生活に気を付けて経過をみてください。</t>
    <rPh sb="0" eb="2">
      <t>ニョウサン</t>
    </rPh>
    <rPh sb="3" eb="4">
      <t>タカ</t>
    </rPh>
    <rPh sb="4" eb="5">
      <t>アタイ</t>
    </rPh>
    <rPh sb="9" eb="11">
      <t>ショクジ</t>
    </rPh>
    <rPh sb="12" eb="14">
      <t>ニチジョウ</t>
    </rPh>
    <rPh sb="14" eb="16">
      <t>セイカツ</t>
    </rPh>
    <rPh sb="17" eb="18">
      <t>キ</t>
    </rPh>
    <rPh sb="19" eb="20">
      <t>ツ</t>
    </rPh>
    <rPh sb="22" eb="24">
      <t>ケイカ</t>
    </rPh>
    <phoneticPr fontId="1"/>
  </si>
  <si>
    <t>田代　健二</t>
    <rPh sb="0" eb="2">
      <t>タシロ</t>
    </rPh>
    <rPh sb="3" eb="5">
      <t>ケンジ</t>
    </rPh>
    <phoneticPr fontId="1"/>
  </si>
  <si>
    <t>胃潰瘍</t>
    <rPh sb="0" eb="3">
      <t>イカイヨウ</t>
    </rPh>
    <phoneticPr fontId="1"/>
  </si>
  <si>
    <t>項目</t>
    <rPh sb="0" eb="2">
      <t>コウモク</t>
    </rPh>
    <phoneticPr fontId="2"/>
  </si>
  <si>
    <t>No</t>
    <phoneticPr fontId="2"/>
  </si>
  <si>
    <t>説明１</t>
    <rPh sb="0" eb="2">
      <t>セツメイ</t>
    </rPh>
    <phoneticPr fontId="2"/>
  </si>
  <si>
    <t>説明２</t>
    <rPh sb="0" eb="2">
      <t>セツメイ</t>
    </rPh>
    <phoneticPr fontId="2"/>
  </si>
  <si>
    <t>設定値</t>
    <rPh sb="0" eb="2">
      <t>セッテイ</t>
    </rPh>
    <rPh sb="2" eb="3">
      <t>チ</t>
    </rPh>
    <phoneticPr fontId="2"/>
  </si>
  <si>
    <t>健診ｺｰｽcd</t>
  </si>
  <si>
    <t>健診ｺｰｽ</t>
  </si>
  <si>
    <t>所属cd２</t>
  </si>
  <si>
    <t>所属名２</t>
  </si>
  <si>
    <t>受診日</t>
  </si>
  <si>
    <t>健康保険記号</t>
  </si>
  <si>
    <t>健康保険番号</t>
  </si>
  <si>
    <t>ﾌﾘｶﾞﾅ</t>
  </si>
  <si>
    <t>性別</t>
  </si>
  <si>
    <t>生年月日</t>
  </si>
  <si>
    <t>受診番号</t>
  </si>
  <si>
    <t>身長</t>
  </si>
  <si>
    <t>体重</t>
  </si>
  <si>
    <t>BMI指数</t>
  </si>
  <si>
    <t>腹囲</t>
  </si>
  <si>
    <t>血圧１回目（高）</t>
  </si>
  <si>
    <t>血圧１回目（低）</t>
  </si>
  <si>
    <t>血圧２回目（高）</t>
  </si>
  <si>
    <t>血圧２回目（低）</t>
  </si>
  <si>
    <t>中性脂肪</t>
  </si>
  <si>
    <t>ＨＤＬ－Ｃ</t>
  </si>
  <si>
    <t>ＬＤＬ－Ｃ</t>
  </si>
  <si>
    <t>ＧＯＴ</t>
  </si>
  <si>
    <t>ＧＰＴ</t>
  </si>
  <si>
    <t>γ－ＧＴＰ</t>
  </si>
  <si>
    <t>血糖検査</t>
  </si>
  <si>
    <t>HbA1c(NGSP)</t>
  </si>
  <si>
    <t>本日の食事</t>
  </si>
  <si>
    <t>飲食後時間</t>
  </si>
  <si>
    <t>尿糖定性</t>
  </si>
  <si>
    <t>尿蛋白定性</t>
  </si>
  <si>
    <t>白血球数</t>
  </si>
  <si>
    <t>赤血球数</t>
  </si>
  <si>
    <t>血色素量</t>
  </si>
  <si>
    <t>ﾍﾏﾄｸﾘﾂﾄ</t>
  </si>
  <si>
    <t>クレアチニン</t>
  </si>
  <si>
    <t>eＧＦＲ検査</t>
  </si>
  <si>
    <t>HBs抗原判定</t>
  </si>
  <si>
    <t>HBs抗体判定</t>
  </si>
  <si>
    <t>HCV抗体</t>
  </si>
  <si>
    <t>血清尿酸</t>
  </si>
  <si>
    <t>便潜血1日</t>
  </si>
  <si>
    <t>便潜血2日</t>
  </si>
  <si>
    <t>総合判定</t>
  </si>
  <si>
    <t>身体測定</t>
  </si>
  <si>
    <t>ＢＭＩ</t>
  </si>
  <si>
    <t>視力</t>
  </si>
  <si>
    <t>聴力</t>
  </si>
  <si>
    <t>血圧</t>
  </si>
  <si>
    <t>蛋白</t>
  </si>
  <si>
    <t>尿糖</t>
  </si>
  <si>
    <t>貧血</t>
  </si>
  <si>
    <t>白血球</t>
  </si>
  <si>
    <t>血中脂質</t>
  </si>
  <si>
    <t>肝機能</t>
  </si>
  <si>
    <t>糖代謝</t>
  </si>
  <si>
    <t>腎機能コメント</t>
  </si>
  <si>
    <t>腫瘍ﾏｰｶｰ</t>
  </si>
  <si>
    <t>便</t>
  </si>
  <si>
    <t>胸部Ｘ線</t>
  </si>
  <si>
    <t>安静心電図</t>
  </si>
  <si>
    <t>胃部Ｘ線</t>
  </si>
  <si>
    <t>胃内視鏡</t>
  </si>
  <si>
    <t>胃内視生検</t>
  </si>
  <si>
    <t>眼底</t>
  </si>
  <si>
    <t>腹部エコー</t>
  </si>
  <si>
    <t>婦人内診</t>
  </si>
  <si>
    <t>子宮細胞診</t>
  </si>
  <si>
    <t>乳腺触診</t>
  </si>
  <si>
    <t>乳腺超音波</t>
  </si>
  <si>
    <t>内科診察</t>
  </si>
  <si>
    <t>医師名</t>
  </si>
  <si>
    <t>病歴１</t>
  </si>
  <si>
    <t>病歴２</t>
  </si>
  <si>
    <t>病歴３</t>
  </si>
  <si>
    <t>病歴４</t>
  </si>
  <si>
    <t>病歴５</t>
  </si>
  <si>
    <t>病歴６</t>
  </si>
  <si>
    <t>病歴７</t>
  </si>
  <si>
    <t>病歴８</t>
  </si>
  <si>
    <t>病歴９</t>
  </si>
  <si>
    <t>病歴１０</t>
  </si>
  <si>
    <t>自覚症状   1</t>
  </si>
  <si>
    <t>自覚症状   2</t>
  </si>
  <si>
    <t>自覚症状   3</t>
  </si>
  <si>
    <t>自覚症状   4</t>
  </si>
  <si>
    <t>自覚症状   5</t>
  </si>
  <si>
    <t>内科診察所見（１）</t>
  </si>
  <si>
    <t>内科診察所見（２）</t>
  </si>
  <si>
    <t>内科診察所見（３）</t>
  </si>
  <si>
    <t>服薬（血圧）</t>
  </si>
  <si>
    <t>服薬（血糖）</t>
  </si>
  <si>
    <t>服薬（脂質）</t>
  </si>
  <si>
    <t>既往歴（脳血管）</t>
  </si>
  <si>
    <t>既往歴（心血管）</t>
  </si>
  <si>
    <t>既往歴（腎不全）</t>
  </si>
  <si>
    <t>喫煙習慣あり</t>
  </si>
  <si>
    <t>２０才から体重増加</t>
  </si>
  <si>
    <t>運動習慣あり</t>
  </si>
  <si>
    <t>歩行又は身体活動</t>
  </si>
  <si>
    <t>歩行速度</t>
  </si>
  <si>
    <t>食事をかんで食べる時の状態</t>
  </si>
  <si>
    <t>早食い</t>
  </si>
  <si>
    <t>就寝前夕食</t>
  </si>
  <si>
    <t>朝昼夕以外に間食や甘い飲み物を摂取</t>
  </si>
  <si>
    <t>朝食抜く(週3回以上)</t>
  </si>
  <si>
    <t>飲酒</t>
  </si>
  <si>
    <t>飲酒量/日</t>
  </si>
  <si>
    <t>睡眠休養が十分</t>
  </si>
  <si>
    <t>生活習慣の改善</t>
  </si>
  <si>
    <t>保健指導の希望</t>
  </si>
  <si>
    <t>実施健診機関CD</t>
    <rPh sb="0" eb="2">
      <t>ジッシ</t>
    </rPh>
    <rPh sb="2" eb="4">
      <t>ケンシン</t>
    </rPh>
    <rPh sb="4" eb="6">
      <t>キカン</t>
    </rPh>
    <phoneticPr fontId="1"/>
  </si>
  <si>
    <t>支払先CD</t>
    <rPh sb="0" eb="3">
      <t>シハライサキ</t>
    </rPh>
    <phoneticPr fontId="1"/>
  </si>
  <si>
    <t>cRec[0] = "11000"</t>
  </si>
  <si>
    <t>cRec[1] = "415201"</t>
  </si>
  <si>
    <t>cRec[2] = inRecs[J][2]</t>
  </si>
  <si>
    <t>cRec[3] = inRecs[J][4]</t>
  </si>
  <si>
    <t>cRec[4] = inRecs[J][5]</t>
  </si>
  <si>
    <t>cRec[5] = inRecs[J][6]</t>
  </si>
  <si>
    <t>cRec[6] = inRecs[J][2]</t>
  </si>
  <si>
    <t>cRec[7] = ""</t>
  </si>
  <si>
    <t>cRec[8] = ""</t>
  </si>
  <si>
    <t>cRec[9] = ""</t>
  </si>
  <si>
    <t>cRec[10] = inRecs[J][7]</t>
  </si>
  <si>
    <t>cRec[11] = inRecs[J][8]</t>
  </si>
  <si>
    <t>cRec[12] = inRecs[J][9]</t>
  </si>
  <si>
    <t>cRec[13] = ""</t>
  </si>
  <si>
    <t>cRec[14] = ""</t>
  </si>
  <si>
    <t>cRec[15] = ""</t>
  </si>
  <si>
    <t>cRec[16] = ""</t>
  </si>
  <si>
    <t>cRec[17] = ""</t>
  </si>
  <si>
    <t>cRec[18] = ""</t>
  </si>
  <si>
    <t>cRec[19] = ""</t>
  </si>
  <si>
    <t>cRec[20] = ""</t>
  </si>
  <si>
    <t>cRec[21] = ""</t>
  </si>
  <si>
    <t>cRec[22] = ""</t>
  </si>
  <si>
    <t>cRec[23] = ""</t>
  </si>
  <si>
    <t>cRec[24] = "0"</t>
  </si>
  <si>
    <t>cRec[25] = "7300"</t>
  </si>
  <si>
    <t>cRec[26] = ""</t>
  </si>
  <si>
    <t>cRec[27] = "7300"</t>
  </si>
  <si>
    <t>cRec[28] = "415201"</t>
  </si>
  <si>
    <t>cRec[29] = inRecs[J][11]</t>
  </si>
  <si>
    <t>cRec[30] = inRecs[J][12]</t>
  </si>
  <si>
    <t>cRec[31] = inRecs[J][13]</t>
  </si>
  <si>
    <t>cRec[32] = inRecs[J][14]</t>
  </si>
  <si>
    <t>cRec[33] = inRecs[J][44]</t>
  </si>
  <si>
    <t>cRec[34] = inRecs[J][15]</t>
  </si>
  <si>
    <t>cRec[35] = inRecs[J][16]</t>
  </si>
  <si>
    <t>cRec[36] = inRecs[J][19]</t>
  </si>
  <si>
    <t>cRec[37] = inRecs[J][20]</t>
  </si>
  <si>
    <t>cRec[38] = inRecs[J][21]</t>
  </si>
  <si>
    <t>cRec[39] = ""</t>
  </si>
  <si>
    <t>cRec[40] = inRecs[J][22]</t>
  </si>
  <si>
    <t>cRec[41] = inRecs[J][23]</t>
  </si>
  <si>
    <t>cRec[42] = inRecs[J][24]</t>
  </si>
  <si>
    <t>cRec[43] = inRecs[J][25]</t>
  </si>
  <si>
    <t>cRec[44] = inRecs[J][26]</t>
  </si>
  <si>
    <t>cRec[45] = inRecs[J][25]</t>
  </si>
  <si>
    <t>cRec[46] = ""</t>
  </si>
  <si>
    <t>cRec[47] = inRecs[J][29]</t>
  </si>
  <si>
    <t>cRec[48] = inRecs[J][30]</t>
  </si>
  <si>
    <t>cRec[49] = inRecs[J][31]</t>
  </si>
  <si>
    <t>cRec[50] = inRecs[J][32]</t>
  </si>
  <si>
    <t>cRec[51] = inRecs[J][33]</t>
  </si>
  <si>
    <t>cRec[52] = inRecs[J][34]</t>
  </si>
  <si>
    <t>cRec[53] = inRecs[J][76]</t>
  </si>
  <si>
    <t>cRec[54] = inRecs[J][84]</t>
  </si>
  <si>
    <t>cRec[55] = inRecs[J][35]</t>
  </si>
  <si>
    <t>cRec[56] = inRecs[J][36]</t>
  </si>
  <si>
    <t>cRec[57] = inRecs[J][37]</t>
  </si>
  <si>
    <t>cRec[58] = inRecs[J][38]</t>
  </si>
  <si>
    <t>cRec[59] = inRecs[J][39]</t>
  </si>
  <si>
    <t>cRec[60] = inRecs[J][74]</t>
  </si>
  <si>
    <t>cRec[61] = inRecs[J][40]</t>
  </si>
  <si>
    <t>cRec[62] = inRecs[J][86]</t>
  </si>
  <si>
    <t>cRec[63] = inRecs[J][41]</t>
  </si>
  <si>
    <t>cRec[64] = inRecs[J][43]</t>
  </si>
  <si>
    <t>cRec[65] = ""</t>
  </si>
  <si>
    <t>cRec[66] = ""</t>
  </si>
  <si>
    <t>cRec[67] = inRecs[J][98]</t>
  </si>
  <si>
    <t>cRec[68] = ""</t>
  </si>
  <si>
    <t>cRec[69] = ""</t>
  </si>
  <si>
    <t>cRec[70] = ""</t>
  </si>
  <si>
    <t>cRec[71] = ""</t>
  </si>
  <si>
    <t>cRec[72] = ""</t>
  </si>
  <si>
    <t>cRec[73] = ""</t>
  </si>
  <si>
    <t>cRec[74] = ""</t>
  </si>
  <si>
    <t>cRec[75] = inRecs[J][137]</t>
  </si>
  <si>
    <t>cRec[76] = inRecs[J][138]</t>
  </si>
  <si>
    <t>cRec[77] = inRecs[J][139]</t>
  </si>
  <si>
    <t>cRec[78] = inRecs[J][140]</t>
  </si>
  <si>
    <t>cRec[79] = inRecs[J][141]</t>
  </si>
  <si>
    <t>cRec[80] = inRecs[J][142]</t>
  </si>
  <si>
    <t>cRec[81] = inRecs[J][143]</t>
  </si>
  <si>
    <t>cRec[82] = inRecs[J][144]</t>
  </si>
  <si>
    <t>cRec[83] = inRecs[J][145]</t>
  </si>
  <si>
    <t>cRec[84] = inRecs[J][146]</t>
  </si>
  <si>
    <t>cRec[85] = inRecs[J][147]</t>
  </si>
  <si>
    <t>cRec[86] = inRecs[J][148]</t>
  </si>
  <si>
    <t>cRec[87] = inRecs[J][149]</t>
  </si>
  <si>
    <t>cRec[88] = inRecs[J][150]</t>
  </si>
  <si>
    <t>cRec[89] = inRecs[J][151]</t>
  </si>
  <si>
    <t>cRec[90] = inRecs[J][152]</t>
  </si>
  <si>
    <t>cRec[91] = inRecs[J][153]</t>
  </si>
  <si>
    <t>cRec[92] = inRecs[J][154]</t>
  </si>
  <si>
    <t>cRec[93] = inRecs[J][155]</t>
  </si>
  <si>
    <t>cRec[94] = inRecs[J][156]</t>
  </si>
  <si>
    <t>cRec[95] = inRecs[J][157]</t>
  </si>
  <si>
    <t>cRec[96] = inRecs[J][158]</t>
  </si>
  <si>
    <t>// 0.識別CD</t>
  </si>
  <si>
    <t>// 1.実施健診機関CD</t>
  </si>
  <si>
    <t>// 2.健診種別CD</t>
  </si>
  <si>
    <t>// 3.受診日</t>
  </si>
  <si>
    <t>// 4.事業所記号</t>
  </si>
  <si>
    <t>// 5.証番号</t>
  </si>
  <si>
    <t>// 6.資格区分</t>
  </si>
  <si>
    <t>// 7.続柄</t>
  </si>
  <si>
    <t>// 8.枝番</t>
  </si>
  <si>
    <t>// 9.漢字氏名</t>
  </si>
  <si>
    <t>// 10.カナ氏名</t>
  </si>
  <si>
    <t>// 11.性別</t>
  </si>
  <si>
    <t>// 12.生年月日</t>
  </si>
  <si>
    <t>// 13.OP　０１</t>
  </si>
  <si>
    <t>// 14.OP　０２</t>
  </si>
  <si>
    <t>// 15.OP　０３</t>
  </si>
  <si>
    <t>// 16.OP　０４</t>
  </si>
  <si>
    <t>// 17.OP　０５</t>
  </si>
  <si>
    <t>// 18.OP　０６</t>
  </si>
  <si>
    <t>// 19.OP　０７</t>
  </si>
  <si>
    <t>// 20.OP　０８</t>
  </si>
  <si>
    <t>// 21.OP　０９</t>
  </si>
  <si>
    <t>// 22.OP　１０</t>
  </si>
  <si>
    <t>// 23.OP 11</t>
  </si>
  <si>
    <t>// 24.請求区分</t>
  </si>
  <si>
    <t>// 25.健診金額</t>
  </si>
  <si>
    <t>// 26.法定金額</t>
  </si>
  <si>
    <t>// 27.請求金額</t>
  </si>
  <si>
    <t>// 28.支払先CD</t>
  </si>
  <si>
    <t>// 29.身長</t>
  </si>
  <si>
    <t>// 30.体重</t>
  </si>
  <si>
    <t>// 31.BMI</t>
  </si>
  <si>
    <t>// 32.腹囲</t>
  </si>
  <si>
    <t>// 33.身体検査判定</t>
  </si>
  <si>
    <t>// 34.血圧（収縮期）</t>
  </si>
  <si>
    <t>// 35.血圧（拡張期）</t>
  </si>
  <si>
    <t>// 36.中性脂肪</t>
  </si>
  <si>
    <t>// 37.HDL・CO</t>
  </si>
  <si>
    <t>// 38.LDL・CO</t>
  </si>
  <si>
    <t>// 39.Non・HDLCO</t>
  </si>
  <si>
    <t>// 40.AST(GOT)</t>
  </si>
  <si>
    <t>// 41.ALT(GPT)</t>
  </si>
  <si>
    <t>// 42.γ・GTP</t>
  </si>
  <si>
    <t>// 43.空腹時血糖</t>
  </si>
  <si>
    <t>// 44.HｂA1ｃ</t>
  </si>
  <si>
    <t>// 45.随時血糖</t>
  </si>
  <si>
    <t>// 46.採血時間</t>
  </si>
  <si>
    <t>// 47.尿糖</t>
  </si>
  <si>
    <t>// 48.尿蛋白</t>
  </si>
  <si>
    <t>// 49.白血球数</t>
  </si>
  <si>
    <t>// 50.赤血球数</t>
  </si>
  <si>
    <t>// 51.血色素量</t>
  </si>
  <si>
    <t>// 52.ヘマトクリット</t>
  </si>
  <si>
    <t>// 53.心電図所見</t>
  </si>
  <si>
    <t>// 54.眼底精密所見</t>
  </si>
  <si>
    <t>// 55.血清クレアチニン</t>
  </si>
  <si>
    <t>// 56.eGFR</t>
  </si>
  <si>
    <t>// 57.HBｓ抗原</t>
  </si>
  <si>
    <t>// 58.HBs抗体</t>
  </si>
  <si>
    <t>// 59.HCV抗体価精密測定</t>
  </si>
  <si>
    <t>// 60.胸部X線検査判定</t>
  </si>
  <si>
    <t>// 61.尿酸値</t>
  </si>
  <si>
    <t>// 62.腹部超音波検査判定</t>
  </si>
  <si>
    <t>// 63.便潜血</t>
  </si>
  <si>
    <t>// 64.総合判定</t>
  </si>
  <si>
    <t>// 65.メタボリック判定</t>
  </si>
  <si>
    <t>// 66.医師の診断</t>
  </si>
  <si>
    <t>// 67.医師名</t>
  </si>
  <si>
    <t>// 68.既往歴</t>
  </si>
  <si>
    <t>// 69.具体的な既往歴</t>
  </si>
  <si>
    <t>// 70.自覚症状</t>
  </si>
  <si>
    <t>// 71.自覚症状所見</t>
  </si>
  <si>
    <t>// 72.他覚症状</t>
  </si>
  <si>
    <t>// 73.他覚症状所見</t>
  </si>
  <si>
    <t>// 74.保健指導レベル</t>
  </si>
  <si>
    <t>// 75.服薬・血圧</t>
  </si>
  <si>
    <t>// 76.服薬・血糖</t>
  </si>
  <si>
    <t>// 77.服薬・コレステロール</t>
  </si>
  <si>
    <t>// 78.脳卒中</t>
  </si>
  <si>
    <t>// 79.心臓病</t>
  </si>
  <si>
    <t>// 80.慢性腎臓病</t>
  </si>
  <si>
    <t>// 81.貧血</t>
  </si>
  <si>
    <t>// 82.たばこ</t>
  </si>
  <si>
    <t>// 83.体重１０㌔増</t>
  </si>
  <si>
    <t>// 84.汗かく運動</t>
  </si>
  <si>
    <t>// 85.歩行１時間以上</t>
  </si>
  <si>
    <t>// 86.歩く速度</t>
  </si>
  <si>
    <t>// 87.食事噛む状態</t>
  </si>
  <si>
    <t>// 88.食べる速度</t>
  </si>
  <si>
    <t>// 89.就寝前食事</t>
  </si>
  <si>
    <t>// 90.間食</t>
  </si>
  <si>
    <t>// 91.朝食抜き</t>
  </si>
  <si>
    <t>// 92.お酒・頻度</t>
  </si>
  <si>
    <t>// 93.お酒・量</t>
  </si>
  <si>
    <t>// 94.睡眠</t>
  </si>
  <si>
    <t>// 95.改善の意思</t>
  </si>
  <si>
    <t>// 96.指導受診意思</t>
  </si>
  <si>
    <t>胃部所見（１）</t>
  </si>
  <si>
    <t>胃部所見（２）</t>
  </si>
  <si>
    <t>胃部所見（３）</t>
  </si>
  <si>
    <t>胃内視鏡所見（１）</t>
  </si>
  <si>
    <t>胃内視鏡所見（２）</t>
  </si>
  <si>
    <t>胃内視鏡所見（３）</t>
  </si>
  <si>
    <t>体癌ﾍﾞｾｽﾀﾞｼｽﾃﾑ</t>
  </si>
  <si>
    <t>婦人科所見(１)</t>
  </si>
  <si>
    <t>婦人科所見(２)</t>
  </si>
  <si>
    <t>婦人科所見(３)</t>
  </si>
  <si>
    <t>乳房ｴｺｰ所見（１）</t>
  </si>
  <si>
    <t>乳房ｴｺｰ所見（２）</t>
  </si>
  <si>
    <t>乳房ｴｺｰ所見（３）</t>
  </si>
  <si>
    <t>PSA</t>
  </si>
  <si>
    <t>PSA判定</t>
    <rPh sb="3" eb="5">
      <t>ハンテイ</t>
    </rPh>
    <phoneticPr fontId="2"/>
  </si>
  <si>
    <t>乳Ｘ（ﾏﾝﾓ）所見（１）</t>
  </si>
  <si>
    <t>乳Ｘ（ﾏﾝﾓ）所見（２）</t>
  </si>
  <si>
    <t>乳Ｘ（ﾏﾝﾓ）所見（３）</t>
  </si>
  <si>
    <t>随時中性脂肪</t>
  </si>
  <si>
    <t>測定不可能・検査未実施の理由</t>
  </si>
  <si>
    <t>骨密度DEXA法</t>
  </si>
  <si>
    <t>マンモグラフィー</t>
    <phoneticPr fontId="2"/>
  </si>
  <si>
    <t>空腹時中性脂肪</t>
    <rPh sb="0" eb="3">
      <t>クウフクジ</t>
    </rPh>
    <rPh sb="3" eb="5">
      <t>チュウセイ</t>
    </rPh>
    <rPh sb="5" eb="7">
      <t>シボウ</t>
    </rPh>
    <phoneticPr fontId="1"/>
  </si>
  <si>
    <t>随時中性脂肪</t>
    <rPh sb="0" eb="2">
      <t>ズイジ</t>
    </rPh>
    <rPh sb="2" eb="4">
      <t>チュウセイ</t>
    </rPh>
    <rPh sb="4" eb="6">
      <t>シボウ</t>
    </rPh>
    <phoneticPr fontId="2"/>
  </si>
  <si>
    <t>未実施の場合その理由</t>
    <rPh sb="0" eb="3">
      <t>ミジッシ</t>
    </rPh>
    <rPh sb="4" eb="6">
      <t>バアイ</t>
    </rPh>
    <rPh sb="8" eb="10">
      <t>リユウ</t>
    </rPh>
    <phoneticPr fontId="2"/>
  </si>
  <si>
    <t>指導受診歴</t>
    <rPh sb="0" eb="2">
      <t>シドウ</t>
    </rPh>
    <rPh sb="2" eb="4">
      <t>ジュシン</t>
    </rPh>
    <rPh sb="4" eb="5">
      <t>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</si>
</sst>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27EC-E68E-4BA8-885A-4B062510C2DB}">
  <dimension ref="A1:F98"/>
  <sheetViews>
    <sheetView workbookViewId="0">
      <selection activeCell="F30" sqref="F30"/>
    </sheetView>
  </sheetViews>
  <sheetFormatPr defaultRowHeight="18.75"/>
  <cols>
    <col min="2" max="2" width="21.375" bestFit="1" customWidth="1"/>
    <col min="3" max="4" width="17.25" bestFit="1" customWidth="1"/>
    <col min="5" max="5" width="16.125" customWidth="1"/>
  </cols>
  <sheetData>
    <row r="1" spans="1:6">
      <c r="A1" s="1" t="s">
        <v>151</v>
      </c>
      <c r="B1" s="1" t="s">
        <v>150</v>
      </c>
      <c r="C1" s="1" t="s">
        <v>152</v>
      </c>
      <c r="D1" s="1" t="s">
        <v>153</v>
      </c>
      <c r="E1" s="1" t="s">
        <v>143</v>
      </c>
      <c r="F1" s="1" t="s">
        <v>154</v>
      </c>
    </row>
    <row r="2" spans="1:6">
      <c r="A2" s="1">
        <v>1</v>
      </c>
      <c r="B2" s="1" t="s">
        <v>54</v>
      </c>
      <c r="C2" s="1">
        <v>11000</v>
      </c>
      <c r="D2" s="1" t="s">
        <v>125</v>
      </c>
      <c r="E2" s="1">
        <v>11000</v>
      </c>
      <c r="F2" s="1">
        <v>11000</v>
      </c>
    </row>
    <row r="3" spans="1:6">
      <c r="A3" s="1">
        <v>2</v>
      </c>
      <c r="B3" s="1" t="s">
        <v>0</v>
      </c>
      <c r="C3" s="1" t="s">
        <v>97</v>
      </c>
      <c r="D3" s="1"/>
      <c r="E3" s="1">
        <v>302500</v>
      </c>
      <c r="F3" s="1">
        <v>415201</v>
      </c>
    </row>
    <row r="4" spans="1:6">
      <c r="A4" s="1">
        <v>3</v>
      </c>
      <c r="B4" s="1" t="s">
        <v>1</v>
      </c>
      <c r="C4" s="1" t="s">
        <v>98</v>
      </c>
      <c r="D4" s="1" t="s">
        <v>126</v>
      </c>
      <c r="E4" s="1">
        <v>1000</v>
      </c>
      <c r="F4" s="1"/>
    </row>
    <row r="5" spans="1:6">
      <c r="A5" s="1">
        <v>4</v>
      </c>
      <c r="B5" s="1" t="s">
        <v>2</v>
      </c>
      <c r="C5" s="1" t="s">
        <v>99</v>
      </c>
      <c r="D5" s="1" t="s">
        <v>127</v>
      </c>
      <c r="E5" s="1">
        <v>43952</v>
      </c>
      <c r="F5" s="1"/>
    </row>
    <row r="6" spans="1:6">
      <c r="A6" s="1">
        <v>5</v>
      </c>
      <c r="B6" s="1" t="s">
        <v>3</v>
      </c>
      <c r="C6" s="1" t="s">
        <v>100</v>
      </c>
      <c r="D6" s="1"/>
      <c r="E6" s="1">
        <v>3025</v>
      </c>
      <c r="F6" s="1"/>
    </row>
    <row r="7" spans="1:6">
      <c r="A7" s="1">
        <v>6</v>
      </c>
      <c r="B7" s="1" t="s">
        <v>4</v>
      </c>
      <c r="C7" s="1"/>
      <c r="D7" s="1"/>
      <c r="E7" s="1">
        <v>999</v>
      </c>
      <c r="F7" s="1"/>
    </row>
    <row r="8" spans="1:6">
      <c r="A8" s="1">
        <v>7</v>
      </c>
      <c r="B8" s="1" t="s">
        <v>5</v>
      </c>
      <c r="C8" s="1" t="s">
        <v>101</v>
      </c>
      <c r="D8" s="1" t="s">
        <v>128</v>
      </c>
      <c r="E8" s="1">
        <v>0</v>
      </c>
      <c r="F8" s="1"/>
    </row>
    <row r="9" spans="1:6">
      <c r="A9" s="1">
        <v>8</v>
      </c>
      <c r="B9" s="1" t="s">
        <v>55</v>
      </c>
      <c r="C9" s="1" t="s">
        <v>102</v>
      </c>
      <c r="D9" s="1"/>
      <c r="E9" s="1"/>
      <c r="F9" s="1"/>
    </row>
    <row r="10" spans="1:6">
      <c r="A10" s="1">
        <v>9</v>
      </c>
      <c r="B10" s="1" t="s">
        <v>56</v>
      </c>
      <c r="C10" s="1" t="s">
        <v>102</v>
      </c>
      <c r="D10" s="1"/>
      <c r="E10" s="1"/>
      <c r="F10" s="1"/>
    </row>
    <row r="11" spans="1:6">
      <c r="A11" s="1">
        <v>10</v>
      </c>
      <c r="B11" s="1" t="s">
        <v>57</v>
      </c>
      <c r="C11" s="1" t="s">
        <v>103</v>
      </c>
      <c r="D11" s="1"/>
      <c r="E11" s="1"/>
      <c r="F11" s="1"/>
    </row>
    <row r="12" spans="1:6">
      <c r="A12" s="1">
        <v>11</v>
      </c>
      <c r="B12" s="1" t="s">
        <v>6</v>
      </c>
      <c r="C12" s="1" t="s">
        <v>104</v>
      </c>
      <c r="D12" s="1" t="s">
        <v>129</v>
      </c>
      <c r="E12" s="1" t="s">
        <v>144</v>
      </c>
      <c r="F12" s="1"/>
    </row>
    <row r="13" spans="1:6">
      <c r="A13" s="1">
        <v>12</v>
      </c>
      <c r="B13" s="1" t="s">
        <v>7</v>
      </c>
      <c r="C13" s="1" t="s">
        <v>105</v>
      </c>
      <c r="D13" s="1" t="s">
        <v>130</v>
      </c>
      <c r="E13" s="1">
        <v>1</v>
      </c>
      <c r="F13" s="1"/>
    </row>
    <row r="14" spans="1:6">
      <c r="A14" s="1">
        <v>13</v>
      </c>
      <c r="B14" s="1" t="s">
        <v>8</v>
      </c>
      <c r="C14" s="1" t="s">
        <v>99</v>
      </c>
      <c r="D14" s="1" t="s">
        <v>127</v>
      </c>
      <c r="E14" s="1">
        <v>26520</v>
      </c>
      <c r="F14" s="1"/>
    </row>
    <row r="15" spans="1:6">
      <c r="A15" s="1">
        <v>14</v>
      </c>
      <c r="B15" s="1" t="s">
        <v>58</v>
      </c>
      <c r="C15" s="1" t="s">
        <v>103</v>
      </c>
      <c r="D15" s="1"/>
      <c r="E15" s="1"/>
      <c r="F15" s="1"/>
    </row>
    <row r="16" spans="1:6">
      <c r="A16" s="1">
        <v>15</v>
      </c>
      <c r="B16" s="1" t="s">
        <v>59</v>
      </c>
      <c r="C16" s="1" t="s">
        <v>103</v>
      </c>
      <c r="D16" s="1"/>
      <c r="E16" s="1"/>
      <c r="F16" s="1"/>
    </row>
    <row r="17" spans="1:6">
      <c r="A17" s="1">
        <v>16</v>
      </c>
      <c r="B17" s="1" t="s">
        <v>60</v>
      </c>
      <c r="C17" s="1" t="s">
        <v>103</v>
      </c>
      <c r="D17" s="1"/>
      <c r="E17" s="1"/>
      <c r="F17" s="1"/>
    </row>
    <row r="18" spans="1:6">
      <c r="A18" s="1">
        <v>17</v>
      </c>
      <c r="B18" s="1" t="s">
        <v>61</v>
      </c>
      <c r="C18" s="1" t="s">
        <v>103</v>
      </c>
      <c r="D18" s="1"/>
      <c r="E18" s="1"/>
      <c r="F18" s="1"/>
    </row>
    <row r="19" spans="1:6">
      <c r="A19" s="1">
        <v>18</v>
      </c>
      <c r="B19" s="1" t="s">
        <v>62</v>
      </c>
      <c r="C19" s="1" t="s">
        <v>103</v>
      </c>
      <c r="D19" s="1"/>
      <c r="E19" s="1"/>
      <c r="F19" s="1"/>
    </row>
    <row r="20" spans="1:6">
      <c r="A20" s="1">
        <v>19</v>
      </c>
      <c r="B20" s="1" t="s">
        <v>63</v>
      </c>
      <c r="C20" s="1" t="s">
        <v>103</v>
      </c>
      <c r="D20" s="1"/>
      <c r="E20" s="1"/>
      <c r="F20" s="1"/>
    </row>
    <row r="21" spans="1:6">
      <c r="A21" s="1">
        <v>20</v>
      </c>
      <c r="B21" s="1" t="s">
        <v>64</v>
      </c>
      <c r="C21" s="1" t="s">
        <v>103</v>
      </c>
      <c r="D21" s="1"/>
      <c r="E21" s="1"/>
      <c r="F21" s="1"/>
    </row>
    <row r="22" spans="1:6">
      <c r="A22" s="1">
        <v>21</v>
      </c>
      <c r="B22" s="1" t="s">
        <v>65</v>
      </c>
      <c r="C22" s="1" t="s">
        <v>103</v>
      </c>
      <c r="D22" s="1"/>
      <c r="E22" s="1"/>
      <c r="F22" s="1"/>
    </row>
    <row r="23" spans="1:6">
      <c r="A23" s="1">
        <v>22</v>
      </c>
      <c r="B23" s="1" t="s">
        <v>66</v>
      </c>
      <c r="C23" s="1" t="s">
        <v>103</v>
      </c>
      <c r="D23" s="1"/>
      <c r="E23" s="1"/>
      <c r="F23" s="1"/>
    </row>
    <row r="24" spans="1:6">
      <c r="A24" s="1">
        <v>23</v>
      </c>
      <c r="B24" s="1" t="s">
        <v>67</v>
      </c>
      <c r="C24" s="1" t="s">
        <v>103</v>
      </c>
      <c r="D24" s="1"/>
      <c r="E24" s="1"/>
      <c r="F24" s="1"/>
    </row>
    <row r="25" spans="1:6">
      <c r="A25" s="1">
        <v>24</v>
      </c>
      <c r="B25" s="1" t="s">
        <v>68</v>
      </c>
      <c r="C25" s="1" t="s">
        <v>103</v>
      </c>
      <c r="D25" s="1"/>
      <c r="E25" s="1"/>
      <c r="F25" s="1"/>
    </row>
    <row r="26" spans="1:6">
      <c r="A26" s="1">
        <v>25</v>
      </c>
      <c r="B26" s="1" t="s">
        <v>69</v>
      </c>
      <c r="C26" s="1">
        <v>0</v>
      </c>
      <c r="D26" s="1" t="s">
        <v>131</v>
      </c>
      <c r="E26" s="1">
        <v>0</v>
      </c>
      <c r="F26" s="1">
        <v>0</v>
      </c>
    </row>
    <row r="27" spans="1:6">
      <c r="A27" s="1">
        <v>26</v>
      </c>
      <c r="B27" s="1" t="s">
        <v>70</v>
      </c>
      <c r="C27" s="1">
        <v>7300</v>
      </c>
      <c r="D27" s="1" t="s">
        <v>131</v>
      </c>
      <c r="E27" s="1">
        <v>0</v>
      </c>
      <c r="F27" s="1">
        <v>7300</v>
      </c>
    </row>
    <row r="28" spans="1:6">
      <c r="A28" s="1">
        <v>27</v>
      </c>
      <c r="B28" s="1" t="s">
        <v>71</v>
      </c>
      <c r="C28" s="1" t="s">
        <v>103</v>
      </c>
      <c r="D28" s="1"/>
      <c r="E28" s="1"/>
      <c r="F28" s="1"/>
    </row>
    <row r="29" spans="1:6">
      <c r="A29" s="1">
        <v>28</v>
      </c>
      <c r="B29" s="1" t="s">
        <v>72</v>
      </c>
      <c r="C29" s="1">
        <v>7300</v>
      </c>
      <c r="D29" s="1" t="s">
        <v>131</v>
      </c>
      <c r="E29" s="1">
        <v>0</v>
      </c>
      <c r="F29" s="1">
        <v>7300</v>
      </c>
    </row>
    <row r="30" spans="1:6">
      <c r="A30" s="1">
        <v>29</v>
      </c>
      <c r="B30" s="1" t="s">
        <v>9</v>
      </c>
      <c r="C30" s="1" t="s">
        <v>97</v>
      </c>
      <c r="D30" s="1"/>
      <c r="E30" s="1">
        <v>302500</v>
      </c>
      <c r="F30" s="1">
        <v>415201</v>
      </c>
    </row>
    <row r="31" spans="1:6">
      <c r="A31" s="1">
        <v>30</v>
      </c>
      <c r="B31" s="1" t="s">
        <v>10</v>
      </c>
      <c r="C31" s="1" t="s">
        <v>106</v>
      </c>
      <c r="D31" s="1"/>
      <c r="E31" s="1">
        <v>152.1</v>
      </c>
      <c r="F31" s="1"/>
    </row>
    <row r="32" spans="1:6">
      <c r="A32" s="1">
        <v>31</v>
      </c>
      <c r="B32" s="1" t="s">
        <v>11</v>
      </c>
      <c r="C32" s="1" t="s">
        <v>107</v>
      </c>
      <c r="D32" s="1"/>
      <c r="E32" s="1">
        <v>47.6</v>
      </c>
      <c r="F32" s="1"/>
    </row>
    <row r="33" spans="1:6">
      <c r="A33" s="1">
        <v>32</v>
      </c>
      <c r="B33" s="1" t="s">
        <v>12</v>
      </c>
      <c r="C33" s="1"/>
      <c r="D33" s="1"/>
      <c r="E33" s="1">
        <v>20.6</v>
      </c>
      <c r="F33" s="1"/>
    </row>
    <row r="34" spans="1:6">
      <c r="A34" s="1">
        <v>33</v>
      </c>
      <c r="B34" s="1" t="s">
        <v>13</v>
      </c>
      <c r="C34" s="1" t="s">
        <v>106</v>
      </c>
      <c r="D34" s="1"/>
      <c r="E34" s="1">
        <v>80</v>
      </c>
      <c r="F34" s="1"/>
    </row>
    <row r="35" spans="1:6">
      <c r="A35" s="1">
        <v>34</v>
      </c>
      <c r="B35" s="1" t="s">
        <v>14</v>
      </c>
      <c r="C35" s="1" t="s">
        <v>108</v>
      </c>
      <c r="D35" s="1" t="s">
        <v>132</v>
      </c>
      <c r="E35" s="1">
        <v>2</v>
      </c>
      <c r="F35" s="1"/>
    </row>
    <row r="36" spans="1:6">
      <c r="A36" s="1">
        <v>35</v>
      </c>
      <c r="B36" s="1" t="s">
        <v>15</v>
      </c>
      <c r="C36" s="1" t="s">
        <v>109</v>
      </c>
      <c r="D36" s="1"/>
      <c r="E36" s="1">
        <v>168</v>
      </c>
      <c r="F36" s="1"/>
    </row>
    <row r="37" spans="1:6">
      <c r="A37" s="1">
        <v>36</v>
      </c>
      <c r="B37" s="1" t="s">
        <v>16</v>
      </c>
      <c r="C37" s="1" t="s">
        <v>109</v>
      </c>
      <c r="D37" s="1"/>
      <c r="E37" s="1">
        <v>88</v>
      </c>
      <c r="F37" s="1"/>
    </row>
    <row r="38" spans="1:6">
      <c r="A38" s="1">
        <v>37</v>
      </c>
      <c r="B38" s="1" t="s">
        <v>17</v>
      </c>
      <c r="C38" s="1" t="s">
        <v>110</v>
      </c>
      <c r="D38" s="1"/>
      <c r="E38" s="1">
        <v>58</v>
      </c>
      <c r="F38" s="1"/>
    </row>
    <row r="39" spans="1:6">
      <c r="A39" s="1">
        <v>38</v>
      </c>
      <c r="B39" s="1" t="s">
        <v>18</v>
      </c>
      <c r="C39" s="1" t="s">
        <v>110</v>
      </c>
      <c r="D39" s="1"/>
      <c r="E39" s="1">
        <v>66</v>
      </c>
      <c r="F39" s="1"/>
    </row>
    <row r="40" spans="1:6">
      <c r="A40" s="1">
        <v>39</v>
      </c>
      <c r="B40" s="1" t="s">
        <v>19</v>
      </c>
      <c r="C40" s="1" t="s">
        <v>110</v>
      </c>
      <c r="D40" s="1"/>
      <c r="E40" s="1">
        <v>101</v>
      </c>
      <c r="F40" s="1"/>
    </row>
    <row r="41" spans="1:6">
      <c r="A41" s="1">
        <v>40</v>
      </c>
      <c r="B41" s="1" t="s">
        <v>20</v>
      </c>
      <c r="C41" s="1" t="s">
        <v>110</v>
      </c>
      <c r="D41" s="1"/>
      <c r="E41" s="1"/>
      <c r="F41" s="1"/>
    </row>
    <row r="42" spans="1:6">
      <c r="A42" s="1">
        <v>41</v>
      </c>
      <c r="B42" s="1" t="s">
        <v>21</v>
      </c>
      <c r="C42" s="1" t="s">
        <v>111</v>
      </c>
      <c r="D42" s="1"/>
      <c r="E42" s="1">
        <v>15</v>
      </c>
      <c r="F42" s="1"/>
    </row>
    <row r="43" spans="1:6">
      <c r="A43" s="1">
        <v>42</v>
      </c>
      <c r="B43" s="1" t="s">
        <v>22</v>
      </c>
      <c r="C43" s="1" t="s">
        <v>111</v>
      </c>
      <c r="D43" s="1"/>
      <c r="E43" s="1">
        <v>10</v>
      </c>
      <c r="F43" s="1"/>
    </row>
    <row r="44" spans="1:6">
      <c r="A44" s="1">
        <v>43</v>
      </c>
      <c r="B44" s="1" t="s">
        <v>23</v>
      </c>
      <c r="C44" s="1" t="s">
        <v>111</v>
      </c>
      <c r="D44" s="1"/>
      <c r="E44" s="1">
        <v>16</v>
      </c>
      <c r="F44" s="1"/>
    </row>
    <row r="45" spans="1:6">
      <c r="A45" s="1">
        <v>44</v>
      </c>
      <c r="B45" s="1" t="s">
        <v>24</v>
      </c>
      <c r="C45" s="1" t="s">
        <v>110</v>
      </c>
      <c r="D45" s="1"/>
      <c r="E45" s="1">
        <v>108</v>
      </c>
      <c r="F45" s="1"/>
    </row>
    <row r="46" spans="1:6">
      <c r="A46" s="1">
        <v>45</v>
      </c>
      <c r="B46" s="1" t="s">
        <v>25</v>
      </c>
      <c r="C46" s="1" t="s">
        <v>112</v>
      </c>
      <c r="D46" s="1"/>
      <c r="E46" s="1"/>
      <c r="F46" s="1"/>
    </row>
    <row r="47" spans="1:6">
      <c r="A47" s="1">
        <v>46</v>
      </c>
      <c r="B47" s="1" t="s">
        <v>26</v>
      </c>
      <c r="C47" s="1" t="s">
        <v>110</v>
      </c>
      <c r="D47" s="1"/>
      <c r="E47" s="1"/>
      <c r="F47" s="1"/>
    </row>
    <row r="48" spans="1:6">
      <c r="A48" s="1">
        <v>47</v>
      </c>
      <c r="B48" s="1" t="s">
        <v>27</v>
      </c>
      <c r="C48" s="1" t="s">
        <v>113</v>
      </c>
      <c r="D48" s="1"/>
      <c r="E48" s="1">
        <v>2</v>
      </c>
      <c r="F48" s="1"/>
    </row>
    <row r="49" spans="1:6">
      <c r="A49" s="1">
        <v>48</v>
      </c>
      <c r="B49" s="1" t="s">
        <v>28</v>
      </c>
      <c r="C49" s="1" t="s">
        <v>114</v>
      </c>
      <c r="D49" s="1"/>
      <c r="E49" s="1" t="s">
        <v>145</v>
      </c>
      <c r="F49" s="1"/>
    </row>
    <row r="50" spans="1:6">
      <c r="A50" s="1">
        <v>49</v>
      </c>
      <c r="B50" s="1" t="s">
        <v>29</v>
      </c>
      <c r="C50" s="1" t="s">
        <v>114</v>
      </c>
      <c r="D50" s="1"/>
      <c r="E50" s="1" t="s">
        <v>135</v>
      </c>
      <c r="F50" s="1"/>
    </row>
    <row r="51" spans="1:6">
      <c r="A51" s="1">
        <v>50</v>
      </c>
      <c r="B51" s="1" t="s">
        <v>30</v>
      </c>
      <c r="C51" s="1" t="s">
        <v>115</v>
      </c>
      <c r="D51" s="1" t="s">
        <v>133</v>
      </c>
      <c r="E51" s="1">
        <v>5900</v>
      </c>
      <c r="F51" s="1"/>
    </row>
    <row r="52" spans="1:6">
      <c r="A52" s="1">
        <v>51</v>
      </c>
      <c r="B52" s="1" t="s">
        <v>31</v>
      </c>
      <c r="C52" s="1" t="s">
        <v>116</v>
      </c>
      <c r="D52" s="1"/>
      <c r="E52" s="1">
        <v>463</v>
      </c>
      <c r="F52" s="1"/>
    </row>
    <row r="53" spans="1:6">
      <c r="A53" s="1">
        <v>52</v>
      </c>
      <c r="B53" s="1" t="s">
        <v>32</v>
      </c>
      <c r="C53" s="1" t="s">
        <v>117</v>
      </c>
      <c r="D53" s="1"/>
      <c r="E53" s="1">
        <v>7</v>
      </c>
      <c r="F53" s="1"/>
    </row>
    <row r="54" spans="1:6">
      <c r="A54" s="1">
        <v>53</v>
      </c>
      <c r="B54" s="1" t="s">
        <v>33</v>
      </c>
      <c r="C54" s="1" t="s">
        <v>112</v>
      </c>
      <c r="D54" s="1"/>
      <c r="E54" s="1">
        <v>27.9</v>
      </c>
      <c r="F54" s="1"/>
    </row>
    <row r="55" spans="1:6">
      <c r="A55" s="1">
        <v>54</v>
      </c>
      <c r="B55" s="1" t="s">
        <v>34</v>
      </c>
      <c r="C55" s="1" t="s">
        <v>118</v>
      </c>
      <c r="D55" s="1" t="s">
        <v>134</v>
      </c>
      <c r="E55" s="1">
        <v>1</v>
      </c>
      <c r="F55" s="1"/>
    </row>
    <row r="56" spans="1:6">
      <c r="A56" s="1">
        <v>55</v>
      </c>
      <c r="B56" s="1" t="s">
        <v>35</v>
      </c>
      <c r="C56" s="1" t="s">
        <v>118</v>
      </c>
      <c r="D56" s="1" t="s">
        <v>134</v>
      </c>
      <c r="E56" s="1">
        <v>1</v>
      </c>
      <c r="F56" s="1"/>
    </row>
    <row r="57" spans="1:6">
      <c r="A57" s="1">
        <v>56</v>
      </c>
      <c r="B57" s="1" t="s">
        <v>36</v>
      </c>
      <c r="C57" s="1" t="s">
        <v>110</v>
      </c>
      <c r="D57" s="1"/>
      <c r="E57" s="1">
        <v>1.01</v>
      </c>
      <c r="F57" s="1"/>
    </row>
    <row r="58" spans="1:6">
      <c r="A58" s="1">
        <v>57</v>
      </c>
      <c r="B58" s="1" t="s">
        <v>37</v>
      </c>
      <c r="C58" s="1" t="s">
        <v>119</v>
      </c>
      <c r="D58" s="1"/>
      <c r="E58" s="1"/>
      <c r="F58" s="1"/>
    </row>
    <row r="59" spans="1:6">
      <c r="A59" s="1">
        <v>58</v>
      </c>
      <c r="B59" s="1" t="s">
        <v>38</v>
      </c>
      <c r="C59" s="1" t="s">
        <v>120</v>
      </c>
      <c r="D59" s="1" t="s">
        <v>135</v>
      </c>
      <c r="E59" s="1" t="s">
        <v>135</v>
      </c>
      <c r="F59" s="1"/>
    </row>
    <row r="60" spans="1:6">
      <c r="A60" s="1">
        <v>59</v>
      </c>
      <c r="B60" s="1" t="s">
        <v>39</v>
      </c>
      <c r="C60" s="1" t="s">
        <v>114</v>
      </c>
      <c r="D60" s="1"/>
      <c r="E60" s="1" t="s">
        <v>135</v>
      </c>
      <c r="F60" s="1"/>
    </row>
    <row r="61" spans="1:6">
      <c r="A61" s="1">
        <v>60</v>
      </c>
      <c r="B61" s="1" t="s">
        <v>40</v>
      </c>
      <c r="C61" s="1" t="s">
        <v>120</v>
      </c>
      <c r="D61" s="1" t="s">
        <v>135</v>
      </c>
      <c r="E61" s="1" t="s">
        <v>135</v>
      </c>
      <c r="F61" s="1"/>
    </row>
    <row r="62" spans="1:6">
      <c r="A62" s="1">
        <v>61</v>
      </c>
      <c r="B62" s="1" t="s">
        <v>41</v>
      </c>
      <c r="C62" s="1" t="s">
        <v>118</v>
      </c>
      <c r="D62" s="1" t="s">
        <v>134</v>
      </c>
      <c r="E62" s="1">
        <v>2</v>
      </c>
      <c r="F62" s="1"/>
    </row>
    <row r="63" spans="1:6">
      <c r="A63" s="1">
        <v>62</v>
      </c>
      <c r="B63" s="1" t="s">
        <v>42</v>
      </c>
      <c r="C63" s="1" t="s">
        <v>121</v>
      </c>
      <c r="D63" s="1"/>
      <c r="E63" s="1">
        <v>7.4</v>
      </c>
      <c r="F63" s="1"/>
    </row>
    <row r="64" spans="1:6">
      <c r="A64" s="1">
        <v>63</v>
      </c>
      <c r="B64" s="1" t="s">
        <v>43</v>
      </c>
      <c r="C64" s="1" t="s">
        <v>118</v>
      </c>
      <c r="D64" s="1" t="s">
        <v>134</v>
      </c>
      <c r="E64" s="1">
        <v>1</v>
      </c>
      <c r="F64" s="1"/>
    </row>
    <row r="65" spans="1:6">
      <c r="A65" s="1">
        <v>64</v>
      </c>
      <c r="B65" s="1" t="s">
        <v>44</v>
      </c>
      <c r="C65" s="1" t="s">
        <v>114</v>
      </c>
      <c r="D65" s="1" t="s">
        <v>136</v>
      </c>
      <c r="E65" s="1" t="s">
        <v>135</v>
      </c>
      <c r="F65" s="1"/>
    </row>
    <row r="66" spans="1:6">
      <c r="A66" s="1">
        <v>65</v>
      </c>
      <c r="B66" s="1" t="s">
        <v>45</v>
      </c>
      <c r="C66" s="1" t="s">
        <v>122</v>
      </c>
      <c r="D66" s="1" t="s">
        <v>123</v>
      </c>
      <c r="E66" s="1" t="s">
        <v>146</v>
      </c>
      <c r="F66" s="1"/>
    </row>
    <row r="67" spans="1:6">
      <c r="A67" s="1">
        <v>66</v>
      </c>
      <c r="B67" s="1" t="s">
        <v>73</v>
      </c>
      <c r="C67" s="1" t="s">
        <v>103</v>
      </c>
      <c r="D67" s="1"/>
      <c r="E67" s="1"/>
      <c r="F67" s="1"/>
    </row>
    <row r="68" spans="1:6">
      <c r="A68" s="1">
        <v>67</v>
      </c>
      <c r="B68" s="1" t="s">
        <v>46</v>
      </c>
      <c r="C68" s="1" t="s">
        <v>123</v>
      </c>
      <c r="D68" s="1" t="s">
        <v>137</v>
      </c>
      <c r="E68" s="1" t="s">
        <v>147</v>
      </c>
      <c r="F68" s="1"/>
    </row>
    <row r="69" spans="1:6">
      <c r="A69" s="1">
        <v>68</v>
      </c>
      <c r="B69" s="1" t="s">
        <v>47</v>
      </c>
      <c r="C69" s="1" t="s">
        <v>123</v>
      </c>
      <c r="D69" s="1"/>
      <c r="E69" s="1" t="s">
        <v>148</v>
      </c>
      <c r="F69" s="1"/>
    </row>
    <row r="70" spans="1:6">
      <c r="A70" s="1">
        <v>69</v>
      </c>
      <c r="B70" s="1" t="s">
        <v>48</v>
      </c>
      <c r="C70" s="1" t="s">
        <v>124</v>
      </c>
      <c r="D70" s="1" t="s">
        <v>138</v>
      </c>
      <c r="E70" s="1">
        <v>1</v>
      </c>
      <c r="F70" s="1"/>
    </row>
    <row r="71" spans="1:6">
      <c r="A71" s="1">
        <v>70</v>
      </c>
      <c r="B71" s="1" t="s">
        <v>49</v>
      </c>
      <c r="C71" s="1" t="s">
        <v>123</v>
      </c>
      <c r="D71" s="1" t="s">
        <v>137</v>
      </c>
      <c r="E71" s="1" t="s">
        <v>149</v>
      </c>
      <c r="F71" s="1"/>
    </row>
    <row r="72" spans="1:6">
      <c r="A72" s="1">
        <v>71</v>
      </c>
      <c r="B72" s="1" t="s">
        <v>50</v>
      </c>
      <c r="C72" s="1" t="s">
        <v>124</v>
      </c>
      <c r="D72" s="1" t="s">
        <v>138</v>
      </c>
      <c r="E72" s="1">
        <v>2</v>
      </c>
      <c r="F72" s="1"/>
    </row>
    <row r="73" spans="1:6">
      <c r="A73" s="1">
        <v>72</v>
      </c>
      <c r="B73" s="1" t="s">
        <v>51</v>
      </c>
      <c r="C73" s="1" t="s">
        <v>123</v>
      </c>
      <c r="D73" s="1" t="s">
        <v>137</v>
      </c>
      <c r="E73" s="1"/>
      <c r="F73" s="1"/>
    </row>
    <row r="74" spans="1:6">
      <c r="A74" s="1">
        <v>73</v>
      </c>
      <c r="B74" s="1" t="s">
        <v>52</v>
      </c>
      <c r="C74" s="1" t="s">
        <v>124</v>
      </c>
      <c r="D74" s="1" t="s">
        <v>138</v>
      </c>
      <c r="E74" s="1">
        <v>2</v>
      </c>
      <c r="F74" s="1"/>
    </row>
    <row r="75" spans="1:6">
      <c r="A75" s="1">
        <v>74</v>
      </c>
      <c r="B75" s="1" t="s">
        <v>53</v>
      </c>
      <c r="C75" s="1" t="s">
        <v>123</v>
      </c>
      <c r="D75" s="1" t="s">
        <v>137</v>
      </c>
      <c r="E75" s="1"/>
      <c r="F75" s="1"/>
    </row>
    <row r="76" spans="1:6">
      <c r="A76" s="1">
        <v>75</v>
      </c>
      <c r="B76" s="1" t="s">
        <v>74</v>
      </c>
      <c r="C76" s="1" t="s">
        <v>103</v>
      </c>
      <c r="D76" s="1"/>
      <c r="E76" s="1"/>
      <c r="F76" s="1"/>
    </row>
    <row r="77" spans="1:6">
      <c r="A77" s="1">
        <v>76</v>
      </c>
      <c r="B77" s="1" t="s">
        <v>75</v>
      </c>
      <c r="C77" s="1"/>
      <c r="D77" s="1" t="s">
        <v>139</v>
      </c>
      <c r="E77" s="1">
        <v>1</v>
      </c>
      <c r="F77" s="1"/>
    </row>
    <row r="78" spans="1:6">
      <c r="A78" s="1">
        <v>77</v>
      </c>
      <c r="B78" s="1" t="s">
        <v>76</v>
      </c>
      <c r="C78" s="1"/>
      <c r="D78" s="1" t="s">
        <v>139</v>
      </c>
      <c r="E78" s="1">
        <v>2</v>
      </c>
      <c r="F78" s="1"/>
    </row>
    <row r="79" spans="1:6">
      <c r="A79" s="1">
        <v>78</v>
      </c>
      <c r="B79" s="1" t="s">
        <v>77</v>
      </c>
      <c r="C79" s="1"/>
      <c r="D79" s="1" t="s">
        <v>139</v>
      </c>
      <c r="E79" s="1">
        <v>2</v>
      </c>
      <c r="F79" s="1"/>
    </row>
    <row r="80" spans="1:6">
      <c r="A80" s="1">
        <v>79</v>
      </c>
      <c r="B80" s="1" t="s">
        <v>78</v>
      </c>
      <c r="C80" s="1"/>
      <c r="D80" s="1" t="s">
        <v>139</v>
      </c>
      <c r="E80" s="1">
        <v>2</v>
      </c>
      <c r="F80" s="1"/>
    </row>
    <row r="81" spans="1:6">
      <c r="A81" s="1">
        <v>80</v>
      </c>
      <c r="B81" s="1" t="s">
        <v>79</v>
      </c>
      <c r="C81" s="1"/>
      <c r="D81" s="1" t="s">
        <v>139</v>
      </c>
      <c r="E81" s="1">
        <v>1</v>
      </c>
      <c r="F81" s="1"/>
    </row>
    <row r="82" spans="1:6">
      <c r="A82" s="1">
        <v>81</v>
      </c>
      <c r="B82" s="1" t="s">
        <v>80</v>
      </c>
      <c r="C82" s="1"/>
      <c r="D82" s="1" t="s">
        <v>139</v>
      </c>
      <c r="E82" s="1">
        <v>2</v>
      </c>
      <c r="F82" s="1"/>
    </row>
    <row r="83" spans="1:6">
      <c r="A83" s="1">
        <v>82</v>
      </c>
      <c r="B83" s="1" t="s">
        <v>81</v>
      </c>
      <c r="C83" s="1"/>
      <c r="D83" s="1" t="s">
        <v>139</v>
      </c>
      <c r="E83" s="1">
        <v>2</v>
      </c>
      <c r="F83" s="1"/>
    </row>
    <row r="84" spans="1:6">
      <c r="A84" s="1">
        <v>83</v>
      </c>
      <c r="B84" s="1" t="s">
        <v>82</v>
      </c>
      <c r="C84" s="1"/>
      <c r="D84" s="1" t="s">
        <v>139</v>
      </c>
      <c r="E84" s="1">
        <v>2</v>
      </c>
      <c r="F84" s="1"/>
    </row>
    <row r="85" spans="1:6">
      <c r="A85" s="1">
        <v>84</v>
      </c>
      <c r="B85" s="1" t="s">
        <v>83</v>
      </c>
      <c r="C85" s="1"/>
      <c r="D85" s="1" t="s">
        <v>139</v>
      </c>
      <c r="E85" s="1">
        <v>1</v>
      </c>
      <c r="F85" s="1"/>
    </row>
    <row r="86" spans="1:6">
      <c r="A86" s="1">
        <v>85</v>
      </c>
      <c r="B86" s="1" t="s">
        <v>84</v>
      </c>
      <c r="C86" s="1"/>
      <c r="D86" s="1" t="s">
        <v>139</v>
      </c>
      <c r="E86" s="1">
        <v>1</v>
      </c>
      <c r="F86" s="1"/>
    </row>
    <row r="87" spans="1:6">
      <c r="A87" s="1">
        <v>86</v>
      </c>
      <c r="B87" s="1" t="s">
        <v>85</v>
      </c>
      <c r="C87" s="1"/>
      <c r="D87" s="1" t="s">
        <v>139</v>
      </c>
      <c r="E87" s="1">
        <v>2</v>
      </c>
      <c r="F87" s="1"/>
    </row>
    <row r="88" spans="1:6">
      <c r="A88" s="1">
        <v>87</v>
      </c>
      <c r="B88" s="1" t="s">
        <v>86</v>
      </c>
      <c r="C88" s="1"/>
      <c r="D88" s="1" t="s">
        <v>139</v>
      </c>
      <c r="E88" s="1">
        <v>2</v>
      </c>
      <c r="F88" s="1"/>
    </row>
    <row r="89" spans="1:6">
      <c r="A89" s="1">
        <v>88</v>
      </c>
      <c r="B89" s="1" t="s">
        <v>87</v>
      </c>
      <c r="C89" s="1"/>
      <c r="D89" s="1" t="s">
        <v>140</v>
      </c>
      <c r="E89" s="1">
        <v>3</v>
      </c>
      <c r="F89" s="1"/>
    </row>
    <row r="90" spans="1:6">
      <c r="A90" s="1">
        <v>89</v>
      </c>
      <c r="B90" s="1" t="s">
        <v>88</v>
      </c>
      <c r="C90" s="1"/>
      <c r="D90" s="1" t="s">
        <v>140</v>
      </c>
      <c r="E90" s="1">
        <v>3</v>
      </c>
      <c r="F90" s="1"/>
    </row>
    <row r="91" spans="1:6">
      <c r="A91" s="1">
        <v>90</v>
      </c>
      <c r="B91" s="1" t="s">
        <v>89</v>
      </c>
      <c r="C91" s="1"/>
      <c r="D91" s="1" t="s">
        <v>139</v>
      </c>
      <c r="E91" s="1">
        <v>2</v>
      </c>
      <c r="F91" s="1"/>
    </row>
    <row r="92" spans="1:6">
      <c r="A92" s="1">
        <v>91</v>
      </c>
      <c r="B92" s="1" t="s">
        <v>90</v>
      </c>
      <c r="C92" s="1"/>
      <c r="D92" s="1" t="s">
        <v>140</v>
      </c>
      <c r="E92" s="1">
        <v>2</v>
      </c>
      <c r="F92" s="1"/>
    </row>
    <row r="93" spans="1:6">
      <c r="A93" s="1">
        <v>92</v>
      </c>
      <c r="B93" s="1" t="s">
        <v>91</v>
      </c>
      <c r="C93" s="1"/>
      <c r="D93" s="1" t="s">
        <v>139</v>
      </c>
      <c r="E93" s="1">
        <v>2</v>
      </c>
      <c r="F93" s="1"/>
    </row>
    <row r="94" spans="1:6">
      <c r="A94" s="1">
        <v>93</v>
      </c>
      <c r="B94" s="1" t="s">
        <v>92</v>
      </c>
      <c r="C94" s="1"/>
      <c r="D94" s="1" t="s">
        <v>140</v>
      </c>
      <c r="E94" s="1">
        <v>2</v>
      </c>
      <c r="F94" s="1"/>
    </row>
    <row r="95" spans="1:6">
      <c r="A95" s="1">
        <v>94</v>
      </c>
      <c r="B95" s="1" t="s">
        <v>93</v>
      </c>
      <c r="C95" s="1"/>
      <c r="D95" s="1" t="s">
        <v>141</v>
      </c>
      <c r="E95" s="1">
        <v>2</v>
      </c>
      <c r="F95" s="1"/>
    </row>
    <row r="96" spans="1:6">
      <c r="A96" s="1">
        <v>95</v>
      </c>
      <c r="B96" s="1" t="s">
        <v>94</v>
      </c>
      <c r="C96" s="1"/>
      <c r="D96" s="1" t="s">
        <v>139</v>
      </c>
      <c r="E96" s="1">
        <v>1</v>
      </c>
      <c r="F96" s="1"/>
    </row>
    <row r="97" spans="1:6">
      <c r="A97" s="1">
        <v>96</v>
      </c>
      <c r="B97" s="1" t="s">
        <v>95</v>
      </c>
      <c r="C97" s="1"/>
      <c r="D97" s="1" t="s">
        <v>142</v>
      </c>
      <c r="E97" s="1">
        <v>5</v>
      </c>
      <c r="F97" s="1"/>
    </row>
    <row r="98" spans="1:6">
      <c r="A98" s="1">
        <v>97</v>
      </c>
      <c r="B98" s="1" t="s">
        <v>96</v>
      </c>
      <c r="C98" s="1"/>
      <c r="D98" s="1" t="s">
        <v>139</v>
      </c>
      <c r="E98" s="1">
        <v>2</v>
      </c>
      <c r="F98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FCF2-865D-4DC8-9815-84F5CF231903}">
  <dimension ref="A1:I183"/>
  <sheetViews>
    <sheetView tabSelected="1" topLeftCell="A97" workbookViewId="0">
      <selection activeCell="A99" sqref="A99"/>
    </sheetView>
  </sheetViews>
  <sheetFormatPr defaultRowHeight="18.75"/>
  <cols>
    <col min="2" max="2" width="21.375" bestFit="1" customWidth="1"/>
    <col min="3" max="4" width="17.25" bestFit="1" customWidth="1"/>
    <col min="5" max="5" width="16.125" customWidth="1"/>
  </cols>
  <sheetData>
    <row r="1" spans="1:9">
      <c r="A1" s="1" t="s">
        <v>151</v>
      </c>
      <c r="B1" s="1" t="s">
        <v>150</v>
      </c>
      <c r="C1" s="1" t="s">
        <v>152</v>
      </c>
      <c r="D1" s="1" t="s">
        <v>153</v>
      </c>
      <c r="E1" s="1" t="s">
        <v>143</v>
      </c>
      <c r="F1" s="1" t="s">
        <v>154</v>
      </c>
    </row>
    <row r="2" spans="1:9">
      <c r="A2" s="1">
        <v>0</v>
      </c>
      <c r="B2" s="1" t="s">
        <v>0</v>
      </c>
      <c r="C2" s="1" t="s">
        <v>97</v>
      </c>
      <c r="D2" s="1"/>
      <c r="E2" s="1">
        <v>302500</v>
      </c>
      <c r="F2" s="1">
        <v>415201</v>
      </c>
      <c r="H2">
        <v>0</v>
      </c>
      <c r="I2" t="s">
        <v>155</v>
      </c>
    </row>
    <row r="3" spans="1:9">
      <c r="A3" s="1">
        <v>1</v>
      </c>
      <c r="B3" s="1" t="s">
        <v>1</v>
      </c>
      <c r="C3" s="1" t="s">
        <v>98</v>
      </c>
      <c r="D3" s="1" t="s">
        <v>126</v>
      </c>
      <c r="E3" s="1">
        <v>1000</v>
      </c>
      <c r="F3" s="1"/>
      <c r="H3">
        <v>1</v>
      </c>
      <c r="I3" t="s">
        <v>156</v>
      </c>
    </row>
    <row r="4" spans="1:9">
      <c r="A4" s="1">
        <v>2</v>
      </c>
      <c r="B4" s="1" t="s">
        <v>2</v>
      </c>
      <c r="C4" s="1" t="s">
        <v>99</v>
      </c>
      <c r="D4" s="1" t="s">
        <v>127</v>
      </c>
      <c r="E4" s="1">
        <v>43952</v>
      </c>
      <c r="F4" s="1"/>
      <c r="H4">
        <v>2</v>
      </c>
      <c r="I4" t="s">
        <v>157</v>
      </c>
    </row>
    <row r="5" spans="1:9">
      <c r="A5" s="1">
        <v>3</v>
      </c>
      <c r="B5" s="1" t="s">
        <v>3</v>
      </c>
      <c r="C5" s="1" t="s">
        <v>100</v>
      </c>
      <c r="D5" s="1"/>
      <c r="E5" s="1">
        <v>3025</v>
      </c>
      <c r="F5" s="1"/>
      <c r="H5">
        <v>3</v>
      </c>
      <c r="I5" t="s">
        <v>158</v>
      </c>
    </row>
    <row r="6" spans="1:9">
      <c r="A6" s="1">
        <v>4</v>
      </c>
      <c r="B6" s="1" t="s">
        <v>4</v>
      </c>
      <c r="C6" s="1"/>
      <c r="D6" s="1"/>
      <c r="E6" s="1">
        <v>999</v>
      </c>
      <c r="F6" s="1"/>
      <c r="H6">
        <v>4</v>
      </c>
      <c r="I6" t="s">
        <v>159</v>
      </c>
    </row>
    <row r="7" spans="1:9">
      <c r="A7" s="1">
        <v>5</v>
      </c>
      <c r="B7" s="1" t="s">
        <v>5</v>
      </c>
      <c r="C7" s="1" t="s">
        <v>101</v>
      </c>
      <c r="D7" s="1" t="s">
        <v>128</v>
      </c>
      <c r="E7" s="1">
        <v>0</v>
      </c>
      <c r="F7" s="1"/>
      <c r="H7">
        <v>5</v>
      </c>
      <c r="I7" t="s">
        <v>160</v>
      </c>
    </row>
    <row r="8" spans="1:9">
      <c r="A8" s="1">
        <v>6</v>
      </c>
      <c r="B8" s="1" t="s">
        <v>55</v>
      </c>
      <c r="C8" s="1" t="s">
        <v>102</v>
      </c>
      <c r="D8" s="1"/>
      <c r="E8" s="1"/>
      <c r="F8" s="1"/>
      <c r="H8">
        <v>6</v>
      </c>
      <c r="I8" t="s">
        <v>161</v>
      </c>
    </row>
    <row r="9" spans="1:9">
      <c r="A9" s="1">
        <v>7</v>
      </c>
      <c r="B9" s="1" t="s">
        <v>56</v>
      </c>
      <c r="C9" s="1" t="s">
        <v>102</v>
      </c>
      <c r="D9" s="1"/>
      <c r="E9" s="1"/>
      <c r="F9" s="1"/>
      <c r="H9">
        <v>7</v>
      </c>
      <c r="I9" t="s">
        <v>162</v>
      </c>
    </row>
    <row r="10" spans="1:9">
      <c r="A10" s="1">
        <v>8</v>
      </c>
      <c r="B10" s="1" t="s">
        <v>57</v>
      </c>
      <c r="C10" s="1" t="s">
        <v>103</v>
      </c>
      <c r="D10" s="1"/>
      <c r="E10" s="1"/>
      <c r="F10" s="1"/>
      <c r="H10">
        <v>8</v>
      </c>
      <c r="I10" t="s">
        <v>163</v>
      </c>
    </row>
    <row r="11" spans="1:9">
      <c r="A11" s="1">
        <v>9</v>
      </c>
      <c r="B11" s="1" t="s">
        <v>6</v>
      </c>
      <c r="C11" s="1" t="s">
        <v>104</v>
      </c>
      <c r="D11" s="1" t="s">
        <v>129</v>
      </c>
      <c r="E11" s="1" t="s">
        <v>144</v>
      </c>
      <c r="F11" s="1"/>
      <c r="H11">
        <v>9</v>
      </c>
      <c r="I11" t="s">
        <v>164</v>
      </c>
    </row>
    <row r="12" spans="1:9">
      <c r="A12" s="1">
        <v>10</v>
      </c>
      <c r="B12" s="1" t="s">
        <v>7</v>
      </c>
      <c r="C12" s="1" t="s">
        <v>105</v>
      </c>
      <c r="D12" s="1" t="s">
        <v>130</v>
      </c>
      <c r="E12" s="1">
        <v>1</v>
      </c>
      <c r="F12" s="1"/>
      <c r="H12">
        <v>10</v>
      </c>
      <c r="I12" t="s">
        <v>165</v>
      </c>
    </row>
    <row r="13" spans="1:9">
      <c r="A13" s="1">
        <v>11</v>
      </c>
      <c r="B13" s="1" t="s">
        <v>8</v>
      </c>
      <c r="C13" s="1" t="s">
        <v>99</v>
      </c>
      <c r="D13" s="1" t="s">
        <v>127</v>
      </c>
      <c r="E13" s="1">
        <v>26520</v>
      </c>
      <c r="F13" s="1"/>
      <c r="H13">
        <v>11</v>
      </c>
      <c r="I13" t="s">
        <v>166</v>
      </c>
    </row>
    <row r="14" spans="1:9">
      <c r="A14" s="1">
        <v>12</v>
      </c>
      <c r="B14" s="1" t="s">
        <v>58</v>
      </c>
      <c r="C14" s="1" t="s">
        <v>103</v>
      </c>
      <c r="D14" s="1"/>
      <c r="E14" s="1"/>
      <c r="F14" s="1"/>
      <c r="H14">
        <v>12</v>
      </c>
      <c r="I14" t="s">
        <v>167</v>
      </c>
    </row>
    <row r="15" spans="1:9">
      <c r="A15" s="1">
        <v>13</v>
      </c>
      <c r="B15" s="1" t="s">
        <v>59</v>
      </c>
      <c r="C15" s="1" t="s">
        <v>103</v>
      </c>
      <c r="D15" s="1"/>
      <c r="E15" s="1"/>
      <c r="F15" s="1"/>
      <c r="H15">
        <v>13</v>
      </c>
      <c r="I15" t="s">
        <v>168</v>
      </c>
    </row>
    <row r="16" spans="1:9">
      <c r="A16" s="1">
        <v>14</v>
      </c>
      <c r="B16" s="1" t="s">
        <v>60</v>
      </c>
      <c r="C16" s="1" t="s">
        <v>103</v>
      </c>
      <c r="D16" s="1"/>
      <c r="E16" s="1"/>
      <c r="F16" s="1"/>
      <c r="H16">
        <v>14</v>
      </c>
      <c r="I16" t="s">
        <v>169</v>
      </c>
    </row>
    <row r="17" spans="1:9">
      <c r="A17" s="1">
        <v>15</v>
      </c>
      <c r="B17" s="1" t="s">
        <v>61</v>
      </c>
      <c r="C17" s="1" t="s">
        <v>103</v>
      </c>
      <c r="D17" s="1"/>
      <c r="E17" s="1"/>
      <c r="F17" s="1"/>
      <c r="H17">
        <v>15</v>
      </c>
      <c r="I17" t="s">
        <v>170</v>
      </c>
    </row>
    <row r="18" spans="1:9">
      <c r="A18" s="1">
        <v>16</v>
      </c>
      <c r="B18" s="1" t="s">
        <v>62</v>
      </c>
      <c r="C18" s="1" t="s">
        <v>103</v>
      </c>
      <c r="D18" s="1"/>
      <c r="E18" s="1"/>
      <c r="F18" s="1"/>
      <c r="H18">
        <v>16</v>
      </c>
      <c r="I18" t="s">
        <v>171</v>
      </c>
    </row>
    <row r="19" spans="1:9">
      <c r="A19" s="1">
        <v>17</v>
      </c>
      <c r="B19" s="1" t="s">
        <v>63</v>
      </c>
      <c r="C19" s="1" t="s">
        <v>103</v>
      </c>
      <c r="D19" s="1"/>
      <c r="E19" s="1"/>
      <c r="F19" s="1"/>
      <c r="H19">
        <v>17</v>
      </c>
      <c r="I19" t="s">
        <v>172</v>
      </c>
    </row>
    <row r="20" spans="1:9">
      <c r="A20" s="1">
        <v>18</v>
      </c>
      <c r="B20" s="1" t="s">
        <v>64</v>
      </c>
      <c r="C20" s="1" t="s">
        <v>103</v>
      </c>
      <c r="D20" s="1"/>
      <c r="E20" s="1"/>
      <c r="F20" s="1"/>
      <c r="H20">
        <v>18</v>
      </c>
      <c r="I20" t="s">
        <v>173</v>
      </c>
    </row>
    <row r="21" spans="1:9">
      <c r="A21" s="1">
        <v>19</v>
      </c>
      <c r="B21" s="1" t="s">
        <v>65</v>
      </c>
      <c r="C21" s="1" t="s">
        <v>103</v>
      </c>
      <c r="D21" s="1"/>
      <c r="E21" s="1"/>
      <c r="F21" s="1"/>
      <c r="H21">
        <v>19</v>
      </c>
      <c r="I21" t="s">
        <v>174</v>
      </c>
    </row>
    <row r="22" spans="1:9">
      <c r="A22" s="1">
        <v>20</v>
      </c>
      <c r="B22" s="1" t="s">
        <v>66</v>
      </c>
      <c r="C22" s="1" t="s">
        <v>103</v>
      </c>
      <c r="D22" s="1"/>
      <c r="E22" s="1"/>
      <c r="F22" s="1"/>
      <c r="H22">
        <v>20</v>
      </c>
      <c r="I22" t="s">
        <v>175</v>
      </c>
    </row>
    <row r="23" spans="1:9">
      <c r="A23" s="1">
        <v>21</v>
      </c>
      <c r="B23" s="1" t="s">
        <v>67</v>
      </c>
      <c r="C23" s="1" t="s">
        <v>103</v>
      </c>
      <c r="D23" s="1"/>
      <c r="E23" s="1"/>
      <c r="F23" s="1"/>
      <c r="H23">
        <v>21</v>
      </c>
      <c r="I23" t="s">
        <v>176</v>
      </c>
    </row>
    <row r="24" spans="1:9">
      <c r="A24" s="1">
        <v>22</v>
      </c>
      <c r="B24" s="1" t="s">
        <v>68</v>
      </c>
      <c r="C24" s="1" t="s">
        <v>103</v>
      </c>
      <c r="D24" s="1"/>
      <c r="E24" s="1"/>
      <c r="F24" s="1"/>
      <c r="H24">
        <v>22</v>
      </c>
      <c r="I24" t="s">
        <v>177</v>
      </c>
    </row>
    <row r="25" spans="1:9">
      <c r="A25" s="1">
        <v>23</v>
      </c>
      <c r="B25" s="1" t="s">
        <v>69</v>
      </c>
      <c r="C25" s="1">
        <v>0</v>
      </c>
      <c r="D25" s="1" t="s">
        <v>131</v>
      </c>
      <c r="E25" s="1">
        <v>0</v>
      </c>
      <c r="F25" s="1"/>
      <c r="H25">
        <v>23</v>
      </c>
      <c r="I25" t="s">
        <v>178</v>
      </c>
    </row>
    <row r="26" spans="1:9">
      <c r="A26" s="1">
        <v>24</v>
      </c>
      <c r="B26" s="1" t="s">
        <v>70</v>
      </c>
      <c r="C26" s="1">
        <v>7300</v>
      </c>
      <c r="D26" s="1" t="s">
        <v>131</v>
      </c>
      <c r="E26" s="1">
        <v>0</v>
      </c>
      <c r="F26" s="1"/>
      <c r="H26">
        <v>24</v>
      </c>
      <c r="I26" t="s">
        <v>179</v>
      </c>
    </row>
    <row r="27" spans="1:9">
      <c r="A27" s="1">
        <v>25</v>
      </c>
      <c r="B27" s="1" t="s">
        <v>71</v>
      </c>
      <c r="C27" s="1" t="s">
        <v>103</v>
      </c>
      <c r="D27" s="1"/>
      <c r="E27" s="1"/>
      <c r="F27" s="1"/>
      <c r="H27">
        <v>25</v>
      </c>
      <c r="I27" t="s">
        <v>180</v>
      </c>
    </row>
    <row r="28" spans="1:9">
      <c r="A28" s="1">
        <v>26</v>
      </c>
      <c r="B28" s="1" t="s">
        <v>72</v>
      </c>
      <c r="C28" s="1">
        <v>7300</v>
      </c>
      <c r="D28" s="1" t="s">
        <v>131</v>
      </c>
      <c r="E28" s="1">
        <v>0</v>
      </c>
      <c r="F28" s="1"/>
      <c r="H28">
        <v>26</v>
      </c>
      <c r="I28" t="s">
        <v>181</v>
      </c>
    </row>
    <row r="29" spans="1:9">
      <c r="A29" s="1">
        <v>27</v>
      </c>
      <c r="B29" s="1" t="s">
        <v>9</v>
      </c>
      <c r="C29" s="1" t="s">
        <v>97</v>
      </c>
      <c r="D29" s="1"/>
      <c r="E29" s="1">
        <v>302500</v>
      </c>
      <c r="F29" s="1"/>
      <c r="H29">
        <v>27</v>
      </c>
      <c r="I29" t="s">
        <v>182</v>
      </c>
    </row>
    <row r="30" spans="1:9">
      <c r="A30" s="1">
        <v>28</v>
      </c>
      <c r="B30" s="1" t="s">
        <v>10</v>
      </c>
      <c r="C30" s="1" t="s">
        <v>106</v>
      </c>
      <c r="D30" s="1"/>
      <c r="E30" s="1">
        <v>152.1</v>
      </c>
      <c r="F30" s="1"/>
      <c r="H30">
        <v>28</v>
      </c>
      <c r="I30" t="s">
        <v>183</v>
      </c>
    </row>
    <row r="31" spans="1:9">
      <c r="A31" s="1">
        <v>29</v>
      </c>
      <c r="B31" s="1" t="s">
        <v>11</v>
      </c>
      <c r="C31" s="1" t="s">
        <v>107</v>
      </c>
      <c r="D31" s="1"/>
      <c r="E31" s="1">
        <v>47.6</v>
      </c>
      <c r="F31" s="1"/>
      <c r="H31">
        <v>29</v>
      </c>
      <c r="I31" t="s">
        <v>184</v>
      </c>
    </row>
    <row r="32" spans="1:9">
      <c r="A32" s="1">
        <v>30</v>
      </c>
      <c r="B32" s="1" t="s">
        <v>12</v>
      </c>
      <c r="C32" s="1"/>
      <c r="D32" s="1"/>
      <c r="E32" s="1">
        <v>20.6</v>
      </c>
      <c r="F32" s="1"/>
      <c r="H32">
        <v>30</v>
      </c>
      <c r="I32" t="s">
        <v>185</v>
      </c>
    </row>
    <row r="33" spans="1:9">
      <c r="A33" s="1">
        <v>31</v>
      </c>
      <c r="B33" s="1" t="s">
        <v>13</v>
      </c>
      <c r="C33" s="1" t="s">
        <v>106</v>
      </c>
      <c r="D33" s="1"/>
      <c r="E33" s="1">
        <v>80</v>
      </c>
      <c r="F33" s="1"/>
      <c r="H33">
        <v>31</v>
      </c>
      <c r="I33" t="s">
        <v>186</v>
      </c>
    </row>
    <row r="34" spans="1:9">
      <c r="A34" s="1">
        <v>32</v>
      </c>
      <c r="B34" s="1" t="s">
        <v>14</v>
      </c>
      <c r="C34" s="1" t="s">
        <v>108</v>
      </c>
      <c r="D34" s="1" t="s">
        <v>132</v>
      </c>
      <c r="E34" s="1">
        <v>2</v>
      </c>
      <c r="F34" s="1"/>
      <c r="H34">
        <v>32</v>
      </c>
      <c r="I34" t="s">
        <v>187</v>
      </c>
    </row>
    <row r="35" spans="1:9">
      <c r="A35" s="1">
        <v>33</v>
      </c>
      <c r="B35" s="1" t="s">
        <v>15</v>
      </c>
      <c r="C35" s="1" t="s">
        <v>109</v>
      </c>
      <c r="D35" s="1"/>
      <c r="E35" s="1">
        <v>168</v>
      </c>
      <c r="F35" s="1"/>
      <c r="H35">
        <v>33</v>
      </c>
      <c r="I35" t="s">
        <v>188</v>
      </c>
    </row>
    <row r="36" spans="1:9">
      <c r="A36" s="1">
        <v>34</v>
      </c>
      <c r="B36" s="1" t="s">
        <v>16</v>
      </c>
      <c r="C36" s="1" t="s">
        <v>109</v>
      </c>
      <c r="D36" s="1"/>
      <c r="E36" s="1">
        <v>88</v>
      </c>
      <c r="F36" s="1"/>
      <c r="H36">
        <v>34</v>
      </c>
      <c r="I36" t="s">
        <v>189</v>
      </c>
    </row>
    <row r="37" spans="1:9">
      <c r="A37" s="1">
        <v>35</v>
      </c>
      <c r="B37" s="1" t="s">
        <v>484</v>
      </c>
      <c r="C37" s="1" t="s">
        <v>110</v>
      </c>
      <c r="D37" s="1"/>
      <c r="E37" s="1">
        <v>58</v>
      </c>
      <c r="F37" s="1"/>
      <c r="H37">
        <v>35</v>
      </c>
      <c r="I37" t="s">
        <v>190</v>
      </c>
    </row>
    <row r="38" spans="1:9">
      <c r="A38" s="1">
        <v>36</v>
      </c>
      <c r="B38" s="4" t="s">
        <v>485</v>
      </c>
      <c r="C38" s="1" t="s">
        <v>110</v>
      </c>
      <c r="H38">
        <v>36</v>
      </c>
      <c r="I38" t="s">
        <v>191</v>
      </c>
    </row>
    <row r="39" spans="1:9">
      <c r="A39" s="1">
        <v>37</v>
      </c>
      <c r="B39" s="1" t="s">
        <v>18</v>
      </c>
      <c r="C39" s="1" t="s">
        <v>110</v>
      </c>
      <c r="D39" s="1"/>
      <c r="E39" s="1">
        <v>66</v>
      </c>
      <c r="F39" s="1"/>
      <c r="H39">
        <v>37</v>
      </c>
      <c r="I39" t="s">
        <v>192</v>
      </c>
    </row>
    <row r="40" spans="1:9">
      <c r="A40" s="1">
        <v>38</v>
      </c>
      <c r="B40" s="1" t="s">
        <v>19</v>
      </c>
      <c r="C40" s="1" t="s">
        <v>110</v>
      </c>
      <c r="D40" s="1"/>
      <c r="E40" s="1">
        <v>101</v>
      </c>
      <c r="F40" s="1"/>
      <c r="H40">
        <v>38</v>
      </c>
      <c r="I40" t="s">
        <v>193</v>
      </c>
    </row>
    <row r="41" spans="1:9">
      <c r="A41" s="1">
        <v>39</v>
      </c>
      <c r="B41" s="1" t="s">
        <v>20</v>
      </c>
      <c r="C41" s="1" t="s">
        <v>110</v>
      </c>
      <c r="D41" s="1"/>
      <c r="E41" s="1"/>
      <c r="F41" s="1"/>
      <c r="H41">
        <v>39</v>
      </c>
      <c r="I41" t="s">
        <v>194</v>
      </c>
    </row>
    <row r="42" spans="1:9">
      <c r="A42" s="1">
        <v>40</v>
      </c>
      <c r="B42" s="1" t="s">
        <v>21</v>
      </c>
      <c r="C42" s="1" t="s">
        <v>111</v>
      </c>
      <c r="D42" s="1"/>
      <c r="E42" s="1">
        <v>15</v>
      </c>
      <c r="F42" s="1"/>
      <c r="H42">
        <v>40</v>
      </c>
      <c r="I42" t="s">
        <v>195</v>
      </c>
    </row>
    <row r="43" spans="1:9">
      <c r="A43" s="1">
        <v>41</v>
      </c>
      <c r="B43" s="1" t="s">
        <v>22</v>
      </c>
      <c r="C43" s="1" t="s">
        <v>111</v>
      </c>
      <c r="D43" s="1"/>
      <c r="E43" s="1">
        <v>10</v>
      </c>
      <c r="F43" s="1"/>
      <c r="H43">
        <v>41</v>
      </c>
      <c r="I43" t="s">
        <v>196</v>
      </c>
    </row>
    <row r="44" spans="1:9">
      <c r="A44" s="1">
        <v>42</v>
      </c>
      <c r="B44" s="1" t="s">
        <v>23</v>
      </c>
      <c r="C44" s="1" t="s">
        <v>111</v>
      </c>
      <c r="D44" s="1"/>
      <c r="E44" s="1">
        <v>16</v>
      </c>
      <c r="F44" s="1"/>
      <c r="H44">
        <v>42</v>
      </c>
      <c r="I44" t="s">
        <v>197</v>
      </c>
    </row>
    <row r="45" spans="1:9">
      <c r="A45" s="1">
        <v>43</v>
      </c>
      <c r="B45" s="1" t="s">
        <v>24</v>
      </c>
      <c r="C45" s="1">
        <v>4</v>
      </c>
      <c r="D45" s="1"/>
      <c r="E45" s="1">
        <v>108</v>
      </c>
      <c r="F45" s="1"/>
      <c r="H45">
        <v>43</v>
      </c>
      <c r="I45" t="s">
        <v>198</v>
      </c>
    </row>
    <row r="46" spans="1:9">
      <c r="A46" s="1">
        <v>44</v>
      </c>
      <c r="B46" s="1" t="s">
        <v>25</v>
      </c>
      <c r="C46" s="1" t="s">
        <v>112</v>
      </c>
      <c r="D46" s="1"/>
      <c r="E46" s="1"/>
      <c r="F46" s="1"/>
      <c r="H46" s="2">
        <v>44</v>
      </c>
      <c r="I46" s="2" t="s">
        <v>199</v>
      </c>
    </row>
    <row r="47" spans="1:9">
      <c r="A47" s="1">
        <v>45</v>
      </c>
      <c r="B47" s="1" t="s">
        <v>26</v>
      </c>
      <c r="C47" s="1" t="s">
        <v>110</v>
      </c>
      <c r="D47" s="1"/>
      <c r="E47" s="1"/>
      <c r="F47" s="1"/>
      <c r="H47" s="2">
        <v>45</v>
      </c>
      <c r="I47" s="2" t="s">
        <v>200</v>
      </c>
    </row>
    <row r="48" spans="1:9">
      <c r="A48" s="1">
        <v>46</v>
      </c>
      <c r="B48" s="1" t="s">
        <v>27</v>
      </c>
      <c r="C48" s="1" t="s">
        <v>113</v>
      </c>
      <c r="D48" s="1"/>
      <c r="E48" s="1">
        <v>2</v>
      </c>
      <c r="F48" s="1"/>
      <c r="H48" s="3">
        <v>46</v>
      </c>
      <c r="I48" s="3" t="s">
        <v>201</v>
      </c>
    </row>
    <row r="49" spans="1:9">
      <c r="A49" s="1">
        <v>47</v>
      </c>
      <c r="B49" s="1" t="s">
        <v>28</v>
      </c>
      <c r="C49" s="1" t="s">
        <v>114</v>
      </c>
      <c r="D49" s="1"/>
      <c r="E49" s="1" t="s">
        <v>145</v>
      </c>
      <c r="F49" s="1"/>
      <c r="H49" s="3">
        <v>47</v>
      </c>
      <c r="I49" s="3" t="s">
        <v>201</v>
      </c>
    </row>
    <row r="50" spans="1:9">
      <c r="A50" s="1">
        <v>48</v>
      </c>
      <c r="B50" s="1" t="s">
        <v>29</v>
      </c>
      <c r="C50" s="1" t="s">
        <v>114</v>
      </c>
      <c r="D50" s="1"/>
      <c r="E50" s="1" t="s">
        <v>135</v>
      </c>
      <c r="F50" s="1"/>
      <c r="H50" s="3">
        <v>48</v>
      </c>
      <c r="I50" s="3" t="s">
        <v>202</v>
      </c>
    </row>
    <row r="51" spans="1:9">
      <c r="A51" s="1">
        <v>49</v>
      </c>
      <c r="B51" s="4" t="s">
        <v>486</v>
      </c>
      <c r="H51" s="3">
        <v>49</v>
      </c>
      <c r="I51" s="3" t="s">
        <v>202</v>
      </c>
    </row>
    <row r="52" spans="1:9">
      <c r="A52" s="1">
        <v>50</v>
      </c>
      <c r="B52" s="1" t="s">
        <v>30</v>
      </c>
      <c r="C52" s="1" t="s">
        <v>115</v>
      </c>
      <c r="D52" s="1" t="s">
        <v>133</v>
      </c>
      <c r="E52" s="1">
        <v>5900</v>
      </c>
      <c r="F52" s="1"/>
      <c r="H52" s="2">
        <v>50</v>
      </c>
      <c r="I52" s="2" t="s">
        <v>203</v>
      </c>
    </row>
    <row r="53" spans="1:9">
      <c r="A53" s="1">
        <v>51</v>
      </c>
      <c r="B53" s="1" t="s">
        <v>31</v>
      </c>
      <c r="C53" s="1" t="s">
        <v>116</v>
      </c>
      <c r="D53" s="1"/>
      <c r="E53" s="1">
        <v>463</v>
      </c>
      <c r="F53" s="1"/>
      <c r="H53" s="2">
        <v>51</v>
      </c>
      <c r="I53" s="2" t="s">
        <v>203</v>
      </c>
    </row>
    <row r="54" spans="1:9">
      <c r="A54" s="1">
        <v>52</v>
      </c>
      <c r="B54" s="1" t="s">
        <v>32</v>
      </c>
      <c r="C54" s="1" t="s">
        <v>117</v>
      </c>
      <c r="D54" s="1"/>
      <c r="E54" s="1">
        <v>7</v>
      </c>
      <c r="F54" s="1"/>
      <c r="H54" s="2">
        <v>52</v>
      </c>
      <c r="I54" s="2" t="s">
        <v>204</v>
      </c>
    </row>
    <row r="55" spans="1:9">
      <c r="A55" s="1">
        <v>53</v>
      </c>
      <c r="B55" s="1" t="s">
        <v>33</v>
      </c>
      <c r="C55" s="1" t="s">
        <v>112</v>
      </c>
      <c r="D55" s="1"/>
      <c r="E55" s="1">
        <v>27.9</v>
      </c>
      <c r="F55" s="1"/>
      <c r="H55" s="2">
        <v>53</v>
      </c>
      <c r="I55" s="2" t="s">
        <v>204</v>
      </c>
    </row>
    <row r="56" spans="1:9">
      <c r="A56" s="1">
        <v>54</v>
      </c>
      <c r="B56" s="1" t="s">
        <v>34</v>
      </c>
      <c r="C56" s="1" t="s">
        <v>118</v>
      </c>
      <c r="D56" s="1" t="s">
        <v>134</v>
      </c>
      <c r="E56" s="1">
        <v>1</v>
      </c>
      <c r="F56" s="1"/>
      <c r="H56" s="2">
        <v>54</v>
      </c>
      <c r="I56" s="2" t="s">
        <v>205</v>
      </c>
    </row>
    <row r="57" spans="1:9">
      <c r="A57" s="1">
        <v>55</v>
      </c>
      <c r="B57" s="1" t="s">
        <v>35</v>
      </c>
      <c r="C57" s="1" t="s">
        <v>118</v>
      </c>
      <c r="D57" s="1" t="s">
        <v>134</v>
      </c>
      <c r="E57" s="1">
        <v>1</v>
      </c>
      <c r="F57" s="1"/>
      <c r="H57" s="2">
        <v>55</v>
      </c>
      <c r="I57" s="2" t="s">
        <v>205</v>
      </c>
    </row>
    <row r="58" spans="1:9">
      <c r="A58" s="1">
        <v>56</v>
      </c>
      <c r="B58" s="1" t="s">
        <v>36</v>
      </c>
      <c r="C58" s="1" t="s">
        <v>110</v>
      </c>
      <c r="D58" s="1"/>
      <c r="E58" s="1">
        <v>1.01</v>
      </c>
      <c r="F58" s="1"/>
      <c r="H58" s="3">
        <v>56</v>
      </c>
      <c r="I58" s="3" t="s">
        <v>206</v>
      </c>
    </row>
    <row r="59" spans="1:9">
      <c r="A59" s="1">
        <v>57</v>
      </c>
      <c r="B59" s="1" t="s">
        <v>37</v>
      </c>
      <c r="C59" s="1" t="s">
        <v>119</v>
      </c>
      <c r="D59" s="1"/>
      <c r="E59" s="1"/>
      <c r="F59" s="1"/>
      <c r="H59" s="3">
        <v>57</v>
      </c>
      <c r="I59" s="3" t="s">
        <v>206</v>
      </c>
    </row>
    <row r="60" spans="1:9">
      <c r="A60" s="1">
        <v>58</v>
      </c>
      <c r="B60" s="1" t="s">
        <v>38</v>
      </c>
      <c r="C60" s="1" t="s">
        <v>120</v>
      </c>
      <c r="D60" s="1" t="s">
        <v>135</v>
      </c>
      <c r="E60" s="1" t="s">
        <v>135</v>
      </c>
      <c r="F60" s="1"/>
      <c r="H60" s="3">
        <v>58</v>
      </c>
      <c r="I60" s="3" t="s">
        <v>207</v>
      </c>
    </row>
    <row r="61" spans="1:9">
      <c r="A61" s="1">
        <v>59</v>
      </c>
      <c r="B61" s="1" t="s">
        <v>39</v>
      </c>
      <c r="C61" s="1" t="s">
        <v>114</v>
      </c>
      <c r="D61" s="1"/>
      <c r="E61" s="1" t="s">
        <v>135</v>
      </c>
      <c r="F61" s="1"/>
      <c r="H61" s="3">
        <v>59</v>
      </c>
      <c r="I61" s="3" t="s">
        <v>207</v>
      </c>
    </row>
    <row r="62" spans="1:9">
      <c r="A62" s="1">
        <v>60</v>
      </c>
      <c r="B62" s="1" t="s">
        <v>40</v>
      </c>
      <c r="C62" s="1" t="s">
        <v>120</v>
      </c>
      <c r="D62" s="1" t="s">
        <v>135</v>
      </c>
      <c r="E62" s="1" t="s">
        <v>135</v>
      </c>
      <c r="F62" s="1"/>
      <c r="H62" s="2">
        <v>60</v>
      </c>
      <c r="I62" s="2" t="s">
        <v>208</v>
      </c>
    </row>
    <row r="63" spans="1:9">
      <c r="A63" s="1">
        <v>61</v>
      </c>
      <c r="B63" s="1" t="s">
        <v>41</v>
      </c>
      <c r="C63" s="1" t="s">
        <v>118</v>
      </c>
      <c r="D63" s="1" t="s">
        <v>134</v>
      </c>
      <c r="E63" s="1">
        <v>2</v>
      </c>
      <c r="F63" s="1"/>
      <c r="H63" s="2">
        <v>61</v>
      </c>
      <c r="I63" s="2" t="s">
        <v>208</v>
      </c>
    </row>
    <row r="64" spans="1:9">
      <c r="A64" s="1">
        <v>62</v>
      </c>
      <c r="B64" s="1" t="s">
        <v>42</v>
      </c>
      <c r="C64" s="1" t="s">
        <v>121</v>
      </c>
      <c r="D64" s="1"/>
      <c r="E64" s="1">
        <v>7.4</v>
      </c>
      <c r="F64" s="1"/>
      <c r="H64" s="2">
        <v>62</v>
      </c>
      <c r="I64" s="2" t="s">
        <v>209</v>
      </c>
    </row>
    <row r="65" spans="1:9">
      <c r="A65" s="1">
        <v>63</v>
      </c>
      <c r="B65" s="1" t="s">
        <v>43</v>
      </c>
      <c r="C65" s="1" t="s">
        <v>118</v>
      </c>
      <c r="D65" s="1" t="s">
        <v>134</v>
      </c>
      <c r="E65" s="1">
        <v>1</v>
      </c>
      <c r="F65" s="1"/>
      <c r="H65" s="2">
        <v>63</v>
      </c>
      <c r="I65" s="2" t="s">
        <v>209</v>
      </c>
    </row>
    <row r="66" spans="1:9">
      <c r="A66" s="1">
        <v>64</v>
      </c>
      <c r="B66" s="1" t="s">
        <v>44</v>
      </c>
      <c r="C66" s="1" t="s">
        <v>114</v>
      </c>
      <c r="D66" s="1" t="s">
        <v>136</v>
      </c>
      <c r="E66" s="1" t="s">
        <v>135</v>
      </c>
      <c r="F66" s="1"/>
      <c r="H66" s="2">
        <v>64</v>
      </c>
      <c r="I66" s="2" t="s">
        <v>210</v>
      </c>
    </row>
    <row r="67" spans="1:9">
      <c r="A67" s="1">
        <v>65</v>
      </c>
      <c r="B67" s="1" t="s">
        <v>45</v>
      </c>
      <c r="C67" s="1" t="s">
        <v>122</v>
      </c>
      <c r="D67" s="1" t="s">
        <v>123</v>
      </c>
      <c r="E67" s="1" t="s">
        <v>146</v>
      </c>
      <c r="F67" s="1"/>
      <c r="H67" s="2">
        <v>65</v>
      </c>
      <c r="I67" s="2" t="s">
        <v>210</v>
      </c>
    </row>
    <row r="68" spans="1:9">
      <c r="A68" s="1">
        <v>66</v>
      </c>
      <c r="B68" s="1" t="s">
        <v>73</v>
      </c>
      <c r="C68" s="1" t="s">
        <v>103</v>
      </c>
      <c r="D68" s="1"/>
      <c r="E68" s="1"/>
      <c r="F68" s="1"/>
      <c r="H68">
        <v>66</v>
      </c>
      <c r="I68" t="s">
        <v>211</v>
      </c>
    </row>
    <row r="69" spans="1:9">
      <c r="A69" s="1">
        <v>67</v>
      </c>
      <c r="B69" s="1" t="s">
        <v>46</v>
      </c>
      <c r="C69" s="1" t="s">
        <v>123</v>
      </c>
      <c r="D69" s="1" t="s">
        <v>137</v>
      </c>
      <c r="E69" s="1" t="s">
        <v>147</v>
      </c>
      <c r="F69" s="1"/>
      <c r="H69">
        <v>67</v>
      </c>
      <c r="I69" t="s">
        <v>211</v>
      </c>
    </row>
    <row r="70" spans="1:9">
      <c r="A70" s="1">
        <v>68</v>
      </c>
      <c r="B70" s="1" t="s">
        <v>47</v>
      </c>
      <c r="C70" s="1" t="s">
        <v>123</v>
      </c>
      <c r="D70" s="1"/>
      <c r="E70" s="1" t="s">
        <v>148</v>
      </c>
      <c r="F70" s="1"/>
      <c r="H70">
        <v>68</v>
      </c>
      <c r="I70" t="s">
        <v>195</v>
      </c>
    </row>
    <row r="71" spans="1:9">
      <c r="A71" s="1">
        <v>69</v>
      </c>
      <c r="B71" s="1" t="s">
        <v>48</v>
      </c>
      <c r="C71" s="1" t="s">
        <v>124</v>
      </c>
      <c r="D71" s="1" t="s">
        <v>138</v>
      </c>
      <c r="E71" s="1">
        <v>1</v>
      </c>
      <c r="F71" s="1"/>
      <c r="H71">
        <v>69</v>
      </c>
      <c r="I71" t="s">
        <v>195</v>
      </c>
    </row>
    <row r="72" spans="1:9">
      <c r="A72" s="1">
        <v>70</v>
      </c>
      <c r="B72" s="1" t="s">
        <v>49</v>
      </c>
      <c r="C72" s="1" t="s">
        <v>123</v>
      </c>
      <c r="D72" s="1" t="s">
        <v>137</v>
      </c>
      <c r="E72" s="1" t="s">
        <v>149</v>
      </c>
      <c r="F72" s="1"/>
      <c r="H72">
        <v>70</v>
      </c>
      <c r="I72" t="s">
        <v>212</v>
      </c>
    </row>
    <row r="73" spans="1:9">
      <c r="A73" s="1">
        <v>71</v>
      </c>
      <c r="B73" s="1" t="s">
        <v>50</v>
      </c>
      <c r="C73" s="1" t="s">
        <v>124</v>
      </c>
      <c r="D73" s="1" t="s">
        <v>138</v>
      </c>
      <c r="E73" s="1">
        <v>2</v>
      </c>
      <c r="F73" s="1"/>
      <c r="H73">
        <v>71</v>
      </c>
      <c r="I73" t="s">
        <v>212</v>
      </c>
    </row>
    <row r="74" spans="1:9">
      <c r="A74" s="1">
        <v>72</v>
      </c>
      <c r="B74" s="1" t="s">
        <v>51</v>
      </c>
      <c r="C74" s="1" t="s">
        <v>123</v>
      </c>
      <c r="D74" s="1" t="s">
        <v>137</v>
      </c>
      <c r="E74" s="1"/>
      <c r="F74" s="1"/>
      <c r="H74">
        <v>72</v>
      </c>
      <c r="I74" t="s">
        <v>213</v>
      </c>
    </row>
    <row r="75" spans="1:9">
      <c r="A75" s="1">
        <v>73</v>
      </c>
      <c r="B75" s="1" t="s">
        <v>52</v>
      </c>
      <c r="C75" s="1" t="s">
        <v>124</v>
      </c>
      <c r="D75" s="1" t="s">
        <v>138</v>
      </c>
      <c r="E75" s="1">
        <v>2</v>
      </c>
      <c r="F75" s="1"/>
      <c r="H75">
        <v>73</v>
      </c>
      <c r="I75" t="s">
        <v>213</v>
      </c>
    </row>
    <row r="76" spans="1:9">
      <c r="A76" s="1">
        <v>74</v>
      </c>
      <c r="B76" s="1" t="s">
        <v>53</v>
      </c>
      <c r="C76" s="1" t="s">
        <v>123</v>
      </c>
      <c r="D76" s="1" t="s">
        <v>137</v>
      </c>
      <c r="E76" s="1"/>
      <c r="F76" s="1"/>
      <c r="H76">
        <v>74</v>
      </c>
      <c r="I76" t="s">
        <v>214</v>
      </c>
    </row>
    <row r="77" spans="1:9">
      <c r="A77" s="1">
        <v>75</v>
      </c>
      <c r="B77" s="1" t="s">
        <v>74</v>
      </c>
      <c r="C77" s="1" t="s">
        <v>103</v>
      </c>
      <c r="D77" s="1"/>
      <c r="E77" s="1"/>
      <c r="F77" s="1"/>
      <c r="H77">
        <v>75</v>
      </c>
      <c r="I77" t="s">
        <v>214</v>
      </c>
    </row>
    <row r="78" spans="1:9">
      <c r="A78" s="1">
        <v>76</v>
      </c>
      <c r="B78" s="1" t="s">
        <v>75</v>
      </c>
      <c r="C78" s="1"/>
      <c r="D78" s="1" t="s">
        <v>139</v>
      </c>
      <c r="E78" s="1">
        <v>1</v>
      </c>
      <c r="F78" s="1"/>
      <c r="H78">
        <v>76</v>
      </c>
      <c r="I78" t="s">
        <v>215</v>
      </c>
    </row>
    <row r="79" spans="1:9">
      <c r="A79" s="1">
        <v>77</v>
      </c>
      <c r="B79" s="1" t="s">
        <v>76</v>
      </c>
      <c r="C79" s="1"/>
      <c r="D79" s="1" t="s">
        <v>139</v>
      </c>
      <c r="E79" s="1">
        <v>2</v>
      </c>
      <c r="F79" s="1"/>
      <c r="H79">
        <v>77</v>
      </c>
      <c r="I79" t="s">
        <v>215</v>
      </c>
    </row>
    <row r="80" spans="1:9">
      <c r="A80" s="1">
        <v>78</v>
      </c>
      <c r="B80" s="1" t="s">
        <v>77</v>
      </c>
      <c r="C80" s="1"/>
      <c r="D80" s="1" t="s">
        <v>139</v>
      </c>
      <c r="E80" s="1">
        <v>2</v>
      </c>
      <c r="F80" s="1"/>
      <c r="H80">
        <v>78</v>
      </c>
      <c r="I80" t="s">
        <v>216</v>
      </c>
    </row>
    <row r="81" spans="1:9">
      <c r="A81" s="1">
        <v>79</v>
      </c>
      <c r="B81" s="1" t="s">
        <v>78</v>
      </c>
      <c r="C81" s="1"/>
      <c r="D81" s="1" t="s">
        <v>139</v>
      </c>
      <c r="E81" s="1">
        <v>2</v>
      </c>
      <c r="F81" s="1"/>
      <c r="H81">
        <v>79</v>
      </c>
      <c r="I81" t="s">
        <v>216</v>
      </c>
    </row>
    <row r="82" spans="1:9">
      <c r="A82" s="1">
        <v>80</v>
      </c>
      <c r="B82" s="1" t="s">
        <v>79</v>
      </c>
      <c r="C82" s="1"/>
      <c r="D82" s="1" t="s">
        <v>139</v>
      </c>
      <c r="E82" s="1">
        <v>1</v>
      </c>
      <c r="F82" s="1"/>
      <c r="H82">
        <v>80</v>
      </c>
      <c r="I82" t="s">
        <v>217</v>
      </c>
    </row>
    <row r="83" spans="1:9">
      <c r="A83" s="1">
        <v>81</v>
      </c>
      <c r="B83" s="1" t="s">
        <v>80</v>
      </c>
      <c r="C83" s="1"/>
      <c r="D83" s="1" t="s">
        <v>139</v>
      </c>
      <c r="E83" s="1">
        <v>2</v>
      </c>
      <c r="F83" s="1"/>
      <c r="H83">
        <v>81</v>
      </c>
      <c r="I83" t="s">
        <v>217</v>
      </c>
    </row>
    <row r="84" spans="1:9">
      <c r="A84" s="1">
        <v>82</v>
      </c>
      <c r="B84" s="1" t="s">
        <v>81</v>
      </c>
      <c r="C84" s="1"/>
      <c r="D84" s="1" t="s">
        <v>139</v>
      </c>
      <c r="E84" s="1">
        <v>2</v>
      </c>
      <c r="F84" s="1"/>
      <c r="H84">
        <v>82</v>
      </c>
      <c r="I84" t="s">
        <v>218</v>
      </c>
    </row>
    <row r="85" spans="1:9">
      <c r="A85" s="1">
        <v>83</v>
      </c>
      <c r="B85" s="1" t="s">
        <v>82</v>
      </c>
      <c r="C85" s="1"/>
      <c r="D85" s="1" t="s">
        <v>139</v>
      </c>
      <c r="E85" s="1">
        <v>2</v>
      </c>
      <c r="F85" s="1"/>
      <c r="H85">
        <v>83</v>
      </c>
      <c r="I85" t="s">
        <v>218</v>
      </c>
    </row>
    <row r="86" spans="1:9">
      <c r="A86" s="1">
        <v>84</v>
      </c>
      <c r="B86" s="1" t="s">
        <v>83</v>
      </c>
      <c r="C86" s="1"/>
      <c r="D86" s="1" t="s">
        <v>139</v>
      </c>
      <c r="E86" s="1">
        <v>1</v>
      </c>
      <c r="F86" s="1"/>
      <c r="H86">
        <v>84</v>
      </c>
      <c r="I86" t="s">
        <v>219</v>
      </c>
    </row>
    <row r="87" spans="1:9">
      <c r="A87" s="1">
        <v>85</v>
      </c>
      <c r="B87" s="1" t="s">
        <v>84</v>
      </c>
      <c r="C87" s="1"/>
      <c r="D87" s="1" t="s">
        <v>139</v>
      </c>
      <c r="E87" s="1">
        <v>1</v>
      </c>
      <c r="F87" s="1"/>
      <c r="H87">
        <v>85</v>
      </c>
      <c r="I87" t="s">
        <v>219</v>
      </c>
    </row>
    <row r="88" spans="1:9">
      <c r="A88" s="1">
        <v>86</v>
      </c>
      <c r="B88" s="1" t="s">
        <v>85</v>
      </c>
      <c r="C88" s="1"/>
      <c r="D88" s="1" t="s">
        <v>139</v>
      </c>
      <c r="E88" s="1">
        <v>2</v>
      </c>
      <c r="F88" s="1"/>
      <c r="H88">
        <v>86</v>
      </c>
      <c r="I88" t="s">
        <v>220</v>
      </c>
    </row>
    <row r="89" spans="1:9">
      <c r="A89" s="1">
        <v>87</v>
      </c>
      <c r="B89" s="1" t="s">
        <v>86</v>
      </c>
      <c r="C89" s="1"/>
      <c r="D89" s="1" t="s">
        <v>139</v>
      </c>
      <c r="E89" s="1">
        <v>2</v>
      </c>
      <c r="F89" s="1"/>
      <c r="H89">
        <v>87</v>
      </c>
      <c r="I89" t="s">
        <v>220</v>
      </c>
    </row>
    <row r="90" spans="1:9">
      <c r="A90" s="1">
        <v>88</v>
      </c>
      <c r="B90" s="1" t="s">
        <v>87</v>
      </c>
      <c r="C90" s="1"/>
      <c r="D90" s="1" t="s">
        <v>140</v>
      </c>
      <c r="E90" s="1">
        <v>3</v>
      </c>
      <c r="F90" s="1"/>
      <c r="H90">
        <v>88</v>
      </c>
      <c r="I90" t="s">
        <v>221</v>
      </c>
    </row>
    <row r="91" spans="1:9">
      <c r="A91" s="1">
        <v>89</v>
      </c>
      <c r="B91" s="1" t="s">
        <v>88</v>
      </c>
      <c r="C91" s="1"/>
      <c r="D91" s="1" t="s">
        <v>140</v>
      </c>
      <c r="E91" s="1">
        <v>3</v>
      </c>
      <c r="F91" s="1"/>
      <c r="H91">
        <v>89</v>
      </c>
      <c r="I91" t="s">
        <v>221</v>
      </c>
    </row>
    <row r="92" spans="1:9">
      <c r="A92" s="1">
        <v>90</v>
      </c>
      <c r="B92" s="1" t="s">
        <v>89</v>
      </c>
      <c r="C92" s="1"/>
      <c r="D92" s="1" t="s">
        <v>139</v>
      </c>
      <c r="E92" s="1">
        <v>2</v>
      </c>
      <c r="F92" s="1"/>
      <c r="H92">
        <v>90</v>
      </c>
      <c r="I92" t="s">
        <v>222</v>
      </c>
    </row>
    <row r="93" spans="1:9">
      <c r="A93" s="1">
        <v>91</v>
      </c>
      <c r="B93" s="1" t="s">
        <v>90</v>
      </c>
      <c r="C93" s="1"/>
      <c r="D93" s="1" t="s">
        <v>140</v>
      </c>
      <c r="E93" s="1">
        <v>2</v>
      </c>
      <c r="F93" s="1"/>
      <c r="H93">
        <v>91</v>
      </c>
      <c r="I93" t="s">
        <v>222</v>
      </c>
    </row>
    <row r="94" spans="1:9">
      <c r="A94" s="1">
        <v>92</v>
      </c>
      <c r="B94" s="1" t="s">
        <v>91</v>
      </c>
      <c r="C94" s="1"/>
      <c r="D94" s="1" t="s">
        <v>139</v>
      </c>
      <c r="E94" s="1">
        <v>2</v>
      </c>
      <c r="F94" s="1"/>
      <c r="H94">
        <v>92</v>
      </c>
      <c r="I94" t="s">
        <v>223</v>
      </c>
    </row>
    <row r="95" spans="1:9">
      <c r="A95" s="1">
        <v>93</v>
      </c>
      <c r="B95" s="1" t="s">
        <v>92</v>
      </c>
      <c r="C95" s="1"/>
      <c r="D95" s="1" t="s">
        <v>140</v>
      </c>
      <c r="E95" s="1">
        <v>2</v>
      </c>
      <c r="F95" s="1"/>
      <c r="H95">
        <v>93</v>
      </c>
      <c r="I95" t="s">
        <v>223</v>
      </c>
    </row>
    <row r="96" spans="1:9">
      <c r="A96" s="1">
        <v>94</v>
      </c>
      <c r="B96" s="1" t="s">
        <v>93</v>
      </c>
      <c r="C96" s="1"/>
      <c r="D96" s="1" t="s">
        <v>141</v>
      </c>
      <c r="E96" s="1">
        <v>2</v>
      </c>
      <c r="F96" s="1"/>
      <c r="H96">
        <v>94</v>
      </c>
      <c r="I96" t="s">
        <v>224</v>
      </c>
    </row>
    <row r="97" spans="1:9">
      <c r="A97" s="1">
        <v>95</v>
      </c>
      <c r="B97" s="1" t="s">
        <v>94</v>
      </c>
      <c r="C97" s="1"/>
      <c r="D97" s="1" t="s">
        <v>139</v>
      </c>
      <c r="E97" s="1">
        <v>1</v>
      </c>
      <c r="F97" s="1"/>
      <c r="H97">
        <v>95</v>
      </c>
      <c r="I97" t="s">
        <v>224</v>
      </c>
    </row>
    <row r="98" spans="1:9">
      <c r="A98" s="1">
        <v>96</v>
      </c>
      <c r="B98" s="1" t="s">
        <v>95</v>
      </c>
      <c r="C98" s="1"/>
      <c r="D98" s="1" t="s">
        <v>142</v>
      </c>
      <c r="E98" s="1">
        <v>5</v>
      </c>
      <c r="F98" s="1"/>
      <c r="H98">
        <v>96</v>
      </c>
      <c r="I98" t="s">
        <v>483</v>
      </c>
    </row>
    <row r="99" spans="1:9">
      <c r="A99" s="1">
        <v>97</v>
      </c>
      <c r="B99" s="1" t="s">
        <v>487</v>
      </c>
      <c r="C99" s="1"/>
      <c r="D99" s="1" t="s">
        <v>139</v>
      </c>
      <c r="E99" s="1">
        <v>2</v>
      </c>
      <c r="F99" s="1"/>
      <c r="H99">
        <v>97</v>
      </c>
      <c r="I99" t="s">
        <v>483</v>
      </c>
    </row>
    <row r="100" spans="1:9">
      <c r="H100">
        <v>98</v>
      </c>
      <c r="I100" t="s">
        <v>225</v>
      </c>
    </row>
    <row r="101" spans="1:9">
      <c r="H101">
        <v>99</v>
      </c>
      <c r="I101" t="s">
        <v>225</v>
      </c>
    </row>
    <row r="102" spans="1:9">
      <c r="H102">
        <v>100</v>
      </c>
      <c r="I102" t="s">
        <v>226</v>
      </c>
    </row>
    <row r="103" spans="1:9">
      <c r="H103">
        <v>101</v>
      </c>
      <c r="I103" t="s">
        <v>227</v>
      </c>
    </row>
    <row r="104" spans="1:9">
      <c r="H104">
        <v>102</v>
      </c>
      <c r="I104" t="s">
        <v>227</v>
      </c>
    </row>
    <row r="105" spans="1:9">
      <c r="H105">
        <v>103</v>
      </c>
      <c r="I105" t="s">
        <v>227</v>
      </c>
    </row>
    <row r="106" spans="1:9">
      <c r="H106">
        <v>104</v>
      </c>
      <c r="I106" t="s">
        <v>228</v>
      </c>
    </row>
    <row r="107" spans="1:9">
      <c r="H107">
        <v>105</v>
      </c>
      <c r="I107" t="s">
        <v>228</v>
      </c>
    </row>
    <row r="108" spans="1:9">
      <c r="H108">
        <v>106</v>
      </c>
      <c r="I108" t="s">
        <v>228</v>
      </c>
    </row>
    <row r="109" spans="1:9">
      <c r="H109">
        <v>107</v>
      </c>
      <c r="I109" t="s">
        <v>229</v>
      </c>
    </row>
    <row r="110" spans="1:9">
      <c r="H110">
        <v>108</v>
      </c>
      <c r="I110" t="s">
        <v>229</v>
      </c>
    </row>
    <row r="111" spans="1:9">
      <c r="H111">
        <v>109</v>
      </c>
      <c r="I111" t="s">
        <v>229</v>
      </c>
    </row>
    <row r="112" spans="1:9">
      <c r="H112">
        <v>110</v>
      </c>
      <c r="I112" t="s">
        <v>230</v>
      </c>
    </row>
    <row r="113" spans="8:9">
      <c r="H113">
        <v>111</v>
      </c>
      <c r="I113" t="s">
        <v>230</v>
      </c>
    </row>
    <row r="114" spans="8:9">
      <c r="H114">
        <v>112</v>
      </c>
      <c r="I114" t="s">
        <v>230</v>
      </c>
    </row>
    <row r="115" spans="8:9">
      <c r="H115">
        <v>113</v>
      </c>
      <c r="I115" t="s">
        <v>231</v>
      </c>
    </row>
    <row r="116" spans="8:9">
      <c r="H116">
        <v>114</v>
      </c>
      <c r="I116" t="s">
        <v>231</v>
      </c>
    </row>
    <row r="117" spans="8:9">
      <c r="H117">
        <v>115</v>
      </c>
      <c r="I117" t="s">
        <v>231</v>
      </c>
    </row>
    <row r="118" spans="8:9">
      <c r="H118">
        <v>116</v>
      </c>
      <c r="I118" t="s">
        <v>232</v>
      </c>
    </row>
    <row r="119" spans="8:9">
      <c r="H119">
        <v>117</v>
      </c>
      <c r="I119" t="s">
        <v>232</v>
      </c>
    </row>
    <row r="120" spans="8:9">
      <c r="H120">
        <v>118</v>
      </c>
      <c r="I120" t="s">
        <v>232</v>
      </c>
    </row>
    <row r="121" spans="8:9">
      <c r="H121">
        <v>119</v>
      </c>
      <c r="I121" t="s">
        <v>233</v>
      </c>
    </row>
    <row r="122" spans="8:9">
      <c r="H122">
        <v>120</v>
      </c>
      <c r="I122" t="s">
        <v>233</v>
      </c>
    </row>
    <row r="123" spans="8:9">
      <c r="H123">
        <v>121</v>
      </c>
      <c r="I123" t="s">
        <v>233</v>
      </c>
    </row>
    <row r="124" spans="8:9">
      <c r="H124">
        <v>122</v>
      </c>
      <c r="I124" t="s">
        <v>234</v>
      </c>
    </row>
    <row r="125" spans="8:9">
      <c r="H125">
        <v>123</v>
      </c>
      <c r="I125" t="s">
        <v>234</v>
      </c>
    </row>
    <row r="126" spans="8:9">
      <c r="H126">
        <v>124</v>
      </c>
      <c r="I126" t="s">
        <v>234</v>
      </c>
    </row>
    <row r="127" spans="8:9">
      <c r="H127">
        <v>125</v>
      </c>
      <c r="I127" t="s">
        <v>235</v>
      </c>
    </row>
    <row r="128" spans="8:9">
      <c r="H128">
        <v>126</v>
      </c>
      <c r="I128" t="s">
        <v>235</v>
      </c>
    </row>
    <row r="129" spans="8:9">
      <c r="H129">
        <v>127</v>
      </c>
      <c r="I129" t="s">
        <v>235</v>
      </c>
    </row>
    <row r="130" spans="8:9">
      <c r="H130">
        <v>128</v>
      </c>
      <c r="I130" t="s">
        <v>236</v>
      </c>
    </row>
    <row r="131" spans="8:9">
      <c r="H131">
        <v>129</v>
      </c>
      <c r="I131" t="s">
        <v>236</v>
      </c>
    </row>
    <row r="132" spans="8:9">
      <c r="H132">
        <v>130</v>
      </c>
      <c r="I132" t="s">
        <v>236</v>
      </c>
    </row>
    <row r="133" spans="8:9">
      <c r="H133">
        <v>131</v>
      </c>
      <c r="I133" t="s">
        <v>237</v>
      </c>
    </row>
    <row r="134" spans="8:9">
      <c r="H134">
        <v>132</v>
      </c>
      <c r="I134" t="s">
        <v>238</v>
      </c>
    </row>
    <row r="135" spans="8:9">
      <c r="H135">
        <v>133</v>
      </c>
      <c r="I135" t="s">
        <v>239</v>
      </c>
    </row>
    <row r="136" spans="8:9">
      <c r="H136">
        <v>134</v>
      </c>
      <c r="I136" t="s">
        <v>240</v>
      </c>
    </row>
    <row r="137" spans="8:9">
      <c r="H137">
        <v>135</v>
      </c>
      <c r="I137" t="s">
        <v>241</v>
      </c>
    </row>
    <row r="138" spans="8:9">
      <c r="H138">
        <v>136</v>
      </c>
      <c r="I138" t="s">
        <v>242</v>
      </c>
    </row>
    <row r="139" spans="8:9">
      <c r="H139">
        <v>137</v>
      </c>
      <c r="I139" t="s">
        <v>243</v>
      </c>
    </row>
    <row r="140" spans="8:9">
      <c r="H140">
        <v>138</v>
      </c>
      <c r="I140" t="s">
        <v>244</v>
      </c>
    </row>
    <row r="141" spans="8:9">
      <c r="H141">
        <v>139</v>
      </c>
      <c r="I141" t="s">
        <v>245</v>
      </c>
    </row>
    <row r="142" spans="8:9">
      <c r="H142">
        <v>140</v>
      </c>
      <c r="I142" t="s">
        <v>246</v>
      </c>
    </row>
    <row r="143" spans="8:9">
      <c r="H143">
        <v>141</v>
      </c>
      <c r="I143" t="s">
        <v>247</v>
      </c>
    </row>
    <row r="144" spans="8:9">
      <c r="H144">
        <v>142</v>
      </c>
      <c r="I144" t="s">
        <v>248</v>
      </c>
    </row>
    <row r="145" spans="8:9">
      <c r="H145">
        <v>143</v>
      </c>
      <c r="I145" t="s">
        <v>249</v>
      </c>
    </row>
    <row r="146" spans="8:9">
      <c r="H146">
        <v>144</v>
      </c>
      <c r="I146" t="s">
        <v>250</v>
      </c>
    </row>
    <row r="147" spans="8:9">
      <c r="H147">
        <v>145</v>
      </c>
      <c r="I147" t="s">
        <v>206</v>
      </c>
    </row>
    <row r="148" spans="8:9">
      <c r="H148">
        <v>146</v>
      </c>
      <c r="I148" t="s">
        <v>251</v>
      </c>
    </row>
    <row r="149" spans="8:9">
      <c r="H149">
        <v>147</v>
      </c>
      <c r="I149" t="s">
        <v>252</v>
      </c>
    </row>
    <row r="150" spans="8:9">
      <c r="H150">
        <v>148</v>
      </c>
      <c r="I150" t="s">
        <v>253</v>
      </c>
    </row>
    <row r="151" spans="8:9">
      <c r="H151">
        <v>149</v>
      </c>
      <c r="I151" t="s">
        <v>254</v>
      </c>
    </row>
    <row r="152" spans="8:9">
      <c r="H152">
        <v>150</v>
      </c>
      <c r="I152" t="s">
        <v>255</v>
      </c>
    </row>
    <row r="153" spans="8:9">
      <c r="H153">
        <v>151</v>
      </c>
      <c r="I153" t="s">
        <v>256</v>
      </c>
    </row>
    <row r="154" spans="8:9">
      <c r="H154">
        <v>152</v>
      </c>
      <c r="I154" t="s">
        <v>257</v>
      </c>
    </row>
    <row r="155" spans="8:9">
      <c r="H155">
        <v>153</v>
      </c>
      <c r="I155" t="s">
        <v>258</v>
      </c>
    </row>
    <row r="156" spans="8:9">
      <c r="H156">
        <v>154</v>
      </c>
      <c r="I156" t="s">
        <v>259</v>
      </c>
    </row>
    <row r="157" spans="8:9">
      <c r="H157">
        <v>155</v>
      </c>
      <c r="I157" t="s">
        <v>260</v>
      </c>
    </row>
    <row r="158" spans="8:9">
      <c r="H158">
        <v>156</v>
      </c>
      <c r="I158" t="s">
        <v>261</v>
      </c>
    </row>
    <row r="159" spans="8:9">
      <c r="H159">
        <v>157</v>
      </c>
      <c r="I159" t="s">
        <v>262</v>
      </c>
    </row>
    <row r="160" spans="8:9">
      <c r="H160">
        <v>158</v>
      </c>
      <c r="I160" t="s">
        <v>263</v>
      </c>
    </row>
    <row r="161" spans="8:9">
      <c r="H161">
        <v>159</v>
      </c>
      <c r="I161" t="s">
        <v>264</v>
      </c>
    </row>
    <row r="162" spans="8:9">
      <c r="H162">
        <v>160</v>
      </c>
      <c r="I162" t="s">
        <v>265</v>
      </c>
    </row>
    <row r="163" spans="8:9">
      <c r="H163">
        <v>161</v>
      </c>
      <c r="I163" t="s">
        <v>462</v>
      </c>
    </row>
    <row r="164" spans="8:9">
      <c r="H164">
        <v>162</v>
      </c>
      <c r="I164" t="s">
        <v>463</v>
      </c>
    </row>
    <row r="165" spans="8:9">
      <c r="H165">
        <v>163</v>
      </c>
      <c r="I165" t="s">
        <v>464</v>
      </c>
    </row>
    <row r="166" spans="8:9">
      <c r="H166">
        <v>164</v>
      </c>
      <c r="I166" t="s">
        <v>465</v>
      </c>
    </row>
    <row r="167" spans="8:9">
      <c r="H167">
        <v>165</v>
      </c>
      <c r="I167" t="s">
        <v>466</v>
      </c>
    </row>
    <row r="168" spans="8:9">
      <c r="H168">
        <v>166</v>
      </c>
      <c r="I168" t="s">
        <v>467</v>
      </c>
    </row>
    <row r="169" spans="8:9">
      <c r="H169">
        <v>167</v>
      </c>
      <c r="I169" t="s">
        <v>468</v>
      </c>
    </row>
    <row r="170" spans="8:9">
      <c r="H170">
        <v>168</v>
      </c>
      <c r="I170" t="s">
        <v>469</v>
      </c>
    </row>
    <row r="171" spans="8:9">
      <c r="H171">
        <v>169</v>
      </c>
      <c r="I171" t="s">
        <v>470</v>
      </c>
    </row>
    <row r="172" spans="8:9">
      <c r="H172">
        <v>170</v>
      </c>
      <c r="I172" t="s">
        <v>471</v>
      </c>
    </row>
    <row r="173" spans="8:9">
      <c r="H173">
        <v>171</v>
      </c>
      <c r="I173" t="s">
        <v>472</v>
      </c>
    </row>
    <row r="174" spans="8:9">
      <c r="H174">
        <v>172</v>
      </c>
      <c r="I174" t="s">
        <v>473</v>
      </c>
    </row>
    <row r="175" spans="8:9">
      <c r="H175">
        <v>173</v>
      </c>
      <c r="I175" t="s">
        <v>474</v>
      </c>
    </row>
    <row r="176" spans="8:9">
      <c r="H176">
        <v>174</v>
      </c>
      <c r="I176" t="s">
        <v>475</v>
      </c>
    </row>
    <row r="177" spans="8:9">
      <c r="H177">
        <v>175</v>
      </c>
      <c r="I177" t="s">
        <v>476</v>
      </c>
    </row>
    <row r="178" spans="8:9">
      <c r="H178">
        <v>176</v>
      </c>
      <c r="I178" t="s">
        <v>477</v>
      </c>
    </row>
    <row r="179" spans="8:9">
      <c r="H179">
        <v>177</v>
      </c>
      <c r="I179" t="s">
        <v>478</v>
      </c>
    </row>
    <row r="180" spans="8:9">
      <c r="H180">
        <v>178</v>
      </c>
      <c r="I180" t="s">
        <v>479</v>
      </c>
    </row>
    <row r="181" spans="8:9">
      <c r="H181">
        <v>179</v>
      </c>
      <c r="I181" t="s">
        <v>480</v>
      </c>
    </row>
    <row r="182" spans="8:9">
      <c r="H182">
        <v>180</v>
      </c>
      <c r="I182" t="s">
        <v>481</v>
      </c>
    </row>
    <row r="183" spans="8:9">
      <c r="H183">
        <v>181</v>
      </c>
      <c r="I183" t="s">
        <v>482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FB39-1D52-42C9-A524-1F9B9AB69C4C}">
  <dimension ref="A1:D98"/>
  <sheetViews>
    <sheetView topLeftCell="A25" workbookViewId="0">
      <selection activeCell="D2" sqref="D2:D98"/>
    </sheetView>
  </sheetViews>
  <sheetFormatPr defaultRowHeight="18.75"/>
  <cols>
    <col min="2" max="2" width="21.375" bestFit="1" customWidth="1"/>
  </cols>
  <sheetData>
    <row r="1" spans="1:4">
      <c r="A1" s="1" t="s">
        <v>151</v>
      </c>
      <c r="B1" s="1" t="s">
        <v>150</v>
      </c>
    </row>
    <row r="2" spans="1:4">
      <c r="A2" s="1">
        <v>0</v>
      </c>
      <c r="B2" s="1" t="s">
        <v>54</v>
      </c>
      <c r="D2" t="str">
        <f>"cRec["&amp;A2&amp;"] = """&amp;B2&amp;""""</f>
        <v>cRec[0] = "識別CD"</v>
      </c>
    </row>
    <row r="3" spans="1:4">
      <c r="A3" s="1">
        <v>1</v>
      </c>
      <c r="B3" s="1" t="s">
        <v>266</v>
      </c>
      <c r="D3" t="str">
        <f t="shared" ref="D3:D66" si="0">"cRec["&amp;A3&amp;"] = """&amp;B3&amp;""""</f>
        <v>cRec[1] = "実施健診機関CD"</v>
      </c>
    </row>
    <row r="4" spans="1:4">
      <c r="A4" s="1">
        <v>2</v>
      </c>
      <c r="B4" s="1" t="s">
        <v>1</v>
      </c>
      <c r="D4" t="str">
        <f t="shared" si="0"/>
        <v>cRec[2] = "健診種別CD"</v>
      </c>
    </row>
    <row r="5" spans="1:4">
      <c r="A5" s="1">
        <v>3</v>
      </c>
      <c r="B5" s="1" t="s">
        <v>2</v>
      </c>
      <c r="D5" t="str">
        <f t="shared" si="0"/>
        <v>cRec[3] = "受診日"</v>
      </c>
    </row>
    <row r="6" spans="1:4">
      <c r="A6" s="1">
        <v>4</v>
      </c>
      <c r="B6" s="1" t="s">
        <v>3</v>
      </c>
      <c r="D6" t="str">
        <f t="shared" si="0"/>
        <v>cRec[4] = "事業所記号"</v>
      </c>
    </row>
    <row r="7" spans="1:4">
      <c r="A7" s="1">
        <v>5</v>
      </c>
      <c r="B7" s="1" t="s">
        <v>4</v>
      </c>
      <c r="D7" t="str">
        <f t="shared" si="0"/>
        <v>cRec[5] = "証番号"</v>
      </c>
    </row>
    <row r="8" spans="1:4">
      <c r="A8" s="1">
        <v>6</v>
      </c>
      <c r="B8" s="1" t="s">
        <v>5</v>
      </c>
      <c r="D8" t="str">
        <f t="shared" si="0"/>
        <v>cRec[6] = "資格区分"</v>
      </c>
    </row>
    <row r="9" spans="1:4">
      <c r="A9" s="1">
        <v>7</v>
      </c>
      <c r="B9" s="1" t="s">
        <v>55</v>
      </c>
      <c r="D9" t="str">
        <f t="shared" si="0"/>
        <v>cRec[7] = "続柄"</v>
      </c>
    </row>
    <row r="10" spans="1:4">
      <c r="A10" s="1">
        <v>8</v>
      </c>
      <c r="B10" s="1" t="s">
        <v>56</v>
      </c>
      <c r="D10" t="str">
        <f t="shared" si="0"/>
        <v>cRec[8] = "枝番"</v>
      </c>
    </row>
    <row r="11" spans="1:4">
      <c r="A11" s="1">
        <v>9</v>
      </c>
      <c r="B11" s="1" t="s">
        <v>57</v>
      </c>
      <c r="D11" t="str">
        <f t="shared" si="0"/>
        <v>cRec[9] = "漢字氏名"</v>
      </c>
    </row>
    <row r="12" spans="1:4">
      <c r="A12" s="1">
        <v>10</v>
      </c>
      <c r="B12" s="1" t="s">
        <v>6</v>
      </c>
      <c r="D12" t="str">
        <f t="shared" si="0"/>
        <v>cRec[10] = "カナ氏名"</v>
      </c>
    </row>
    <row r="13" spans="1:4">
      <c r="A13" s="1">
        <v>11</v>
      </c>
      <c r="B13" s="1" t="s">
        <v>7</v>
      </c>
      <c r="D13" t="str">
        <f t="shared" si="0"/>
        <v>cRec[11] = "性別"</v>
      </c>
    </row>
    <row r="14" spans="1:4">
      <c r="A14" s="1">
        <v>12</v>
      </c>
      <c r="B14" s="1" t="s">
        <v>8</v>
      </c>
      <c r="D14" t="str">
        <f t="shared" si="0"/>
        <v>cRec[12] = "生年月日"</v>
      </c>
    </row>
    <row r="15" spans="1:4">
      <c r="A15" s="1">
        <v>13</v>
      </c>
      <c r="B15" s="1" t="s">
        <v>58</v>
      </c>
      <c r="D15" t="str">
        <f t="shared" si="0"/>
        <v>cRec[13] = "OP　０１"</v>
      </c>
    </row>
    <row r="16" spans="1:4">
      <c r="A16" s="1">
        <v>14</v>
      </c>
      <c r="B16" s="1" t="s">
        <v>59</v>
      </c>
      <c r="D16" t="str">
        <f t="shared" si="0"/>
        <v>cRec[14] = "OP　０２"</v>
      </c>
    </row>
    <row r="17" spans="1:4">
      <c r="A17" s="1">
        <v>15</v>
      </c>
      <c r="B17" s="1" t="s">
        <v>60</v>
      </c>
      <c r="D17" t="str">
        <f t="shared" si="0"/>
        <v>cRec[15] = "OP　０３"</v>
      </c>
    </row>
    <row r="18" spans="1:4">
      <c r="A18" s="1">
        <v>16</v>
      </c>
      <c r="B18" s="1" t="s">
        <v>61</v>
      </c>
      <c r="D18" t="str">
        <f t="shared" si="0"/>
        <v>cRec[16] = "OP　０４"</v>
      </c>
    </row>
    <row r="19" spans="1:4">
      <c r="A19" s="1">
        <v>17</v>
      </c>
      <c r="B19" s="1" t="s">
        <v>62</v>
      </c>
      <c r="D19" t="str">
        <f t="shared" si="0"/>
        <v>cRec[17] = "OP　０５"</v>
      </c>
    </row>
    <row r="20" spans="1:4">
      <c r="A20" s="1">
        <v>18</v>
      </c>
      <c r="B20" s="1" t="s">
        <v>63</v>
      </c>
      <c r="D20" t="str">
        <f t="shared" si="0"/>
        <v>cRec[18] = "OP　０６"</v>
      </c>
    </row>
    <row r="21" spans="1:4">
      <c r="A21" s="1">
        <v>19</v>
      </c>
      <c r="B21" s="1" t="s">
        <v>64</v>
      </c>
      <c r="D21" t="str">
        <f t="shared" si="0"/>
        <v>cRec[19] = "OP　０７"</v>
      </c>
    </row>
    <row r="22" spans="1:4">
      <c r="A22" s="1">
        <v>20</v>
      </c>
      <c r="B22" s="1" t="s">
        <v>65</v>
      </c>
      <c r="D22" t="str">
        <f t="shared" si="0"/>
        <v>cRec[20] = "OP　０８"</v>
      </c>
    </row>
    <row r="23" spans="1:4">
      <c r="A23" s="1">
        <v>21</v>
      </c>
      <c r="B23" s="1" t="s">
        <v>66</v>
      </c>
      <c r="D23" t="str">
        <f t="shared" si="0"/>
        <v>cRec[21] = "OP　０９"</v>
      </c>
    </row>
    <row r="24" spans="1:4">
      <c r="A24" s="1">
        <v>22</v>
      </c>
      <c r="B24" s="1" t="s">
        <v>67</v>
      </c>
      <c r="D24" t="str">
        <f t="shared" si="0"/>
        <v>cRec[22] = "OP　１０"</v>
      </c>
    </row>
    <row r="25" spans="1:4">
      <c r="A25" s="1">
        <v>23</v>
      </c>
      <c r="B25" s="1" t="s">
        <v>68</v>
      </c>
      <c r="D25" t="str">
        <f t="shared" si="0"/>
        <v>cRec[23] = "OP 11"</v>
      </c>
    </row>
    <row r="26" spans="1:4">
      <c r="A26" s="1">
        <v>24</v>
      </c>
      <c r="B26" s="1" t="s">
        <v>69</v>
      </c>
      <c r="D26" t="str">
        <f t="shared" si="0"/>
        <v>cRec[24] = "請求区分"</v>
      </c>
    </row>
    <row r="27" spans="1:4">
      <c r="A27" s="1">
        <v>25</v>
      </c>
      <c r="B27" s="1" t="s">
        <v>70</v>
      </c>
      <c r="D27" t="str">
        <f t="shared" si="0"/>
        <v>cRec[25] = "健診金額"</v>
      </c>
    </row>
    <row r="28" spans="1:4">
      <c r="A28" s="1">
        <v>26</v>
      </c>
      <c r="B28" s="1" t="s">
        <v>71</v>
      </c>
      <c r="D28" t="str">
        <f t="shared" si="0"/>
        <v>cRec[26] = "法定金額"</v>
      </c>
    </row>
    <row r="29" spans="1:4">
      <c r="A29" s="1">
        <v>27</v>
      </c>
      <c r="B29" s="1" t="s">
        <v>72</v>
      </c>
      <c r="D29" t="str">
        <f t="shared" si="0"/>
        <v>cRec[27] = "請求金額"</v>
      </c>
    </row>
    <row r="30" spans="1:4">
      <c r="A30" s="1">
        <v>28</v>
      </c>
      <c r="B30" s="1" t="s">
        <v>267</v>
      </c>
      <c r="D30" t="str">
        <f t="shared" si="0"/>
        <v>cRec[28] = "支払先CD"</v>
      </c>
    </row>
    <row r="31" spans="1:4">
      <c r="A31" s="1">
        <v>29</v>
      </c>
      <c r="B31" s="1" t="s">
        <v>10</v>
      </c>
      <c r="D31" t="str">
        <f t="shared" si="0"/>
        <v>cRec[29] = "身長"</v>
      </c>
    </row>
    <row r="32" spans="1:4">
      <c r="A32" s="1">
        <v>30</v>
      </c>
      <c r="B32" s="1" t="s">
        <v>11</v>
      </c>
      <c r="D32" t="str">
        <f t="shared" si="0"/>
        <v>cRec[30] = "体重"</v>
      </c>
    </row>
    <row r="33" spans="1:4">
      <c r="A33" s="1">
        <v>31</v>
      </c>
      <c r="B33" s="1" t="s">
        <v>12</v>
      </c>
      <c r="D33" t="str">
        <f t="shared" si="0"/>
        <v>cRec[31] = "BMI"</v>
      </c>
    </row>
    <row r="34" spans="1:4">
      <c r="A34" s="1">
        <v>32</v>
      </c>
      <c r="B34" s="1" t="s">
        <v>13</v>
      </c>
      <c r="D34" t="str">
        <f t="shared" si="0"/>
        <v>cRec[32] = "腹囲"</v>
      </c>
    </row>
    <row r="35" spans="1:4">
      <c r="A35" s="1">
        <v>33</v>
      </c>
      <c r="B35" s="1" t="s">
        <v>14</v>
      </c>
      <c r="D35" t="str">
        <f t="shared" si="0"/>
        <v>cRec[33] = "身体検査判定"</v>
      </c>
    </row>
    <row r="36" spans="1:4">
      <c r="A36" s="1">
        <v>34</v>
      </c>
      <c r="B36" s="1" t="s">
        <v>15</v>
      </c>
      <c r="D36" t="str">
        <f t="shared" si="0"/>
        <v>cRec[34] = "血圧（収縮期）"</v>
      </c>
    </row>
    <row r="37" spans="1:4">
      <c r="A37" s="1">
        <v>35</v>
      </c>
      <c r="B37" s="1" t="s">
        <v>16</v>
      </c>
      <c r="D37" t="str">
        <f t="shared" si="0"/>
        <v>cRec[35] = "血圧（拡張期）"</v>
      </c>
    </row>
    <row r="38" spans="1:4">
      <c r="A38" s="1">
        <v>36</v>
      </c>
      <c r="B38" s="1" t="s">
        <v>17</v>
      </c>
      <c r="D38" t="str">
        <f t="shared" si="0"/>
        <v>cRec[36] = "中性脂肪"</v>
      </c>
    </row>
    <row r="39" spans="1:4">
      <c r="A39" s="1">
        <v>37</v>
      </c>
      <c r="B39" s="1" t="s">
        <v>18</v>
      </c>
      <c r="D39" t="str">
        <f t="shared" si="0"/>
        <v>cRec[37] = "HDL・CO"</v>
      </c>
    </row>
    <row r="40" spans="1:4">
      <c r="A40" s="1">
        <v>38</v>
      </c>
      <c r="B40" s="1" t="s">
        <v>19</v>
      </c>
      <c r="D40" t="str">
        <f t="shared" si="0"/>
        <v>cRec[38] = "LDL・CO"</v>
      </c>
    </row>
    <row r="41" spans="1:4">
      <c r="A41" s="1">
        <v>39</v>
      </c>
      <c r="B41" s="1" t="s">
        <v>20</v>
      </c>
      <c r="D41" t="str">
        <f t="shared" si="0"/>
        <v>cRec[39] = "Non・HDLCO"</v>
      </c>
    </row>
    <row r="42" spans="1:4">
      <c r="A42" s="1">
        <v>40</v>
      </c>
      <c r="B42" s="1" t="s">
        <v>21</v>
      </c>
      <c r="D42" t="str">
        <f t="shared" si="0"/>
        <v>cRec[40] = "AST(GOT)"</v>
      </c>
    </row>
    <row r="43" spans="1:4">
      <c r="A43" s="1">
        <v>41</v>
      </c>
      <c r="B43" s="1" t="s">
        <v>22</v>
      </c>
      <c r="D43" t="str">
        <f t="shared" si="0"/>
        <v>cRec[41] = "ALT(GPT)"</v>
      </c>
    </row>
    <row r="44" spans="1:4">
      <c r="A44" s="1">
        <v>42</v>
      </c>
      <c r="B44" s="1" t="s">
        <v>23</v>
      </c>
      <c r="D44" t="str">
        <f t="shared" si="0"/>
        <v>cRec[42] = "γ・GTP"</v>
      </c>
    </row>
    <row r="45" spans="1:4">
      <c r="A45" s="1">
        <v>43</v>
      </c>
      <c r="B45" s="1" t="s">
        <v>24</v>
      </c>
      <c r="D45" t="str">
        <f t="shared" si="0"/>
        <v>cRec[43] = "空腹時血糖"</v>
      </c>
    </row>
    <row r="46" spans="1:4">
      <c r="A46" s="1">
        <v>44</v>
      </c>
      <c r="B46" s="1" t="s">
        <v>25</v>
      </c>
      <c r="D46" t="str">
        <f t="shared" si="0"/>
        <v>cRec[44] = "HｂA1ｃ"</v>
      </c>
    </row>
    <row r="47" spans="1:4">
      <c r="A47" s="1">
        <v>45</v>
      </c>
      <c r="B47" s="1" t="s">
        <v>26</v>
      </c>
      <c r="D47" t="str">
        <f t="shared" si="0"/>
        <v>cRec[45] = "随時血糖"</v>
      </c>
    </row>
    <row r="48" spans="1:4">
      <c r="A48" s="1">
        <v>46</v>
      </c>
      <c r="B48" s="1" t="s">
        <v>27</v>
      </c>
      <c r="D48" t="str">
        <f t="shared" si="0"/>
        <v>cRec[46] = "採血時間"</v>
      </c>
    </row>
    <row r="49" spans="1:4">
      <c r="A49" s="1">
        <v>47</v>
      </c>
      <c r="B49" s="1" t="s">
        <v>28</v>
      </c>
      <c r="D49" t="str">
        <f t="shared" si="0"/>
        <v>cRec[47] = "尿糖"</v>
      </c>
    </row>
    <row r="50" spans="1:4">
      <c r="A50" s="1">
        <v>48</v>
      </c>
      <c r="B50" s="1" t="s">
        <v>29</v>
      </c>
      <c r="D50" t="str">
        <f t="shared" si="0"/>
        <v>cRec[48] = "尿蛋白"</v>
      </c>
    </row>
    <row r="51" spans="1:4">
      <c r="A51" s="1">
        <v>49</v>
      </c>
      <c r="B51" s="1" t="s">
        <v>30</v>
      </c>
      <c r="D51" t="str">
        <f t="shared" si="0"/>
        <v>cRec[49] = "白血球数"</v>
      </c>
    </row>
    <row r="52" spans="1:4">
      <c r="A52" s="1">
        <v>50</v>
      </c>
      <c r="B52" s="1" t="s">
        <v>31</v>
      </c>
      <c r="D52" t="str">
        <f t="shared" si="0"/>
        <v>cRec[50] = "赤血球数"</v>
      </c>
    </row>
    <row r="53" spans="1:4">
      <c r="A53" s="1">
        <v>51</v>
      </c>
      <c r="B53" s="1" t="s">
        <v>32</v>
      </c>
      <c r="D53" t="str">
        <f t="shared" si="0"/>
        <v>cRec[51] = "血色素量"</v>
      </c>
    </row>
    <row r="54" spans="1:4">
      <c r="A54" s="1">
        <v>52</v>
      </c>
      <c r="B54" s="1" t="s">
        <v>33</v>
      </c>
      <c r="D54" t="str">
        <f t="shared" si="0"/>
        <v>cRec[52] = "ヘマトクリット"</v>
      </c>
    </row>
    <row r="55" spans="1:4">
      <c r="A55" s="1">
        <v>53</v>
      </c>
      <c r="B55" s="1" t="s">
        <v>34</v>
      </c>
      <c r="D55" t="str">
        <f t="shared" si="0"/>
        <v>cRec[53] = "心電図所見"</v>
      </c>
    </row>
    <row r="56" spans="1:4">
      <c r="A56" s="1">
        <v>54</v>
      </c>
      <c r="B56" s="1" t="s">
        <v>35</v>
      </c>
      <c r="D56" t="str">
        <f t="shared" si="0"/>
        <v>cRec[54] = "眼底精密所見"</v>
      </c>
    </row>
    <row r="57" spans="1:4">
      <c r="A57" s="1">
        <v>55</v>
      </c>
      <c r="B57" s="1" t="s">
        <v>36</v>
      </c>
      <c r="D57" t="str">
        <f t="shared" si="0"/>
        <v>cRec[55] = "血清クレアチニン"</v>
      </c>
    </row>
    <row r="58" spans="1:4">
      <c r="A58" s="1">
        <v>56</v>
      </c>
      <c r="B58" s="1" t="s">
        <v>37</v>
      </c>
      <c r="D58" t="str">
        <f t="shared" si="0"/>
        <v>cRec[56] = "eGFR"</v>
      </c>
    </row>
    <row r="59" spans="1:4">
      <c r="A59" s="1">
        <v>57</v>
      </c>
      <c r="B59" s="1" t="s">
        <v>38</v>
      </c>
      <c r="D59" t="str">
        <f t="shared" si="0"/>
        <v>cRec[57] = "HBｓ抗原"</v>
      </c>
    </row>
    <row r="60" spans="1:4">
      <c r="A60" s="1">
        <v>58</v>
      </c>
      <c r="B60" s="1" t="s">
        <v>39</v>
      </c>
      <c r="D60" t="str">
        <f t="shared" si="0"/>
        <v>cRec[58] = "HBs抗体"</v>
      </c>
    </row>
    <row r="61" spans="1:4">
      <c r="A61" s="1">
        <v>59</v>
      </c>
      <c r="B61" s="1" t="s">
        <v>40</v>
      </c>
      <c r="D61" t="str">
        <f t="shared" si="0"/>
        <v>cRec[59] = "HCV抗体価精密測定"</v>
      </c>
    </row>
    <row r="62" spans="1:4">
      <c r="A62" s="1">
        <v>60</v>
      </c>
      <c r="B62" s="1" t="s">
        <v>41</v>
      </c>
      <c r="D62" t="str">
        <f t="shared" si="0"/>
        <v>cRec[60] = "胸部X線検査判定"</v>
      </c>
    </row>
    <row r="63" spans="1:4">
      <c r="A63" s="1">
        <v>61</v>
      </c>
      <c r="B63" s="1" t="s">
        <v>42</v>
      </c>
      <c r="D63" t="str">
        <f t="shared" si="0"/>
        <v>cRec[61] = "尿酸値"</v>
      </c>
    </row>
    <row r="64" spans="1:4">
      <c r="A64" s="1">
        <v>62</v>
      </c>
      <c r="B64" s="1" t="s">
        <v>43</v>
      </c>
      <c r="D64" t="str">
        <f t="shared" si="0"/>
        <v>cRec[62] = "腹部超音波検査判定"</v>
      </c>
    </row>
    <row r="65" spans="1:4">
      <c r="A65" s="1">
        <v>63</v>
      </c>
      <c r="B65" s="1" t="s">
        <v>44</v>
      </c>
      <c r="D65" t="str">
        <f t="shared" si="0"/>
        <v>cRec[63] = "便潜血"</v>
      </c>
    </row>
    <row r="66" spans="1:4">
      <c r="A66" s="1">
        <v>64</v>
      </c>
      <c r="B66" s="1" t="s">
        <v>45</v>
      </c>
      <c r="D66" t="str">
        <f t="shared" si="0"/>
        <v>cRec[64] = "総合判定"</v>
      </c>
    </row>
    <row r="67" spans="1:4">
      <c r="A67" s="1">
        <v>65</v>
      </c>
      <c r="B67" s="1" t="s">
        <v>73</v>
      </c>
      <c r="D67" t="str">
        <f t="shared" ref="D67:D98" si="1">"cRec["&amp;A67&amp;"] = """&amp;B67&amp;""""</f>
        <v>cRec[65] = "メタボリック判定"</v>
      </c>
    </row>
    <row r="68" spans="1:4">
      <c r="A68" s="1">
        <v>66</v>
      </c>
      <c r="B68" s="1" t="s">
        <v>46</v>
      </c>
      <c r="D68" t="str">
        <f t="shared" si="1"/>
        <v>cRec[66] = "医師の診断"</v>
      </c>
    </row>
    <row r="69" spans="1:4">
      <c r="A69" s="1">
        <v>67</v>
      </c>
      <c r="B69" s="1" t="s">
        <v>47</v>
      </c>
      <c r="D69" t="str">
        <f t="shared" si="1"/>
        <v>cRec[67] = "医師名"</v>
      </c>
    </row>
    <row r="70" spans="1:4">
      <c r="A70" s="1">
        <v>68</v>
      </c>
      <c r="B70" s="1" t="s">
        <v>48</v>
      </c>
      <c r="D70" t="str">
        <f t="shared" si="1"/>
        <v>cRec[68] = "既往歴"</v>
      </c>
    </row>
    <row r="71" spans="1:4">
      <c r="A71" s="1">
        <v>69</v>
      </c>
      <c r="B71" s="1" t="s">
        <v>49</v>
      </c>
      <c r="D71" t="str">
        <f t="shared" si="1"/>
        <v>cRec[69] = "具体的な既往歴"</v>
      </c>
    </row>
    <row r="72" spans="1:4">
      <c r="A72" s="1">
        <v>70</v>
      </c>
      <c r="B72" s="1" t="s">
        <v>50</v>
      </c>
      <c r="D72" t="str">
        <f t="shared" si="1"/>
        <v>cRec[70] = "自覚症状"</v>
      </c>
    </row>
    <row r="73" spans="1:4">
      <c r="A73" s="1">
        <v>71</v>
      </c>
      <c r="B73" s="1" t="s">
        <v>51</v>
      </c>
      <c r="D73" t="str">
        <f t="shared" si="1"/>
        <v>cRec[71] = "自覚症状所見"</v>
      </c>
    </row>
    <row r="74" spans="1:4">
      <c r="A74" s="1">
        <v>72</v>
      </c>
      <c r="B74" s="1" t="s">
        <v>52</v>
      </c>
      <c r="D74" t="str">
        <f t="shared" si="1"/>
        <v>cRec[72] = "他覚症状"</v>
      </c>
    </row>
    <row r="75" spans="1:4">
      <c r="A75" s="1">
        <v>73</v>
      </c>
      <c r="B75" s="1" t="s">
        <v>53</v>
      </c>
      <c r="D75" t="str">
        <f t="shared" si="1"/>
        <v>cRec[73] = "他覚症状所見"</v>
      </c>
    </row>
    <row r="76" spans="1:4">
      <c r="A76" s="1">
        <v>74</v>
      </c>
      <c r="B76" s="1" t="s">
        <v>74</v>
      </c>
      <c r="D76" t="str">
        <f t="shared" si="1"/>
        <v>cRec[74] = "保健指導レベル"</v>
      </c>
    </row>
    <row r="77" spans="1:4">
      <c r="A77" s="1">
        <v>75</v>
      </c>
      <c r="B77" s="1" t="s">
        <v>75</v>
      </c>
      <c r="D77" t="str">
        <f t="shared" si="1"/>
        <v>cRec[75] = "服薬・血圧"</v>
      </c>
    </row>
    <row r="78" spans="1:4">
      <c r="A78" s="1">
        <v>76</v>
      </c>
      <c r="B78" s="1" t="s">
        <v>76</v>
      </c>
      <c r="D78" t="str">
        <f t="shared" si="1"/>
        <v>cRec[76] = "服薬・血糖"</v>
      </c>
    </row>
    <row r="79" spans="1:4">
      <c r="A79" s="1">
        <v>77</v>
      </c>
      <c r="B79" s="1" t="s">
        <v>77</v>
      </c>
      <c r="D79" t="str">
        <f t="shared" si="1"/>
        <v>cRec[77] = "服薬・コレステロール"</v>
      </c>
    </row>
    <row r="80" spans="1:4">
      <c r="A80" s="1">
        <v>78</v>
      </c>
      <c r="B80" s="1" t="s">
        <v>78</v>
      </c>
      <c r="D80" t="str">
        <f t="shared" si="1"/>
        <v>cRec[78] = "脳卒中"</v>
      </c>
    </row>
    <row r="81" spans="1:4">
      <c r="A81" s="1">
        <v>79</v>
      </c>
      <c r="B81" s="1" t="s">
        <v>79</v>
      </c>
      <c r="D81" t="str">
        <f t="shared" si="1"/>
        <v>cRec[79] = "心臓病"</v>
      </c>
    </row>
    <row r="82" spans="1:4">
      <c r="A82" s="1">
        <v>80</v>
      </c>
      <c r="B82" s="1" t="s">
        <v>80</v>
      </c>
      <c r="D82" t="str">
        <f t="shared" si="1"/>
        <v>cRec[80] = "慢性腎臓病"</v>
      </c>
    </row>
    <row r="83" spans="1:4">
      <c r="A83" s="1">
        <v>81</v>
      </c>
      <c r="B83" s="1" t="s">
        <v>81</v>
      </c>
      <c r="D83" t="str">
        <f t="shared" si="1"/>
        <v>cRec[81] = "貧血"</v>
      </c>
    </row>
    <row r="84" spans="1:4">
      <c r="A84" s="1">
        <v>82</v>
      </c>
      <c r="B84" s="1" t="s">
        <v>82</v>
      </c>
      <c r="D84" t="str">
        <f t="shared" si="1"/>
        <v>cRec[82] = "たばこ"</v>
      </c>
    </row>
    <row r="85" spans="1:4">
      <c r="A85" s="1">
        <v>83</v>
      </c>
      <c r="B85" s="1" t="s">
        <v>83</v>
      </c>
      <c r="D85" t="str">
        <f t="shared" si="1"/>
        <v>cRec[83] = "体重１０㌔増"</v>
      </c>
    </row>
    <row r="86" spans="1:4">
      <c r="A86" s="1">
        <v>84</v>
      </c>
      <c r="B86" s="1" t="s">
        <v>84</v>
      </c>
      <c r="D86" t="str">
        <f t="shared" si="1"/>
        <v>cRec[84] = "汗かく運動"</v>
      </c>
    </row>
    <row r="87" spans="1:4">
      <c r="A87" s="1">
        <v>85</v>
      </c>
      <c r="B87" s="1" t="s">
        <v>85</v>
      </c>
      <c r="D87" t="str">
        <f t="shared" si="1"/>
        <v>cRec[85] = "歩行１時間以上"</v>
      </c>
    </row>
    <row r="88" spans="1:4">
      <c r="A88" s="1">
        <v>86</v>
      </c>
      <c r="B88" s="1" t="s">
        <v>86</v>
      </c>
      <c r="D88" t="str">
        <f t="shared" si="1"/>
        <v>cRec[86] = "歩く速度"</v>
      </c>
    </row>
    <row r="89" spans="1:4">
      <c r="A89" s="1">
        <v>87</v>
      </c>
      <c r="B89" s="1" t="s">
        <v>87</v>
      </c>
      <c r="D89" t="str">
        <f t="shared" si="1"/>
        <v>cRec[87] = "食事噛む状態"</v>
      </c>
    </row>
    <row r="90" spans="1:4">
      <c r="A90" s="1">
        <v>88</v>
      </c>
      <c r="B90" s="1" t="s">
        <v>88</v>
      </c>
      <c r="D90" t="str">
        <f t="shared" si="1"/>
        <v>cRec[88] = "食べる速度"</v>
      </c>
    </row>
    <row r="91" spans="1:4">
      <c r="A91" s="1">
        <v>89</v>
      </c>
      <c r="B91" s="1" t="s">
        <v>89</v>
      </c>
      <c r="D91" t="str">
        <f t="shared" si="1"/>
        <v>cRec[89] = "就寝前食事"</v>
      </c>
    </row>
    <row r="92" spans="1:4">
      <c r="A92" s="1">
        <v>90</v>
      </c>
      <c r="B92" s="1" t="s">
        <v>90</v>
      </c>
      <c r="D92" t="str">
        <f t="shared" si="1"/>
        <v>cRec[90] = "間食"</v>
      </c>
    </row>
    <row r="93" spans="1:4">
      <c r="A93" s="1">
        <v>91</v>
      </c>
      <c r="B93" s="1" t="s">
        <v>91</v>
      </c>
      <c r="D93" t="str">
        <f t="shared" si="1"/>
        <v>cRec[91] = "朝食抜き"</v>
      </c>
    </row>
    <row r="94" spans="1:4">
      <c r="A94" s="1">
        <v>92</v>
      </c>
      <c r="B94" s="1" t="s">
        <v>92</v>
      </c>
      <c r="D94" t="str">
        <f t="shared" si="1"/>
        <v>cRec[92] = "お酒・頻度"</v>
      </c>
    </row>
    <row r="95" spans="1:4">
      <c r="A95" s="1">
        <v>93</v>
      </c>
      <c r="B95" s="1" t="s">
        <v>93</v>
      </c>
      <c r="D95" t="str">
        <f t="shared" si="1"/>
        <v>cRec[93] = "お酒・量"</v>
      </c>
    </row>
    <row r="96" spans="1:4">
      <c r="A96" s="1">
        <v>94</v>
      </c>
      <c r="B96" s="1" t="s">
        <v>94</v>
      </c>
      <c r="D96" t="str">
        <f t="shared" si="1"/>
        <v>cRec[94] = "睡眠"</v>
      </c>
    </row>
    <row r="97" spans="1:4">
      <c r="A97" s="1">
        <v>95</v>
      </c>
      <c r="B97" s="1" t="s">
        <v>95</v>
      </c>
      <c r="D97" t="str">
        <f t="shared" si="1"/>
        <v>cRec[95] = "改善の意思"</v>
      </c>
    </row>
    <row r="98" spans="1:4">
      <c r="A98" s="1">
        <v>96</v>
      </c>
      <c r="B98" s="1" t="s">
        <v>96</v>
      </c>
      <c r="D98" t="str">
        <f t="shared" si="1"/>
        <v>cRec[96] = "指導受診意思"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1AFA-E0D6-40F9-AC02-7DC0CEBF478C}">
  <dimension ref="A1:BG98"/>
  <sheetViews>
    <sheetView topLeftCell="A71" workbookViewId="0">
      <selection sqref="A1:D98"/>
    </sheetView>
  </sheetViews>
  <sheetFormatPr defaultRowHeight="18.75"/>
  <cols>
    <col min="2" max="2" width="21.375" bestFit="1" customWidth="1"/>
    <col min="3" max="3" width="3.75" customWidth="1"/>
    <col min="4" max="4" width="24.75" bestFit="1" customWidth="1"/>
    <col min="5" max="5" width="4.5" customWidth="1"/>
    <col min="7" max="7" width="30.625" customWidth="1"/>
  </cols>
  <sheetData>
    <row r="1" spans="1:7">
      <c r="A1" s="1" t="s">
        <v>151</v>
      </c>
      <c r="B1" s="1" t="s">
        <v>150</v>
      </c>
    </row>
    <row r="2" spans="1:7">
      <c r="A2" s="1">
        <v>0</v>
      </c>
      <c r="B2" s="1" t="s">
        <v>54</v>
      </c>
      <c r="D2" t="str">
        <f>"cRec["&amp;A2&amp;"] = ""11000"""</f>
        <v>cRec[0] = "11000"</v>
      </c>
    </row>
    <row r="3" spans="1:7">
      <c r="A3" s="1">
        <v>1</v>
      </c>
      <c r="B3" s="1" t="s">
        <v>266</v>
      </c>
      <c r="D3" t="str">
        <f>"cRec["&amp;A3&amp;"] = ""415201"""</f>
        <v>cRec[1] = "415201"</v>
      </c>
    </row>
    <row r="4" spans="1:7">
      <c r="A4" s="1">
        <v>2</v>
      </c>
      <c r="B4" s="1" t="s">
        <v>1</v>
      </c>
      <c r="D4" t="str">
        <f>"cRec["&amp;A4&amp;"] = inRecs[J][2]"</f>
        <v>cRec[2] = inRecs[J][2]</v>
      </c>
    </row>
    <row r="5" spans="1:7">
      <c r="A5" s="1">
        <v>3</v>
      </c>
      <c r="B5" s="1" t="s">
        <v>2</v>
      </c>
      <c r="D5" t="str">
        <f>"cRec["&amp;A5&amp;"] = inRecs[J][4]"</f>
        <v>cRec[3] = inRecs[J][4]</v>
      </c>
      <c r="F5">
        <v>0</v>
      </c>
      <c r="G5" t="s">
        <v>155</v>
      </c>
    </row>
    <row r="6" spans="1:7">
      <c r="A6" s="1">
        <v>4</v>
      </c>
      <c r="B6" s="1" t="s">
        <v>3</v>
      </c>
      <c r="D6" t="str">
        <f>"cRec["&amp;A6&amp;"] = inRecs[J][5]"</f>
        <v>cRec[4] = inRecs[J][5]</v>
      </c>
      <c r="F6">
        <v>1</v>
      </c>
      <c r="G6" t="s">
        <v>156</v>
      </c>
    </row>
    <row r="7" spans="1:7">
      <c r="A7" s="1">
        <v>5</v>
      </c>
      <c r="B7" s="1" t="s">
        <v>4</v>
      </c>
      <c r="D7" t="str">
        <f>"cRec["&amp;A7&amp;"] = inRecs[J][6]"</f>
        <v>cRec[5] = inRecs[J][6]</v>
      </c>
      <c r="F7">
        <v>2</v>
      </c>
      <c r="G7" t="s">
        <v>157</v>
      </c>
    </row>
    <row r="8" spans="1:7">
      <c r="A8" s="1">
        <v>6</v>
      </c>
      <c r="B8" s="1" t="s">
        <v>5</v>
      </c>
      <c r="D8" t="str">
        <f>"cRec["&amp;A8&amp;"] = inRecs[J][2]"</f>
        <v>cRec[6] = inRecs[J][2]</v>
      </c>
      <c r="F8">
        <v>3</v>
      </c>
      <c r="G8" t="s">
        <v>158</v>
      </c>
    </row>
    <row r="9" spans="1:7">
      <c r="A9" s="1">
        <v>7</v>
      </c>
      <c r="B9" s="1" t="s">
        <v>55</v>
      </c>
      <c r="D9" t="str">
        <f>"cRec["&amp;A9&amp;"] = """""</f>
        <v>cRec[7] = ""</v>
      </c>
      <c r="F9">
        <v>4</v>
      </c>
      <c r="G9" t="s">
        <v>159</v>
      </c>
    </row>
    <row r="10" spans="1:7">
      <c r="A10" s="1">
        <v>8</v>
      </c>
      <c r="B10" s="1" t="s">
        <v>56</v>
      </c>
      <c r="D10" t="str">
        <f>"cRec["&amp;A10&amp;"] = """""</f>
        <v>cRec[8] = ""</v>
      </c>
      <c r="F10">
        <v>5</v>
      </c>
      <c r="G10" t="s">
        <v>160</v>
      </c>
    </row>
    <row r="11" spans="1:7">
      <c r="A11" s="1">
        <v>9</v>
      </c>
      <c r="B11" s="1" t="s">
        <v>57</v>
      </c>
      <c r="D11" t="str">
        <f>"cRec["&amp;A11&amp;"] = """""</f>
        <v>cRec[9] = ""</v>
      </c>
      <c r="F11">
        <v>6</v>
      </c>
      <c r="G11" t="s">
        <v>161</v>
      </c>
    </row>
    <row r="12" spans="1:7">
      <c r="A12" s="1">
        <v>10</v>
      </c>
      <c r="B12" s="1" t="s">
        <v>6</v>
      </c>
      <c r="D12" t="str">
        <f>"cRec["&amp;A12&amp;"] = inRecs[J][7]"</f>
        <v>cRec[10] = inRecs[J][7]</v>
      </c>
      <c r="F12">
        <v>7</v>
      </c>
      <c r="G12" t="s">
        <v>162</v>
      </c>
    </row>
    <row r="13" spans="1:7">
      <c r="A13" s="1">
        <v>11</v>
      </c>
      <c r="B13" s="1" t="s">
        <v>7</v>
      </c>
      <c r="D13" t="str">
        <f>"cRec["&amp;A13&amp;"] = inRecs[J][8]"</f>
        <v>cRec[11] = inRecs[J][8]</v>
      </c>
      <c r="F13">
        <v>8</v>
      </c>
      <c r="G13" t="s">
        <v>163</v>
      </c>
    </row>
    <row r="14" spans="1:7">
      <c r="A14" s="1">
        <v>12</v>
      </c>
      <c r="B14" s="1" t="s">
        <v>8</v>
      </c>
      <c r="D14" t="str">
        <f>"cRec["&amp;A14&amp;"] = inRecs[J][9]"</f>
        <v>cRec[12] = inRecs[J][9]</v>
      </c>
      <c r="F14">
        <v>9</v>
      </c>
      <c r="G14" t="s">
        <v>164</v>
      </c>
    </row>
    <row r="15" spans="1:7">
      <c r="A15" s="1">
        <v>13</v>
      </c>
      <c r="B15" s="1" t="s">
        <v>58</v>
      </c>
      <c r="D15" t="str">
        <f t="shared" ref="D15:D25" si="0">"cRec["&amp;A15&amp;"] = """""</f>
        <v>cRec[13] = ""</v>
      </c>
      <c r="F15">
        <v>10</v>
      </c>
      <c r="G15" t="s">
        <v>165</v>
      </c>
    </row>
    <row r="16" spans="1:7">
      <c r="A16" s="1">
        <v>14</v>
      </c>
      <c r="B16" s="1" t="s">
        <v>59</v>
      </c>
      <c r="D16" t="str">
        <f t="shared" si="0"/>
        <v>cRec[14] = ""</v>
      </c>
    </row>
    <row r="17" spans="1:7">
      <c r="A17" s="1">
        <v>15</v>
      </c>
      <c r="B17" s="1" t="s">
        <v>60</v>
      </c>
      <c r="D17" t="str">
        <f t="shared" si="0"/>
        <v>cRec[15] = ""</v>
      </c>
    </row>
    <row r="18" spans="1:7">
      <c r="A18" s="1">
        <v>16</v>
      </c>
      <c r="B18" s="1" t="s">
        <v>61</v>
      </c>
      <c r="D18" t="str">
        <f t="shared" si="0"/>
        <v>cRec[16] = ""</v>
      </c>
    </row>
    <row r="19" spans="1:7">
      <c r="A19" s="1">
        <v>17</v>
      </c>
      <c r="B19" s="1" t="s">
        <v>62</v>
      </c>
      <c r="D19" t="str">
        <f t="shared" si="0"/>
        <v>cRec[17] = ""</v>
      </c>
    </row>
    <row r="20" spans="1:7">
      <c r="A20" s="1">
        <v>18</v>
      </c>
      <c r="B20" s="1" t="s">
        <v>63</v>
      </c>
      <c r="D20" t="str">
        <f t="shared" si="0"/>
        <v>cRec[18] = ""</v>
      </c>
    </row>
    <row r="21" spans="1:7">
      <c r="A21" s="1">
        <v>19</v>
      </c>
      <c r="B21" s="1" t="s">
        <v>64</v>
      </c>
      <c r="D21" t="str">
        <f t="shared" si="0"/>
        <v>cRec[19] = ""</v>
      </c>
    </row>
    <row r="22" spans="1:7">
      <c r="A22" s="1">
        <v>20</v>
      </c>
      <c r="B22" s="1" t="s">
        <v>65</v>
      </c>
      <c r="D22" t="str">
        <f t="shared" si="0"/>
        <v>cRec[20] = ""</v>
      </c>
    </row>
    <row r="23" spans="1:7">
      <c r="A23" s="1">
        <v>21</v>
      </c>
      <c r="B23" s="1" t="s">
        <v>66</v>
      </c>
      <c r="D23" t="str">
        <f t="shared" si="0"/>
        <v>cRec[21] = ""</v>
      </c>
    </row>
    <row r="24" spans="1:7">
      <c r="A24" s="1">
        <v>22</v>
      </c>
      <c r="B24" s="1" t="s">
        <v>67</v>
      </c>
      <c r="D24" t="str">
        <f t="shared" si="0"/>
        <v>cRec[22] = ""</v>
      </c>
    </row>
    <row r="25" spans="1:7">
      <c r="A25" s="1">
        <v>23</v>
      </c>
      <c r="B25" s="1" t="s">
        <v>68</v>
      </c>
      <c r="D25" t="str">
        <f t="shared" si="0"/>
        <v>cRec[23] = ""</v>
      </c>
    </row>
    <row r="26" spans="1:7">
      <c r="A26" s="1">
        <v>24</v>
      </c>
      <c r="B26" s="1" t="s">
        <v>69</v>
      </c>
      <c r="D26" t="str">
        <f>"cRec["&amp;A26&amp;"] = ""0"""</f>
        <v>cRec[24] = "0"</v>
      </c>
    </row>
    <row r="27" spans="1:7">
      <c r="A27" s="1">
        <v>25</v>
      </c>
      <c r="B27" s="1" t="s">
        <v>70</v>
      </c>
      <c r="D27" t="str">
        <f>"cRec["&amp;A27&amp;"] = ""7300"""</f>
        <v>cRec[25] = "7300"</v>
      </c>
    </row>
    <row r="28" spans="1:7">
      <c r="A28" s="1">
        <v>26</v>
      </c>
      <c r="B28" s="1" t="s">
        <v>71</v>
      </c>
      <c r="D28" t="str">
        <f t="shared" ref="D28" si="1">"cRec["&amp;A28&amp;"] = """""</f>
        <v>cRec[26] = ""</v>
      </c>
    </row>
    <row r="29" spans="1:7">
      <c r="A29" s="1">
        <v>27</v>
      </c>
      <c r="B29" s="1" t="s">
        <v>72</v>
      </c>
      <c r="D29" t="str">
        <f>"cRec["&amp;A29&amp;"] = ""7300"""</f>
        <v>cRec[27] = "7300"</v>
      </c>
    </row>
    <row r="30" spans="1:7">
      <c r="A30" s="1">
        <v>28</v>
      </c>
      <c r="B30" s="1" t="s">
        <v>267</v>
      </c>
      <c r="D30" t="str">
        <f>"cRec["&amp;A30&amp;"] = ""415201"""</f>
        <v>cRec[28] = "415201"</v>
      </c>
    </row>
    <row r="31" spans="1:7">
      <c r="A31" s="1">
        <v>29</v>
      </c>
      <c r="B31" s="1" t="s">
        <v>10</v>
      </c>
      <c r="D31" t="str">
        <f>"cRec["&amp;A31&amp;"] = inRecs[J][11]"</f>
        <v>cRec[29] = inRecs[J][11]</v>
      </c>
      <c r="F31">
        <v>11</v>
      </c>
      <c r="G31" t="s">
        <v>166</v>
      </c>
    </row>
    <row r="32" spans="1:7">
      <c r="A32" s="1">
        <v>30</v>
      </c>
      <c r="B32" s="1" t="s">
        <v>11</v>
      </c>
      <c r="D32" t="str">
        <f>"cRec["&amp;A32&amp;"] = inRecs[J][12]"</f>
        <v>cRec[30] = inRecs[J][12]</v>
      </c>
      <c r="F32">
        <v>12</v>
      </c>
      <c r="G32" t="s">
        <v>167</v>
      </c>
    </row>
    <row r="33" spans="1:9">
      <c r="A33" s="1">
        <v>31</v>
      </c>
      <c r="B33" s="1" t="s">
        <v>12</v>
      </c>
      <c r="D33" t="str">
        <f>"cRec["&amp;A33&amp;"] = inRecs[J][13]"</f>
        <v>cRec[31] = inRecs[J][13]</v>
      </c>
      <c r="F33">
        <v>13</v>
      </c>
      <c r="G33" t="s">
        <v>168</v>
      </c>
    </row>
    <row r="34" spans="1:9">
      <c r="A34" s="1">
        <v>32</v>
      </c>
      <c r="B34" s="1" t="s">
        <v>13</v>
      </c>
      <c r="D34" t="str">
        <f>"cRec["&amp;A34&amp;"] = inRecs[J][14]"</f>
        <v>cRec[32] = inRecs[J][14]</v>
      </c>
      <c r="F34">
        <v>14</v>
      </c>
      <c r="G34" t="s">
        <v>169</v>
      </c>
    </row>
    <row r="35" spans="1:9">
      <c r="A35" s="1">
        <v>33</v>
      </c>
      <c r="B35" s="1" t="s">
        <v>14</v>
      </c>
      <c r="D35" t="str">
        <f>"cRec["&amp;A35&amp;"] = inRecs[J][44]"</f>
        <v>cRec[33] = inRecs[J][44]</v>
      </c>
      <c r="F35">
        <v>44</v>
      </c>
      <c r="G35" t="s">
        <v>199</v>
      </c>
    </row>
    <row r="36" spans="1:9">
      <c r="A36" s="1">
        <v>34</v>
      </c>
      <c r="B36" s="1" t="s">
        <v>15</v>
      </c>
      <c r="D36" t="str">
        <f>"cRec["&amp;A36&amp;"] = inRecs[J][15]"</f>
        <v>cRec[34] = inRecs[J][15]</v>
      </c>
      <c r="F36">
        <v>15</v>
      </c>
      <c r="G36" t="s">
        <v>170</v>
      </c>
      <c r="H36">
        <v>17</v>
      </c>
      <c r="I36" t="s">
        <v>172</v>
      </c>
    </row>
    <row r="37" spans="1:9">
      <c r="A37" s="1">
        <v>35</v>
      </c>
      <c r="B37" s="1" t="s">
        <v>16</v>
      </c>
      <c r="D37" t="str">
        <f>"cRec["&amp;A37&amp;"] = inRecs[J][16]"</f>
        <v>cRec[35] = inRecs[J][16]</v>
      </c>
      <c r="F37">
        <v>16</v>
      </c>
      <c r="G37" t="s">
        <v>171</v>
      </c>
      <c r="H37">
        <v>18</v>
      </c>
      <c r="I37" t="s">
        <v>173</v>
      </c>
    </row>
    <row r="38" spans="1:9">
      <c r="A38" s="1">
        <v>36</v>
      </c>
      <c r="B38" s="1" t="s">
        <v>17</v>
      </c>
      <c r="D38" t="str">
        <f>"cRec["&amp;A38&amp;"] = inRecs[J][19]"</f>
        <v>cRec[36] = inRecs[J][19]</v>
      </c>
      <c r="F38">
        <v>19</v>
      </c>
      <c r="G38" t="s">
        <v>174</v>
      </c>
    </row>
    <row r="39" spans="1:9">
      <c r="A39" s="1">
        <v>37</v>
      </c>
      <c r="B39" s="1" t="s">
        <v>18</v>
      </c>
      <c r="D39" t="str">
        <f>"cRec["&amp;A39&amp;"] = inRecs[J][20]"</f>
        <v>cRec[37] = inRecs[J][20]</v>
      </c>
      <c r="F39">
        <v>20</v>
      </c>
      <c r="G39" t="s">
        <v>175</v>
      </c>
    </row>
    <row r="40" spans="1:9">
      <c r="A40" s="1">
        <v>38</v>
      </c>
      <c r="B40" s="1" t="s">
        <v>19</v>
      </c>
      <c r="D40" t="str">
        <f>"cRec["&amp;A40&amp;"] = inRecs[J][21]"</f>
        <v>cRec[38] = inRecs[J][21]</v>
      </c>
      <c r="F40">
        <v>21</v>
      </c>
      <c r="G40" t="s">
        <v>176</v>
      </c>
    </row>
    <row r="41" spans="1:9">
      <c r="A41" s="1">
        <v>39</v>
      </c>
      <c r="B41" s="1" t="s">
        <v>20</v>
      </c>
      <c r="D41" t="str">
        <f t="shared" ref="D41" si="2">"cRec["&amp;A41&amp;"] = """""</f>
        <v>cRec[39] = ""</v>
      </c>
    </row>
    <row r="42" spans="1:9">
      <c r="A42" s="1">
        <v>40</v>
      </c>
      <c r="B42" s="1" t="s">
        <v>21</v>
      </c>
      <c r="D42" t="str">
        <f>"cRec["&amp;A42&amp;"] = inRecs[J][22]"</f>
        <v>cRec[40] = inRecs[J][22]</v>
      </c>
      <c r="F42">
        <v>22</v>
      </c>
      <c r="G42" t="s">
        <v>177</v>
      </c>
    </row>
    <row r="43" spans="1:9">
      <c r="A43" s="1">
        <v>41</v>
      </c>
      <c r="B43" s="1" t="s">
        <v>22</v>
      </c>
      <c r="D43" t="str">
        <f>"cRec["&amp;A43&amp;"] = inRecs[J][23]"</f>
        <v>cRec[41] = inRecs[J][23]</v>
      </c>
      <c r="F43">
        <v>23</v>
      </c>
      <c r="G43" t="s">
        <v>178</v>
      </c>
    </row>
    <row r="44" spans="1:9">
      <c r="A44" s="1">
        <v>42</v>
      </c>
      <c r="B44" s="1" t="s">
        <v>23</v>
      </c>
      <c r="D44" t="str">
        <f>"cRec["&amp;A44&amp;"] = inRecs[J][24]"</f>
        <v>cRec[42] = inRecs[J][24]</v>
      </c>
      <c r="F44">
        <v>24</v>
      </c>
      <c r="G44" t="s">
        <v>179</v>
      </c>
    </row>
    <row r="45" spans="1:9">
      <c r="A45" s="1">
        <v>43</v>
      </c>
      <c r="B45" s="1" t="s">
        <v>24</v>
      </c>
      <c r="D45" t="str">
        <f>"cRec["&amp;A45&amp;"] = inRecs[J][25]"</f>
        <v>cRec[43] = inRecs[J][25]</v>
      </c>
      <c r="F45">
        <v>25</v>
      </c>
      <c r="G45" t="s">
        <v>180</v>
      </c>
    </row>
    <row r="46" spans="1:9">
      <c r="A46" s="1">
        <v>44</v>
      </c>
      <c r="B46" s="1" t="s">
        <v>25</v>
      </c>
      <c r="D46" t="str">
        <f>"cRec["&amp;A46&amp;"] = inRecs[J][26]"</f>
        <v>cRec[44] = inRecs[J][26]</v>
      </c>
      <c r="F46">
        <v>26</v>
      </c>
      <c r="G46" t="s">
        <v>181</v>
      </c>
    </row>
    <row r="47" spans="1:9">
      <c r="A47" s="1">
        <v>45</v>
      </c>
      <c r="B47" s="1" t="s">
        <v>26</v>
      </c>
      <c r="D47" t="str">
        <f>"cRec["&amp;A47&amp;"] = inRecs[J][25]"</f>
        <v>cRec[45] = inRecs[J][25]</v>
      </c>
      <c r="F47">
        <v>27</v>
      </c>
      <c r="G47" t="s">
        <v>182</v>
      </c>
    </row>
    <row r="48" spans="1:9">
      <c r="A48" s="1">
        <v>46</v>
      </c>
      <c r="B48" s="1" t="s">
        <v>27</v>
      </c>
      <c r="D48" t="str">
        <f t="shared" ref="D48" si="3">"cRec["&amp;A48&amp;"] = """""</f>
        <v>cRec[46] = ""</v>
      </c>
      <c r="F48">
        <v>28</v>
      </c>
      <c r="G48" t="s">
        <v>183</v>
      </c>
    </row>
    <row r="49" spans="1:7">
      <c r="A49" s="1">
        <v>47</v>
      </c>
      <c r="B49" s="1" t="s">
        <v>28</v>
      </c>
      <c r="D49" t="str">
        <f>"cRec["&amp;A49&amp;"] = inRecs[J][29]"</f>
        <v>cRec[47] = inRecs[J][29]</v>
      </c>
      <c r="F49">
        <v>29</v>
      </c>
      <c r="G49" t="s">
        <v>184</v>
      </c>
    </row>
    <row r="50" spans="1:7">
      <c r="A50" s="1">
        <v>48</v>
      </c>
      <c r="B50" s="1" t="s">
        <v>29</v>
      </c>
      <c r="D50" t="str">
        <f>"cRec["&amp;A50&amp;"] = inRecs[J][30]"</f>
        <v>cRec[48] = inRecs[J][30]</v>
      </c>
      <c r="F50">
        <v>30</v>
      </c>
      <c r="G50" t="s">
        <v>185</v>
      </c>
    </row>
    <row r="51" spans="1:7">
      <c r="A51" s="1">
        <v>49</v>
      </c>
      <c r="B51" s="1" t="s">
        <v>30</v>
      </c>
      <c r="D51" t="str">
        <f>"cRec["&amp;A51&amp;"] = inRecs[J][31]"</f>
        <v>cRec[49] = inRecs[J][31]</v>
      </c>
      <c r="F51">
        <v>31</v>
      </c>
      <c r="G51" t="s">
        <v>186</v>
      </c>
    </row>
    <row r="52" spans="1:7">
      <c r="A52" s="1">
        <v>50</v>
      </c>
      <c r="B52" s="1" t="s">
        <v>31</v>
      </c>
      <c r="D52" t="str">
        <f>"cRec["&amp;A52&amp;"] = inRecs[J][32]"</f>
        <v>cRec[50] = inRecs[J][32]</v>
      </c>
      <c r="F52">
        <v>32</v>
      </c>
      <c r="G52" t="s">
        <v>187</v>
      </c>
    </row>
    <row r="53" spans="1:7">
      <c r="A53" s="1">
        <v>51</v>
      </c>
      <c r="B53" s="1" t="s">
        <v>32</v>
      </c>
      <c r="D53" t="str">
        <f>"cRec["&amp;A53&amp;"] = inRecs[J][33]"</f>
        <v>cRec[51] = inRecs[J][33]</v>
      </c>
      <c r="F53">
        <v>33</v>
      </c>
      <c r="G53" t="s">
        <v>188</v>
      </c>
    </row>
    <row r="54" spans="1:7">
      <c r="A54" s="1">
        <v>52</v>
      </c>
      <c r="B54" s="1" t="s">
        <v>33</v>
      </c>
      <c r="D54" t="str">
        <f>"cRec["&amp;A54&amp;"] = inRecs[J][34]"</f>
        <v>cRec[52] = inRecs[J][34]</v>
      </c>
      <c r="F54">
        <v>34</v>
      </c>
      <c r="G54" t="s">
        <v>189</v>
      </c>
    </row>
    <row r="55" spans="1:7">
      <c r="A55" s="1">
        <v>53</v>
      </c>
      <c r="B55" s="1" t="s">
        <v>34</v>
      </c>
      <c r="D55" t="str">
        <f>"cRec["&amp;A55&amp;"] = inRecs[J][76]"</f>
        <v>cRec[53] = inRecs[J][76]</v>
      </c>
      <c r="F55">
        <v>76</v>
      </c>
      <c r="G55" t="s">
        <v>215</v>
      </c>
    </row>
    <row r="56" spans="1:7">
      <c r="A56" s="1">
        <v>54</v>
      </c>
      <c r="B56" s="1" t="s">
        <v>35</v>
      </c>
      <c r="D56" t="str">
        <f>"cRec["&amp;A56&amp;"] = inRecs[J][84]"</f>
        <v>cRec[54] = inRecs[J][84]</v>
      </c>
      <c r="F56">
        <v>84</v>
      </c>
      <c r="G56" t="s">
        <v>219</v>
      </c>
    </row>
    <row r="57" spans="1:7">
      <c r="A57" s="1">
        <v>55</v>
      </c>
      <c r="B57" s="1" t="s">
        <v>36</v>
      </c>
      <c r="D57" t="str">
        <f>"cRec["&amp;A57&amp;"] = inRecs[J][35]"</f>
        <v>cRec[55] = inRecs[J][35]</v>
      </c>
      <c r="F57">
        <v>35</v>
      </c>
      <c r="G57" t="s">
        <v>190</v>
      </c>
    </row>
    <row r="58" spans="1:7">
      <c r="A58" s="1">
        <v>56</v>
      </c>
      <c r="B58" s="1" t="s">
        <v>37</v>
      </c>
      <c r="D58" t="str">
        <f>"cRec["&amp;A58&amp;"] = inRecs[J][36]"</f>
        <v>cRec[56] = inRecs[J][36]</v>
      </c>
      <c r="F58">
        <v>36</v>
      </c>
      <c r="G58" t="s">
        <v>191</v>
      </c>
    </row>
    <row r="59" spans="1:7">
      <c r="A59" s="1">
        <v>57</v>
      </c>
      <c r="B59" s="1" t="s">
        <v>38</v>
      </c>
      <c r="D59" t="str">
        <f>"cRec["&amp;A59&amp;"] = inRecs[J][37]"</f>
        <v>cRec[57] = inRecs[J][37]</v>
      </c>
      <c r="F59">
        <v>37</v>
      </c>
      <c r="G59" t="s">
        <v>192</v>
      </c>
    </row>
    <row r="60" spans="1:7">
      <c r="A60" s="1">
        <v>58</v>
      </c>
      <c r="B60" s="1" t="s">
        <v>39</v>
      </c>
      <c r="D60" t="str">
        <f>"cRec["&amp;A60&amp;"] = inRecs[J][38]"</f>
        <v>cRec[58] = inRecs[J][38]</v>
      </c>
      <c r="F60">
        <v>38</v>
      </c>
      <c r="G60" t="s">
        <v>193</v>
      </c>
    </row>
    <row r="61" spans="1:7">
      <c r="A61" s="1">
        <v>59</v>
      </c>
      <c r="B61" s="1" t="s">
        <v>40</v>
      </c>
      <c r="D61" t="str">
        <f>"cRec["&amp;A61&amp;"] = inRecs[J][39]"</f>
        <v>cRec[59] = inRecs[J][39]</v>
      </c>
      <c r="F61">
        <v>39</v>
      </c>
      <c r="G61" t="s">
        <v>194</v>
      </c>
    </row>
    <row r="62" spans="1:7">
      <c r="A62" s="1">
        <v>60</v>
      </c>
      <c r="B62" s="1" t="s">
        <v>41</v>
      </c>
      <c r="D62" t="str">
        <f>"cRec["&amp;A62&amp;"] = inRecs[J][74]"</f>
        <v>cRec[60] = inRecs[J][74]</v>
      </c>
      <c r="F62">
        <v>74</v>
      </c>
      <c r="G62" t="s">
        <v>214</v>
      </c>
    </row>
    <row r="63" spans="1:7">
      <c r="A63" s="1">
        <v>61</v>
      </c>
      <c r="B63" s="1" t="s">
        <v>42</v>
      </c>
      <c r="D63" t="str">
        <f>"cRec["&amp;A63&amp;"] = inRecs[J][40]"</f>
        <v>cRec[61] = inRecs[J][40]</v>
      </c>
      <c r="F63">
        <v>40</v>
      </c>
      <c r="G63" t="s">
        <v>195</v>
      </c>
    </row>
    <row r="64" spans="1:7">
      <c r="A64" s="1">
        <v>62</v>
      </c>
      <c r="B64" s="1" t="s">
        <v>43</v>
      </c>
      <c r="D64" t="str">
        <f>"cRec["&amp;A64&amp;"] = inRecs[J][86]"</f>
        <v>cRec[62] = inRecs[J][86]</v>
      </c>
      <c r="F64">
        <v>86</v>
      </c>
      <c r="G64" t="s">
        <v>220</v>
      </c>
    </row>
    <row r="65" spans="1:59">
      <c r="A65" s="1">
        <v>63</v>
      </c>
      <c r="B65" s="1" t="s">
        <v>44</v>
      </c>
      <c r="D65" t="str">
        <f>"cRec["&amp;A65&amp;"] = inRecs[J][41]"</f>
        <v>cRec[63] = inRecs[J][41]</v>
      </c>
      <c r="F65">
        <v>41</v>
      </c>
      <c r="G65" t="s">
        <v>196</v>
      </c>
      <c r="H65">
        <v>42</v>
      </c>
      <c r="I65" t="s">
        <v>197</v>
      </c>
    </row>
    <row r="66" spans="1:59">
      <c r="A66" s="1">
        <v>64</v>
      </c>
      <c r="B66" s="1" t="s">
        <v>45</v>
      </c>
      <c r="D66" t="str">
        <f>"cRec["&amp;A66&amp;"] = inRecs[J][43]"</f>
        <v>cRec[64] = inRecs[J][43]</v>
      </c>
      <c r="F66">
        <v>43</v>
      </c>
      <c r="G66" t="s">
        <v>198</v>
      </c>
    </row>
    <row r="67" spans="1:59">
      <c r="A67" s="1">
        <v>65</v>
      </c>
      <c r="B67" s="1" t="s">
        <v>73</v>
      </c>
      <c r="D67" t="str">
        <f t="shared" ref="D67:D76" si="4">"cRec["&amp;A67&amp;"] = """""</f>
        <v>cRec[65] = ""</v>
      </c>
      <c r="F67">
        <v>44</v>
      </c>
      <c r="G67">
        <v>45</v>
      </c>
      <c r="H67">
        <v>46</v>
      </c>
      <c r="I67">
        <v>47</v>
      </c>
      <c r="J67">
        <v>48</v>
      </c>
      <c r="K67">
        <v>49</v>
      </c>
      <c r="L67">
        <v>50</v>
      </c>
      <c r="M67">
        <v>51</v>
      </c>
      <c r="N67">
        <v>52</v>
      </c>
      <c r="O67">
        <v>53</v>
      </c>
      <c r="P67">
        <v>54</v>
      </c>
      <c r="Q67">
        <v>55</v>
      </c>
      <c r="R67">
        <v>56</v>
      </c>
      <c r="S67">
        <v>57</v>
      </c>
      <c r="T67">
        <v>58</v>
      </c>
      <c r="U67">
        <v>59</v>
      </c>
      <c r="V67">
        <v>60</v>
      </c>
      <c r="W67">
        <v>61</v>
      </c>
      <c r="X67">
        <v>62</v>
      </c>
      <c r="Y67">
        <v>63</v>
      </c>
      <c r="Z67">
        <v>64</v>
      </c>
      <c r="AA67">
        <v>65</v>
      </c>
      <c r="AB67">
        <v>66</v>
      </c>
      <c r="AC67">
        <v>67</v>
      </c>
      <c r="AD67">
        <v>68</v>
      </c>
      <c r="AE67">
        <v>69</v>
      </c>
      <c r="AF67">
        <v>70</v>
      </c>
      <c r="AG67">
        <v>71</v>
      </c>
      <c r="AH67">
        <v>72</v>
      </c>
      <c r="AI67">
        <v>73</v>
      </c>
      <c r="AJ67">
        <v>74</v>
      </c>
      <c r="AK67">
        <v>75</v>
      </c>
      <c r="AL67">
        <v>76</v>
      </c>
      <c r="AM67">
        <v>77</v>
      </c>
      <c r="AN67">
        <v>78</v>
      </c>
      <c r="AO67">
        <v>79</v>
      </c>
      <c r="AP67">
        <v>80</v>
      </c>
      <c r="AQ67">
        <v>81</v>
      </c>
      <c r="AR67">
        <v>82</v>
      </c>
      <c r="AS67">
        <v>83</v>
      </c>
      <c r="AT67">
        <v>84</v>
      </c>
      <c r="AU67">
        <v>85</v>
      </c>
      <c r="AV67">
        <v>86</v>
      </c>
      <c r="AW67">
        <v>87</v>
      </c>
      <c r="AX67">
        <v>88</v>
      </c>
      <c r="AY67">
        <v>89</v>
      </c>
      <c r="AZ67">
        <v>90</v>
      </c>
      <c r="BA67">
        <v>91</v>
      </c>
      <c r="BB67">
        <v>92</v>
      </c>
      <c r="BC67">
        <v>93</v>
      </c>
      <c r="BD67">
        <v>94</v>
      </c>
      <c r="BE67">
        <v>95</v>
      </c>
      <c r="BF67">
        <v>96</v>
      </c>
      <c r="BG67">
        <v>97</v>
      </c>
    </row>
    <row r="68" spans="1:59">
      <c r="A68" s="1">
        <v>66</v>
      </c>
      <c r="B68" s="1" t="s">
        <v>46</v>
      </c>
      <c r="D68" t="str">
        <f t="shared" si="4"/>
        <v>cRec[66] = ""</v>
      </c>
      <c r="F68" t="s">
        <v>199</v>
      </c>
      <c r="G68" t="s">
        <v>200</v>
      </c>
      <c r="H68" t="s">
        <v>201</v>
      </c>
      <c r="I68" t="s">
        <v>201</v>
      </c>
      <c r="J68" t="s">
        <v>202</v>
      </c>
      <c r="K68" t="s">
        <v>202</v>
      </c>
      <c r="L68" t="s">
        <v>203</v>
      </c>
      <c r="M68" t="s">
        <v>203</v>
      </c>
      <c r="N68" t="s">
        <v>204</v>
      </c>
      <c r="O68" t="s">
        <v>204</v>
      </c>
      <c r="P68" t="s">
        <v>205</v>
      </c>
      <c r="Q68" t="s">
        <v>205</v>
      </c>
      <c r="R68" t="s">
        <v>206</v>
      </c>
      <c r="S68" t="s">
        <v>206</v>
      </c>
      <c r="T68" t="s">
        <v>207</v>
      </c>
      <c r="U68" t="s">
        <v>207</v>
      </c>
      <c r="V68" t="s">
        <v>208</v>
      </c>
      <c r="W68" t="s">
        <v>208</v>
      </c>
      <c r="X68" t="s">
        <v>209</v>
      </c>
      <c r="Y68" t="s">
        <v>209</v>
      </c>
      <c r="Z68" t="s">
        <v>210</v>
      </c>
      <c r="AA68" t="s">
        <v>210</v>
      </c>
      <c r="AB68" t="s">
        <v>211</v>
      </c>
      <c r="AC68" t="s">
        <v>211</v>
      </c>
      <c r="AD68" t="s">
        <v>195</v>
      </c>
      <c r="AE68" t="s">
        <v>195</v>
      </c>
      <c r="AF68" t="s">
        <v>212</v>
      </c>
      <c r="AG68" t="s">
        <v>212</v>
      </c>
      <c r="AH68" t="s">
        <v>213</v>
      </c>
      <c r="AI68" t="s">
        <v>213</v>
      </c>
      <c r="AJ68" t="s">
        <v>214</v>
      </c>
      <c r="AK68" t="s">
        <v>214</v>
      </c>
      <c r="AL68" t="s">
        <v>215</v>
      </c>
      <c r="AM68" t="s">
        <v>215</v>
      </c>
      <c r="AN68" t="s">
        <v>216</v>
      </c>
      <c r="AO68" t="s">
        <v>216</v>
      </c>
      <c r="AP68" t="s">
        <v>217</v>
      </c>
      <c r="AQ68" t="s">
        <v>217</v>
      </c>
      <c r="AR68" t="s">
        <v>218</v>
      </c>
      <c r="AS68" t="s">
        <v>218</v>
      </c>
      <c r="AT68" t="s">
        <v>219</v>
      </c>
      <c r="AU68" t="s">
        <v>219</v>
      </c>
      <c r="AV68" t="s">
        <v>220</v>
      </c>
      <c r="AW68" t="s">
        <v>220</v>
      </c>
      <c r="AX68" t="s">
        <v>221</v>
      </c>
      <c r="AY68" t="s">
        <v>221</v>
      </c>
      <c r="AZ68" t="s">
        <v>222</v>
      </c>
      <c r="BA68" t="s">
        <v>222</v>
      </c>
      <c r="BB68" t="s">
        <v>223</v>
      </c>
      <c r="BC68" t="s">
        <v>223</v>
      </c>
      <c r="BD68" t="s">
        <v>224</v>
      </c>
      <c r="BE68" t="s">
        <v>224</v>
      </c>
      <c r="BF68" t="s">
        <v>225</v>
      </c>
      <c r="BG68" t="s">
        <v>225</v>
      </c>
    </row>
    <row r="69" spans="1:59">
      <c r="A69" s="1">
        <v>67</v>
      </c>
      <c r="B69" s="1" t="s">
        <v>47</v>
      </c>
      <c r="D69" t="str">
        <f>"cRec["&amp;A69&amp;"] = inRecs[J][98]"</f>
        <v>cRec[67] = inRecs[J][98]</v>
      </c>
      <c r="F69">
        <v>98</v>
      </c>
      <c r="G69" t="s">
        <v>226</v>
      </c>
    </row>
    <row r="70" spans="1:59">
      <c r="A70" s="1">
        <v>68</v>
      </c>
      <c r="B70" s="1" t="s">
        <v>48</v>
      </c>
      <c r="D70" t="str">
        <f t="shared" si="4"/>
        <v>cRec[68] = ""</v>
      </c>
      <c r="F70">
        <v>99</v>
      </c>
      <c r="G70">
        <v>100</v>
      </c>
      <c r="H70">
        <v>101</v>
      </c>
      <c r="I70">
        <v>102</v>
      </c>
      <c r="J70">
        <v>103</v>
      </c>
      <c r="K70">
        <v>104</v>
      </c>
      <c r="L70">
        <v>105</v>
      </c>
      <c r="M70">
        <v>106</v>
      </c>
      <c r="N70">
        <v>107</v>
      </c>
      <c r="O70">
        <v>108</v>
      </c>
      <c r="P70">
        <v>109</v>
      </c>
      <c r="Q70">
        <v>110</v>
      </c>
      <c r="R70">
        <v>111</v>
      </c>
      <c r="S70">
        <v>112</v>
      </c>
      <c r="T70">
        <v>113</v>
      </c>
      <c r="U70">
        <v>114</v>
      </c>
      <c r="V70">
        <v>115</v>
      </c>
      <c r="W70">
        <v>116</v>
      </c>
      <c r="X70">
        <v>117</v>
      </c>
      <c r="Y70">
        <v>118</v>
      </c>
      <c r="Z70">
        <v>119</v>
      </c>
      <c r="AA70">
        <v>120</v>
      </c>
      <c r="AB70">
        <v>121</v>
      </c>
      <c r="AC70">
        <v>122</v>
      </c>
      <c r="AD70">
        <v>123</v>
      </c>
      <c r="AE70">
        <v>124</v>
      </c>
      <c r="AF70">
        <v>125</v>
      </c>
      <c r="AG70">
        <v>126</v>
      </c>
      <c r="AH70">
        <v>127</v>
      </c>
      <c r="AI70">
        <v>128</v>
      </c>
    </row>
    <row r="71" spans="1:59">
      <c r="A71" s="1">
        <v>69</v>
      </c>
      <c r="B71" s="1" t="s">
        <v>49</v>
      </c>
      <c r="D71" t="str">
        <f t="shared" si="4"/>
        <v>cRec[69] = ""</v>
      </c>
      <c r="F71" t="s">
        <v>227</v>
      </c>
      <c r="G71" t="s">
        <v>227</v>
      </c>
      <c r="H71" t="s">
        <v>227</v>
      </c>
      <c r="I71" t="s">
        <v>228</v>
      </c>
      <c r="J71" t="s">
        <v>228</v>
      </c>
      <c r="K71" t="s">
        <v>228</v>
      </c>
      <c r="L71" t="s">
        <v>229</v>
      </c>
      <c r="M71" t="s">
        <v>229</v>
      </c>
      <c r="N71" t="s">
        <v>229</v>
      </c>
      <c r="O71" t="s">
        <v>230</v>
      </c>
      <c r="P71" t="s">
        <v>230</v>
      </c>
      <c r="Q71" t="s">
        <v>230</v>
      </c>
      <c r="R71" t="s">
        <v>231</v>
      </c>
      <c r="S71" t="s">
        <v>231</v>
      </c>
      <c r="T71" t="s">
        <v>231</v>
      </c>
      <c r="U71" t="s">
        <v>232</v>
      </c>
      <c r="V71" t="s">
        <v>232</v>
      </c>
      <c r="W71" t="s">
        <v>232</v>
      </c>
      <c r="X71" t="s">
        <v>233</v>
      </c>
      <c r="Y71" t="s">
        <v>233</v>
      </c>
      <c r="Z71" t="s">
        <v>233</v>
      </c>
      <c r="AA71" t="s">
        <v>234</v>
      </c>
      <c r="AB71" t="s">
        <v>234</v>
      </c>
      <c r="AC71" t="s">
        <v>234</v>
      </c>
      <c r="AD71" t="s">
        <v>235</v>
      </c>
      <c r="AE71" t="s">
        <v>235</v>
      </c>
      <c r="AF71" t="s">
        <v>235</v>
      </c>
      <c r="AG71" t="s">
        <v>236</v>
      </c>
      <c r="AH71" t="s">
        <v>236</v>
      </c>
      <c r="AI71" t="s">
        <v>236</v>
      </c>
    </row>
    <row r="72" spans="1:59">
      <c r="A72" s="1">
        <v>70</v>
      </c>
      <c r="B72" s="1" t="s">
        <v>50</v>
      </c>
      <c r="D72" t="str">
        <f t="shared" si="4"/>
        <v>cRec[70] = ""</v>
      </c>
      <c r="F72">
        <v>129</v>
      </c>
      <c r="G72">
        <v>130</v>
      </c>
      <c r="H72">
        <v>131</v>
      </c>
      <c r="I72">
        <v>132</v>
      </c>
      <c r="J72">
        <v>133</v>
      </c>
    </row>
    <row r="73" spans="1:59">
      <c r="A73" s="1">
        <v>71</v>
      </c>
      <c r="B73" s="1" t="s">
        <v>51</v>
      </c>
      <c r="D73" t="str">
        <f t="shared" si="4"/>
        <v>cRec[71] = ""</v>
      </c>
      <c r="F73" t="s">
        <v>237</v>
      </c>
      <c r="G73" t="s">
        <v>238</v>
      </c>
      <c r="H73" t="s">
        <v>239</v>
      </c>
      <c r="I73" t="s">
        <v>240</v>
      </c>
      <c r="J73" t="s">
        <v>241</v>
      </c>
    </row>
    <row r="74" spans="1:59">
      <c r="A74" s="1">
        <v>72</v>
      </c>
      <c r="B74" s="1" t="s">
        <v>52</v>
      </c>
      <c r="D74" t="str">
        <f t="shared" si="4"/>
        <v>cRec[72] = ""</v>
      </c>
      <c r="F74">
        <v>134</v>
      </c>
      <c r="G74">
        <v>135</v>
      </c>
      <c r="H74">
        <v>136</v>
      </c>
    </row>
    <row r="75" spans="1:59">
      <c r="A75" s="1">
        <v>73</v>
      </c>
      <c r="B75" s="1" t="s">
        <v>53</v>
      </c>
      <c r="D75" t="str">
        <f t="shared" si="4"/>
        <v>cRec[73] = ""</v>
      </c>
      <c r="F75" t="s">
        <v>242</v>
      </c>
      <c r="G75" t="s">
        <v>243</v>
      </c>
      <c r="H75" t="s">
        <v>244</v>
      </c>
    </row>
    <row r="76" spans="1:59">
      <c r="A76" s="1">
        <v>74</v>
      </c>
      <c r="B76" s="1" t="s">
        <v>74</v>
      </c>
      <c r="D76" t="str">
        <f t="shared" si="4"/>
        <v>cRec[74] = ""</v>
      </c>
    </row>
    <row r="77" spans="1:59">
      <c r="A77" s="1">
        <v>75</v>
      </c>
      <c r="B77" s="1" t="s">
        <v>75</v>
      </c>
      <c r="D77" t="str">
        <f>"cRec["&amp;A77&amp;"] = inRecs[J][137]"</f>
        <v>cRec[75] = inRecs[J][137]</v>
      </c>
      <c r="F77">
        <v>137</v>
      </c>
      <c r="G77" t="s">
        <v>245</v>
      </c>
    </row>
    <row r="78" spans="1:59">
      <c r="A78" s="1">
        <v>76</v>
      </c>
      <c r="B78" s="1" t="s">
        <v>76</v>
      </c>
      <c r="D78" t="str">
        <f>"cRec["&amp;A78&amp;"] = inRecs[J][138]"</f>
        <v>cRec[76] = inRecs[J][138]</v>
      </c>
      <c r="F78">
        <v>138</v>
      </c>
      <c r="G78" t="s">
        <v>246</v>
      </c>
    </row>
    <row r="79" spans="1:59">
      <c r="A79" s="1">
        <v>77</v>
      </c>
      <c r="B79" s="1" t="s">
        <v>77</v>
      </c>
      <c r="D79" t="str">
        <f>"cRec["&amp;A79&amp;"] = inRecs[J][139]"</f>
        <v>cRec[77] = inRecs[J][139]</v>
      </c>
      <c r="F79">
        <v>139</v>
      </c>
      <c r="G79" t="s">
        <v>247</v>
      </c>
    </row>
    <row r="80" spans="1:59">
      <c r="A80" s="1">
        <v>78</v>
      </c>
      <c r="B80" s="1" t="s">
        <v>78</v>
      </c>
      <c r="D80" t="str">
        <f>"cRec["&amp;A80&amp;"] = inRecs[J][140]"</f>
        <v>cRec[78] = inRecs[J][140]</v>
      </c>
      <c r="F80">
        <v>140</v>
      </c>
      <c r="G80" t="s">
        <v>248</v>
      </c>
    </row>
    <row r="81" spans="1:7">
      <c r="A81" s="1">
        <v>79</v>
      </c>
      <c r="B81" s="1" t="s">
        <v>79</v>
      </c>
      <c r="D81" t="str">
        <f>"cRec["&amp;A81&amp;"] = inRecs[J][141]"</f>
        <v>cRec[79] = inRecs[J][141]</v>
      </c>
      <c r="F81">
        <v>141</v>
      </c>
      <c r="G81" t="s">
        <v>249</v>
      </c>
    </row>
    <row r="82" spans="1:7">
      <c r="A82" s="1">
        <v>80</v>
      </c>
      <c r="B82" s="1" t="s">
        <v>80</v>
      </c>
      <c r="D82" t="str">
        <f>"cRec["&amp;A82&amp;"] = inRecs[J][142]"</f>
        <v>cRec[80] = inRecs[J][142]</v>
      </c>
      <c r="F82">
        <v>142</v>
      </c>
      <c r="G82" t="s">
        <v>250</v>
      </c>
    </row>
    <row r="83" spans="1:7">
      <c r="A83" s="1">
        <v>81</v>
      </c>
      <c r="B83" s="1" t="s">
        <v>81</v>
      </c>
      <c r="D83" t="str">
        <f>"cRec["&amp;A83&amp;"] = inRecs[J][143]"</f>
        <v>cRec[81] = inRecs[J][143]</v>
      </c>
      <c r="F83">
        <v>143</v>
      </c>
      <c r="G83" t="s">
        <v>206</v>
      </c>
    </row>
    <row r="84" spans="1:7">
      <c r="A84" s="1">
        <v>82</v>
      </c>
      <c r="B84" s="1" t="s">
        <v>82</v>
      </c>
      <c r="D84" t="str">
        <f>"cRec["&amp;A84&amp;"] = inRecs[J][144]"</f>
        <v>cRec[82] = inRecs[J][144]</v>
      </c>
      <c r="F84">
        <v>144</v>
      </c>
      <c r="G84" t="s">
        <v>251</v>
      </c>
    </row>
    <row r="85" spans="1:7">
      <c r="A85" s="1">
        <v>83</v>
      </c>
      <c r="B85" s="1" t="s">
        <v>83</v>
      </c>
      <c r="D85" t="str">
        <f>"cRec["&amp;A85&amp;"] = inRecs[J][145]"</f>
        <v>cRec[83] = inRecs[J][145]</v>
      </c>
      <c r="F85">
        <v>145</v>
      </c>
      <c r="G85" t="s">
        <v>252</v>
      </c>
    </row>
    <row r="86" spans="1:7">
      <c r="A86" s="1">
        <v>84</v>
      </c>
      <c r="B86" s="1" t="s">
        <v>84</v>
      </c>
      <c r="D86" t="str">
        <f>"cRec["&amp;A86&amp;"] = inRecs[J][146]"</f>
        <v>cRec[84] = inRecs[J][146]</v>
      </c>
      <c r="F86">
        <v>146</v>
      </c>
      <c r="G86" t="s">
        <v>253</v>
      </c>
    </row>
    <row r="87" spans="1:7">
      <c r="A87" s="1">
        <v>85</v>
      </c>
      <c r="B87" s="1" t="s">
        <v>85</v>
      </c>
      <c r="D87" t="str">
        <f>"cRec["&amp;A87&amp;"] = inRecs[J][147]"</f>
        <v>cRec[85] = inRecs[J][147]</v>
      </c>
      <c r="F87">
        <v>147</v>
      </c>
      <c r="G87" t="s">
        <v>254</v>
      </c>
    </row>
    <row r="88" spans="1:7">
      <c r="A88" s="1">
        <v>86</v>
      </c>
      <c r="B88" s="1" t="s">
        <v>86</v>
      </c>
      <c r="D88" t="str">
        <f>"cRec["&amp;A88&amp;"] = inRecs[J][148]"</f>
        <v>cRec[86] = inRecs[J][148]</v>
      </c>
      <c r="F88">
        <v>148</v>
      </c>
      <c r="G88" t="s">
        <v>255</v>
      </c>
    </row>
    <row r="89" spans="1:7">
      <c r="A89" s="1">
        <v>87</v>
      </c>
      <c r="B89" s="1" t="s">
        <v>87</v>
      </c>
      <c r="D89" t="str">
        <f>"cRec["&amp;A89&amp;"] = inRecs[J][149]"</f>
        <v>cRec[87] = inRecs[J][149]</v>
      </c>
      <c r="F89">
        <v>149</v>
      </c>
      <c r="G89" t="s">
        <v>256</v>
      </c>
    </row>
    <row r="90" spans="1:7">
      <c r="A90" s="1">
        <v>88</v>
      </c>
      <c r="B90" s="1" t="s">
        <v>88</v>
      </c>
      <c r="D90" t="str">
        <f>"cRec["&amp;A90&amp;"] = inRecs[J][150]"</f>
        <v>cRec[88] = inRecs[J][150]</v>
      </c>
      <c r="F90">
        <v>150</v>
      </c>
      <c r="G90" t="s">
        <v>257</v>
      </c>
    </row>
    <row r="91" spans="1:7">
      <c r="A91" s="1">
        <v>89</v>
      </c>
      <c r="B91" s="1" t="s">
        <v>89</v>
      </c>
      <c r="D91" t="str">
        <f>"cRec["&amp;A91&amp;"] = inRecs[J][151]"</f>
        <v>cRec[89] = inRecs[J][151]</v>
      </c>
      <c r="F91">
        <v>151</v>
      </c>
      <c r="G91" t="s">
        <v>258</v>
      </c>
    </row>
    <row r="92" spans="1:7">
      <c r="A92" s="1">
        <v>90</v>
      </c>
      <c r="B92" s="1" t="s">
        <v>90</v>
      </c>
      <c r="D92" t="str">
        <f>"cRec["&amp;A92&amp;"] = inRecs[J][152]"</f>
        <v>cRec[90] = inRecs[J][152]</v>
      </c>
      <c r="F92">
        <v>152</v>
      </c>
      <c r="G92" t="s">
        <v>259</v>
      </c>
    </row>
    <row r="93" spans="1:7">
      <c r="A93" s="1">
        <v>91</v>
      </c>
      <c r="B93" s="1" t="s">
        <v>91</v>
      </c>
      <c r="D93" t="str">
        <f>"cRec["&amp;A93&amp;"] = inRecs[J][153]"</f>
        <v>cRec[91] = inRecs[J][153]</v>
      </c>
      <c r="F93">
        <v>153</v>
      </c>
      <c r="G93" t="s">
        <v>260</v>
      </c>
    </row>
    <row r="94" spans="1:7">
      <c r="A94" s="1">
        <v>92</v>
      </c>
      <c r="B94" s="1" t="s">
        <v>92</v>
      </c>
      <c r="D94" t="str">
        <f>"cRec["&amp;A94&amp;"] = inRecs[J][154]"</f>
        <v>cRec[92] = inRecs[J][154]</v>
      </c>
      <c r="F94">
        <v>154</v>
      </c>
      <c r="G94" t="s">
        <v>261</v>
      </c>
    </row>
    <row r="95" spans="1:7">
      <c r="A95" s="1">
        <v>93</v>
      </c>
      <c r="B95" s="1" t="s">
        <v>93</v>
      </c>
      <c r="D95" t="str">
        <f>"cRec["&amp;A95&amp;"] = inRecs[J][155]"</f>
        <v>cRec[93] = inRecs[J][155]</v>
      </c>
      <c r="F95">
        <v>155</v>
      </c>
      <c r="G95" t="s">
        <v>262</v>
      </c>
    </row>
    <row r="96" spans="1:7">
      <c r="A96" s="1">
        <v>94</v>
      </c>
      <c r="B96" s="1" t="s">
        <v>94</v>
      </c>
      <c r="D96" t="str">
        <f>"cRec["&amp;A96&amp;"] = inRecs[J][156]"</f>
        <v>cRec[94] = inRecs[J][156]</v>
      </c>
      <c r="F96">
        <v>156</v>
      </c>
      <c r="G96" t="s">
        <v>263</v>
      </c>
    </row>
    <row r="97" spans="1:7">
      <c r="A97" s="1">
        <v>95</v>
      </c>
      <c r="B97" s="1" t="s">
        <v>95</v>
      </c>
      <c r="D97" t="str">
        <f>"cRec["&amp;A97&amp;"] = inRecs[J][157]"</f>
        <v>cRec[95] = inRecs[J][157]</v>
      </c>
      <c r="F97">
        <v>157</v>
      </c>
      <c r="G97" t="s">
        <v>264</v>
      </c>
    </row>
    <row r="98" spans="1:7">
      <c r="A98" s="1">
        <v>96</v>
      </c>
      <c r="B98" s="1" t="s">
        <v>96</v>
      </c>
      <c r="D98" t="str">
        <f>"cRec["&amp;A98&amp;"] = inRecs[J][158]"</f>
        <v>cRec[96] = inRecs[J][158]</v>
      </c>
      <c r="F98">
        <v>158</v>
      </c>
      <c r="G98" t="s">
        <v>265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B12-4E06-46B3-A1DB-2EB96E3A80F2}">
  <dimension ref="C2:C291"/>
  <sheetViews>
    <sheetView workbookViewId="0">
      <selection activeCell="D6" sqref="D6"/>
    </sheetView>
  </sheetViews>
  <sheetFormatPr defaultRowHeight="18.75"/>
  <cols>
    <col min="3" max="3" width="20.125" bestFit="1" customWidth="1"/>
  </cols>
  <sheetData>
    <row r="2" spans="3:3">
      <c r="C2" t="s">
        <v>365</v>
      </c>
    </row>
    <row r="3" spans="3:3">
      <c r="C3" t="s">
        <v>268</v>
      </c>
    </row>
    <row r="5" spans="3:3">
      <c r="C5" t="s">
        <v>366</v>
      </c>
    </row>
    <row r="6" spans="3:3">
      <c r="C6" t="s">
        <v>269</v>
      </c>
    </row>
    <row r="8" spans="3:3">
      <c r="C8" t="s">
        <v>367</v>
      </c>
    </row>
    <row r="9" spans="3:3">
      <c r="C9" t="s">
        <v>270</v>
      </c>
    </row>
    <row r="11" spans="3:3">
      <c r="C11" t="s">
        <v>368</v>
      </c>
    </row>
    <row r="12" spans="3:3">
      <c r="C12" t="s">
        <v>271</v>
      </c>
    </row>
    <row r="14" spans="3:3">
      <c r="C14" t="s">
        <v>369</v>
      </c>
    </row>
    <row r="15" spans="3:3">
      <c r="C15" t="s">
        <v>272</v>
      </c>
    </row>
    <row r="17" spans="3:3">
      <c r="C17" t="s">
        <v>370</v>
      </c>
    </row>
    <row r="18" spans="3:3">
      <c r="C18" t="s">
        <v>273</v>
      </c>
    </row>
    <row r="20" spans="3:3">
      <c r="C20" t="s">
        <v>371</v>
      </c>
    </row>
    <row r="21" spans="3:3">
      <c r="C21" t="s">
        <v>274</v>
      </c>
    </row>
    <row r="23" spans="3:3">
      <c r="C23" t="s">
        <v>372</v>
      </c>
    </row>
    <row r="24" spans="3:3">
      <c r="C24" t="s">
        <v>275</v>
      </c>
    </row>
    <row r="26" spans="3:3">
      <c r="C26" t="s">
        <v>373</v>
      </c>
    </row>
    <row r="27" spans="3:3">
      <c r="C27" t="s">
        <v>276</v>
      </c>
    </row>
    <row r="29" spans="3:3">
      <c r="C29" t="s">
        <v>374</v>
      </c>
    </row>
    <row r="30" spans="3:3">
      <c r="C30" t="s">
        <v>277</v>
      </c>
    </row>
    <row r="32" spans="3:3">
      <c r="C32" t="s">
        <v>375</v>
      </c>
    </row>
    <row r="33" spans="3:3">
      <c r="C33" t="s">
        <v>278</v>
      </c>
    </row>
    <row r="35" spans="3:3">
      <c r="C35" t="s">
        <v>376</v>
      </c>
    </row>
    <row r="36" spans="3:3">
      <c r="C36" t="s">
        <v>279</v>
      </c>
    </row>
    <row r="38" spans="3:3">
      <c r="C38" t="s">
        <v>377</v>
      </c>
    </row>
    <row r="39" spans="3:3">
      <c r="C39" t="s">
        <v>280</v>
      </c>
    </row>
    <row r="41" spans="3:3">
      <c r="C41" t="s">
        <v>378</v>
      </c>
    </row>
    <row r="42" spans="3:3">
      <c r="C42" t="s">
        <v>281</v>
      </c>
    </row>
    <row r="44" spans="3:3">
      <c r="C44" t="s">
        <v>379</v>
      </c>
    </row>
    <row r="45" spans="3:3">
      <c r="C45" t="s">
        <v>282</v>
      </c>
    </row>
    <row r="47" spans="3:3">
      <c r="C47" t="s">
        <v>380</v>
      </c>
    </row>
    <row r="48" spans="3:3">
      <c r="C48" t="s">
        <v>283</v>
      </c>
    </row>
    <row r="50" spans="3:3">
      <c r="C50" t="s">
        <v>381</v>
      </c>
    </row>
    <row r="51" spans="3:3">
      <c r="C51" t="s">
        <v>284</v>
      </c>
    </row>
    <row r="53" spans="3:3">
      <c r="C53" t="s">
        <v>382</v>
      </c>
    </row>
    <row r="54" spans="3:3">
      <c r="C54" t="s">
        <v>285</v>
      </c>
    </row>
    <row r="56" spans="3:3">
      <c r="C56" t="s">
        <v>383</v>
      </c>
    </row>
    <row r="57" spans="3:3">
      <c r="C57" t="s">
        <v>286</v>
      </c>
    </row>
    <row r="59" spans="3:3">
      <c r="C59" t="s">
        <v>384</v>
      </c>
    </row>
    <row r="60" spans="3:3">
      <c r="C60" t="s">
        <v>287</v>
      </c>
    </row>
    <row r="62" spans="3:3">
      <c r="C62" t="s">
        <v>385</v>
      </c>
    </row>
    <row r="63" spans="3:3">
      <c r="C63" t="s">
        <v>288</v>
      </c>
    </row>
    <row r="65" spans="3:3">
      <c r="C65" t="s">
        <v>386</v>
      </c>
    </row>
    <row r="66" spans="3:3">
      <c r="C66" t="s">
        <v>289</v>
      </c>
    </row>
    <row r="68" spans="3:3">
      <c r="C68" t="s">
        <v>387</v>
      </c>
    </row>
    <row r="69" spans="3:3">
      <c r="C69" t="s">
        <v>290</v>
      </c>
    </row>
    <row r="71" spans="3:3">
      <c r="C71" t="s">
        <v>388</v>
      </c>
    </row>
    <row r="72" spans="3:3">
      <c r="C72" t="s">
        <v>291</v>
      </c>
    </row>
    <row r="74" spans="3:3">
      <c r="C74" t="s">
        <v>389</v>
      </c>
    </row>
    <row r="75" spans="3:3">
      <c r="C75" t="s">
        <v>292</v>
      </c>
    </row>
    <row r="77" spans="3:3">
      <c r="C77" t="s">
        <v>390</v>
      </c>
    </row>
    <row r="78" spans="3:3">
      <c r="C78" t="s">
        <v>293</v>
      </c>
    </row>
    <row r="80" spans="3:3">
      <c r="C80" t="s">
        <v>391</v>
      </c>
    </row>
    <row r="81" spans="3:3">
      <c r="C81" t="s">
        <v>294</v>
      </c>
    </row>
    <row r="83" spans="3:3">
      <c r="C83" t="s">
        <v>392</v>
      </c>
    </row>
    <row r="84" spans="3:3">
      <c r="C84" t="s">
        <v>295</v>
      </c>
    </row>
    <row r="86" spans="3:3">
      <c r="C86" t="s">
        <v>393</v>
      </c>
    </row>
    <row r="87" spans="3:3">
      <c r="C87" t="s">
        <v>296</v>
      </c>
    </row>
    <row r="89" spans="3:3">
      <c r="C89" t="s">
        <v>394</v>
      </c>
    </row>
    <row r="90" spans="3:3">
      <c r="C90" t="s">
        <v>297</v>
      </c>
    </row>
    <row r="92" spans="3:3">
      <c r="C92" t="s">
        <v>395</v>
      </c>
    </row>
    <row r="93" spans="3:3">
      <c r="C93" t="s">
        <v>298</v>
      </c>
    </row>
    <row r="95" spans="3:3">
      <c r="C95" t="s">
        <v>396</v>
      </c>
    </row>
    <row r="96" spans="3:3">
      <c r="C96" t="s">
        <v>299</v>
      </c>
    </row>
    <row r="98" spans="3:3">
      <c r="C98" t="s">
        <v>397</v>
      </c>
    </row>
    <row r="99" spans="3:3">
      <c r="C99" t="s">
        <v>300</v>
      </c>
    </row>
    <row r="101" spans="3:3">
      <c r="C101" t="s">
        <v>398</v>
      </c>
    </row>
    <row r="102" spans="3:3">
      <c r="C102" t="s">
        <v>301</v>
      </c>
    </row>
    <row r="104" spans="3:3">
      <c r="C104" t="s">
        <v>399</v>
      </c>
    </row>
    <row r="105" spans="3:3">
      <c r="C105" t="s">
        <v>302</v>
      </c>
    </row>
    <row r="107" spans="3:3">
      <c r="C107" t="s">
        <v>400</v>
      </c>
    </row>
    <row r="108" spans="3:3">
      <c r="C108" t="s">
        <v>303</v>
      </c>
    </row>
    <row r="110" spans="3:3">
      <c r="C110" t="s">
        <v>401</v>
      </c>
    </row>
    <row r="111" spans="3:3">
      <c r="C111" t="s">
        <v>304</v>
      </c>
    </row>
    <row r="113" spans="3:3">
      <c r="C113" t="s">
        <v>402</v>
      </c>
    </row>
    <row r="114" spans="3:3">
      <c r="C114" t="s">
        <v>305</v>
      </c>
    </row>
    <row r="116" spans="3:3">
      <c r="C116" t="s">
        <v>403</v>
      </c>
    </row>
    <row r="117" spans="3:3">
      <c r="C117" t="s">
        <v>306</v>
      </c>
    </row>
    <row r="119" spans="3:3">
      <c r="C119" t="s">
        <v>404</v>
      </c>
    </row>
    <row r="120" spans="3:3">
      <c r="C120" t="s">
        <v>307</v>
      </c>
    </row>
    <row r="122" spans="3:3">
      <c r="C122" t="s">
        <v>405</v>
      </c>
    </row>
    <row r="123" spans="3:3">
      <c r="C123" t="s">
        <v>308</v>
      </c>
    </row>
    <row r="125" spans="3:3">
      <c r="C125" t="s">
        <v>406</v>
      </c>
    </row>
    <row r="126" spans="3:3">
      <c r="C126" t="s">
        <v>309</v>
      </c>
    </row>
    <row r="128" spans="3:3">
      <c r="C128" t="s">
        <v>407</v>
      </c>
    </row>
    <row r="129" spans="3:3">
      <c r="C129" t="s">
        <v>310</v>
      </c>
    </row>
    <row r="131" spans="3:3">
      <c r="C131" t="s">
        <v>408</v>
      </c>
    </row>
    <row r="132" spans="3:3">
      <c r="C132" t="s">
        <v>311</v>
      </c>
    </row>
    <row r="134" spans="3:3">
      <c r="C134" t="s">
        <v>409</v>
      </c>
    </row>
    <row r="135" spans="3:3">
      <c r="C135" t="s">
        <v>312</v>
      </c>
    </row>
    <row r="137" spans="3:3">
      <c r="C137" t="s">
        <v>410</v>
      </c>
    </row>
    <row r="138" spans="3:3">
      <c r="C138" t="s">
        <v>313</v>
      </c>
    </row>
    <row r="140" spans="3:3">
      <c r="C140" t="s">
        <v>411</v>
      </c>
    </row>
    <row r="141" spans="3:3">
      <c r="C141" t="s">
        <v>314</v>
      </c>
    </row>
    <row r="143" spans="3:3">
      <c r="C143" t="s">
        <v>412</v>
      </c>
    </row>
    <row r="144" spans="3:3">
      <c r="C144" t="s">
        <v>315</v>
      </c>
    </row>
    <row r="146" spans="3:3">
      <c r="C146" t="s">
        <v>413</v>
      </c>
    </row>
    <row r="147" spans="3:3">
      <c r="C147" t="s">
        <v>316</v>
      </c>
    </row>
    <row r="149" spans="3:3">
      <c r="C149" t="s">
        <v>414</v>
      </c>
    </row>
    <row r="150" spans="3:3">
      <c r="C150" t="s">
        <v>317</v>
      </c>
    </row>
    <row r="152" spans="3:3">
      <c r="C152" t="s">
        <v>415</v>
      </c>
    </row>
    <row r="153" spans="3:3">
      <c r="C153" t="s">
        <v>318</v>
      </c>
    </row>
    <row r="155" spans="3:3">
      <c r="C155" t="s">
        <v>416</v>
      </c>
    </row>
    <row r="156" spans="3:3">
      <c r="C156" t="s">
        <v>319</v>
      </c>
    </row>
    <row r="158" spans="3:3">
      <c r="C158" t="s">
        <v>417</v>
      </c>
    </row>
    <row r="159" spans="3:3">
      <c r="C159" t="s">
        <v>320</v>
      </c>
    </row>
    <row r="161" spans="3:3">
      <c r="C161" t="s">
        <v>418</v>
      </c>
    </row>
    <row r="162" spans="3:3">
      <c r="C162" t="s">
        <v>321</v>
      </c>
    </row>
    <row r="164" spans="3:3">
      <c r="C164" t="s">
        <v>419</v>
      </c>
    </row>
    <row r="165" spans="3:3">
      <c r="C165" t="s">
        <v>322</v>
      </c>
    </row>
    <row r="167" spans="3:3">
      <c r="C167" t="s">
        <v>420</v>
      </c>
    </row>
    <row r="168" spans="3:3">
      <c r="C168" t="s">
        <v>323</v>
      </c>
    </row>
    <row r="170" spans="3:3">
      <c r="C170" t="s">
        <v>421</v>
      </c>
    </row>
    <row r="171" spans="3:3">
      <c r="C171" t="s">
        <v>324</v>
      </c>
    </row>
    <row r="173" spans="3:3">
      <c r="C173" t="s">
        <v>422</v>
      </c>
    </row>
    <row r="174" spans="3:3">
      <c r="C174" t="s">
        <v>325</v>
      </c>
    </row>
    <row r="176" spans="3:3">
      <c r="C176" t="s">
        <v>423</v>
      </c>
    </row>
    <row r="177" spans="3:3">
      <c r="C177" t="s">
        <v>326</v>
      </c>
    </row>
    <row r="179" spans="3:3">
      <c r="C179" t="s">
        <v>424</v>
      </c>
    </row>
    <row r="180" spans="3:3">
      <c r="C180" t="s">
        <v>327</v>
      </c>
    </row>
    <row r="182" spans="3:3">
      <c r="C182" t="s">
        <v>425</v>
      </c>
    </row>
    <row r="183" spans="3:3">
      <c r="C183" t="s">
        <v>328</v>
      </c>
    </row>
    <row r="185" spans="3:3">
      <c r="C185" t="s">
        <v>426</v>
      </c>
    </row>
    <row r="186" spans="3:3">
      <c r="C186" t="s">
        <v>329</v>
      </c>
    </row>
    <row r="188" spans="3:3">
      <c r="C188" t="s">
        <v>427</v>
      </c>
    </row>
    <row r="189" spans="3:3">
      <c r="C189" t="s">
        <v>330</v>
      </c>
    </row>
    <row r="191" spans="3:3">
      <c r="C191" t="s">
        <v>428</v>
      </c>
    </row>
    <row r="192" spans="3:3">
      <c r="C192" t="s">
        <v>331</v>
      </c>
    </row>
    <row r="194" spans="3:3">
      <c r="C194" t="s">
        <v>429</v>
      </c>
    </row>
    <row r="195" spans="3:3">
      <c r="C195" t="s">
        <v>332</v>
      </c>
    </row>
    <row r="197" spans="3:3">
      <c r="C197" t="s">
        <v>430</v>
      </c>
    </row>
    <row r="198" spans="3:3">
      <c r="C198" t="s">
        <v>333</v>
      </c>
    </row>
    <row r="200" spans="3:3">
      <c r="C200" t="s">
        <v>431</v>
      </c>
    </row>
    <row r="201" spans="3:3">
      <c r="C201" t="s">
        <v>334</v>
      </c>
    </row>
    <row r="203" spans="3:3">
      <c r="C203" t="s">
        <v>432</v>
      </c>
    </row>
    <row r="204" spans="3:3">
      <c r="C204" t="s">
        <v>335</v>
      </c>
    </row>
    <row r="206" spans="3:3">
      <c r="C206" t="s">
        <v>433</v>
      </c>
    </row>
    <row r="207" spans="3:3">
      <c r="C207" t="s">
        <v>336</v>
      </c>
    </row>
    <row r="209" spans="3:3">
      <c r="C209" t="s">
        <v>434</v>
      </c>
    </row>
    <row r="210" spans="3:3">
      <c r="C210" t="s">
        <v>337</v>
      </c>
    </row>
    <row r="212" spans="3:3">
      <c r="C212" t="s">
        <v>435</v>
      </c>
    </row>
    <row r="213" spans="3:3">
      <c r="C213" t="s">
        <v>338</v>
      </c>
    </row>
    <row r="215" spans="3:3">
      <c r="C215" t="s">
        <v>436</v>
      </c>
    </row>
    <row r="216" spans="3:3">
      <c r="C216" t="s">
        <v>339</v>
      </c>
    </row>
    <row r="218" spans="3:3">
      <c r="C218" t="s">
        <v>437</v>
      </c>
    </row>
    <row r="219" spans="3:3">
      <c r="C219" t="s">
        <v>340</v>
      </c>
    </row>
    <row r="221" spans="3:3">
      <c r="C221" t="s">
        <v>438</v>
      </c>
    </row>
    <row r="222" spans="3:3">
      <c r="C222" t="s">
        <v>341</v>
      </c>
    </row>
    <row r="224" spans="3:3">
      <c r="C224" t="s">
        <v>439</v>
      </c>
    </row>
    <row r="225" spans="3:3">
      <c r="C225" t="s">
        <v>342</v>
      </c>
    </row>
    <row r="227" spans="3:3">
      <c r="C227" t="s">
        <v>440</v>
      </c>
    </row>
    <row r="228" spans="3:3">
      <c r="C228" t="s">
        <v>343</v>
      </c>
    </row>
    <row r="230" spans="3:3">
      <c r="C230" t="s">
        <v>441</v>
      </c>
    </row>
    <row r="231" spans="3:3">
      <c r="C231" t="s">
        <v>344</v>
      </c>
    </row>
    <row r="233" spans="3:3">
      <c r="C233" t="s">
        <v>442</v>
      </c>
    </row>
    <row r="234" spans="3:3">
      <c r="C234" t="s">
        <v>345</v>
      </c>
    </row>
    <row r="236" spans="3:3">
      <c r="C236" t="s">
        <v>443</v>
      </c>
    </row>
    <row r="237" spans="3:3">
      <c r="C237" t="s">
        <v>346</v>
      </c>
    </row>
    <row r="239" spans="3:3">
      <c r="C239" t="s">
        <v>444</v>
      </c>
    </row>
    <row r="240" spans="3:3">
      <c r="C240" t="s">
        <v>347</v>
      </c>
    </row>
    <row r="242" spans="3:3">
      <c r="C242" t="s">
        <v>445</v>
      </c>
    </row>
    <row r="243" spans="3:3">
      <c r="C243" t="s">
        <v>348</v>
      </c>
    </row>
    <row r="245" spans="3:3">
      <c r="C245" t="s">
        <v>446</v>
      </c>
    </row>
    <row r="246" spans="3:3">
      <c r="C246" t="s">
        <v>349</v>
      </c>
    </row>
    <row r="248" spans="3:3">
      <c r="C248" t="s">
        <v>447</v>
      </c>
    </row>
    <row r="249" spans="3:3">
      <c r="C249" t="s">
        <v>350</v>
      </c>
    </row>
    <row r="251" spans="3:3">
      <c r="C251" t="s">
        <v>448</v>
      </c>
    </row>
    <row r="252" spans="3:3">
      <c r="C252" t="s">
        <v>351</v>
      </c>
    </row>
    <row r="254" spans="3:3">
      <c r="C254" t="s">
        <v>449</v>
      </c>
    </row>
    <row r="255" spans="3:3">
      <c r="C255" t="s">
        <v>352</v>
      </c>
    </row>
    <row r="257" spans="3:3">
      <c r="C257" t="s">
        <v>450</v>
      </c>
    </row>
    <row r="258" spans="3:3">
      <c r="C258" t="s">
        <v>353</v>
      </c>
    </row>
    <row r="260" spans="3:3">
      <c r="C260" t="s">
        <v>451</v>
      </c>
    </row>
    <row r="261" spans="3:3">
      <c r="C261" t="s">
        <v>354</v>
      </c>
    </row>
    <row r="263" spans="3:3">
      <c r="C263" t="s">
        <v>452</v>
      </c>
    </row>
    <row r="264" spans="3:3">
      <c r="C264" t="s">
        <v>355</v>
      </c>
    </row>
    <row r="266" spans="3:3">
      <c r="C266" t="s">
        <v>453</v>
      </c>
    </row>
    <row r="267" spans="3:3">
      <c r="C267" t="s">
        <v>356</v>
      </c>
    </row>
    <row r="269" spans="3:3">
      <c r="C269" t="s">
        <v>454</v>
      </c>
    </row>
    <row r="270" spans="3:3">
      <c r="C270" t="s">
        <v>357</v>
      </c>
    </row>
    <row r="272" spans="3:3">
      <c r="C272" t="s">
        <v>455</v>
      </c>
    </row>
    <row r="273" spans="3:3">
      <c r="C273" t="s">
        <v>358</v>
      </c>
    </row>
    <row r="275" spans="3:3">
      <c r="C275" t="s">
        <v>456</v>
      </c>
    </row>
    <row r="276" spans="3:3">
      <c r="C276" t="s">
        <v>359</v>
      </c>
    </row>
    <row r="278" spans="3:3">
      <c r="C278" t="s">
        <v>457</v>
      </c>
    </row>
    <row r="279" spans="3:3">
      <c r="C279" t="s">
        <v>360</v>
      </c>
    </row>
    <row r="281" spans="3:3">
      <c r="C281" t="s">
        <v>458</v>
      </c>
    </row>
    <row r="282" spans="3:3">
      <c r="C282" t="s">
        <v>361</v>
      </c>
    </row>
    <row r="284" spans="3:3">
      <c r="C284" t="s">
        <v>459</v>
      </c>
    </row>
    <row r="285" spans="3:3">
      <c r="C285" t="s">
        <v>362</v>
      </c>
    </row>
    <row r="287" spans="3:3">
      <c r="C287" t="s">
        <v>460</v>
      </c>
    </row>
    <row r="288" spans="3:3">
      <c r="C288" t="s">
        <v>363</v>
      </c>
    </row>
    <row r="290" spans="3:3">
      <c r="C290" t="s">
        <v>461</v>
      </c>
    </row>
    <row r="291" spans="3:3">
      <c r="C291" t="s">
        <v>364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Sheet3 (2)</vt:lpstr>
      <vt:lpstr>タイトル行</vt:lpstr>
      <vt:lpstr>データ行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cw8</dc:creator>
  <cp:lastModifiedBy>渡辺 誠一郎</cp:lastModifiedBy>
  <dcterms:created xsi:type="dcterms:W3CDTF">2015-06-05T18:19:34Z</dcterms:created>
  <dcterms:modified xsi:type="dcterms:W3CDTF">2025-02-07T05:33:22Z</dcterms:modified>
</cp:coreProperties>
</file>