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USUARIO\Downloads\"/>
    </mc:Choice>
  </mc:AlternateContent>
  <xr:revisionPtr revIDLastSave="0" documentId="13_ncr:1_{44876380-1A11-498C-A909-C1F1A784E2F6}" xr6:coauthVersionLast="45" xr6:coauthVersionMax="45" xr10:uidLastSave="{00000000-0000-0000-0000-000000000000}"/>
  <bookViews>
    <workbookView xWindow="-120" yWindow="-120" windowWidth="20730" windowHeight="11160" activeTab="2" xr2:uid="{00000000-000D-0000-FFFF-FFFF00000000}"/>
  </bookViews>
  <sheets>
    <sheet name="Taller" sheetId="1" r:id="rId1"/>
    <sheet name="Datos de Z, t y fórmulas" sheetId="2" r:id="rId2"/>
    <sheet name="Respuesta Taller"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5" i="3" l="1"/>
  <c r="H63" i="3" l="1"/>
  <c r="H62" i="3"/>
  <c r="H52" i="3"/>
  <c r="Q9" i="2"/>
  <c r="C64" i="3"/>
  <c r="C44" i="3"/>
  <c r="G18" i="3"/>
  <c r="G20" i="3" s="1"/>
  <c r="G11" i="3"/>
  <c r="G12" i="3" s="1"/>
  <c r="G4" i="3"/>
  <c r="G6" i="3" s="1"/>
  <c r="H51" i="3" l="1"/>
  <c r="C45" i="3"/>
  <c r="G42" i="3" s="1"/>
  <c r="G19" i="3"/>
  <c r="G13" i="3"/>
  <c r="G7" i="3"/>
  <c r="N12" i="2"/>
  <c r="N11" i="2"/>
  <c r="N10" i="2"/>
  <c r="N9" i="2"/>
  <c r="N8" i="2"/>
  <c r="N7" i="2"/>
  <c r="R7" i="2"/>
  <c r="S10" i="2"/>
  <c r="P9" i="2"/>
  <c r="S12" i="2"/>
  <c r="R12" i="2"/>
  <c r="Q12" i="2"/>
  <c r="P12" i="2"/>
  <c r="O12" i="2"/>
  <c r="S11" i="2"/>
  <c r="R11" i="2"/>
  <c r="Q11" i="2"/>
  <c r="P11" i="2"/>
  <c r="O11" i="2"/>
  <c r="Q10" i="2"/>
  <c r="P10" i="2"/>
  <c r="S8" i="2"/>
  <c r="R8" i="2"/>
  <c r="Q8" i="2"/>
  <c r="P8" i="2"/>
  <c r="O8" i="2"/>
  <c r="Q7" i="2"/>
  <c r="O7" i="2"/>
  <c r="D12" i="2"/>
  <c r="E12" i="2"/>
  <c r="D11" i="2"/>
  <c r="E11" i="2"/>
  <c r="D10" i="2"/>
  <c r="E10" i="2"/>
  <c r="D9" i="2"/>
  <c r="E9" i="2"/>
  <c r="D8" i="2"/>
  <c r="E8" i="2"/>
  <c r="D7" i="2"/>
  <c r="E7" i="2"/>
  <c r="P7" i="2"/>
  <c r="R9" i="2"/>
  <c r="O9" i="2"/>
  <c r="S9" i="2"/>
  <c r="R10" i="2"/>
  <c r="O10" i="2"/>
  <c r="S7" i="2"/>
  <c r="G41" i="3" l="1"/>
</calcChain>
</file>

<file path=xl/sharedStrings.xml><?xml version="1.0" encoding="utf-8"?>
<sst xmlns="http://schemas.openxmlformats.org/spreadsheetml/2006/main" count="96" uniqueCount="71">
  <si>
    <t>INTEGRANTES</t>
  </si>
  <si>
    <t>TALLER:</t>
  </si>
  <si>
    <r>
      <t>De una población  N(</t>
    </r>
    <r>
      <rPr>
        <sz val="16"/>
        <color theme="1"/>
        <rFont val="Symbol"/>
        <family val="1"/>
        <charset val="2"/>
      </rPr>
      <t>m</t>
    </r>
    <r>
      <rPr>
        <sz val="16"/>
        <color theme="1"/>
        <rFont val="Calibri"/>
        <family val="2"/>
      </rPr>
      <t xml:space="preserve">,6), se selecciona una muestra aleatoria de tamaño n.  Obtener el intervalo de confianza para la media poblacional </t>
    </r>
    <r>
      <rPr>
        <sz val="16"/>
        <color theme="1"/>
        <rFont val="Symbol"/>
        <family val="1"/>
        <charset val="2"/>
      </rPr>
      <t>m</t>
    </r>
    <r>
      <rPr>
        <sz val="16"/>
        <color theme="1"/>
        <rFont val="Calibri"/>
        <family val="2"/>
      </rPr>
      <t xml:space="preserve"> en los siguientes casos</t>
    </r>
  </si>
  <si>
    <t>1.-</t>
  </si>
  <si>
    <t>a</t>
  </si>
  <si>
    <t>Tamaño de la muestra n = 49, media muestral 10 y un nivel confianza del 90%</t>
  </si>
  <si>
    <t>b</t>
  </si>
  <si>
    <t>Tamaño de la muestra n = 49, media muestral 10 y un nivel confianza del 95%</t>
  </si>
  <si>
    <t>c</t>
  </si>
  <si>
    <t>Tamaño de la muestra n = 49, media muestral 10 y un nivel confianza del 95%, pero con una desviación típica de 9</t>
  </si>
  <si>
    <t>d.</t>
  </si>
  <si>
    <t>¿Que puede concluir de los puntos a y b?</t>
  </si>
  <si>
    <t>e</t>
  </si>
  <si>
    <t>¿Qué puede concluir de los puntos b y c?</t>
  </si>
  <si>
    <t>2.-</t>
  </si>
  <si>
    <t>3.-</t>
  </si>
  <si>
    <t>4.-</t>
  </si>
  <si>
    <t>TALLER DE INTERVALOS DE CONFIANZA</t>
  </si>
  <si>
    <t>Nivel de Confianza</t>
  </si>
  <si>
    <r>
      <rPr>
        <sz val="24"/>
        <color theme="1"/>
        <rFont val="Calibri"/>
        <family val="2"/>
      </rPr>
      <t>Z</t>
    </r>
    <r>
      <rPr>
        <sz val="16"/>
        <color theme="1"/>
        <rFont val="Symbol"/>
        <family val="1"/>
        <charset val="2"/>
      </rPr>
      <t>a</t>
    </r>
    <r>
      <rPr>
        <sz val="16"/>
        <color theme="1"/>
        <rFont val="Calibri"/>
        <family val="2"/>
      </rPr>
      <t>/2</t>
    </r>
  </si>
  <si>
    <t>Valores T-student</t>
  </si>
  <si>
    <t xml:space="preserve">Valores Z </t>
  </si>
  <si>
    <t>GRADOS DE LIBERTAD (n-1)</t>
  </si>
  <si>
    <t>Puedes indicar el valor de n-1 que requieres</t>
  </si>
  <si>
    <t>En  la empresa se tienen 1800 empleados, de las cuales hay 1200 que tiene el uso correcto de los EPP. Calcular el intervalo de confianza para la proporción poblacional para un nivel de confianza del 99%</t>
  </si>
  <si>
    <t>¿ Qué acciones debe tomar para cumplir con la normatividad ?</t>
  </si>
  <si>
    <t>En su empresa se realizó un estudio a todos los empleados donde se determinó que el promedio de  la presión arterial  es de 130 con una desviación estándar de 15, se tiene que los datos se distribuyen normal, se pide construir un intervalo de confianza con el 90% de confianza para el promedio.</t>
  </si>
  <si>
    <t>Se tiene una muestra de 18 empleados para los cuales se determino que tienen en promedio 48 horas en la capacitación de SGSST con una desviación de 2 horas, se tiene que los tiempos se distribuyen normal. Estime un intervalo de confianza al 95% para ese promedio.</t>
  </si>
  <si>
    <t>1.</t>
  </si>
  <si>
    <t>n=</t>
  </si>
  <si>
    <t>media=</t>
  </si>
  <si>
    <t>desviacion=</t>
  </si>
  <si>
    <t>1-α=</t>
  </si>
  <si>
    <t>Error=</t>
  </si>
  <si>
    <t>media-error=</t>
  </si>
  <si>
    <t>media+error=</t>
  </si>
  <si>
    <t>A.</t>
  </si>
  <si>
    <t>B.</t>
  </si>
  <si>
    <t>Error =</t>
  </si>
  <si>
    <t>C.</t>
  </si>
  <si>
    <t>IC= [7,48;12,51]</t>
  </si>
  <si>
    <t>D.</t>
  </si>
  <si>
    <t>Conclusion de a y b</t>
  </si>
  <si>
    <t>E.</t>
  </si>
  <si>
    <t>Conclusion de b y c</t>
  </si>
  <si>
    <t>2.</t>
  </si>
  <si>
    <t>P=</t>
  </si>
  <si>
    <t>1-P=</t>
  </si>
  <si>
    <t>Limite inf:</t>
  </si>
  <si>
    <t>Intervalo</t>
  </si>
  <si>
    <t>Limite sup:</t>
  </si>
  <si>
    <t>P [0,638≤P≤0,695]</t>
  </si>
  <si>
    <t>3.</t>
  </si>
  <si>
    <t>Z=</t>
  </si>
  <si>
    <t>IC</t>
  </si>
  <si>
    <t>Lim. Sup</t>
  </si>
  <si>
    <t>Lim. Inf</t>
  </si>
  <si>
    <t>4.</t>
  </si>
  <si>
    <t>Podemos ver como al aumentar el nivel de confianza tambien aumenta el valor del error, además de que el IC obtenido del punto B tiene un rango más amplio que el obtenido en el punto A, por lo que el IC obtenido en B es menos exacto que el obtenido en A</t>
  </si>
  <si>
    <t>En este caso se evidencia como la desviacion afecta la obtención del IC. Vemos que debido al cambio de varianza, el valor del error ha aumentado y los valores del IC en el punto C han cambiado, sin embargo el rango del intervalo es igual, por lo que podemos decir que al aumentar el valor de la desviación, aumentamos el valor del error, sin embargo el rango de intervalo no se ve afectado</t>
  </si>
  <si>
    <t>N=</t>
  </si>
  <si>
    <t>IC=[129,42 ; 130,58]</t>
  </si>
  <si>
    <t>T=</t>
  </si>
  <si>
    <t>R// El IC a un 90% de confiabilidad para la poblacion indicada, es [8,59;11,41]</t>
  </si>
  <si>
    <t>R// El IC a un 95% de confiabilidad para la poblacion indicada, es [8,32;11,67]</t>
  </si>
  <si>
    <t>R// El IC a un 95% de confiabilidad y con el cambio de desviación a 9, es [7,48;12,51]</t>
  </si>
  <si>
    <t>R// Hay un 99% de confianza de que la proporcion de la poblacion que cumple las normas EPP está entre el 63,8% y el 69,5%. Para cumplir con la normatividad, seria adecuado que se fomenten campañas para el correcto uso de las EPP, esto de la mano con al área responsable (Recursos humanos), además de realizar los estudios adecuados para establecer los motivos por los que los empleados estén dando una aplicación incorrecta a las EPP</t>
  </si>
  <si>
    <t>R// Ya que no conocemos ơ, y n≤30, entonces usaremos Tstudent. Teniendo un nivel de confianza del 95%, podemos afirmar que las horas promedio se encuentran entre 47 y 48,99 horas</t>
  </si>
  <si>
    <t>S=</t>
  </si>
  <si>
    <t>ơ=</t>
  </si>
  <si>
    <t>R// Teniendo un 90% de nivel de confianza,  podemos afirmar que el promedio de la presión arterial se encuentra entre 129,42 y 130,58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</si>
</sst>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64" formatCode="0.000"/>
    <numFmt numFmtId="165" formatCode="0.000%"/>
    <numFmt numFmtId="166" formatCode="_-* #,##0.000_-;\-* #,##0.000_-;_-* &quot;-&quot;_-;_-@_-"/>
    <numFmt numFmtId="167" formatCode="_-* #,##0.0000_-;\-* #,##0.0000_-;_-* &quot;-&quot;_-;_-@_-"/>
  </numFmts>
  <fonts count="15" x14ac:knownFonts="1">
    <font>
      <sz val="8"/>
      <color theme="1"/>
      <name val="Calibri"/>
      <family val="2"/>
    </font>
    <font>
      <sz val="14"/>
      <color theme="1"/>
      <name val="Calibri"/>
      <family val="2"/>
    </font>
    <font>
      <sz val="16"/>
      <color theme="1"/>
      <name val="Calibri"/>
      <family val="2"/>
    </font>
    <font>
      <sz val="16"/>
      <color theme="1"/>
      <name val="Symbol"/>
      <family val="1"/>
      <charset val="2"/>
    </font>
    <font>
      <sz val="8"/>
      <color theme="1"/>
      <name val="Calibri"/>
      <family val="2"/>
    </font>
    <font>
      <sz val="16"/>
      <color rgb="FF000066"/>
      <name val="Calibri"/>
      <family val="2"/>
    </font>
    <font>
      <sz val="16"/>
      <color theme="0"/>
      <name val="Calibri"/>
      <family val="2"/>
    </font>
    <font>
      <sz val="18"/>
      <color theme="1"/>
      <name val="Calibri"/>
      <family val="2"/>
    </font>
    <font>
      <sz val="20"/>
      <color theme="1"/>
      <name val="Calibri"/>
      <family val="2"/>
    </font>
    <font>
      <sz val="24"/>
      <color theme="1"/>
      <name val="Calibri"/>
      <family val="2"/>
    </font>
    <font>
      <b/>
      <sz val="12"/>
      <color theme="1"/>
      <name val="Calibri"/>
      <family val="2"/>
    </font>
    <font>
      <sz val="11"/>
      <color theme="1"/>
      <name val="Calibri"/>
      <family val="2"/>
    </font>
    <font>
      <sz val="12"/>
      <color theme="1"/>
      <name val="Calibri"/>
      <family val="2"/>
    </font>
    <font>
      <u/>
      <sz val="12"/>
      <color theme="1"/>
      <name val="Calibri"/>
      <family val="2"/>
    </font>
    <font>
      <sz val="12"/>
      <name val="Calibri"/>
      <family val="2"/>
    </font>
  </fonts>
  <fills count="7">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1" fontId="4" fillId="0" borderId="0" applyFont="0" applyFill="0" applyBorder="0" applyAlignment="0" applyProtection="0"/>
  </cellStyleXfs>
  <cellXfs count="36">
    <xf numFmtId="0" fontId="0" fillId="0" borderId="0" xfId="0"/>
    <xf numFmtId="0" fontId="1" fillId="0" borderId="0" xfId="0" applyFont="1"/>
    <xf numFmtId="10" fontId="6" fillId="3" borderId="1" xfId="0" applyNumberFormat="1" applyFont="1" applyFill="1" applyBorder="1"/>
    <xf numFmtId="0" fontId="5" fillId="3" borderId="1" xfId="0" applyFont="1" applyFill="1" applyBorder="1"/>
    <xf numFmtId="164" fontId="5" fillId="3" borderId="1" xfId="0" applyNumberFormat="1" applyFont="1" applyFill="1" applyBorder="1"/>
    <xf numFmtId="0" fontId="2" fillId="0" borderId="0" xfId="0" applyFont="1" applyAlignment="1">
      <alignment horizontal="center" wrapText="1"/>
    </xf>
    <xf numFmtId="10" fontId="5" fillId="3" borderId="1" xfId="0" applyNumberFormat="1" applyFont="1" applyFill="1" applyBorder="1" applyAlignment="1">
      <alignment horizontal="center"/>
    </xf>
    <xf numFmtId="0" fontId="2" fillId="0" borderId="0" xfId="0" applyFont="1" applyAlignment="1">
      <alignment horizontal="center" vertical="center"/>
    </xf>
    <xf numFmtId="0" fontId="8" fillId="0" borderId="0" xfId="0" applyFont="1"/>
    <xf numFmtId="165" fontId="6" fillId="3" borderId="2" xfId="0" applyNumberFormat="1" applyFont="1" applyFill="1" applyBorder="1"/>
    <xf numFmtId="167" fontId="1" fillId="0" borderId="1" xfId="1" applyNumberFormat="1" applyFont="1" applyBorder="1"/>
    <xf numFmtId="0" fontId="7" fillId="4" borderId="1" xfId="0" applyFont="1" applyFill="1" applyBorder="1" applyAlignment="1">
      <alignment horizontal="center" vertical="center"/>
    </xf>
    <xf numFmtId="166" fontId="1" fillId="0" borderId="1" xfId="1" applyNumberFormat="1" applyFont="1" applyBorder="1"/>
    <xf numFmtId="0" fontId="7" fillId="2" borderId="1" xfId="0" applyFont="1" applyFill="1" applyBorder="1" applyAlignment="1">
      <alignment horizontal="center" vertical="center"/>
    </xf>
    <xf numFmtId="0" fontId="2" fillId="0" borderId="0" xfId="0" applyFont="1" applyAlignment="1">
      <alignment horizontal="left" vertical="top"/>
    </xf>
    <xf numFmtId="0" fontId="1" fillId="0" borderId="0" xfId="0" applyFont="1" applyAlignment="1">
      <alignment horizontal="left" vertical="top" wrapText="1"/>
    </xf>
    <xf numFmtId="0" fontId="10" fillId="0" borderId="0" xfId="0" applyFont="1"/>
    <xf numFmtId="0" fontId="12" fillId="0" borderId="0" xfId="0" applyFont="1" applyAlignment="1">
      <alignment horizontal="right"/>
    </xf>
    <xf numFmtId="0" fontId="12" fillId="0" borderId="0" xfId="0" applyFont="1" applyAlignment="1">
      <alignment horizontal="left"/>
    </xf>
    <xf numFmtId="0" fontId="12" fillId="0" borderId="0" xfId="0" applyFont="1"/>
    <xf numFmtId="164" fontId="12" fillId="0" borderId="0" xfId="0" applyNumberFormat="1" applyFont="1"/>
    <xf numFmtId="0" fontId="10" fillId="5" borderId="0" xfId="0" applyFont="1" applyFill="1"/>
    <xf numFmtId="0" fontId="12" fillId="5" borderId="0" xfId="0" applyFont="1" applyFill="1"/>
    <xf numFmtId="0" fontId="12" fillId="6" borderId="0" xfId="0" applyFont="1" applyFill="1"/>
    <xf numFmtId="0" fontId="12" fillId="0" borderId="1" xfId="0" applyFont="1" applyBorder="1"/>
    <xf numFmtId="0" fontId="13" fillId="0" borderId="0" xfId="0" applyFont="1"/>
    <xf numFmtId="0" fontId="2" fillId="0" borderId="0" xfId="0" applyFont="1" applyAlignment="1">
      <alignment horizontal="left" wrapText="1"/>
    </xf>
    <xf numFmtId="0" fontId="1" fillId="0" borderId="0" xfId="0" applyFont="1" applyAlignment="1">
      <alignment horizontal="left" vertical="top" wrapText="1"/>
    </xf>
    <xf numFmtId="0" fontId="1" fillId="0" borderId="0" xfId="0" applyFont="1" applyAlignment="1">
      <alignment horizontal="center"/>
    </xf>
    <xf numFmtId="0" fontId="12" fillId="5" borderId="0" xfId="0" applyFont="1" applyFill="1" applyAlignment="1">
      <alignment horizontal="center"/>
    </xf>
    <xf numFmtId="0" fontId="12" fillId="2" borderId="0" xfId="0" applyFont="1" applyFill="1" applyAlignment="1">
      <alignment horizontal="center" vertical="center" wrapText="1"/>
    </xf>
    <xf numFmtId="0" fontId="11" fillId="2" borderId="0" xfId="0" applyFont="1" applyFill="1" applyAlignment="1">
      <alignment horizontal="center" vertical="center" wrapText="1"/>
    </xf>
    <xf numFmtId="0" fontId="14" fillId="5" borderId="0" xfId="0" applyFont="1" applyFill="1" applyAlignment="1">
      <alignment horizontal="center"/>
    </xf>
    <xf numFmtId="0" fontId="12" fillId="6" borderId="0" xfId="0" applyFont="1" applyFill="1" applyAlignment="1">
      <alignment horizontal="center"/>
    </xf>
    <xf numFmtId="0" fontId="12" fillId="0" borderId="1" xfId="0" applyFont="1" applyBorder="1" applyAlignment="1">
      <alignment horizontal="center" vertical="center"/>
    </xf>
    <xf numFmtId="0" fontId="12" fillId="0" borderId="1" xfId="0" applyFont="1" applyBorder="1" applyAlignment="1">
      <alignment horizontal="center"/>
    </xf>
  </cellXfs>
  <cellStyles count="2">
    <cellStyle name="Millares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37</xdr:row>
      <xdr:rowOff>9525</xdr:rowOff>
    </xdr:from>
    <xdr:to>
      <xdr:col>4</xdr:col>
      <xdr:colOff>371773</xdr:colOff>
      <xdr:row>44</xdr:row>
      <xdr:rowOff>57296</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19150" y="6429375"/>
          <a:ext cx="2133898" cy="1047896"/>
        </a:xfrm>
        <a:prstGeom prst="rect">
          <a:avLst/>
        </a:prstGeom>
      </xdr:spPr>
    </xdr:pic>
    <xdr:clientData/>
  </xdr:twoCellAnchor>
  <xdr:twoCellAnchor editAs="oneCell">
    <xdr:from>
      <xdr:col>1</xdr:col>
      <xdr:colOff>219075</xdr:colOff>
      <xdr:row>16</xdr:row>
      <xdr:rowOff>123825</xdr:rowOff>
    </xdr:from>
    <xdr:to>
      <xdr:col>4</xdr:col>
      <xdr:colOff>190761</xdr:colOff>
      <xdr:row>22</xdr:row>
      <xdr:rowOff>47734</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904875" y="3543300"/>
          <a:ext cx="1867161" cy="781159"/>
        </a:xfrm>
        <a:prstGeom prst="rect">
          <a:avLst/>
        </a:prstGeom>
      </xdr:spPr>
    </xdr:pic>
    <xdr:clientData/>
  </xdr:twoCellAnchor>
  <xdr:twoCellAnchor editAs="oneCell">
    <xdr:from>
      <xdr:col>5</xdr:col>
      <xdr:colOff>647700</xdr:colOff>
      <xdr:row>26</xdr:row>
      <xdr:rowOff>75533</xdr:rowOff>
    </xdr:from>
    <xdr:to>
      <xdr:col>8</xdr:col>
      <xdr:colOff>304800</xdr:colOff>
      <xdr:row>32</xdr:row>
      <xdr:rowOff>133455</xdr:rowOff>
    </xdr:to>
    <xdr:pic>
      <xdr:nvPicPr>
        <xdr:cNvPr id="4" name="Imagen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3933825" y="4923758"/>
          <a:ext cx="1714500" cy="915172"/>
        </a:xfrm>
        <a:prstGeom prst="rect">
          <a:avLst/>
        </a:prstGeom>
      </xdr:spPr>
    </xdr:pic>
    <xdr:clientData/>
  </xdr:twoCellAnchor>
  <xdr:twoCellAnchor editAs="oneCell">
    <xdr:from>
      <xdr:col>1</xdr:col>
      <xdr:colOff>200025</xdr:colOff>
      <xdr:row>25</xdr:row>
      <xdr:rowOff>57150</xdr:rowOff>
    </xdr:from>
    <xdr:to>
      <xdr:col>4</xdr:col>
      <xdr:colOff>209816</xdr:colOff>
      <xdr:row>32</xdr:row>
      <xdr:rowOff>123974</xdr:rowOff>
    </xdr:to>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885825" y="4762500"/>
          <a:ext cx="1905266" cy="106694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showGridLines="0" topLeftCell="A27" workbookViewId="0">
      <selection activeCell="B25" sqref="B25:L27"/>
    </sheetView>
  </sheetViews>
  <sheetFormatPr baseColWidth="10" defaultColWidth="12" defaultRowHeight="18.75" x14ac:dyDescent="0.3"/>
  <cols>
    <col min="1" max="16384" width="12" style="1"/>
  </cols>
  <sheetData>
    <row r="1" spans="1:12" x14ac:dyDescent="0.3">
      <c r="B1" s="1" t="s">
        <v>17</v>
      </c>
    </row>
    <row r="3" spans="1:12" x14ac:dyDescent="0.3">
      <c r="B3" s="1" t="s">
        <v>0</v>
      </c>
    </row>
    <row r="12" spans="1:12" x14ac:dyDescent="0.3">
      <c r="B12" s="1" t="s">
        <v>1</v>
      </c>
    </row>
    <row r="13" spans="1:12" x14ac:dyDescent="0.3">
      <c r="B13" s="26" t="s">
        <v>2</v>
      </c>
      <c r="C13" s="26"/>
      <c r="D13" s="26"/>
      <c r="E13" s="26"/>
      <c r="F13" s="26"/>
      <c r="G13" s="26"/>
      <c r="H13" s="26"/>
      <c r="I13" s="26"/>
      <c r="J13" s="26"/>
      <c r="K13" s="26"/>
      <c r="L13" s="26"/>
    </row>
    <row r="14" spans="1:12" x14ac:dyDescent="0.3">
      <c r="A14" s="1" t="s">
        <v>3</v>
      </c>
      <c r="B14" s="26"/>
      <c r="C14" s="26"/>
      <c r="D14" s="26"/>
      <c r="E14" s="26"/>
      <c r="F14" s="26"/>
      <c r="G14" s="26"/>
      <c r="H14" s="26"/>
      <c r="I14" s="26"/>
      <c r="J14" s="26"/>
      <c r="K14" s="26"/>
      <c r="L14" s="26"/>
    </row>
    <row r="15" spans="1:12" x14ac:dyDescent="0.3">
      <c r="B15" s="26"/>
      <c r="C15" s="26"/>
      <c r="D15" s="26"/>
      <c r="E15" s="26"/>
      <c r="F15" s="26"/>
      <c r="G15" s="26"/>
      <c r="H15" s="26"/>
      <c r="I15" s="26"/>
      <c r="J15" s="26"/>
      <c r="K15" s="26"/>
      <c r="L15" s="26"/>
    </row>
    <row r="17" spans="1:12" x14ac:dyDescent="0.3">
      <c r="A17" s="1" t="s">
        <v>4</v>
      </c>
      <c r="B17" s="1" t="s">
        <v>5</v>
      </c>
    </row>
    <row r="18" spans="1:12" x14ac:dyDescent="0.3">
      <c r="A18" s="1" t="s">
        <v>6</v>
      </c>
      <c r="B18" s="1" t="s">
        <v>7</v>
      </c>
    </row>
    <row r="19" spans="1:12" x14ac:dyDescent="0.3">
      <c r="A19" s="1" t="s">
        <v>8</v>
      </c>
      <c r="B19" s="1" t="s">
        <v>9</v>
      </c>
    </row>
    <row r="20" spans="1:12" x14ac:dyDescent="0.3">
      <c r="A20" s="1" t="s">
        <v>10</v>
      </c>
      <c r="B20" s="1" t="s">
        <v>11</v>
      </c>
    </row>
    <row r="21" spans="1:12" x14ac:dyDescent="0.3">
      <c r="A21" s="1" t="s">
        <v>12</v>
      </c>
      <c r="B21" s="1" t="s">
        <v>13</v>
      </c>
    </row>
    <row r="25" spans="1:12" x14ac:dyDescent="0.3">
      <c r="A25" s="1" t="s">
        <v>14</v>
      </c>
      <c r="B25" s="27" t="s">
        <v>24</v>
      </c>
      <c r="C25" s="27"/>
      <c r="D25" s="27"/>
      <c r="E25" s="27"/>
      <c r="F25" s="27"/>
      <c r="G25" s="27"/>
      <c r="H25" s="27"/>
      <c r="I25" s="27"/>
      <c r="J25" s="27"/>
      <c r="K25" s="27"/>
      <c r="L25" s="27"/>
    </row>
    <row r="26" spans="1:12" x14ac:dyDescent="0.3">
      <c r="B26" s="27"/>
      <c r="C26" s="27"/>
      <c r="D26" s="27"/>
      <c r="E26" s="27"/>
      <c r="F26" s="27"/>
      <c r="G26" s="27"/>
      <c r="H26" s="27"/>
      <c r="I26" s="27"/>
      <c r="J26" s="27"/>
      <c r="K26" s="27"/>
      <c r="L26" s="27"/>
    </row>
    <row r="27" spans="1:12" x14ac:dyDescent="0.3">
      <c r="B27" s="27"/>
      <c r="C27" s="27"/>
      <c r="D27" s="27"/>
      <c r="E27" s="27"/>
      <c r="F27" s="27"/>
      <c r="G27" s="27"/>
      <c r="H27" s="27"/>
      <c r="I27" s="27"/>
      <c r="J27" s="27"/>
      <c r="K27" s="27"/>
      <c r="L27" s="27"/>
    </row>
    <row r="28" spans="1:12" x14ac:dyDescent="0.3">
      <c r="B28" s="15"/>
      <c r="C28" s="15"/>
      <c r="D28" s="15"/>
      <c r="E28" s="15"/>
      <c r="F28" s="15"/>
      <c r="G28" s="15"/>
      <c r="H28" s="15"/>
      <c r="I28" s="15"/>
      <c r="J28" s="15"/>
      <c r="K28" s="15"/>
      <c r="L28" s="15"/>
    </row>
    <row r="29" spans="1:12" x14ac:dyDescent="0.3">
      <c r="B29" s="15"/>
      <c r="C29" s="15"/>
      <c r="D29" s="15"/>
      <c r="E29" s="15"/>
      <c r="F29" s="15"/>
      <c r="G29" s="15"/>
      <c r="H29" s="15"/>
      <c r="I29" s="15"/>
      <c r="J29" s="15"/>
      <c r="K29" s="15"/>
      <c r="L29" s="15"/>
    </row>
    <row r="30" spans="1:12" x14ac:dyDescent="0.3">
      <c r="B30" s="1" t="s">
        <v>25</v>
      </c>
    </row>
    <row r="32" spans="1:12" x14ac:dyDescent="0.3">
      <c r="A32" s="1" t="s">
        <v>15</v>
      </c>
      <c r="B32" s="27" t="s">
        <v>27</v>
      </c>
      <c r="C32" s="27"/>
      <c r="D32" s="27"/>
      <c r="E32" s="27"/>
      <c r="F32" s="27"/>
      <c r="G32" s="27"/>
      <c r="H32" s="27"/>
      <c r="I32" s="27"/>
      <c r="J32" s="27"/>
      <c r="K32" s="27"/>
    </row>
    <row r="33" spans="1:12" ht="47.25" customHeight="1" x14ac:dyDescent="0.3">
      <c r="B33" s="27"/>
      <c r="C33" s="27"/>
      <c r="D33" s="27"/>
      <c r="E33" s="27"/>
      <c r="F33" s="27"/>
      <c r="G33" s="27"/>
      <c r="H33" s="27"/>
      <c r="I33" s="27"/>
      <c r="J33" s="27"/>
      <c r="K33" s="27"/>
    </row>
    <row r="39" spans="1:12" x14ac:dyDescent="0.3">
      <c r="A39" s="1" t="s">
        <v>16</v>
      </c>
      <c r="B39" s="27" t="s">
        <v>26</v>
      </c>
      <c r="C39" s="27"/>
      <c r="D39" s="27"/>
      <c r="E39" s="27"/>
      <c r="F39" s="27"/>
      <c r="G39" s="27"/>
      <c r="H39" s="27"/>
      <c r="I39" s="27"/>
      <c r="J39" s="27"/>
      <c r="K39" s="27"/>
      <c r="L39" s="27"/>
    </row>
    <row r="40" spans="1:12" x14ac:dyDescent="0.3">
      <c r="B40" s="27"/>
      <c r="C40" s="27"/>
      <c r="D40" s="27"/>
      <c r="E40" s="27"/>
      <c r="F40" s="27"/>
      <c r="G40" s="27"/>
      <c r="H40" s="27"/>
      <c r="I40" s="27"/>
      <c r="J40" s="27"/>
      <c r="K40" s="27"/>
      <c r="L40" s="27"/>
    </row>
    <row r="41" spans="1:12" x14ac:dyDescent="0.3">
      <c r="B41" s="27"/>
      <c r="C41" s="27"/>
      <c r="D41" s="27"/>
      <c r="E41" s="27"/>
      <c r="F41" s="27"/>
      <c r="G41" s="27"/>
      <c r="H41" s="27"/>
      <c r="I41" s="27"/>
      <c r="J41" s="27"/>
      <c r="K41" s="27"/>
      <c r="L41" s="27"/>
    </row>
    <row r="42" spans="1:12" x14ac:dyDescent="0.3">
      <c r="B42" s="27"/>
      <c r="C42" s="27"/>
      <c r="D42" s="27"/>
      <c r="E42" s="27"/>
      <c r="F42" s="27"/>
      <c r="G42" s="27"/>
      <c r="H42" s="27"/>
      <c r="I42" s="27"/>
      <c r="J42" s="27"/>
      <c r="K42" s="27"/>
      <c r="L42" s="27"/>
    </row>
    <row r="43" spans="1:12" x14ac:dyDescent="0.3">
      <c r="B43" s="27"/>
      <c r="C43" s="27"/>
      <c r="D43" s="27"/>
      <c r="E43" s="27"/>
      <c r="F43" s="27"/>
      <c r="G43" s="27"/>
      <c r="H43" s="27"/>
      <c r="I43" s="27"/>
      <c r="J43" s="27"/>
      <c r="K43" s="27"/>
      <c r="L43" s="27"/>
    </row>
  </sheetData>
  <mergeCells count="4">
    <mergeCell ref="B13:L15"/>
    <mergeCell ref="B25:L27"/>
    <mergeCell ref="B32:K33"/>
    <mergeCell ref="B39:L4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4:T12"/>
  <sheetViews>
    <sheetView showGridLines="0" topLeftCell="J1" workbookViewId="0">
      <selection activeCell="R7" sqref="R7"/>
    </sheetView>
  </sheetViews>
  <sheetFormatPr baseColWidth="10" defaultColWidth="11.83203125" defaultRowHeight="11.25" x14ac:dyDescent="0.2"/>
  <cols>
    <col min="3" max="3" width="21.1640625" customWidth="1"/>
    <col min="4" max="4" width="7.33203125" hidden="1" customWidth="1"/>
    <col min="13" max="13" width="21.83203125" customWidth="1"/>
    <col min="14" max="14" width="12.6640625" hidden="1" customWidth="1"/>
    <col min="15" max="18" width="12.5" bestFit="1" customWidth="1"/>
    <col min="19" max="19" width="16.33203125" customWidth="1"/>
  </cols>
  <sheetData>
    <row r="4" spans="3:20" ht="26.25" x14ac:dyDescent="0.4">
      <c r="C4" s="8" t="s">
        <v>21</v>
      </c>
      <c r="M4" s="8" t="s">
        <v>20</v>
      </c>
      <c r="N4" s="8"/>
    </row>
    <row r="5" spans="3:20" ht="18.75" x14ac:dyDescent="0.3">
      <c r="O5" s="28" t="s">
        <v>22</v>
      </c>
      <c r="P5" s="28"/>
      <c r="Q5" s="28"/>
      <c r="R5" s="28"/>
    </row>
    <row r="6" spans="3:20" ht="42" x14ac:dyDescent="0.35">
      <c r="C6" s="5" t="s">
        <v>18</v>
      </c>
      <c r="E6" s="7" t="s">
        <v>19</v>
      </c>
      <c r="M6" s="5" t="s">
        <v>18</v>
      </c>
      <c r="N6" s="5"/>
      <c r="O6" s="11">
        <v>48</v>
      </c>
      <c r="P6" s="11">
        <v>24</v>
      </c>
      <c r="Q6" s="11">
        <v>14</v>
      </c>
      <c r="R6" s="11">
        <v>17</v>
      </c>
      <c r="S6" s="13">
        <v>1</v>
      </c>
      <c r="T6" s="14" t="s">
        <v>23</v>
      </c>
    </row>
    <row r="7" spans="3:20" ht="21" x14ac:dyDescent="0.35">
      <c r="C7" s="6">
        <v>0.8</v>
      </c>
      <c r="D7" s="2">
        <f t="shared" ref="D7:D12" si="0">+C7+(1-C7)/2</f>
        <v>0.9</v>
      </c>
      <c r="E7" s="3">
        <f>_xlfn.NORM.S.INV(D7)</f>
        <v>1.2815515655446006</v>
      </c>
      <c r="M7" s="6">
        <v>0.8</v>
      </c>
      <c r="N7" s="9">
        <f>100%-M7</f>
        <v>0.19999999999999996</v>
      </c>
      <c r="O7" s="10">
        <f>_xlfn.T.INV.2T($N7,O$6)</f>
        <v>1.2994388786713924</v>
      </c>
      <c r="P7" s="10">
        <f t="shared" ref="P7:S12" si="1">_xlfn.T.INV.2T($N7,P$6)</f>
        <v>1.3178359336731498</v>
      </c>
      <c r="Q7" s="10">
        <f t="shared" si="1"/>
        <v>1.3450303744546506</v>
      </c>
      <c r="R7" s="10">
        <f t="shared" si="1"/>
        <v>1.3333793897216262</v>
      </c>
      <c r="S7" s="12">
        <f t="shared" si="1"/>
        <v>3.0776835371752544</v>
      </c>
    </row>
    <row r="8" spans="3:20" ht="21" x14ac:dyDescent="0.35">
      <c r="C8" s="6">
        <v>0.9</v>
      </c>
      <c r="D8" s="2">
        <f t="shared" si="0"/>
        <v>0.95</v>
      </c>
      <c r="E8" s="3">
        <f t="shared" ref="E8:E12" si="2">+_xlfn.NORM.S.INV(D8)</f>
        <v>1.6448536269514715</v>
      </c>
      <c r="M8" s="6">
        <v>0.9</v>
      </c>
      <c r="N8" s="9">
        <f t="shared" ref="N8:N12" si="3">100%-M8</f>
        <v>9.9999999999999978E-2</v>
      </c>
      <c r="O8" s="10">
        <f t="shared" ref="O8:O12" si="4">_xlfn.T.INV.2T($N8,O$6)</f>
        <v>1.6772241961243386</v>
      </c>
      <c r="P8" s="10">
        <f t="shared" si="1"/>
        <v>1.7108820799094284</v>
      </c>
      <c r="Q8" s="10">
        <f t="shared" si="1"/>
        <v>1.761310135774893</v>
      </c>
      <c r="R8" s="10">
        <f t="shared" si="1"/>
        <v>1.7396067260750732</v>
      </c>
      <c r="S8" s="12">
        <f t="shared" si="1"/>
        <v>6.3137515146750447</v>
      </c>
    </row>
    <row r="9" spans="3:20" ht="21" x14ac:dyDescent="0.35">
      <c r="C9" s="6">
        <v>0.95</v>
      </c>
      <c r="D9" s="2">
        <f t="shared" si="0"/>
        <v>0.97499999999999998</v>
      </c>
      <c r="E9" s="4">
        <f t="shared" si="2"/>
        <v>1.9599639845400536</v>
      </c>
      <c r="M9" s="6">
        <v>0.95</v>
      </c>
      <c r="N9" s="9">
        <f t="shared" si="3"/>
        <v>5.0000000000000044E-2</v>
      </c>
      <c r="O9" s="10">
        <f t="shared" si="4"/>
        <v>2.0106347576242314</v>
      </c>
      <c r="P9" s="10">
        <f t="shared" si="1"/>
        <v>2.0638985616280254</v>
      </c>
      <c r="Q9" s="10">
        <f t="shared" si="1"/>
        <v>2.1447866879178035</v>
      </c>
      <c r="R9" s="10">
        <f t="shared" si="1"/>
        <v>2.109815577833317</v>
      </c>
      <c r="S9" s="12">
        <f t="shared" si="1"/>
        <v>12.706204736174694</v>
      </c>
    </row>
    <row r="10" spans="3:20" ht="21" x14ac:dyDescent="0.35">
      <c r="C10" s="6">
        <v>0.96</v>
      </c>
      <c r="D10" s="2">
        <f t="shared" si="0"/>
        <v>0.98</v>
      </c>
      <c r="E10" s="3">
        <f t="shared" si="2"/>
        <v>2.0537489106318221</v>
      </c>
      <c r="M10" s="6">
        <v>0.96</v>
      </c>
      <c r="N10" s="9">
        <f t="shared" si="3"/>
        <v>4.0000000000000036E-2</v>
      </c>
      <c r="O10" s="10">
        <f t="shared" si="4"/>
        <v>2.1110734139993976</v>
      </c>
      <c r="P10" s="10">
        <f t="shared" si="1"/>
        <v>2.1715446760080801</v>
      </c>
      <c r="Q10" s="10">
        <f t="shared" si="1"/>
        <v>2.2637812790119063</v>
      </c>
      <c r="R10" s="10">
        <f t="shared" si="1"/>
        <v>2.2238453075168199</v>
      </c>
      <c r="S10" s="12">
        <f t="shared" si="1"/>
        <v>15.894544843865289</v>
      </c>
    </row>
    <row r="11" spans="3:20" ht="21" x14ac:dyDescent="0.35">
      <c r="C11" s="6">
        <v>0.98</v>
      </c>
      <c r="D11" s="2">
        <f t="shared" si="0"/>
        <v>0.99</v>
      </c>
      <c r="E11" s="3">
        <f t="shared" si="2"/>
        <v>2.3263478740408408</v>
      </c>
      <c r="M11" s="6">
        <v>0.98</v>
      </c>
      <c r="N11" s="9">
        <f t="shared" si="3"/>
        <v>2.0000000000000018E-2</v>
      </c>
      <c r="O11" s="10">
        <f t="shared" si="4"/>
        <v>2.406581273275608</v>
      </c>
      <c r="P11" s="10">
        <f t="shared" si="1"/>
        <v>2.4921594731577557</v>
      </c>
      <c r="Q11" s="10">
        <f t="shared" si="1"/>
        <v>2.6244940675900517</v>
      </c>
      <c r="R11" s="10">
        <f t="shared" si="1"/>
        <v>2.5669339837247178</v>
      </c>
      <c r="S11" s="12">
        <f t="shared" si="1"/>
        <v>31.820515953773928</v>
      </c>
    </row>
    <row r="12" spans="3:20" ht="21" x14ac:dyDescent="0.35">
      <c r="C12" s="6">
        <v>0.99</v>
      </c>
      <c r="D12" s="2">
        <f t="shared" si="0"/>
        <v>0.995</v>
      </c>
      <c r="E12" s="3">
        <f t="shared" si="2"/>
        <v>2.5758293035488999</v>
      </c>
      <c r="M12" s="6">
        <v>0.99</v>
      </c>
      <c r="N12" s="9">
        <f t="shared" si="3"/>
        <v>1.0000000000000009E-2</v>
      </c>
      <c r="O12" s="10">
        <f t="shared" si="4"/>
        <v>2.6822040269502154</v>
      </c>
      <c r="P12" s="10">
        <f t="shared" si="1"/>
        <v>2.7969395047744556</v>
      </c>
      <c r="Q12" s="10">
        <f t="shared" si="1"/>
        <v>2.9768427343708344</v>
      </c>
      <c r="R12" s="10">
        <f t="shared" si="1"/>
        <v>2.8982305196774178</v>
      </c>
      <c r="S12" s="12">
        <f t="shared" si="1"/>
        <v>63.656741162871526</v>
      </c>
    </row>
  </sheetData>
  <mergeCells count="1">
    <mergeCell ref="O5:R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35F33-E291-4100-B710-063ECD3E76C0}">
  <dimension ref="A2:Q67"/>
  <sheetViews>
    <sheetView tabSelected="1" topLeftCell="A44" zoomScale="85" zoomScaleNormal="85" workbookViewId="0">
      <selection activeCell="J68" sqref="J68"/>
    </sheetView>
  </sheetViews>
  <sheetFormatPr baseColWidth="10" defaultRowHeight="15.75" x14ac:dyDescent="0.25"/>
  <cols>
    <col min="1" max="1" width="12" style="19"/>
    <col min="2" max="2" width="15.5" style="19" bestFit="1" customWidth="1"/>
    <col min="3" max="3" width="19.5" style="19" customWidth="1"/>
    <col min="4" max="5" width="12" style="19"/>
    <col min="6" max="6" width="15.6640625" style="19" bestFit="1" customWidth="1"/>
    <col min="7" max="7" width="12.5" style="19" bestFit="1" customWidth="1"/>
    <col min="8" max="8" width="12" style="19"/>
    <col min="9" max="9" width="22.83203125" style="19" bestFit="1" customWidth="1"/>
    <col min="10" max="16384" width="12" style="19"/>
  </cols>
  <sheetData>
    <row r="2" spans="1:17" x14ac:dyDescent="0.25">
      <c r="A2" s="16" t="s">
        <v>28</v>
      </c>
      <c r="B2" s="21" t="s">
        <v>36</v>
      </c>
      <c r="C2" s="22"/>
      <c r="D2" s="22"/>
      <c r="E2" s="22"/>
      <c r="F2" s="22"/>
      <c r="G2" s="22"/>
      <c r="H2" s="22"/>
      <c r="I2" s="29"/>
      <c r="J2" s="29"/>
      <c r="K2" s="29"/>
      <c r="L2" s="29"/>
      <c r="M2" s="29"/>
      <c r="N2" s="29"/>
      <c r="O2" s="29"/>
      <c r="P2" s="29"/>
      <c r="Q2" s="29"/>
    </row>
    <row r="3" spans="1:17" x14ac:dyDescent="0.25">
      <c r="A3" s="16"/>
      <c r="B3" s="16"/>
      <c r="C3" s="17" t="s">
        <v>29</v>
      </c>
      <c r="D3" s="18">
        <v>49</v>
      </c>
    </row>
    <row r="4" spans="1:17" x14ac:dyDescent="0.25">
      <c r="C4" s="17" t="s">
        <v>30</v>
      </c>
      <c r="D4" s="18">
        <v>10</v>
      </c>
      <c r="F4" s="19" t="s">
        <v>33</v>
      </c>
      <c r="G4" s="20">
        <f>'Datos de Z, t y fórmulas'!E8*(('Respuesta Taller'!D5)/(SQRT('Respuesta Taller'!D3)))</f>
        <v>1.4098745373869754</v>
      </c>
    </row>
    <row r="5" spans="1:17" x14ac:dyDescent="0.25">
      <c r="C5" s="17" t="s">
        <v>31</v>
      </c>
      <c r="D5" s="18">
        <v>6</v>
      </c>
    </row>
    <row r="6" spans="1:17" x14ac:dyDescent="0.25">
      <c r="C6" s="17" t="s">
        <v>32</v>
      </c>
      <c r="D6" s="18">
        <v>0.9</v>
      </c>
      <c r="F6" s="19" t="s">
        <v>34</v>
      </c>
      <c r="G6" s="20">
        <f>D4-G4</f>
        <v>8.5901254626130239</v>
      </c>
      <c r="I6" s="30" t="s">
        <v>63</v>
      </c>
      <c r="J6" s="30"/>
      <c r="K6" s="30"/>
      <c r="L6" s="30"/>
    </row>
    <row r="7" spans="1:17" x14ac:dyDescent="0.25">
      <c r="F7" s="19" t="s">
        <v>35</v>
      </c>
      <c r="G7" s="20">
        <f>D4+G4</f>
        <v>11.409874537386976</v>
      </c>
      <c r="I7" s="30"/>
      <c r="J7" s="30"/>
      <c r="K7" s="30"/>
      <c r="L7" s="30"/>
    </row>
    <row r="8" spans="1:17" x14ac:dyDescent="0.25">
      <c r="I8" s="30"/>
      <c r="J8" s="30"/>
      <c r="K8" s="30"/>
      <c r="L8" s="30"/>
    </row>
    <row r="10" spans="1:17" x14ac:dyDescent="0.25">
      <c r="B10" s="21" t="s">
        <v>37</v>
      </c>
      <c r="C10" s="22"/>
      <c r="D10" s="22"/>
      <c r="E10" s="22"/>
      <c r="F10" s="22"/>
      <c r="G10" s="22"/>
      <c r="H10" s="22"/>
      <c r="I10" s="29"/>
      <c r="J10" s="29"/>
      <c r="K10" s="29"/>
      <c r="L10" s="29"/>
      <c r="M10" s="29"/>
      <c r="N10" s="29"/>
      <c r="O10" s="29"/>
      <c r="P10" s="29"/>
      <c r="Q10" s="29"/>
    </row>
    <row r="11" spans="1:17" x14ac:dyDescent="0.25">
      <c r="C11" s="17" t="s">
        <v>29</v>
      </c>
      <c r="D11" s="18">
        <v>49</v>
      </c>
      <c r="F11" s="19" t="s">
        <v>38</v>
      </c>
      <c r="G11" s="19">
        <f>'Datos de Z, t y fórmulas'!E9*((D13)/(SQRT(D11)))</f>
        <v>1.6799691296057602</v>
      </c>
    </row>
    <row r="12" spans="1:17" x14ac:dyDescent="0.25">
      <c r="C12" s="17" t="s">
        <v>30</v>
      </c>
      <c r="D12" s="18">
        <v>10</v>
      </c>
      <c r="F12" s="19" t="s">
        <v>34</v>
      </c>
      <c r="G12" s="19">
        <f>D12-G11</f>
        <v>8.3200308703942394</v>
      </c>
    </row>
    <row r="13" spans="1:17" x14ac:dyDescent="0.25">
      <c r="C13" s="17" t="s">
        <v>31</v>
      </c>
      <c r="D13" s="18">
        <v>6</v>
      </c>
      <c r="F13" s="19" t="s">
        <v>35</v>
      </c>
      <c r="G13" s="19">
        <f>D12+G11</f>
        <v>11.679969129605761</v>
      </c>
      <c r="I13" s="30" t="s">
        <v>64</v>
      </c>
      <c r="J13" s="30"/>
      <c r="K13" s="30"/>
      <c r="L13" s="30"/>
    </row>
    <row r="14" spans="1:17" x14ac:dyDescent="0.25">
      <c r="C14" s="17" t="s">
        <v>32</v>
      </c>
      <c r="D14" s="18">
        <v>0.95</v>
      </c>
      <c r="I14" s="30"/>
      <c r="J14" s="30"/>
      <c r="K14" s="30"/>
      <c r="L14" s="30"/>
    </row>
    <row r="15" spans="1:17" x14ac:dyDescent="0.25">
      <c r="I15" s="30"/>
      <c r="J15" s="30"/>
      <c r="K15" s="30"/>
      <c r="L15" s="30"/>
    </row>
    <row r="17" spans="2:17" x14ac:dyDescent="0.25">
      <c r="B17" s="21" t="s">
        <v>39</v>
      </c>
      <c r="C17" s="22"/>
      <c r="D17" s="22"/>
      <c r="E17" s="22"/>
      <c r="F17" s="22"/>
      <c r="G17" s="22"/>
      <c r="H17" s="22"/>
      <c r="I17" s="29"/>
      <c r="J17" s="29"/>
      <c r="K17" s="29"/>
      <c r="L17" s="29"/>
      <c r="M17" s="29"/>
      <c r="N17" s="29"/>
      <c r="O17" s="29"/>
      <c r="P17" s="29"/>
      <c r="Q17" s="29"/>
    </row>
    <row r="18" spans="2:17" x14ac:dyDescent="0.25">
      <c r="C18" s="17" t="s">
        <v>29</v>
      </c>
      <c r="D18" s="18">
        <v>49</v>
      </c>
      <c r="F18" s="19" t="s">
        <v>38</v>
      </c>
      <c r="G18" s="19">
        <f>'Datos de Z, t y fórmulas'!E9*(('Respuesta Taller'!D20)/(SQRT('Respuesta Taller'!D18)))</f>
        <v>2.5199536944086405</v>
      </c>
      <c r="I18" s="19" t="s">
        <v>40</v>
      </c>
    </row>
    <row r="19" spans="2:17" x14ac:dyDescent="0.25">
      <c r="C19" s="17" t="s">
        <v>30</v>
      </c>
      <c r="D19" s="18">
        <v>10</v>
      </c>
      <c r="F19" s="19" t="s">
        <v>34</v>
      </c>
      <c r="G19" s="19">
        <f>D19-G18</f>
        <v>7.48004630559136</v>
      </c>
    </row>
    <row r="20" spans="2:17" x14ac:dyDescent="0.25">
      <c r="C20" s="17" t="s">
        <v>31</v>
      </c>
      <c r="D20" s="18">
        <v>9</v>
      </c>
      <c r="F20" s="19" t="s">
        <v>35</v>
      </c>
      <c r="G20" s="19">
        <f>D19+G18</f>
        <v>12.51995369440864</v>
      </c>
    </row>
    <row r="21" spans="2:17" x14ac:dyDescent="0.25">
      <c r="C21" s="17" t="s">
        <v>32</v>
      </c>
      <c r="D21" s="18">
        <v>0.95</v>
      </c>
      <c r="I21" s="30" t="s">
        <v>65</v>
      </c>
      <c r="J21" s="30"/>
      <c r="K21" s="30"/>
      <c r="L21" s="30"/>
    </row>
    <row r="22" spans="2:17" x14ac:dyDescent="0.25">
      <c r="I22" s="30"/>
      <c r="J22" s="30"/>
      <c r="K22" s="30"/>
      <c r="L22" s="30"/>
    </row>
    <row r="23" spans="2:17" x14ac:dyDescent="0.25">
      <c r="I23" s="30"/>
      <c r="J23" s="30"/>
      <c r="K23" s="30"/>
      <c r="L23" s="30"/>
    </row>
    <row r="25" spans="2:17" x14ac:dyDescent="0.25">
      <c r="B25" s="21" t="s">
        <v>41</v>
      </c>
      <c r="C25" s="29" t="s">
        <v>42</v>
      </c>
      <c r="D25" s="29"/>
      <c r="E25" s="29"/>
      <c r="F25" s="29"/>
      <c r="G25" s="29"/>
      <c r="H25" s="29"/>
      <c r="I25" s="29"/>
      <c r="J25" s="29"/>
      <c r="K25" s="29"/>
      <c r="L25" s="29"/>
      <c r="M25" s="29"/>
      <c r="N25" s="29"/>
      <c r="O25" s="29"/>
      <c r="P25" s="29"/>
      <c r="Q25" s="29"/>
    </row>
    <row r="27" spans="2:17" ht="15.75" customHeight="1" x14ac:dyDescent="0.25">
      <c r="B27" s="31" t="s">
        <v>58</v>
      </c>
      <c r="C27" s="31"/>
      <c r="D27" s="31"/>
      <c r="E27" s="31"/>
      <c r="F27" s="31"/>
      <c r="G27" s="31"/>
      <c r="H27" s="31"/>
      <c r="I27" s="31"/>
    </row>
    <row r="28" spans="2:17" x14ac:dyDescent="0.25">
      <c r="B28" s="31"/>
      <c r="C28" s="31"/>
      <c r="D28" s="31"/>
      <c r="E28" s="31"/>
      <c r="F28" s="31"/>
      <c r="G28" s="31"/>
      <c r="H28" s="31"/>
      <c r="I28" s="31"/>
    </row>
    <row r="29" spans="2:17" x14ac:dyDescent="0.25">
      <c r="B29" s="31"/>
      <c r="C29" s="31"/>
      <c r="D29" s="31"/>
      <c r="E29" s="31"/>
      <c r="F29" s="31"/>
      <c r="G29" s="31"/>
      <c r="H29" s="31"/>
      <c r="I29" s="31"/>
    </row>
    <row r="31" spans="2:17" x14ac:dyDescent="0.25">
      <c r="B31" s="21" t="s">
        <v>43</v>
      </c>
      <c r="C31" s="32" t="s">
        <v>44</v>
      </c>
      <c r="D31" s="32"/>
      <c r="E31" s="32"/>
      <c r="F31" s="32"/>
      <c r="G31" s="32"/>
      <c r="H31" s="32"/>
      <c r="I31" s="32"/>
      <c r="J31" s="32"/>
      <c r="K31" s="32"/>
      <c r="L31" s="32"/>
      <c r="M31" s="32"/>
      <c r="N31" s="32"/>
      <c r="O31" s="32"/>
      <c r="P31" s="32"/>
      <c r="Q31" s="32"/>
    </row>
    <row r="33" spans="1:17" x14ac:dyDescent="0.25">
      <c r="B33" s="31" t="s">
        <v>59</v>
      </c>
      <c r="C33" s="31"/>
      <c r="D33" s="31"/>
      <c r="E33" s="31"/>
      <c r="F33" s="31"/>
      <c r="G33" s="31"/>
      <c r="H33" s="31"/>
      <c r="I33" s="31"/>
    </row>
    <row r="34" spans="1:17" x14ac:dyDescent="0.25">
      <c r="B34" s="31"/>
      <c r="C34" s="31"/>
      <c r="D34" s="31"/>
      <c r="E34" s="31"/>
      <c r="F34" s="31"/>
      <c r="G34" s="31"/>
      <c r="H34" s="31"/>
      <c r="I34" s="31"/>
    </row>
    <row r="35" spans="1:17" x14ac:dyDescent="0.25">
      <c r="B35" s="31"/>
      <c r="C35" s="31"/>
      <c r="D35" s="31"/>
      <c r="E35" s="31"/>
      <c r="F35" s="31"/>
      <c r="G35" s="31"/>
      <c r="H35" s="31"/>
      <c r="I35" s="31"/>
    </row>
    <row r="36" spans="1:17" x14ac:dyDescent="0.25">
      <c r="B36" s="31"/>
      <c r="C36" s="31"/>
      <c r="D36" s="31"/>
      <c r="E36" s="31"/>
      <c r="F36" s="31"/>
      <c r="G36" s="31"/>
      <c r="H36" s="31"/>
      <c r="I36" s="31"/>
    </row>
    <row r="38" spans="1:17" x14ac:dyDescent="0.25">
      <c r="A38" s="16" t="s">
        <v>45</v>
      </c>
      <c r="B38" s="23"/>
      <c r="C38" s="23"/>
      <c r="D38" s="23"/>
      <c r="E38" s="23"/>
      <c r="F38" s="33"/>
      <c r="G38" s="33"/>
      <c r="H38" s="33"/>
      <c r="I38" s="33"/>
      <c r="J38" s="33"/>
      <c r="K38" s="33"/>
      <c r="L38" s="33"/>
      <c r="M38" s="33"/>
      <c r="N38" s="33"/>
      <c r="O38" s="33"/>
      <c r="P38" s="33"/>
      <c r="Q38" s="33"/>
    </row>
    <row r="40" spans="1:17" ht="15.75" customHeight="1" x14ac:dyDescent="0.25">
      <c r="F40" s="35" t="s">
        <v>49</v>
      </c>
      <c r="G40" s="35"/>
      <c r="I40" s="31" t="s">
        <v>66</v>
      </c>
      <c r="J40" s="31"/>
      <c r="K40" s="31"/>
      <c r="L40" s="31"/>
      <c r="M40" s="31"/>
      <c r="N40" s="31"/>
      <c r="O40" s="31"/>
    </row>
    <row r="41" spans="1:17" x14ac:dyDescent="0.25">
      <c r="B41" s="17" t="s">
        <v>60</v>
      </c>
      <c r="C41" s="19">
        <v>1800</v>
      </c>
      <c r="F41" s="24" t="s">
        <v>48</v>
      </c>
      <c r="G41" s="24">
        <f>C44-('Datos de Z, t y fórmulas'!E12)*(SQRT((C44*C45)/C41))</f>
        <v>0.6380463410716789</v>
      </c>
      <c r="I41" s="31"/>
      <c r="J41" s="31"/>
      <c r="K41" s="31"/>
      <c r="L41" s="31"/>
      <c r="M41" s="31"/>
      <c r="N41" s="31"/>
      <c r="O41" s="31"/>
    </row>
    <row r="42" spans="1:17" x14ac:dyDescent="0.25">
      <c r="B42" s="17" t="s">
        <v>29</v>
      </c>
      <c r="C42" s="19">
        <v>1200</v>
      </c>
      <c r="F42" s="24" t="s">
        <v>50</v>
      </c>
      <c r="G42" s="24">
        <f>C44+('Datos de Z, t y fórmulas'!E12)*(SQRT((C45*C44)/C41))</f>
        <v>0.69528699226165436</v>
      </c>
      <c r="I42" s="31"/>
      <c r="J42" s="31"/>
      <c r="K42" s="31"/>
      <c r="L42" s="31"/>
      <c r="M42" s="31"/>
      <c r="N42" s="31"/>
      <c r="O42" s="31"/>
    </row>
    <row r="43" spans="1:17" x14ac:dyDescent="0.25">
      <c r="B43" s="17" t="s">
        <v>32</v>
      </c>
      <c r="C43" s="19">
        <v>0.99</v>
      </c>
      <c r="I43" s="31"/>
      <c r="J43" s="31"/>
      <c r="K43" s="31"/>
      <c r="L43" s="31"/>
      <c r="M43" s="31"/>
      <c r="N43" s="31"/>
      <c r="O43" s="31"/>
    </row>
    <row r="44" spans="1:17" ht="18.75" x14ac:dyDescent="0.3">
      <c r="B44" s="17" t="s">
        <v>46</v>
      </c>
      <c r="C44" s="19">
        <f>C42/C41</f>
        <v>0.66666666666666663</v>
      </c>
      <c r="F44" s="28" t="s">
        <v>51</v>
      </c>
      <c r="G44" s="28"/>
      <c r="I44" s="31"/>
      <c r="J44" s="31"/>
      <c r="K44" s="31"/>
      <c r="L44" s="31"/>
      <c r="M44" s="31"/>
      <c r="N44" s="31"/>
      <c r="O44" s="31"/>
    </row>
    <row r="45" spans="1:17" x14ac:dyDescent="0.25">
      <c r="B45" s="17" t="s">
        <v>47</v>
      </c>
      <c r="C45" s="19">
        <f>1-C44</f>
        <v>0.33333333333333337</v>
      </c>
      <c r="I45" s="31"/>
      <c r="J45" s="31"/>
      <c r="K45" s="31"/>
      <c r="L45" s="31"/>
      <c r="M45" s="31"/>
      <c r="N45" s="31"/>
      <c r="O45" s="31"/>
    </row>
    <row r="46" spans="1:17" x14ac:dyDescent="0.25">
      <c r="I46" s="31"/>
      <c r="J46" s="31"/>
      <c r="K46" s="31"/>
      <c r="L46" s="31"/>
      <c r="M46" s="31"/>
      <c r="N46" s="31"/>
      <c r="O46" s="31"/>
    </row>
    <row r="47" spans="1:17" x14ac:dyDescent="0.25">
      <c r="E47" s="25"/>
      <c r="I47" s="31"/>
      <c r="J47" s="31"/>
      <c r="K47" s="31"/>
      <c r="L47" s="31"/>
      <c r="M47" s="31"/>
      <c r="N47" s="31"/>
      <c r="O47" s="31"/>
    </row>
    <row r="49" spans="1:17" x14ac:dyDescent="0.25">
      <c r="A49" s="16" t="s">
        <v>52</v>
      </c>
      <c r="B49" s="23"/>
      <c r="C49" s="23"/>
      <c r="D49" s="23"/>
      <c r="E49" s="23"/>
      <c r="F49" s="23"/>
      <c r="G49" s="23"/>
      <c r="H49" s="23"/>
      <c r="I49" s="23"/>
      <c r="J49" s="23"/>
      <c r="K49" s="23"/>
      <c r="L49" s="23"/>
      <c r="M49" s="23"/>
      <c r="N49" s="23"/>
      <c r="O49" s="23"/>
      <c r="P49" s="23"/>
      <c r="Q49" s="23"/>
    </row>
    <row r="51" spans="1:17" x14ac:dyDescent="0.25">
      <c r="B51" s="17" t="s">
        <v>29</v>
      </c>
      <c r="C51" s="19">
        <v>18</v>
      </c>
      <c r="F51" s="34" t="s">
        <v>54</v>
      </c>
      <c r="G51" s="24" t="s">
        <v>55</v>
      </c>
      <c r="H51" s="24">
        <f>C52+('Respuesta Taller'!C55)*((C53)/SQRT(C51))</f>
        <v>48.994576601425969</v>
      </c>
      <c r="J51" s="30" t="s">
        <v>67</v>
      </c>
      <c r="K51" s="30"/>
      <c r="L51" s="30"/>
      <c r="M51" s="30"/>
    </row>
    <row r="52" spans="1:17" x14ac:dyDescent="0.25">
      <c r="B52" s="17" t="s">
        <v>30</v>
      </c>
      <c r="C52" s="19">
        <v>48</v>
      </c>
      <c r="F52" s="34"/>
      <c r="G52" s="24" t="s">
        <v>56</v>
      </c>
      <c r="H52" s="24">
        <f>C52-(C55)*(('Respuesta Taller'!C53)/(SQRT('Respuesta Taller'!C51)))</f>
        <v>47.005423398574031</v>
      </c>
      <c r="J52" s="30"/>
      <c r="K52" s="30"/>
      <c r="L52" s="30"/>
      <c r="M52" s="30"/>
    </row>
    <row r="53" spans="1:17" x14ac:dyDescent="0.25">
      <c r="B53" s="17" t="s">
        <v>68</v>
      </c>
      <c r="C53" s="19">
        <v>2</v>
      </c>
      <c r="J53" s="30"/>
      <c r="K53" s="30"/>
      <c r="L53" s="30"/>
      <c r="M53" s="30"/>
    </row>
    <row r="54" spans="1:17" ht="18.75" x14ac:dyDescent="0.3">
      <c r="B54" s="17" t="s">
        <v>32</v>
      </c>
      <c r="C54" s="19">
        <v>0.95</v>
      </c>
      <c r="F54" s="28"/>
      <c r="G54" s="28"/>
      <c r="J54" s="30"/>
      <c r="K54" s="30"/>
      <c r="L54" s="30"/>
      <c r="M54" s="30"/>
    </row>
    <row r="55" spans="1:17" x14ac:dyDescent="0.25">
      <c r="B55" s="17" t="s">
        <v>62</v>
      </c>
      <c r="C55" s="19">
        <f>'Datos de Z, t y fórmulas'!R9</f>
        <v>2.109815577833317</v>
      </c>
      <c r="J55" s="30"/>
      <c r="K55" s="30"/>
      <c r="L55" s="30"/>
      <c r="M55" s="30"/>
    </row>
    <row r="56" spans="1:17" x14ac:dyDescent="0.25">
      <c r="J56" s="30"/>
      <c r="K56" s="30"/>
      <c r="L56" s="30"/>
      <c r="M56" s="30"/>
    </row>
    <row r="59" spans="1:17" x14ac:dyDescent="0.25">
      <c r="A59" s="16" t="s">
        <v>57</v>
      </c>
      <c r="B59" s="23"/>
      <c r="C59" s="23"/>
      <c r="D59" s="23"/>
      <c r="E59" s="23"/>
      <c r="F59" s="23"/>
      <c r="G59" s="23"/>
      <c r="H59" s="23"/>
      <c r="I59" s="23"/>
      <c r="J59" s="23"/>
      <c r="K59" s="23"/>
      <c r="L59" s="23"/>
      <c r="M59" s="23"/>
      <c r="N59" s="23"/>
      <c r="O59" s="23"/>
      <c r="P59" s="23"/>
      <c r="Q59" s="23"/>
    </row>
    <row r="61" spans="1:17" x14ac:dyDescent="0.25">
      <c r="B61" s="17" t="s">
        <v>30</v>
      </c>
      <c r="C61" s="19">
        <v>130</v>
      </c>
    </row>
    <row r="62" spans="1:17" x14ac:dyDescent="0.25">
      <c r="B62" s="17" t="s">
        <v>69</v>
      </c>
      <c r="C62" s="19">
        <v>15</v>
      </c>
      <c r="F62" s="34" t="s">
        <v>54</v>
      </c>
      <c r="G62" s="24" t="s">
        <v>55</v>
      </c>
      <c r="H62" s="24">
        <f>C61+(C64)*((C62)/SQRT(C65))</f>
        <v>130.58154357683833</v>
      </c>
      <c r="J62" s="30" t="s">
        <v>70</v>
      </c>
      <c r="K62" s="30"/>
      <c r="L62" s="30"/>
      <c r="M62" s="30"/>
    </row>
    <row r="63" spans="1:17" x14ac:dyDescent="0.25">
      <c r="B63" s="17" t="s">
        <v>32</v>
      </c>
      <c r="C63" s="19">
        <v>0.9</v>
      </c>
      <c r="F63" s="34"/>
      <c r="G63" s="24" t="s">
        <v>56</v>
      </c>
      <c r="H63" s="24">
        <f>C61-(C64)*((C62/SQRT(C65)))</f>
        <v>129.41845642316167</v>
      </c>
      <c r="J63" s="30"/>
      <c r="K63" s="30"/>
      <c r="L63" s="30"/>
      <c r="M63" s="30"/>
    </row>
    <row r="64" spans="1:17" x14ac:dyDescent="0.25">
      <c r="B64" s="17" t="s">
        <v>53</v>
      </c>
      <c r="C64" s="19">
        <f>'Datos de Z, t y fórmulas'!E8</f>
        <v>1.6448536269514715</v>
      </c>
      <c r="J64" s="30"/>
      <c r="K64" s="30"/>
      <c r="L64" s="30"/>
      <c r="M64" s="30"/>
    </row>
    <row r="65" spans="2:13" ht="18.75" x14ac:dyDescent="0.3">
      <c r="B65" s="17" t="s">
        <v>60</v>
      </c>
      <c r="C65" s="19">
        <v>1800</v>
      </c>
      <c r="F65" s="28" t="s">
        <v>61</v>
      </c>
      <c r="G65" s="28"/>
      <c r="H65" s="28"/>
      <c r="J65" s="30"/>
      <c r="K65" s="30"/>
      <c r="L65" s="30"/>
      <c r="M65" s="30"/>
    </row>
    <row r="66" spans="2:13" x14ac:dyDescent="0.25">
      <c r="J66" s="30"/>
      <c r="K66" s="30"/>
      <c r="L66" s="30"/>
      <c r="M66" s="30"/>
    </row>
    <row r="67" spans="2:13" x14ac:dyDescent="0.25">
      <c r="J67" s="30"/>
      <c r="K67" s="30"/>
      <c r="L67" s="30"/>
      <c r="M67" s="30"/>
    </row>
  </sheetData>
  <mergeCells count="20">
    <mergeCell ref="J51:M56"/>
    <mergeCell ref="J62:M67"/>
    <mergeCell ref="F62:F63"/>
    <mergeCell ref="F65:H65"/>
    <mergeCell ref="F40:G40"/>
    <mergeCell ref="F44:G44"/>
    <mergeCell ref="F51:F52"/>
    <mergeCell ref="F54:G54"/>
    <mergeCell ref="I2:Q2"/>
    <mergeCell ref="I6:L8"/>
    <mergeCell ref="I13:L15"/>
    <mergeCell ref="I21:L23"/>
    <mergeCell ref="I40:O47"/>
    <mergeCell ref="C31:Q31"/>
    <mergeCell ref="F38:Q38"/>
    <mergeCell ref="C25:Q25"/>
    <mergeCell ref="I17:Q17"/>
    <mergeCell ref="I10:Q10"/>
    <mergeCell ref="B27:I29"/>
    <mergeCell ref="B33:I3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Taller</vt:lpstr>
      <vt:lpstr>Datos de Z, t y fórmulas</vt:lpstr>
      <vt:lpstr>Respuesta Taller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osorno</dc:creator>
  <cp:lastModifiedBy>USUARIO</cp:lastModifiedBy>
  <dcterms:created xsi:type="dcterms:W3CDTF">2020-11-05T02:25:55Z</dcterms:created>
  <dcterms:modified xsi:type="dcterms:W3CDTF">2020-11-08T02:34:34Z</dcterms:modified>
</cp:coreProperties>
</file>