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data analysis\"/>
    </mc:Choice>
  </mc:AlternateContent>
  <xr:revisionPtr revIDLastSave="0" documentId="8_{C44659E5-CE93-447C-B338-61E89282A66F}" xr6:coauthVersionLast="47" xr6:coauthVersionMax="47" xr10:uidLastSave="{00000000-0000-0000-0000-000000000000}"/>
  <bookViews>
    <workbookView xWindow="-108" yWindow="-108" windowWidth="23256" windowHeight="12576" firstSheet="5" activeTab="7" xr2:uid="{6686153D-CE7C-4682-88D9-C1412226FC1D}"/>
  </bookViews>
  <sheets>
    <sheet name="Return" sheetId="4" r:id="rId1"/>
    <sheet name="People" sheetId="3" r:id="rId2"/>
    <sheet name="Shipping Cost" sheetId="5" r:id="rId3"/>
    <sheet name="Orders" sheetId="2" r:id="rId4"/>
    <sheet name="Pivot Calculations" sheetId="6" r:id="rId5"/>
    <sheet name="Dashboard Creation" sheetId="7" r:id="rId6"/>
    <sheet name="Sales Dashboard Calculation" sheetId="9" r:id="rId7"/>
    <sheet name="Wireframe" sheetId="8" r:id="rId8"/>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27" r:id="rId9"/>
    <pivotCache cacheId="28" r:id="rId10"/>
    <pivotCache cacheId="29" r:id="rId11"/>
    <pivotCache cacheId="30" r:id="rId12"/>
    <pivotCache cacheId="31" r:id="rId13"/>
    <pivotCache cacheId="32" r:id="rId14"/>
    <pivotCache cacheId="33" r:id="rId15"/>
    <pivotCache cacheId="34" r:id="rId16"/>
    <pivotCache cacheId="35" r:id="rId17"/>
    <pivotCache cacheId="38" r:id="rId18"/>
    <pivotCache cacheId="44" r:id="rId19"/>
    <pivotCache cacheId="45" r:id="rId20"/>
    <pivotCache cacheId="46" r:id="rId21"/>
    <pivotCache cacheId="176" r:id="rId22"/>
    <pivotCache cacheId="179" r:id="rId23"/>
    <pivotCache cacheId="182" r:id="rId24"/>
    <pivotCache cacheId="185" r:id="rId25"/>
    <pivotCache cacheId="188" r:id="rId26"/>
    <pivotCache cacheId="191" r:id="rId27"/>
    <pivotCache cacheId="194" r:id="rId28"/>
  </pivotCaches>
  <extLst>
    <ext xmlns:x14="http://schemas.microsoft.com/office/spreadsheetml/2009/9/main" uri="{876F7934-8845-4945-9796-88D515C7AA90}">
      <x14:pivotCaches>
        <pivotCache cacheId="47"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E12" i="9"/>
  <c r="E11" i="9"/>
  <c r="E10" i="9"/>
  <c r="E7" i="9"/>
  <c r="F7" i="9"/>
  <c r="D7" i="9"/>
  <c r="D6" i="9"/>
  <c r="A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<sst xmlns="http://schemas.openxmlformats.org/spreadsheetml/2006/main" count="130787" uniqueCount="11008">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</sst>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
      <sz val="11"/>
      <color theme="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5"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5" borderId="0" xfId="0" applyFill="1"/>
    <xf numFmtId="43" fontId="0" fillId="0" borderId="0" xfId="1" applyFont="1"/>
    <xf numFmtId="164" fontId="0" fillId="0" borderId="0" xfId="1" applyNumberFormat="1" applyFont="1"/>
    <xf numFmtId="37" fontId="0" fillId="0" borderId="0" xfId="1" applyNumberFormat="1" applyFon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0" borderId="0" xfId="0" applyNumberFormat="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Detroit</c:v>
                </c:pt>
                <c:pt idx="1">
                  <c:v>Jacksonville</c:v>
                </c:pt>
                <c:pt idx="2">
                  <c:v>San Diego</c:v>
                </c:pt>
                <c:pt idx="3">
                  <c:v>Chicago</c:v>
                </c:pt>
                <c:pt idx="4">
                  <c:v>Houston</c:v>
                </c:pt>
                <c:pt idx="5">
                  <c:v>Seattle</c:v>
                </c:pt>
                <c:pt idx="6">
                  <c:v>San Francisco</c:v>
                </c:pt>
                <c:pt idx="7">
                  <c:v>Philadelphia</c:v>
                </c:pt>
                <c:pt idx="8">
                  <c:v>Los Angeles</c:v>
                </c:pt>
                <c:pt idx="9">
                  <c:v>New York City</c:v>
                </c:pt>
              </c:strCache>
            </c:strRef>
          </c:cat>
          <c:val>
            <c:numRef>
              <c:f>'Sales Dashboard Calculation'!$J$3:$J$13</c:f>
              <c:numCache>
                <c:formatCode>#,##0</c:formatCode>
                <c:ptCount val="10"/>
                <c:pt idx="0">
                  <c:v>41904.766000000018</c:v>
                </c:pt>
                <c:pt idx="1">
                  <c:v>44460.570999999996</c:v>
                </c:pt>
                <c:pt idx="2">
                  <c:v>45755.667999999991</c:v>
                </c:pt>
                <c:pt idx="3">
                  <c:v>46798.940000000031</c:v>
                </c:pt>
                <c:pt idx="4">
                  <c:v>64011.914399999929</c:v>
                </c:pt>
                <c:pt idx="5">
                  <c:v>95363.625999999975</c:v>
                </c:pt>
                <c:pt idx="6">
                  <c:v>101448.43199999993</c:v>
                </c:pt>
                <c:pt idx="7">
                  <c:v>106029.86400000006</c:v>
                </c:pt>
                <c:pt idx="8">
                  <c:v>149831.98249999987</c:v>
                </c:pt>
                <c:pt idx="9">
                  <c:v>236646.09300000008</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682780.62040000036</c:v>
                </c:pt>
                <c:pt idx="1">
                  <c:v>670470.10300000291</c:v>
                </c:pt>
                <c:pt idx="2">
                  <c:v>763445.85899999738</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Ohio</c:v>
                </c:pt>
                <c:pt idx="6">
                  <c:v>Florida</c:v>
                </c:pt>
                <c:pt idx="7">
                  <c:v>Illinois</c:v>
                </c:pt>
                <c:pt idx="8">
                  <c:v>Michigan</c:v>
                </c:pt>
                <c:pt idx="9">
                  <c:v>Virginia</c:v>
                </c:pt>
              </c:strCache>
            </c:strRef>
          </c:cat>
          <c:val>
            <c:numRef>
              <c:f>'Sales Dashboard Calculation'!$R$3:$R$13</c:f>
              <c:numCache>
                <c:formatCode>#,##0</c:formatCode>
                <c:ptCount val="10"/>
                <c:pt idx="0">
                  <c:v>392769.94300000055</c:v>
                </c:pt>
                <c:pt idx="1">
                  <c:v>288485.15299999982</c:v>
                </c:pt>
                <c:pt idx="2">
                  <c:v>112750.26700000004</c:v>
                </c:pt>
                <c:pt idx="3">
                  <c:v>160989.31739999994</c:v>
                </c:pt>
                <c:pt idx="4">
                  <c:v>113573.49599999996</c:v>
                </c:pt>
                <c:pt idx="5">
                  <c:v>71582.114999999976</c:v>
                </c:pt>
                <c:pt idx="6">
                  <c:v>87833.148000000016</c:v>
                </c:pt>
                <c:pt idx="7">
                  <c:v>78211.811999999889</c:v>
                </c:pt>
                <c:pt idx="8">
                  <c:v>74698.101999999999</c:v>
                </c:pt>
                <c:pt idx="9">
                  <c:v>67139.41</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487232.91140000045</c:v>
                </c:pt>
                <c:pt idx="1">
                  <c:v>637076.09599999897</c:v>
                </c:pt>
                <c:pt idx="2">
                  <c:v>374412.80800000002</c:v>
                </c:pt>
                <c:pt idx="3">
                  <c:v>617974.76700000139</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53-4E53-A9AA-173FA2982B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53-4E53-A9AA-173FA2982B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53-4E53-A9AA-173FA2982B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53-4E53-A9AA-173FA2982B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253-4E53-A9AA-173FA2982B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193429.58400000003</c:v>
                </c:pt>
                <c:pt idx="1">
                  <c:v>303294.40100000048</c:v>
                </c:pt>
                <c:pt idx="2">
                  <c:v>302373.44000000018</c:v>
                </c:pt>
                <c:pt idx="3">
                  <c:v>209163.68000000002</c:v>
                </c:pt>
                <c:pt idx="4">
                  <c:v>189923.25000000009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455027.95010000071</c:v>
                </c:pt>
                <c:pt idx="1">
                  <c:v>430871.61499999929</c:v>
                </c:pt>
                <c:pt idx="2">
                  <c:v>573083.82600000035</c:v>
                </c:pt>
                <c:pt idx="3">
                  <c:v>657713.19130000065</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7056</c:v>
                </c:pt>
                <c:pt idx="1">
                  <c:v>7381</c:v>
                </c:pt>
                <c:pt idx="2">
                  <c:v>9047</c:v>
                </c:pt>
                <c:pt idx="3">
                  <c:v>11336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134452.06299999985</c:v>
                </c:pt>
                <c:pt idx="1">
                  <c:v>86425.984999999971</c:v>
                </c:pt>
                <c:pt idx="2">
                  <c:v>38533.282999999996</c:v>
                </c:pt>
                <c:pt idx="3">
                  <c:v>57590.443399999996</c:v>
                </c:pt>
                <c:pt idx="4">
                  <c:v>40986.383999999998</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120852.08599999997</c:v>
                </c:pt>
                <c:pt idx="1">
                  <c:v>86028.195999999938</c:v>
                </c:pt>
                <c:pt idx="2">
                  <c:v>34637.062999999987</c:v>
                </c:pt>
                <c:pt idx="3">
                  <c:v>40119.945999999982</c:v>
                </c:pt>
                <c:pt idx="4">
                  <c:v>37271.376000000011</c:v>
                </c:pt>
              </c:numCache>
            </c:numRef>
          </c:val>
          <c:extLst>
            <c:ext xmlns:c16="http://schemas.microsoft.com/office/drawing/2014/chart" uri="{C3380CC4-5D6E-409C-BE32-E72D297353CC}">
              <c16:uniqueId val="{00000008-BDFB-46B2-BB6C-A293E40D2152}"/>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137465.79399999999</c:v>
                </c:pt>
                <c:pt idx="1">
                  <c:v>116030.97200000004</c:v>
                </c:pt>
                <c:pt idx="2">
                  <c:v>39579.920999999988</c:v>
                </c:pt>
                <c:pt idx="3">
                  <c:v>63278.927999999964</c:v>
                </c:pt>
                <c:pt idx="4">
                  <c:v>35315.736000000012</c:v>
                </c:pt>
              </c:numCache>
            </c:numRef>
          </c:val>
          <c:extLst>
            <c:ext xmlns:c16="http://schemas.microsoft.com/office/drawing/2014/chart" uri="{C3380CC4-5D6E-409C-BE32-E72D297353CC}">
              <c16:uniqueId val="{00000009-BDFB-46B2-BB6C-A293E40D2152}"/>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33075626476621"/>
          <c:y val="8.829899547035637E-2"/>
          <c:w val="0.56392410217851718"/>
          <c:h val="0.88551365079079436"/>
        </c:manualLayout>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Detroit</c:v>
                </c:pt>
                <c:pt idx="1">
                  <c:v>Jacksonville</c:v>
                </c:pt>
                <c:pt idx="2">
                  <c:v>San Diego</c:v>
                </c:pt>
                <c:pt idx="3">
                  <c:v>Chicago</c:v>
                </c:pt>
                <c:pt idx="4">
                  <c:v>Houston</c:v>
                </c:pt>
                <c:pt idx="5">
                  <c:v>Seattle</c:v>
                </c:pt>
                <c:pt idx="6">
                  <c:v>San Francisco</c:v>
                </c:pt>
                <c:pt idx="7">
                  <c:v>Philadelphia</c:v>
                </c:pt>
                <c:pt idx="8">
                  <c:v>Los Angeles</c:v>
                </c:pt>
                <c:pt idx="9">
                  <c:v>New York City</c:v>
                </c:pt>
              </c:strCache>
            </c:strRef>
          </c:cat>
          <c:val>
            <c:numRef>
              <c:f>'Sales Dashboard Calculation'!$J$3:$J$13</c:f>
              <c:numCache>
                <c:formatCode>#,##0</c:formatCode>
                <c:ptCount val="10"/>
                <c:pt idx="0">
                  <c:v>41904.766000000018</c:v>
                </c:pt>
                <c:pt idx="1">
                  <c:v>44460.570999999996</c:v>
                </c:pt>
                <c:pt idx="2">
                  <c:v>45755.667999999991</c:v>
                </c:pt>
                <c:pt idx="3">
                  <c:v>46798.940000000031</c:v>
                </c:pt>
                <c:pt idx="4">
                  <c:v>64011.914399999929</c:v>
                </c:pt>
                <c:pt idx="5">
                  <c:v>95363.625999999975</c:v>
                </c:pt>
                <c:pt idx="6">
                  <c:v>101448.43199999993</c:v>
                </c:pt>
                <c:pt idx="7">
                  <c:v>106029.86400000006</c:v>
                </c:pt>
                <c:pt idx="8">
                  <c:v>149831.98249999987</c:v>
                </c:pt>
                <c:pt idx="9">
                  <c:v>236646.09300000008</c:v>
                </c:pt>
              </c:numCache>
            </c:numRef>
          </c:val>
          <c:extLst>
            <c:ext xmlns:c16="http://schemas.microsoft.com/office/drawing/2014/chart" uri="{C3380CC4-5D6E-409C-BE32-E72D297353CC}">
              <c16:uniqueId val="{00000000-07D7-45CD-A437-AA6754A0E8FF}"/>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682780.62040000036</c:v>
                </c:pt>
                <c:pt idx="1">
                  <c:v>670470.10300000291</c:v>
                </c:pt>
                <c:pt idx="2">
                  <c:v>763445.85899999738</c:v>
                </c:pt>
              </c:numCache>
            </c:numRef>
          </c:val>
          <c:extLst>
            <c:ext xmlns:c16="http://schemas.microsoft.com/office/drawing/2014/chart" uri="{C3380CC4-5D6E-409C-BE32-E72D297353CC}">
              <c16:uniqueId val="{00000000-C575-4BE0-8D64-AE9F6C8893EA}"/>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California</c:v>
                </c:pt>
                <c:pt idx="1">
                  <c:v>New York</c:v>
                </c:pt>
                <c:pt idx="2">
                  <c:v>Pennsylvania</c:v>
                </c:pt>
                <c:pt idx="3">
                  <c:v>Texas</c:v>
                </c:pt>
                <c:pt idx="4">
                  <c:v>Washington</c:v>
                </c:pt>
                <c:pt idx="5">
                  <c:v>Ohio</c:v>
                </c:pt>
                <c:pt idx="6">
                  <c:v>Florida</c:v>
                </c:pt>
                <c:pt idx="7">
                  <c:v>Illinois</c:v>
                </c:pt>
                <c:pt idx="8">
                  <c:v>Michigan</c:v>
                </c:pt>
                <c:pt idx="9">
                  <c:v>Virginia</c:v>
                </c:pt>
              </c:strCache>
            </c:strRef>
          </c:cat>
          <c:val>
            <c:numRef>
              <c:f>'Sales Dashboard Calculation'!$R$3:$R$13</c:f>
              <c:numCache>
                <c:formatCode>#,##0</c:formatCode>
                <c:ptCount val="10"/>
                <c:pt idx="0">
                  <c:v>392769.94300000055</c:v>
                </c:pt>
                <c:pt idx="1">
                  <c:v>288485.15299999982</c:v>
                </c:pt>
                <c:pt idx="2">
                  <c:v>112750.26700000004</c:v>
                </c:pt>
                <c:pt idx="3">
                  <c:v>160989.31739999994</c:v>
                </c:pt>
                <c:pt idx="4">
                  <c:v>113573.49599999996</c:v>
                </c:pt>
                <c:pt idx="5">
                  <c:v>71582.114999999976</c:v>
                </c:pt>
                <c:pt idx="6">
                  <c:v>87833.148000000016</c:v>
                </c:pt>
                <c:pt idx="7">
                  <c:v>78211.811999999889</c:v>
                </c:pt>
                <c:pt idx="8">
                  <c:v>74698.101999999999</c:v>
                </c:pt>
                <c:pt idx="9">
                  <c:v>67139.41</c:v>
                </c:pt>
              </c:numCache>
            </c:numRef>
          </c:val>
          <c:extLst>
            <c:ext xmlns:c16="http://schemas.microsoft.com/office/drawing/2014/chart" uri="{C3380CC4-5D6E-409C-BE32-E72D297353CC}">
              <c16:uniqueId val="{00000000-BC8B-4FD6-ADD2-256338126FC1}"/>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layout>
        <c:manualLayout>
          <c:xMode val="edge"/>
          <c:yMode val="edge"/>
          <c:x val="0.16995483130101"/>
          <c:y val="3.8647342995169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80819290286866E-2"/>
          <c:y val="0.21039289085971297"/>
          <c:w val="0.89038361419426271"/>
          <c:h val="0.51277736859556"/>
        </c:manualLayout>
      </c:layout>
      <c:barChart>
        <c:barDir val="col"/>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487232.91140000045</c:v>
                </c:pt>
                <c:pt idx="1">
                  <c:v>637076.09599999897</c:v>
                </c:pt>
                <c:pt idx="2">
                  <c:v>374412.80800000002</c:v>
                </c:pt>
                <c:pt idx="3">
                  <c:v>617974.76700000139</c:v>
                </c:pt>
              </c:numCache>
            </c:numRef>
          </c:val>
          <c:extLst>
            <c:ext xmlns:c16="http://schemas.microsoft.com/office/drawing/2014/chart" uri="{C3380CC4-5D6E-409C-BE32-E72D297353CC}">
              <c16:uniqueId val="{00000000-2409-4FC6-B2A1-055883BC3CD2}"/>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[Analyise data for e-commerce by Exel .xlsx]Sales Dashboard Calculation!Sales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tint val="77000"/>
            </a:schemeClr>
          </a:solidFill>
          <a:ln w="19050">
            <a:solidFill>
              <a:schemeClr val="lt1"/>
            </a:solidFill>
          </a:ln>
          <a:effectLst/>
        </c:spPr>
      </c:pivotFmt>
      <c:pivotFmt>
        <c:idx val="13"/>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404-43D3-B004-009D8964D5EF}"/>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404-43D3-B004-009D8964D5E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404-43D3-B004-009D8964D5EF}"/>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404-43D3-B004-009D8964D5EF}"/>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404-43D3-B004-009D8964D5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193429.58400000003</c:v>
                </c:pt>
                <c:pt idx="1">
                  <c:v>303294.40100000048</c:v>
                </c:pt>
                <c:pt idx="2">
                  <c:v>302373.44000000018</c:v>
                </c:pt>
                <c:pt idx="3">
                  <c:v>209163.68000000002</c:v>
                </c:pt>
                <c:pt idx="4">
                  <c:v>189923.25000000009</c:v>
                </c:pt>
              </c:numCache>
            </c:numRef>
          </c:val>
          <c:extLst>
            <c:ext xmlns:c16="http://schemas.microsoft.com/office/drawing/2014/chart" uri="{C3380CC4-5D6E-409C-BE32-E72D297353CC}">
              <c16:uniqueId val="{0000000A-F404-43D3-B004-009D8964D5E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455027.95010000071</c:v>
                </c:pt>
                <c:pt idx="1">
                  <c:v>430871.61499999929</c:v>
                </c:pt>
                <c:pt idx="2">
                  <c:v>573083.82600000035</c:v>
                </c:pt>
                <c:pt idx="3">
                  <c:v>657713.19130000065</c:v>
                </c:pt>
              </c:numCache>
            </c:numRef>
          </c:val>
          <c:smooth val="0"/>
          <c:extLst>
            <c:ext xmlns:c16="http://schemas.microsoft.com/office/drawing/2014/chart" uri="{C3380CC4-5D6E-409C-BE32-E72D297353CC}">
              <c16:uniqueId val="{00000000-4035-4609-BC10-5FD3AD65C20D}"/>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7056</c:v>
                </c:pt>
                <c:pt idx="1">
                  <c:v>7381</c:v>
                </c:pt>
                <c:pt idx="2">
                  <c:v>9047</c:v>
                </c:pt>
                <c:pt idx="3">
                  <c:v>11336</c:v>
                </c:pt>
              </c:numCache>
            </c:numRef>
          </c:val>
          <c:smooth val="0"/>
          <c:extLst>
            <c:ext xmlns:c16="http://schemas.microsoft.com/office/drawing/2014/chart" uri="{C3380CC4-5D6E-409C-BE32-E72D297353CC}">
              <c16:uniqueId val="{00000001-4035-4609-BC10-5FD3AD65C20D}"/>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[Analyise data for e-commerce by Exel .xlsx]Sales Dashboard Calculation!Top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134452.06299999985</c:v>
                </c:pt>
                <c:pt idx="1">
                  <c:v>86425.984999999971</c:v>
                </c:pt>
                <c:pt idx="2">
                  <c:v>38533.282999999996</c:v>
                </c:pt>
                <c:pt idx="3">
                  <c:v>57590.443399999996</c:v>
                </c:pt>
                <c:pt idx="4">
                  <c:v>40986.383999999998</c:v>
                </c:pt>
              </c:numCache>
            </c:numRef>
          </c:val>
          <c:extLst>
            <c:ext xmlns:c16="http://schemas.microsoft.com/office/drawing/2014/chart" uri="{C3380CC4-5D6E-409C-BE32-E72D297353CC}">
              <c16:uniqueId val="{00000000-DFBB-477A-B123-057CFCA7C16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120852.08599999997</c:v>
                </c:pt>
                <c:pt idx="1">
                  <c:v>86028.195999999938</c:v>
                </c:pt>
                <c:pt idx="2">
                  <c:v>34637.062999999987</c:v>
                </c:pt>
                <c:pt idx="3">
                  <c:v>40119.945999999982</c:v>
                </c:pt>
                <c:pt idx="4">
                  <c:v>37271.376000000011</c:v>
                </c:pt>
              </c:numCache>
            </c:numRef>
          </c:val>
          <c:extLst>
            <c:ext xmlns:c16="http://schemas.microsoft.com/office/drawing/2014/chart" uri="{C3380CC4-5D6E-409C-BE32-E72D297353CC}">
              <c16:uniqueId val="{00000008-DFBB-477A-B123-057CFCA7C16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137465.79399999999</c:v>
                </c:pt>
                <c:pt idx="1">
                  <c:v>116030.97200000004</c:v>
                </c:pt>
                <c:pt idx="2">
                  <c:v>39579.920999999988</c:v>
                </c:pt>
                <c:pt idx="3">
                  <c:v>63278.927999999964</c:v>
                </c:pt>
                <c:pt idx="4">
                  <c:v>35315.736000000012</c:v>
                </c:pt>
              </c:numCache>
            </c:numRef>
          </c:val>
          <c:extLst>
            <c:ext xmlns:c16="http://schemas.microsoft.com/office/drawing/2014/chart" uri="{C3380CC4-5D6E-409C-BE32-E72D297353CC}">
              <c16:uniqueId val="{00000009-DFBB-477A-B123-057CFCA7C16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129540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335280</xdr:colOff>
      <xdr:row>0</xdr:row>
      <xdr:rowOff>83819</xdr:rowOff>
    </xdr:from>
    <xdr:to>
      <xdr:col>23</xdr:col>
      <xdr:colOff>299085</xdr:colOff>
      <xdr:row>3</xdr:row>
      <xdr:rowOff>41909</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335280" y="83819"/>
          <a:ext cx="13984605" cy="52959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330835</xdr:colOff>
      <xdr:row>9</xdr:row>
      <xdr:rowOff>5715</xdr:rowOff>
    </xdr:from>
    <xdr:to>
      <xdr:col>4</xdr:col>
      <xdr:colOff>381000</xdr:colOff>
      <xdr:row>19</xdr:row>
      <xdr:rowOff>81915</xdr:rowOff>
    </xdr:to>
    <xdr:sp macro="" textlink="">
      <xdr:nvSpPr>
        <xdr:cNvPr id="4" name="Rectangle 3">
          <a:extLst>
            <a:ext uri="{FF2B5EF4-FFF2-40B4-BE49-F238E27FC236}">
              <a16:creationId xmlns:a16="http://schemas.microsoft.com/office/drawing/2014/main" id="{611179CE-01E1-D72D-C207-1BFBE29E477C}"/>
            </a:ext>
          </a:extLst>
        </xdr:cNvPr>
        <xdr:cNvSpPr/>
      </xdr:nvSpPr>
      <xdr:spPr>
        <a:xfrm>
          <a:off x="330835" y="1720215"/>
          <a:ext cx="248856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537211</xdr:colOff>
      <xdr:row>9</xdr:row>
      <xdr:rowOff>5715</xdr:rowOff>
    </xdr:from>
    <xdr:to>
      <xdr:col>9</xdr:col>
      <xdr:colOff>38101</xdr:colOff>
      <xdr:row>19</xdr:row>
      <xdr:rowOff>81915</xdr:rowOff>
    </xdr:to>
    <xdr:sp macro="" textlink="">
      <xdr:nvSpPr>
        <xdr:cNvPr id="5" name="Rectangle 4">
          <a:extLst>
            <a:ext uri="{FF2B5EF4-FFF2-40B4-BE49-F238E27FC236}">
              <a16:creationId xmlns:a16="http://schemas.microsoft.com/office/drawing/2014/main" id="{E6B28927-DB9A-764D-2D3D-4F3F49E4964E}"/>
            </a:ext>
          </a:extLst>
        </xdr:cNvPr>
        <xdr:cNvSpPr/>
      </xdr:nvSpPr>
      <xdr:spPr>
        <a:xfrm>
          <a:off x="2975611" y="1720215"/>
          <a:ext cx="2548890"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186690</xdr:colOff>
      <xdr:row>9</xdr:row>
      <xdr:rowOff>22224</xdr:rowOff>
    </xdr:from>
    <xdr:to>
      <xdr:col>13</xdr:col>
      <xdr:colOff>368935</xdr:colOff>
      <xdr:row>37</xdr:row>
      <xdr:rowOff>114299</xdr:rowOff>
    </xdr:to>
    <xdr:sp macro="" textlink="">
      <xdr:nvSpPr>
        <xdr:cNvPr id="6" name="Rectangle 5">
          <a:extLst>
            <a:ext uri="{FF2B5EF4-FFF2-40B4-BE49-F238E27FC236}">
              <a16:creationId xmlns:a16="http://schemas.microsoft.com/office/drawing/2014/main" id="{0EB4F822-0FAC-0636-E107-C5F8351FBD2B}"/>
            </a:ext>
          </a:extLst>
        </xdr:cNvPr>
        <xdr:cNvSpPr/>
      </xdr:nvSpPr>
      <xdr:spPr>
        <a:xfrm>
          <a:off x="5673090" y="1736724"/>
          <a:ext cx="2620645" cy="54260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344170</xdr:colOff>
      <xdr:row>20</xdr:row>
      <xdr:rowOff>72390</xdr:rowOff>
    </xdr:from>
    <xdr:to>
      <xdr:col>4</xdr:col>
      <xdr:colOff>388620</xdr:colOff>
      <xdr:row>37</xdr:row>
      <xdr:rowOff>99060</xdr:rowOff>
    </xdr:to>
    <xdr:sp macro="" textlink="">
      <xdr:nvSpPr>
        <xdr:cNvPr id="16" name="Rectangle 15">
          <a:extLst>
            <a:ext uri="{FF2B5EF4-FFF2-40B4-BE49-F238E27FC236}">
              <a16:creationId xmlns:a16="http://schemas.microsoft.com/office/drawing/2014/main" id="{023C82C0-B714-6DEA-240B-7B27F7B55939}"/>
            </a:ext>
          </a:extLst>
        </xdr:cNvPr>
        <xdr:cNvSpPr/>
      </xdr:nvSpPr>
      <xdr:spPr>
        <a:xfrm>
          <a:off x="344170" y="3882390"/>
          <a:ext cx="2482850"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544831</xdr:colOff>
      <xdr:row>20</xdr:row>
      <xdr:rowOff>72390</xdr:rowOff>
    </xdr:from>
    <xdr:to>
      <xdr:col>9</xdr:col>
      <xdr:colOff>47626</xdr:colOff>
      <xdr:row>37</xdr:row>
      <xdr:rowOff>99060</xdr:rowOff>
    </xdr:to>
    <xdr:sp macro="" textlink="">
      <xdr:nvSpPr>
        <xdr:cNvPr id="17" name="Rectangle 16">
          <a:extLst>
            <a:ext uri="{FF2B5EF4-FFF2-40B4-BE49-F238E27FC236}">
              <a16:creationId xmlns:a16="http://schemas.microsoft.com/office/drawing/2014/main" id="{F6D7A620-0196-BD65-AAB6-D393F8509290}"/>
            </a:ext>
          </a:extLst>
        </xdr:cNvPr>
        <xdr:cNvSpPr/>
      </xdr:nvSpPr>
      <xdr:spPr>
        <a:xfrm>
          <a:off x="2983231" y="3882390"/>
          <a:ext cx="2550795" cy="326517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521971</xdr:colOff>
      <xdr:row>9</xdr:row>
      <xdr:rowOff>34289</xdr:rowOff>
    </xdr:from>
    <xdr:to>
      <xdr:col>18</xdr:col>
      <xdr:colOff>20956</xdr:colOff>
      <xdr:row>37</xdr:row>
      <xdr:rowOff>114299</xdr:rowOff>
    </xdr:to>
    <xdr:sp macro="" textlink="">
      <xdr:nvSpPr>
        <xdr:cNvPr id="18" name="Rectangle 17">
          <a:extLst>
            <a:ext uri="{FF2B5EF4-FFF2-40B4-BE49-F238E27FC236}">
              <a16:creationId xmlns:a16="http://schemas.microsoft.com/office/drawing/2014/main" id="{87F41500-350F-0D0E-CF91-647638012C49}"/>
            </a:ext>
          </a:extLst>
        </xdr:cNvPr>
        <xdr:cNvSpPr/>
      </xdr:nvSpPr>
      <xdr:spPr>
        <a:xfrm>
          <a:off x="8446771" y="1748789"/>
          <a:ext cx="2546985" cy="541401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598169</xdr:colOff>
      <xdr:row>9</xdr:row>
      <xdr:rowOff>156210</xdr:rowOff>
    </xdr:from>
    <xdr:to>
      <xdr:col>40</xdr:col>
      <xdr:colOff>219075</xdr:colOff>
      <xdr:row>20</xdr:row>
      <xdr:rowOff>41910</xdr:rowOff>
    </xdr:to>
    <xdr:sp macro="" textlink="">
      <xdr:nvSpPr>
        <xdr:cNvPr id="20" name="Rectangle 19">
          <a:extLst>
            <a:ext uri="{FF2B5EF4-FFF2-40B4-BE49-F238E27FC236}">
              <a16:creationId xmlns:a16="http://schemas.microsoft.com/office/drawing/2014/main" id="{D50EDACA-8C4D-C589-6C31-D779A50AA949}"/>
            </a:ext>
          </a:extLst>
        </xdr:cNvPr>
        <xdr:cNvSpPr/>
      </xdr:nvSpPr>
      <xdr:spPr>
        <a:xfrm>
          <a:off x="23762969" y="1870710"/>
          <a:ext cx="840106"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158116</xdr:colOff>
      <xdr:row>27</xdr:row>
      <xdr:rowOff>20955</xdr:rowOff>
    </xdr:from>
    <xdr:to>
      <xdr:col>23</xdr:col>
      <xdr:colOff>342900</xdr:colOff>
      <xdr:row>37</xdr:row>
      <xdr:rowOff>97155</xdr:rowOff>
    </xdr:to>
    <xdr:sp macro="" textlink="">
      <xdr:nvSpPr>
        <xdr:cNvPr id="23" name="Rectangle 22">
          <a:extLst>
            <a:ext uri="{FF2B5EF4-FFF2-40B4-BE49-F238E27FC236}">
              <a16:creationId xmlns:a16="http://schemas.microsoft.com/office/drawing/2014/main" id="{78DE6670-4053-1AE6-EEB0-1FF08BE404D4}"/>
            </a:ext>
          </a:extLst>
        </xdr:cNvPr>
        <xdr:cNvSpPr/>
      </xdr:nvSpPr>
      <xdr:spPr>
        <a:xfrm>
          <a:off x="11130916" y="5164455"/>
          <a:ext cx="3232784"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190500</xdr:colOff>
      <xdr:row>9</xdr:row>
      <xdr:rowOff>3173</xdr:rowOff>
    </xdr:from>
    <xdr:to>
      <xdr:col>13</xdr:col>
      <xdr:colOff>342899</xdr:colOff>
      <xdr:row>37</xdr:row>
      <xdr:rowOff>3809</xdr:rowOff>
    </xdr:to>
    <xdr:graphicFrame macro="">
      <xdr:nvGraphicFramePr>
        <xdr:cNvPr id="24" name="Chart 23">
          <a:extLst>
            <a:ext uri="{FF2B5EF4-FFF2-40B4-BE49-F238E27FC236}">
              <a16:creationId xmlns:a16="http://schemas.microsoft.com/office/drawing/2014/main" id="{4F4AAFF4-19CB-4E3E-A69F-AA5DBC5EB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338457</xdr:colOff>
      <xdr:row>9</xdr:row>
      <xdr:rowOff>11430</xdr:rowOff>
    </xdr:from>
    <xdr:to>
      <xdr:col>4</xdr:col>
      <xdr:colOff>388621</xdr:colOff>
      <xdr:row>19</xdr:row>
      <xdr:rowOff>22860</xdr:rowOff>
    </xdr:to>
    <xdr:graphicFrame macro="">
      <xdr:nvGraphicFramePr>
        <xdr:cNvPr id="25" name="Chart 24">
          <a:extLst>
            <a:ext uri="{FF2B5EF4-FFF2-40B4-BE49-F238E27FC236}">
              <a16:creationId xmlns:a16="http://schemas.microsoft.com/office/drawing/2014/main" id="{C7A6BE49-EAA9-4BA8-B94A-61A8E13F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525782</xdr:colOff>
      <xdr:row>9</xdr:row>
      <xdr:rowOff>34288</xdr:rowOff>
    </xdr:from>
    <xdr:to>
      <xdr:col>18</xdr:col>
      <xdr:colOff>5716</xdr:colOff>
      <xdr:row>37</xdr:row>
      <xdr:rowOff>83819</xdr:rowOff>
    </xdr:to>
    <xdr:graphicFrame macro="">
      <xdr:nvGraphicFramePr>
        <xdr:cNvPr id="26" name="Chart 25">
          <a:extLst>
            <a:ext uri="{FF2B5EF4-FFF2-40B4-BE49-F238E27FC236}">
              <a16:creationId xmlns:a16="http://schemas.microsoft.com/office/drawing/2014/main" id="{CB85F07E-BBFF-4293-916D-CC6D74F75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537211</xdr:colOff>
      <xdr:row>9</xdr:row>
      <xdr:rowOff>1905</xdr:rowOff>
    </xdr:from>
    <xdr:to>
      <xdr:col>9</xdr:col>
      <xdr:colOff>34290</xdr:colOff>
      <xdr:row>19</xdr:row>
      <xdr:rowOff>70485</xdr:rowOff>
    </xdr:to>
    <xdr:graphicFrame macro="">
      <xdr:nvGraphicFramePr>
        <xdr:cNvPr id="27" name="Chart 26">
          <a:extLst>
            <a:ext uri="{FF2B5EF4-FFF2-40B4-BE49-F238E27FC236}">
              <a16:creationId xmlns:a16="http://schemas.microsoft.com/office/drawing/2014/main" id="{580868E5-73F3-4FAC-BF9C-CF3D00478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370840</xdr:colOff>
      <xdr:row>20</xdr:row>
      <xdr:rowOff>80010</xdr:rowOff>
    </xdr:from>
    <xdr:to>
      <xdr:col>4</xdr:col>
      <xdr:colOff>381000</xdr:colOff>
      <xdr:row>37</xdr:row>
      <xdr:rowOff>95250</xdr:rowOff>
    </xdr:to>
    <xdr:graphicFrame macro="">
      <xdr:nvGraphicFramePr>
        <xdr:cNvPr id="28" name="Chart 27">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156211</xdr:colOff>
      <xdr:row>27</xdr:row>
      <xdr:rowOff>26670</xdr:rowOff>
    </xdr:from>
    <xdr:to>
      <xdr:col>23</xdr:col>
      <xdr:colOff>342900</xdr:colOff>
      <xdr:row>37</xdr:row>
      <xdr:rowOff>91440</xdr:rowOff>
    </xdr:to>
    <xdr:graphicFrame macro="">
      <xdr:nvGraphicFramePr>
        <xdr:cNvPr id="29" name="Chart 28">
          <a:extLst>
            <a:ext uri="{FF2B5EF4-FFF2-40B4-BE49-F238E27FC236}">
              <a16:creationId xmlns:a16="http://schemas.microsoft.com/office/drawing/2014/main" id="{ED0CD14E-61AA-4E93-B82E-774849322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539115</xdr:colOff>
      <xdr:row>20</xdr:row>
      <xdr:rowOff>72390</xdr:rowOff>
    </xdr:from>
    <xdr:to>
      <xdr:col>9</xdr:col>
      <xdr:colOff>19049</xdr:colOff>
      <xdr:row>37</xdr:row>
      <xdr:rowOff>68580</xdr:rowOff>
    </xdr:to>
    <xdr:graphicFrame macro="">
      <xdr:nvGraphicFramePr>
        <xdr:cNvPr id="30" name="Chart 29">
          <a:extLst>
            <a:ext uri="{FF2B5EF4-FFF2-40B4-BE49-F238E27FC236}">
              <a16:creationId xmlns:a16="http://schemas.microsoft.com/office/drawing/2014/main" id="{88BB36A0-6642-4837-B4B7-C4BF3427D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353695</xdr:colOff>
      <xdr:row>3</xdr:row>
      <xdr:rowOff>186689</xdr:rowOff>
    </xdr:from>
    <xdr:to>
      <xdr:col>2</xdr:col>
      <xdr:colOff>476028</xdr:colOff>
      <xdr:row>8</xdr:row>
      <xdr:rowOff>34289</xdr:rowOff>
    </xdr:to>
    <xdr:grpSp>
      <xdr:nvGrpSpPr>
        <xdr:cNvPr id="32" name="Group 31">
          <a:extLst>
            <a:ext uri="{FF2B5EF4-FFF2-40B4-BE49-F238E27FC236}">
              <a16:creationId xmlns:a16="http://schemas.microsoft.com/office/drawing/2014/main" id="{9E70487B-267B-22EB-B468-B7AEED6B481A}"/>
            </a:ext>
          </a:extLst>
        </xdr:cNvPr>
        <xdr:cNvGrpSpPr/>
      </xdr:nvGrpSpPr>
      <xdr:grpSpPr>
        <a:xfrm>
          <a:off x="353695" y="735329"/>
          <a:ext cx="1372013" cy="762000"/>
          <a:chOff x="307975" y="796289"/>
          <a:chExt cx="1349153" cy="800100"/>
        </a:xfrm>
      </xdr:grpSpPr>
      <xdr:sp macro="" textlink="'Sales Dashboard Calculation'!A4">
        <xdr:nvSpPr>
          <xdr:cNvPr id="7" name="Rectangle 6">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rgbClr val="000000"/>
                </a:solidFill>
                <a:latin typeface="Calibri"/>
                <a:cs typeface="Calibri"/>
              </a:rPr>
              <a:pPr algn="ctr"/>
              <a:t> 2,297,201 </a:t>
            </a:fld>
            <a:endParaRPr lang="en-US" sz="1600" b="1"/>
          </a:p>
        </xdr:txBody>
      </xdr:sp>
      <xdr:sp macro="" textlink="">
        <xdr:nvSpPr>
          <xdr:cNvPr id="31" name="TextBox 30">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grpSp>
    <xdr:clientData/>
  </xdr:twoCellAnchor>
  <xdr:twoCellAnchor>
    <xdr:from>
      <xdr:col>3</xdr:col>
      <xdr:colOff>60325</xdr:colOff>
      <xdr:row>3</xdr:row>
      <xdr:rowOff>184784</xdr:rowOff>
    </xdr:from>
    <xdr:to>
      <xdr:col>5</xdr:col>
      <xdr:colOff>186468</xdr:colOff>
      <xdr:row>8</xdr:row>
      <xdr:rowOff>32384</xdr:rowOff>
    </xdr:to>
    <xdr:grpSp>
      <xdr:nvGrpSpPr>
        <xdr:cNvPr id="36" name="Group 35">
          <a:extLst>
            <a:ext uri="{FF2B5EF4-FFF2-40B4-BE49-F238E27FC236}">
              <a16:creationId xmlns:a16="http://schemas.microsoft.com/office/drawing/2014/main" id="{412CAA73-8006-007D-095B-0C80F64CA2C2}"/>
            </a:ext>
          </a:extLst>
        </xdr:cNvPr>
        <xdr:cNvGrpSpPr/>
      </xdr:nvGrpSpPr>
      <xdr:grpSpPr>
        <a:xfrm>
          <a:off x="1934845" y="733424"/>
          <a:ext cx="1375823" cy="762000"/>
          <a:chOff x="307975" y="796289"/>
          <a:chExt cx="1349153" cy="800100"/>
        </a:xfrm>
      </xdr:grpSpPr>
      <xdr:sp macro="" textlink="'Sales Dashboard Calculation'!D6">
        <xdr:nvSpPr>
          <xdr:cNvPr id="37" name="Rectangle 36">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rgbClr val="000000"/>
                </a:solidFill>
                <a:latin typeface="Calibri"/>
                <a:cs typeface="Calibri"/>
              </a:rPr>
              <a:pPr algn="ctr"/>
              <a:t> 180,504 </a:t>
            </a:fld>
            <a:endParaRPr lang="en-US" sz="2400" b="1"/>
          </a:p>
        </xdr:txBody>
      </xdr:sp>
      <xdr:sp macro="" textlink="">
        <xdr:nvSpPr>
          <xdr:cNvPr id="38" name="TextBox 37">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grpSp>
    <xdr:clientData/>
  </xdr:twoCellAnchor>
  <xdr:twoCellAnchor>
    <xdr:from>
      <xdr:col>5</xdr:col>
      <xdr:colOff>363220</xdr:colOff>
      <xdr:row>4</xdr:row>
      <xdr:rowOff>3809</xdr:rowOff>
    </xdr:from>
    <xdr:to>
      <xdr:col>7</xdr:col>
      <xdr:colOff>483648</xdr:colOff>
      <xdr:row>8</xdr:row>
      <xdr:rowOff>41909</xdr:rowOff>
    </xdr:to>
    <xdr:grpSp>
      <xdr:nvGrpSpPr>
        <xdr:cNvPr id="39" name="Group 38">
          <a:extLst>
            <a:ext uri="{FF2B5EF4-FFF2-40B4-BE49-F238E27FC236}">
              <a16:creationId xmlns:a16="http://schemas.microsoft.com/office/drawing/2014/main" id="{85AA26D1-D678-6154-A690-CBED18132C5B}"/>
            </a:ext>
          </a:extLst>
        </xdr:cNvPr>
        <xdr:cNvGrpSpPr/>
      </xdr:nvGrpSpPr>
      <xdr:grpSpPr>
        <a:xfrm>
          <a:off x="3487420" y="735329"/>
          <a:ext cx="1370108" cy="769620"/>
          <a:chOff x="307975" y="796289"/>
          <a:chExt cx="1349153" cy="800100"/>
        </a:xfrm>
      </xdr:grpSpPr>
      <xdr:sp macro="" textlink="'Sales Dashboard Calculation'!D7">
        <xdr:nvSpPr>
          <xdr:cNvPr id="40" name="Rectangle 39">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rgbClr val="000000"/>
                </a:solidFill>
                <a:latin typeface="Calibri"/>
                <a:cs typeface="Calibri"/>
              </a:rPr>
              <a:pPr algn="ctr"/>
              <a:t> 2,116,697 </a:t>
            </a:fld>
            <a:endParaRPr lang="en-US" sz="3600" b="1"/>
          </a:p>
        </xdr:txBody>
      </xdr:sp>
      <xdr:sp macro="" textlink="">
        <xdr:nvSpPr>
          <xdr:cNvPr id="41" name="TextBox 40">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grpSp>
    <xdr:clientData/>
  </xdr:twoCellAnchor>
  <xdr:twoCellAnchor>
    <xdr:from>
      <xdr:col>8</xdr:col>
      <xdr:colOff>117475</xdr:colOff>
      <xdr:row>4</xdr:row>
      <xdr:rowOff>3809</xdr:rowOff>
    </xdr:from>
    <xdr:to>
      <xdr:col>10</xdr:col>
      <xdr:colOff>235998</xdr:colOff>
      <xdr:row>8</xdr:row>
      <xdr:rowOff>41909</xdr:rowOff>
    </xdr:to>
    <xdr:grpSp>
      <xdr:nvGrpSpPr>
        <xdr:cNvPr id="42" name="Group 41">
          <a:extLst>
            <a:ext uri="{FF2B5EF4-FFF2-40B4-BE49-F238E27FC236}">
              <a16:creationId xmlns:a16="http://schemas.microsoft.com/office/drawing/2014/main" id="{CA857386-E623-ABC1-E31B-0A294370B979}"/>
            </a:ext>
          </a:extLst>
        </xdr:cNvPr>
        <xdr:cNvGrpSpPr/>
      </xdr:nvGrpSpPr>
      <xdr:grpSpPr>
        <a:xfrm>
          <a:off x="5116195" y="735329"/>
          <a:ext cx="1368203" cy="769620"/>
          <a:chOff x="307975" y="796289"/>
          <a:chExt cx="1349153" cy="800100"/>
        </a:xfrm>
      </xdr:grpSpPr>
      <xdr:sp macro="" textlink="'Sales Dashboard Calculation'!E7">
        <xdr:nvSpPr>
          <xdr:cNvPr id="43" name="Rectangle 42">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rgbClr val="000000"/>
                </a:solidFill>
                <a:latin typeface="Calibri"/>
                <a:cs typeface="Calibri"/>
              </a:rPr>
              <a:pPr algn="ctr"/>
              <a:t>(297,687)</a:t>
            </a:fld>
            <a:endParaRPr lang="en-US" sz="4800" b="1"/>
          </a:p>
        </xdr:txBody>
      </xdr:sp>
      <xdr:sp macro="" textlink="">
        <xdr:nvSpPr>
          <xdr:cNvPr id="44" name="TextBox 43">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grpSp>
    <xdr:clientData/>
  </xdr:twoCellAnchor>
  <xdr:twoCellAnchor>
    <xdr:from>
      <xdr:col>10</xdr:col>
      <xdr:colOff>477520</xdr:colOff>
      <xdr:row>4</xdr:row>
      <xdr:rowOff>3809</xdr:rowOff>
    </xdr:from>
    <xdr:to>
      <xdr:col>12</xdr:col>
      <xdr:colOff>594138</xdr:colOff>
      <xdr:row>8</xdr:row>
      <xdr:rowOff>41909</xdr:rowOff>
    </xdr:to>
    <xdr:grpSp>
      <xdr:nvGrpSpPr>
        <xdr:cNvPr id="45" name="Group 44">
          <a:extLst>
            <a:ext uri="{FF2B5EF4-FFF2-40B4-BE49-F238E27FC236}">
              <a16:creationId xmlns:a16="http://schemas.microsoft.com/office/drawing/2014/main" id="{03940896-5E4D-C581-43E2-6E1548707BC5}"/>
            </a:ext>
          </a:extLst>
        </xdr:cNvPr>
        <xdr:cNvGrpSpPr/>
      </xdr:nvGrpSpPr>
      <xdr:grpSpPr>
        <a:xfrm>
          <a:off x="6725920" y="735329"/>
          <a:ext cx="1366298" cy="769620"/>
          <a:chOff x="307975" y="796289"/>
          <a:chExt cx="1349153" cy="800100"/>
        </a:xfrm>
      </xdr:grpSpPr>
      <xdr:sp macro="" textlink="'Sales Dashboard Calculation'!F7">
        <xdr:nvSpPr>
          <xdr:cNvPr id="46" name="Rectangle 45">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rgbClr val="000000"/>
                </a:solidFill>
                <a:latin typeface="Calibri"/>
                <a:cs typeface="Calibri"/>
              </a:rPr>
              <a:pPr algn="ctr"/>
              <a:t>(1,555,845)</a:t>
            </a:fld>
            <a:endParaRPr lang="en-US" sz="4800" b="1"/>
          </a:p>
        </xdr:txBody>
      </xdr:sp>
      <xdr:sp macro="" textlink="">
        <xdr:nvSpPr>
          <xdr:cNvPr id="47" name="TextBox 46">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grpSp>
    <xdr:clientData/>
  </xdr:twoCellAnchor>
  <xdr:twoCellAnchor>
    <xdr:from>
      <xdr:col>13</xdr:col>
      <xdr:colOff>235585</xdr:colOff>
      <xdr:row>4</xdr:row>
      <xdr:rowOff>3809</xdr:rowOff>
    </xdr:from>
    <xdr:to>
      <xdr:col>15</xdr:col>
      <xdr:colOff>352203</xdr:colOff>
      <xdr:row>8</xdr:row>
      <xdr:rowOff>41909</xdr:rowOff>
    </xdr:to>
    <xdr:grpSp>
      <xdr:nvGrpSpPr>
        <xdr:cNvPr id="48" name="Group 47">
          <a:extLst>
            <a:ext uri="{FF2B5EF4-FFF2-40B4-BE49-F238E27FC236}">
              <a16:creationId xmlns:a16="http://schemas.microsoft.com/office/drawing/2014/main" id="{775A597C-159F-6AC9-0E0C-81B1141CB006}"/>
            </a:ext>
          </a:extLst>
        </xdr:cNvPr>
        <xdr:cNvGrpSpPr/>
      </xdr:nvGrpSpPr>
      <xdr:grpSpPr>
        <a:xfrm>
          <a:off x="8358505" y="735329"/>
          <a:ext cx="1366298" cy="769620"/>
          <a:chOff x="307975" y="796289"/>
          <a:chExt cx="1349153" cy="800100"/>
        </a:xfrm>
      </xdr:grpSpPr>
      <xdr:sp macro="" textlink="'Sales Dashboard Calculation'!E12">
        <xdr:nvSpPr>
          <xdr:cNvPr id="49" name="Rectangle 48">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rgbClr val="000000"/>
                </a:solidFill>
                <a:latin typeface="Calibri"/>
                <a:cs typeface="Calibri"/>
              </a:rPr>
              <a:pPr algn="ctr"/>
              <a:t>793</a:t>
            </a:fld>
            <a:endParaRPr lang="en-US" sz="4800" b="1"/>
          </a:p>
        </xdr:txBody>
      </xdr:sp>
      <xdr:sp macro="" textlink="">
        <xdr:nvSpPr>
          <xdr:cNvPr id="50" name="TextBox 49">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grpSp>
    <xdr:clientData/>
  </xdr:twoCellAnchor>
  <xdr:twoCellAnchor>
    <xdr:from>
      <xdr:col>15</xdr:col>
      <xdr:colOff>595630</xdr:colOff>
      <xdr:row>4</xdr:row>
      <xdr:rowOff>3809</xdr:rowOff>
    </xdr:from>
    <xdr:to>
      <xdr:col>18</xdr:col>
      <xdr:colOff>102648</xdr:colOff>
      <xdr:row>8</xdr:row>
      <xdr:rowOff>41909</xdr:rowOff>
    </xdr:to>
    <xdr:grpSp>
      <xdr:nvGrpSpPr>
        <xdr:cNvPr id="51" name="Group 50">
          <a:extLst>
            <a:ext uri="{FF2B5EF4-FFF2-40B4-BE49-F238E27FC236}">
              <a16:creationId xmlns:a16="http://schemas.microsoft.com/office/drawing/2014/main" id="{EC82AFE1-9B36-3075-37F3-A741E40D3BD5}"/>
            </a:ext>
          </a:extLst>
        </xdr:cNvPr>
        <xdr:cNvGrpSpPr/>
      </xdr:nvGrpSpPr>
      <xdr:grpSpPr>
        <a:xfrm>
          <a:off x="9968230" y="735329"/>
          <a:ext cx="1381538" cy="769620"/>
          <a:chOff x="307975" y="796289"/>
          <a:chExt cx="1349153" cy="800100"/>
        </a:xfrm>
      </xdr:grpSpPr>
      <xdr:sp macro="" textlink="'Sales Dashboard Calculation'!E13">
        <xdr:nvSpPr>
          <xdr:cNvPr id="52" name="Rectangle 51">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rgbClr val="000000"/>
                </a:solidFill>
                <a:latin typeface="Calibri"/>
                <a:cs typeface="Calibri"/>
              </a:rPr>
              <a:pPr algn="ctr"/>
              <a:t>5009</a:t>
            </a:fld>
            <a:endParaRPr lang="en-US" sz="4800" b="1"/>
          </a:p>
        </xdr:txBody>
      </xdr:sp>
      <xdr:sp macro="" textlink="">
        <xdr:nvSpPr>
          <xdr:cNvPr id="53" name="TextBox 52">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clientData/>
  </xdr:twoCellAnchor>
  <xdr:twoCellAnchor editAs="oneCell">
    <xdr:from>
      <xdr:col>18</xdr:col>
      <xdr:colOff>144780</xdr:colOff>
      <xdr:row>15</xdr:row>
      <xdr:rowOff>78105</xdr:rowOff>
    </xdr:from>
    <xdr:to>
      <xdr:col>20</xdr:col>
      <xdr:colOff>472440</xdr:colOff>
      <xdr:row>26</xdr:row>
      <xdr:rowOff>142875</xdr:rowOff>
    </xdr:to>
    <mc:AlternateContent xmlns:mc="http://schemas.openxmlformats.org/markup-compatibility/2006" xmlns:a14="http://schemas.microsoft.com/office/drawing/2010/main">
      <mc:Choice Requires="a14">
        <xdr:graphicFrame macro="">
          <xdr:nvGraphicFramePr>
            <xdr:cNvPr id="54" name="Person">
              <a:extLst>
                <a:ext uri="{FF2B5EF4-FFF2-40B4-BE49-F238E27FC236}">
                  <a16:creationId xmlns:a16="http://schemas.microsoft.com/office/drawing/2014/main" id="{167C955C-535A-ABCA-43DC-23F3636BF1D1}"/>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119485" y="2935605"/>
              <a:ext cx="154876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501014</xdr:colOff>
      <xdr:row>15</xdr:row>
      <xdr:rowOff>78105</xdr:rowOff>
    </xdr:from>
    <xdr:to>
      <xdr:col>23</xdr:col>
      <xdr:colOff>339089</xdr:colOff>
      <xdr:row>20</xdr:row>
      <xdr:rowOff>40005</xdr:rowOff>
    </xdr:to>
    <mc:AlternateContent xmlns:mc="http://schemas.openxmlformats.org/markup-compatibility/2006" xmlns:a14="http://schemas.microsoft.com/office/drawing/2010/main">
      <mc:Choice Requires="a14">
        <xdr:graphicFrame macro="">
          <xdr:nvGraphicFramePr>
            <xdr:cNvPr id="55" name="Returned">
              <a:extLst>
                <a:ext uri="{FF2B5EF4-FFF2-40B4-BE49-F238E27FC236}">
                  <a16:creationId xmlns:a16="http://schemas.microsoft.com/office/drawing/2014/main" id="{46CA7775-D8CA-ACCA-989F-F58754709AE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691109" y="2935605"/>
              <a:ext cx="16687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504824</xdr:colOff>
      <xdr:row>20</xdr:row>
      <xdr:rowOff>66675</xdr:rowOff>
    </xdr:from>
    <xdr:to>
      <xdr:col>23</xdr:col>
      <xdr:colOff>339089</xdr:colOff>
      <xdr:row>26</xdr:row>
      <xdr:rowOff>142875</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32362C9B-D92A-68DC-E307-48DD2EBB39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94919" y="3878580"/>
              <a:ext cx="166497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140970</xdr:colOff>
      <xdr:row>9</xdr:row>
      <xdr:rowOff>41910</xdr:rowOff>
    </xdr:from>
    <xdr:to>
      <xdr:col>23</xdr:col>
      <xdr:colOff>335280</xdr:colOff>
      <xdr:row>15</xdr:row>
      <xdr:rowOff>41910</xdr:rowOff>
    </xdr:to>
    <mc:AlternateContent xmlns:mc="http://schemas.openxmlformats.org/markup-compatibility/2006" xmlns:a14="http://schemas.microsoft.com/office/drawing/2010/main">
      <mc:Choice Requires="a14">
        <xdr:graphicFrame macro="">
          <xdr:nvGraphicFramePr>
            <xdr:cNvPr id="57" name="City">
              <a:extLst>
                <a:ext uri="{FF2B5EF4-FFF2-40B4-BE49-F238E27FC236}">
                  <a16:creationId xmlns:a16="http://schemas.microsoft.com/office/drawing/2014/main" id="{084B4344-28E7-C222-38CC-9DD84FD4F9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115675" y="1756410"/>
              <a:ext cx="324231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85300926"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639583332"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People].[Person].[Person]" caption="Person" numFmtId="0" hierarchy="31"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222222"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421298"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652776"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36774768522"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ategory].[Category]" caption="Category" numFmtId="0" hierarchy="15"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4328704" backgroundQuery="1" createdVersion="8" refreshedVersion="8" minRefreshableVersion="3" recordCount="0" supportSubquery="1" supportAdvancedDrill="1" xr:uid="{9B0FA12F-8907-4E9D-A87C-61A2C020348A}">
  <cacheSource type="external" connectionId="5"/>
  <cacheFields count="3">
    <cacheField name="[Measures].[Sum of Sales]" caption="Sum of Sales" numFmtId="0" hierarchy="53" level="32767"/>
    <cacheField name="[Orders].[City].[City]" caption="City" numFmtId="0" hierarchy="10" level="1">
      <sharedItems count="10">
        <s v="Chicago"/>
        <s v="Detroit"/>
        <s v="Houston"/>
        <s v="Jacksonville"/>
        <s v="Los Angeles"/>
        <s v="New York City"/>
        <s v="Philadelphia"/>
        <s v="San Diego"/>
        <s v="San Francisco"/>
        <s v="Seattle"/>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4791666"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5254628"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5601851"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5949075"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6296298"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7">
        <s v="Binders"/>
        <s v="Chairs"/>
        <s v="Phones"/>
        <s v="Storage"/>
        <s v="Tables"/>
        <s v="Copiers" u="1"/>
        <s v="Machines" u="1"/>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EIF" refreshedDate="45510.038146643521"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Return].[Returned].[Returned]" caption="Returned" numFmtId="0" hierarchy="33"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29"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34"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31"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30"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6"/>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States">
  <location ref="Q2:R13" firstHeaderRow="1" firstDataRow="1" firstDataCol="1"/>
  <pivotFields count="3">
    <pivotField axis="axisRow" allDrilled="1" subtotalTop="0" showAll="0" measureFilter="1" defaultSubtotal="0" defaultAttributeDrillState="1">
      <items count="10">
        <item x="0"/>
        <item x="4"/>
        <item x="6"/>
        <item x="7"/>
        <item x="9"/>
        <item x="5"/>
        <item x="1"/>
        <item x="2"/>
        <item x="3"/>
        <item x="8"/>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8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1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v="3"/>
    </i>
    <i>
      <x v="7"/>
    </i>
    <i>
      <x/>
    </i>
    <i>
      <x v="2"/>
    </i>
    <i>
      <x v="9"/>
    </i>
    <i>
      <x v="8"/>
    </i>
    <i>
      <x v="6"/>
    </i>
    <i>
      <x v="4"/>
    </i>
    <i>
      <x v="5"/>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3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B69B38F-2A00-40A0-A3C4-D5C6C6C8DB33}" sourceName="[Orders].[City]">
  <pivotTables>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Metrics"/>
    <pivotTable tabId="9" name="Net Sales,COGS,Discounts "/>
    <pivotTable tabId="9" name="total COGS"/>
    <pivotTable tabId="9" name="Total Discount"/>
    <pivotTable tabId="9" name="Total Sale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fayette]" c="Lafayette"/>
              <i n="[Orders].[City].&amp;[Laguna Niguel]" c="Laguna Niguel"/>
              <i n="[Orders].[City].&amp;[Lake Charles]" c="Lake Charles"/>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i n="[Orders].[City].&amp;[Bartlett]" c="Bartlett"/>
              <i n="[Orders].[City].&amp;[Bozeman]" c="Bozeman"/>
              <i n="[Orders].[City].&amp;[Greeley]" c="Greeley"/>
              <i n="[Orders].[City].&amp;[La Quinta]" c="La Quinta"/>
              <i n="[Orders].[City].&amp;[Lake Elsinore]" c="Lake Elsinore"/>
              <i n="[Orders].[City].&amp;[Redwood City]" c="Redwood City"/>
              <i n="[Orders].[City].&amp;[San Luis Obispo]" c="San Luis Obispo"/>
              <i n="[Orders].[City].&amp;[Temecula]" c="Temecul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E66B597-408E-4B87-BCC4-B45C22CC3406}" cache="Slicer_Person" caption="Person" level="1" rowHeight="241300"/>
  <slicer name="Returned" xr10:uid="{853D84C5-596D-4B49-8A4D-BB14BB8A2B52}" cache="Slicer_Returned" caption="Returned" level="1" rowHeight="241300"/>
  <slicer name="Category" xr10:uid="{C826994D-8371-4920-9B06-E014549F61DF}" cache="Slicer_Category" caption="Category" level="1" rowHeight="241300"/>
  <slicer name="City" xr10:uid="{7DCF340E-B263-4D82-9874-86A32C45FC19}" cache="Slicer_City" caption="City"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0.88671875" bestFit="1" customWidth="1"/>
    <col min="2" max="2" width="14.441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5"/>
    </sheetView>
  </sheetViews>
  <sheetFormatPr defaultRowHeight="14.4" x14ac:dyDescent="0.3"/>
  <cols>
    <col min="1" max="1" width="17.5546875" bestFit="1" customWidth="1"/>
    <col min="2" max="2" width="8.6640625"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1"/>
    </sheetView>
  </sheetViews>
  <sheetFormatPr defaultRowHeight="14.4" x14ac:dyDescent="0.3"/>
  <cols>
    <col min="1" max="1" width="17.44140625" bestFit="1" customWidth="1"/>
    <col min="2" max="2" width="21.886718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Q1" zoomScale="115" zoomScaleNormal="115" workbookViewId="0">
      <selection activeCell="V1" sqref="V1"/>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7" zoomScale="130" zoomScaleNormal="130" workbookViewId="0">
      <selection activeCell="AT12" sqref="AT12"/>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v>1538</v>
      </c>
      <c r="I4" s="3" t="s">
        <v>6389</v>
      </c>
      <c r="J4" s="5">
        <v>12129.071999999998</v>
      </c>
      <c r="P4" s="3" t="s">
        <v>2471</v>
      </c>
      <c r="Q4">
        <v>17</v>
      </c>
      <c r="X4" s="2" t="s">
        <v>426</v>
      </c>
      <c r="Y4" s="2" t="s">
        <v>431</v>
      </c>
      <c r="AG4" s="2" t="s">
        <v>421</v>
      </c>
      <c r="AH4" t="s">
        <v>426</v>
      </c>
      <c r="AS4" t="s">
        <v>438</v>
      </c>
    </row>
    <row r="5" spans="1:46" x14ac:dyDescent="0.3">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v>13</v>
      </c>
      <c r="AS10" s="3" t="s">
        <v>355</v>
      </c>
      <c r="AT10" s="5">
        <v>3.2380462724935732</v>
      </c>
    </row>
    <row r="11" spans="1:46" x14ac:dyDescent="0.3">
      <c r="I11" s="3" t="s">
        <v>2217</v>
      </c>
      <c r="J11" s="5">
        <v>15117.339</v>
      </c>
      <c r="P11" s="3" t="s">
        <v>1602</v>
      </c>
      <c r="Q11">
        <v>13</v>
      </c>
      <c r="AS11" s="3" t="s">
        <v>358</v>
      </c>
      <c r="AT11" s="5">
        <v>5.0065348525469169</v>
      </c>
    </row>
    <row r="12" spans="1:46" x14ac:dyDescent="0.3">
      <c r="I12" s="3" t="s">
        <v>5358</v>
      </c>
      <c r="J12" s="5">
        <v>19052.217999999993</v>
      </c>
      <c r="P12" s="3" t="s">
        <v>2061</v>
      </c>
      <c r="Q12">
        <v>12</v>
      </c>
      <c r="X12" s="3" t="s">
        <v>432</v>
      </c>
      <c r="AS12" s="3" t="s">
        <v>422</v>
      </c>
      <c r="AT12" s="5">
        <v>3.958174904942966</v>
      </c>
    </row>
    <row r="13" spans="1:46" x14ac:dyDescent="0.3">
      <c r="I13" s="3" t="s">
        <v>5631</v>
      </c>
      <c r="J13" s="5">
        <v>25043.05</v>
      </c>
      <c r="P13" s="3" t="s">
        <v>794</v>
      </c>
      <c r="Q13">
        <v>12</v>
      </c>
    </row>
    <row r="14" spans="1:46" x14ac:dyDescent="0.3">
      <c r="I14" s="3" t="s">
        <v>422</v>
      </c>
      <c r="J14" s="5">
        <v>153811.16899999999</v>
      </c>
      <c r="P14" s="3" t="s">
        <v>422</v>
      </c>
      <c r="Q14">
        <v>132</v>
      </c>
    </row>
    <row r="62" spans="33:33" x14ac:dyDescent="0.3">
      <c r="AG62" t="s">
        <v>434</v>
      </c>
    </row>
  </sheetData>
  <conditionalFormatting pivot="1" sqref="AH5 AH6 AH7 AH8">
    <cfRule type="top10" dxfId="1"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4" x14ac:dyDescent="0.3"/>
  <cols>
    <col min="1" max="1" width="14.44140625" bestFit="1" customWidth="1"/>
    <col min="2" max="2" width="32.33203125" bestFit="1" customWidth="1"/>
    <col min="5" max="5" width="10.44140625" bestFit="1" customWidth="1"/>
  </cols>
  <sheetData>
    <row r="3" spans="1:11" x14ac:dyDescent="0.3">
      <c r="A3" s="9" t="s">
        <v>10966</v>
      </c>
      <c r="B3" t="s">
        <v>10969</v>
      </c>
      <c r="C3" s="15" t="s">
        <v>26</v>
      </c>
    </row>
    <row r="4" spans="1:11" x14ac:dyDescent="0.3">
      <c r="B4" t="s">
        <v>10970</v>
      </c>
      <c r="C4" s="15"/>
    </row>
    <row r="5" spans="1:11" x14ac:dyDescent="0.3">
      <c r="B5" t="s">
        <v>10971</v>
      </c>
      <c r="C5" s="15"/>
      <c r="D5" t="s">
        <v>27</v>
      </c>
      <c r="E5" t="s">
        <v>354</v>
      </c>
      <c r="F5" t="s">
        <v>353</v>
      </c>
    </row>
    <row r="6" spans="1:11" x14ac:dyDescent="0.3">
      <c r="B6" t="s">
        <v>10972</v>
      </c>
      <c r="C6" s="15"/>
    </row>
    <row r="8" spans="1:11" x14ac:dyDescent="0.3">
      <c r="A8" s="9" t="s">
        <v>10967</v>
      </c>
      <c r="B8" t="s">
        <v>10973</v>
      </c>
      <c r="C8" s="16" t="s">
        <v>10981</v>
      </c>
      <c r="E8" t="s">
        <v>10983</v>
      </c>
    </row>
    <row r="9" spans="1:11" x14ac:dyDescent="0.3">
      <c r="B9" t="s">
        <v>10974</v>
      </c>
      <c r="C9" s="16"/>
      <c r="E9" s="18" t="s">
        <v>10984</v>
      </c>
      <c r="F9" s="18"/>
      <c r="G9" s="18"/>
      <c r="H9" s="18"/>
      <c r="I9" s="18"/>
      <c r="J9" t="s">
        <v>10986</v>
      </c>
      <c r="K9" t="s">
        <v>10987</v>
      </c>
    </row>
    <row r="10" spans="1:11" x14ac:dyDescent="0.3">
      <c r="B10" t="s">
        <v>10975</v>
      </c>
      <c r="C10" s="16"/>
      <c r="E10" t="s">
        <v>10985</v>
      </c>
    </row>
    <row r="12" spans="1:11" x14ac:dyDescent="0.3">
      <c r="A12" s="9" t="s">
        <v>10968</v>
      </c>
      <c r="B12" t="s">
        <v>10976</v>
      </c>
      <c r="C12" s="17" t="s">
        <v>10982</v>
      </c>
    </row>
    <row r="13" spans="1:11" x14ac:dyDescent="0.3">
      <c r="B13" t="s">
        <v>10977</v>
      </c>
      <c r="C13" s="17"/>
    </row>
    <row r="16" spans="1:11" x14ac:dyDescent="0.3">
      <c r="A16" s="9" t="s">
        <v>10980</v>
      </c>
    </row>
    <row r="20" spans="1:1" x14ac:dyDescent="0.3">
      <c r="A20" s="9" t="s">
        <v>10978</v>
      </c>
    </row>
    <row r="24" spans="1:1" x14ac:dyDescent="0.3">
      <c r="A24" s="9" t="s">
        <v>10979</v>
      </c>
    </row>
  </sheetData>
  <mergeCells count="4">
    <mergeCell ref="C3:C6"/>
    <mergeCell ref="C8:C10"/>
    <mergeCell ref="C12:C13"/>
    <mergeCell ref="E9:I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E17" sqref="C17:E18"/>
      <pivotSelection pane="bottomRight" showHeader="1" extendable="1" axis="axisCol" start="2" max="3" activeRow="16" activeCol="4" previousRow="16" previousCol="2" click="1" r:id="rId9">
        <pivotArea dataOnly="0" outline="0" axis="axisCol" fieldPosition="0">
          <references count="1">
            <reference field="4294967294" count="3">
              <x v="0"/>
              <x v="1"/>
              <x v="2"/>
            </reference>
          </references>
        </pivotArea>
      </pivotSelection>
    </sheetView>
  </sheetViews>
  <sheetFormatPr defaultRowHeight="14.4" x14ac:dyDescent="0.3"/>
  <cols>
    <col min="1" max="1" width="12.109375" bestFit="1" customWidth="1"/>
    <col min="2" max="2" width="12.5546875" bestFit="1" customWidth="1"/>
    <col min="3" max="3" width="13.109375" bestFit="1" customWidth="1"/>
    <col min="4" max="4" width="15.5546875" bestFit="1" customWidth="1"/>
    <col min="5" max="5" width="21.109375" bestFit="1" customWidth="1"/>
    <col min="6" max="6" width="12.5546875" bestFit="1" customWidth="1"/>
    <col min="7" max="8" width="9.109375" customWidth="1"/>
    <col min="9" max="9" width="13.77734375" bestFit="1" customWidth="1"/>
    <col min="10" max="10" width="11.6640625" bestFit="1" customWidth="1"/>
    <col min="11" max="11" width="9.109375" customWidth="1"/>
    <col min="13" max="13" width="13.109375" bestFit="1" customWidth="1"/>
    <col min="14" max="14" width="11.6640625" bestFit="1" customWidth="1"/>
    <col min="17" max="17" width="14.4414062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2.2187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10990</v>
      </c>
      <c r="F2" t="s">
        <v>10989</v>
      </c>
      <c r="I2" s="2" t="s">
        <v>10988</v>
      </c>
      <c r="J2" t="s">
        <v>426</v>
      </c>
      <c r="M2" s="2" t="s">
        <v>421</v>
      </c>
      <c r="N2" t="s">
        <v>426</v>
      </c>
      <c r="Q2" s="2" t="s">
        <v>10992</v>
      </c>
      <c r="R2" t="s">
        <v>426</v>
      </c>
      <c r="U2" s="2" t="s">
        <v>421</v>
      </c>
      <c r="V2" t="s">
        <v>426</v>
      </c>
      <c r="Y2" s="2" t="s">
        <v>421</v>
      </c>
      <c r="Z2" t="s">
        <v>426</v>
      </c>
      <c r="AD2" s="2" t="s">
        <v>421</v>
      </c>
      <c r="AE2" t="s">
        <v>426</v>
      </c>
      <c r="AF2" t="s">
        <v>10993</v>
      </c>
      <c r="AJ2" s="2" t="s">
        <v>426</v>
      </c>
      <c r="AK2" s="2" t="s">
        <v>431</v>
      </c>
    </row>
    <row r="3" spans="1:40" x14ac:dyDescent="0.3">
      <c r="A3" s="5">
        <v>2297200.8602999551</v>
      </c>
      <c r="C3" s="3" t="s">
        <v>352</v>
      </c>
      <c r="D3" s="5">
        <v>180504.27790000002</v>
      </c>
      <c r="E3" s="5">
        <v>-24895.558862999984</v>
      </c>
      <c r="F3" s="5">
        <v>-132376.35753699992</v>
      </c>
      <c r="I3" s="3" t="s">
        <v>1586</v>
      </c>
      <c r="J3" s="5">
        <v>41904.766000000018</v>
      </c>
      <c r="M3" s="3" t="s">
        <v>32</v>
      </c>
      <c r="N3" s="5">
        <v>682780.62040000036</v>
      </c>
      <c r="Q3" s="3" t="s">
        <v>357</v>
      </c>
      <c r="R3" s="5">
        <v>392769.94300000055</v>
      </c>
      <c r="U3" s="3" t="s">
        <v>7</v>
      </c>
      <c r="V3" s="5">
        <v>487232.91140000045</v>
      </c>
      <c r="Y3" s="3" t="s">
        <v>42</v>
      </c>
      <c r="Z3" s="19">
        <v>193429.58400000003</v>
      </c>
      <c r="AD3" s="3" t="s">
        <v>10994</v>
      </c>
      <c r="AE3" s="5">
        <v>455027.95010000071</v>
      </c>
      <c r="AF3" s="19">
        <v>7056</v>
      </c>
      <c r="AJ3" s="2" t="s">
        <v>421</v>
      </c>
      <c r="AK3" t="s">
        <v>32</v>
      </c>
      <c r="AL3" t="s">
        <v>36</v>
      </c>
      <c r="AM3" t="s">
        <v>40</v>
      </c>
      <c r="AN3" t="s">
        <v>422</v>
      </c>
    </row>
    <row r="4" spans="1:40" x14ac:dyDescent="0.3">
      <c r="A4" s="13">
        <f>GETPIVOTDATA("[Measures].[Sum of Sales]",$A$2)</f>
        <v>2297200.8602999551</v>
      </c>
      <c r="C4" s="3" t="s">
        <v>10991</v>
      </c>
      <c r="D4" s="5">
        <v>2116696.5823999555</v>
      </c>
      <c r="E4" s="5">
        <v>-297686.57547800109</v>
      </c>
      <c r="F4" s="5">
        <v>-1555845.3467219963</v>
      </c>
      <c r="I4" s="3" t="s">
        <v>2181</v>
      </c>
      <c r="J4" s="5">
        <v>44460.570999999996</v>
      </c>
      <c r="M4" s="3" t="s">
        <v>36</v>
      </c>
      <c r="N4" s="5">
        <v>670470.10300000291</v>
      </c>
      <c r="Q4" s="3" t="s">
        <v>51</v>
      </c>
      <c r="R4" s="5">
        <v>288485.15299999982</v>
      </c>
      <c r="U4" s="3" t="s">
        <v>5</v>
      </c>
      <c r="V4" s="5">
        <v>637076.09599999897</v>
      </c>
      <c r="Y4" s="3" t="s">
        <v>34</v>
      </c>
      <c r="Z4" s="19">
        <v>303294.40100000048</v>
      </c>
      <c r="AD4" s="3" t="s">
        <v>10995</v>
      </c>
      <c r="AE4" s="5">
        <v>430871.61499999929</v>
      </c>
      <c r="AF4" s="19">
        <v>7381</v>
      </c>
      <c r="AJ4" s="3" t="s">
        <v>357</v>
      </c>
      <c r="AK4" s="19">
        <v>134452.06299999985</v>
      </c>
      <c r="AL4" s="19">
        <v>120852.08599999997</v>
      </c>
      <c r="AM4" s="19">
        <v>137465.79399999999</v>
      </c>
      <c r="AN4" s="19">
        <v>392769.94300000055</v>
      </c>
    </row>
    <row r="5" spans="1:40" x14ac:dyDescent="0.3">
      <c r="C5" s="3" t="s">
        <v>422</v>
      </c>
      <c r="D5" s="5">
        <v>2297200.8602999551</v>
      </c>
      <c r="E5" s="5">
        <v>-322582.13434100035</v>
      </c>
      <c r="F5" s="5">
        <v>-1688221.7042589984</v>
      </c>
      <c r="I5" s="3" t="s">
        <v>1654</v>
      </c>
      <c r="J5" s="5">
        <v>45755.667999999991</v>
      </c>
      <c r="M5" s="3" t="s">
        <v>40</v>
      </c>
      <c r="N5" s="5">
        <v>763445.85899999738</v>
      </c>
      <c r="Q5" s="3" t="s">
        <v>368</v>
      </c>
      <c r="R5" s="5">
        <v>112750.26700000004</v>
      </c>
      <c r="U5" s="3" t="s">
        <v>9</v>
      </c>
      <c r="V5" s="5">
        <v>374412.80800000002</v>
      </c>
      <c r="Y5" s="3" t="s">
        <v>41</v>
      </c>
      <c r="Z5" s="19">
        <v>302373.44000000018</v>
      </c>
      <c r="AD5" s="3" t="s">
        <v>10996</v>
      </c>
      <c r="AE5" s="5">
        <v>573083.82600000035</v>
      </c>
      <c r="AF5" s="19">
        <v>9047</v>
      </c>
      <c r="AJ5" s="3" t="s">
        <v>51</v>
      </c>
      <c r="AK5" s="19">
        <v>86425.984999999971</v>
      </c>
      <c r="AL5" s="19">
        <v>86028.195999999938</v>
      </c>
      <c r="AM5" s="19">
        <v>116030.97200000004</v>
      </c>
      <c r="AN5" s="19">
        <v>288485.15299999982</v>
      </c>
    </row>
    <row r="6" spans="1:40" x14ac:dyDescent="0.3">
      <c r="A6" t="s">
        <v>10990</v>
      </c>
      <c r="C6" s="3" t="s">
        <v>351</v>
      </c>
      <c r="D6" s="13">
        <f>GETPIVOTDATA("[Measures].[Sum of Sales]",$C$2,"[Return].[Returned]","[Return].[Returned].&amp;[Yes]")</f>
        <v>180504.27790000002</v>
      </c>
      <c r="I6" s="3" t="s">
        <v>1079</v>
      </c>
      <c r="J6" s="5">
        <v>46798.940000000031</v>
      </c>
      <c r="M6" s="3" t="s">
        <v>422</v>
      </c>
      <c r="N6" s="5">
        <v>2116696.5823999555</v>
      </c>
      <c r="Q6" s="3" t="s">
        <v>362</v>
      </c>
      <c r="R6" s="5">
        <v>160989.31739999994</v>
      </c>
      <c r="U6" s="3" t="s">
        <v>3</v>
      </c>
      <c r="V6" s="5">
        <v>617974.76700000139</v>
      </c>
      <c r="Y6" s="3" t="s">
        <v>38</v>
      </c>
      <c r="Z6" s="19">
        <v>209163.68000000002</v>
      </c>
      <c r="AD6" s="3" t="s">
        <v>10997</v>
      </c>
      <c r="AE6" s="5">
        <v>657713.19130000065</v>
      </c>
      <c r="AF6" s="19">
        <v>11336</v>
      </c>
      <c r="AJ6" s="3" t="s">
        <v>368</v>
      </c>
      <c r="AK6" s="19">
        <v>38533.282999999996</v>
      </c>
      <c r="AL6" s="19">
        <v>34637.062999999987</v>
      </c>
      <c r="AM6" s="19">
        <v>39579.920999999988</v>
      </c>
      <c r="AN6" s="19">
        <v>112750.26700000004</v>
      </c>
    </row>
    <row r="7" spans="1:40" x14ac:dyDescent="0.3">
      <c r="A7">
        <v>-322582.13434100035</v>
      </c>
      <c r="C7" s="3" t="s">
        <v>11007</v>
      </c>
      <c r="D7" s="13">
        <f>GETPIVOTDATA("[Measures].[Sum of Sales]",$C$2,"[Return].[Returned]","[Return].[Returned].&amp;")</f>
        <v>2116696.5823999555</v>
      </c>
      <c r="E7" s="14">
        <f>GETPIVOTDATA("[Measures].[Sum of Discount Value]",$C$2,"[Return].[Returned]","[Return].[Returned].&amp;")</f>
        <v>-297686.57547800109</v>
      </c>
      <c r="F7" s="14">
        <f>GETPIVOTDATA("[Measures].[Sum of COGS]",$C$2,"[Return].[Returned]","[Return].[Returned].&amp;")</f>
        <v>-1555845.3467219963</v>
      </c>
      <c r="I7" s="3" t="s">
        <v>370</v>
      </c>
      <c r="J7" s="5">
        <v>64011.914399999929</v>
      </c>
      <c r="Q7" s="3" t="s">
        <v>361</v>
      </c>
      <c r="R7" s="5">
        <v>113573.49599999996</v>
      </c>
      <c r="U7" s="3" t="s">
        <v>422</v>
      </c>
      <c r="V7" s="5">
        <v>2116696.5823999555</v>
      </c>
      <c r="Y7" s="3" t="s">
        <v>440</v>
      </c>
      <c r="Z7" s="19">
        <v>189923.25000000009</v>
      </c>
      <c r="AD7" s="3" t="s">
        <v>422</v>
      </c>
      <c r="AE7" s="5">
        <v>2116696.5823999555</v>
      </c>
      <c r="AF7" s="19">
        <v>34820</v>
      </c>
      <c r="AJ7" s="3" t="s">
        <v>362</v>
      </c>
      <c r="AK7" s="19">
        <v>57590.443399999996</v>
      </c>
      <c r="AL7" s="19">
        <v>40119.945999999982</v>
      </c>
      <c r="AM7" s="19">
        <v>63278.927999999964</v>
      </c>
      <c r="AN7" s="19">
        <v>160989.31739999994</v>
      </c>
    </row>
    <row r="8" spans="1:40" x14ac:dyDescent="0.3">
      <c r="I8" s="3" t="s">
        <v>442</v>
      </c>
      <c r="J8" s="5">
        <v>95363.625999999975</v>
      </c>
      <c r="Q8" s="3" t="s">
        <v>385</v>
      </c>
      <c r="R8" s="5">
        <v>71582.114999999976</v>
      </c>
      <c r="Y8" s="3" t="s">
        <v>422</v>
      </c>
      <c r="Z8" s="19">
        <v>1198184.3549999918</v>
      </c>
      <c r="AJ8" s="3" t="s">
        <v>361</v>
      </c>
      <c r="AK8" s="19">
        <v>40986.383999999998</v>
      </c>
      <c r="AL8" s="19">
        <v>37271.376000000011</v>
      </c>
      <c r="AM8" s="19">
        <v>35315.736000000012</v>
      </c>
      <c r="AN8" s="19">
        <v>113573.49599999996</v>
      </c>
    </row>
    <row r="9" spans="1:40" x14ac:dyDescent="0.3">
      <c r="C9" s="2" t="s">
        <v>11001</v>
      </c>
      <c r="I9" s="3" t="s">
        <v>365</v>
      </c>
      <c r="J9" s="5">
        <v>101448.43199999993</v>
      </c>
      <c r="Q9" s="3" t="s">
        <v>359</v>
      </c>
      <c r="R9" s="5">
        <v>87833.148000000016</v>
      </c>
      <c r="AJ9" s="3" t="s">
        <v>422</v>
      </c>
      <c r="AK9" s="19">
        <v>357988.15840000066</v>
      </c>
      <c r="AL9" s="19">
        <v>318908.66699999978</v>
      </c>
      <c r="AM9" s="19">
        <v>391671.3509999995</v>
      </c>
      <c r="AN9" s="19">
        <v>1068568.1763999981</v>
      </c>
    </row>
    <row r="10" spans="1:40" x14ac:dyDescent="0.3">
      <c r="A10" t="s">
        <v>10989</v>
      </c>
      <c r="C10" s="3" t="s">
        <v>11002</v>
      </c>
      <c r="D10" s="10">
        <v>57.176486664005047</v>
      </c>
      <c r="E10" s="12">
        <f>GETPIVOTDATA("[Measures].[Profit Per Order]",$C$9)</f>
        <v>57.176486664005047</v>
      </c>
      <c r="I10" s="3" t="s">
        <v>367</v>
      </c>
      <c r="J10" s="5">
        <v>106029.86400000006</v>
      </c>
      <c r="Q10" s="3" t="s">
        <v>371</v>
      </c>
      <c r="R10" s="5">
        <v>78211.811999999889</v>
      </c>
    </row>
    <row r="11" spans="1:40" x14ac:dyDescent="0.3">
      <c r="A11">
        <v>-1688221.7042589984</v>
      </c>
      <c r="C11" s="3" t="s">
        <v>11003</v>
      </c>
      <c r="D11" s="10">
        <v>28.656896307784798</v>
      </c>
      <c r="E11" s="12">
        <f>GETPIVOTDATA("[Measures].[Avg. Profit]",$C$9)</f>
        <v>28.656896307784798</v>
      </c>
      <c r="I11" s="3" t="s">
        <v>439</v>
      </c>
      <c r="J11" s="5">
        <v>149831.98249999987</v>
      </c>
      <c r="Q11" s="3" t="s">
        <v>373</v>
      </c>
      <c r="R11" s="5">
        <v>74698.101999999999</v>
      </c>
    </row>
    <row r="12" spans="1:40" x14ac:dyDescent="0.3">
      <c r="C12" s="3" t="s">
        <v>10998</v>
      </c>
      <c r="D12">
        <v>793</v>
      </c>
      <c r="E12">
        <f>GETPIVOTDATA("[Measures].[Total Customers]",$C$9)</f>
        <v>793</v>
      </c>
      <c r="I12" s="3" t="s">
        <v>50</v>
      </c>
      <c r="J12" s="5">
        <v>236646.09300000008</v>
      </c>
      <c r="Q12" s="3" t="s">
        <v>377</v>
      </c>
      <c r="R12" s="5">
        <v>67139.41</v>
      </c>
    </row>
    <row r="13" spans="1:40" x14ac:dyDescent="0.3">
      <c r="C13" s="3" t="s">
        <v>10999</v>
      </c>
      <c r="D13" s="8">
        <v>5009</v>
      </c>
      <c r="E13">
        <f>GETPIVOTDATA("[Measures].[Total Orders]",$C$9)</f>
        <v>5009</v>
      </c>
      <c r="I13" s="3" t="s">
        <v>422</v>
      </c>
      <c r="J13" s="5">
        <v>932251.85690000048</v>
      </c>
      <c r="Q13" s="3" t="s">
        <v>422</v>
      </c>
      <c r="R13" s="5">
        <v>1448032.7633999838</v>
      </c>
    </row>
    <row r="14" spans="1:40" x14ac:dyDescent="0.3">
      <c r="C14" s="3" t="s">
        <v>11000</v>
      </c>
      <c r="D14" s="10">
        <v>361.15639558638242</v>
      </c>
    </row>
    <row r="17" spans="3:5" x14ac:dyDescent="0.3">
      <c r="C17" t="s">
        <v>11004</v>
      </c>
      <c r="D17" t="s">
        <v>11005</v>
      </c>
      <c r="E17" t="s">
        <v>11006</v>
      </c>
    </row>
    <row r="18" spans="3:5" x14ac:dyDescent="0.3">
      <c r="C18" s="8">
        <v>286397.02170000126</v>
      </c>
      <c r="D18">
        <v>10000</v>
      </c>
      <c r="E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B9F-9539-46D2-B814-CE29634AF47F}">
  <dimension ref="A1"/>
  <sheetViews>
    <sheetView showGridLines="0" tabSelected="1" topLeftCell="G5" zoomScaleNormal="100" workbookViewId="0">
      <selection activeCell="U7" sqref="U7"/>
    </sheetView>
  </sheetViews>
  <sheetFormatPr defaultColWidth="9.109375" defaultRowHeight="14.4" x14ac:dyDescent="0.3"/>
  <cols>
    <col min="1" max="16384" width="9.1093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5C289AB-7D1A-4B8E-9E9F-7675B67222A2}">
  <ds:schemaRefs/>
</ds:datastoreItem>
</file>

<file path=customXml/itemProps2.xml><?xml version="1.0" encoding="utf-8"?>
<ds:datastoreItem xmlns:ds="http://schemas.openxmlformats.org/officeDocument/2006/customXml" ds:itemID="{04925109-D72C-42D7-96BE-B984D90E7472}">
  <ds:schemaRefs/>
</ds:datastoreItem>
</file>

<file path=customXml/itemProps3.xml><?xml version="1.0" encoding="utf-8"?>
<ds:datastoreItem xmlns:ds="http://schemas.openxmlformats.org/officeDocument/2006/customXml" ds:itemID="{DAA2CD90-D4D5-41E2-BCCE-9B8508D7B948}">
  <ds:schemaRefs/>
</ds:datastoreItem>
</file>

<file path=customXml/itemProps4.xml><?xml version="1.0" encoding="utf-8"?>
<ds:datastoreItem xmlns:ds="http://schemas.openxmlformats.org/officeDocument/2006/customXml" ds:itemID="{0451A8C7-B2CE-4CF0-A72E-F0BF1F111FAF}">
  <ds:schemaRefs/>
</ds:datastoreItem>
</file>

<file path=customXml/itemProps5.xml><?xml version="1.0" encoding="utf-8"?>
<ds:datastoreItem xmlns:ds="http://schemas.openxmlformats.org/officeDocument/2006/customXml" ds:itemID="{D39B517D-498E-40A6-A204-FC475D6E4A97}">
  <ds:schemaRefs/>
</ds:datastoreItem>
</file>

<file path=customXml/itemProps6.xml><?xml version="1.0" encoding="utf-8"?>
<ds:datastoreItem xmlns:ds="http://schemas.openxmlformats.org/officeDocument/2006/customXml" ds:itemID="{D32B0E0A-7525-48D4-A32A-1CFC7C3A6E01}">
  <ds:schemaRefs/>
</ds:datastoreItem>
</file>

<file path=customXml/itemProps7.xml><?xml version="1.0" encoding="utf-8"?>
<ds:datastoreItem xmlns:ds="http://schemas.openxmlformats.org/officeDocument/2006/customXml" ds:itemID="{93C0CEC5-E503-49A1-A8A9-E27EE5FDEA05}">
  <ds:schemaRefs/>
</ds:datastoreItem>
</file>

<file path=customXml/itemProps8.xml><?xml version="1.0" encoding="utf-8"?>
<ds:datastoreItem xmlns:ds="http://schemas.openxmlformats.org/officeDocument/2006/customXml" ds:itemID="{48953F9B-42B3-4E99-ADF4-98C314F3F47B}">
  <ds:schemaRefs/>
</ds:datastoreItem>
</file>

<file path=customXml/itemProps9.xml><?xml version="1.0" encoding="utf-8"?>
<ds:datastoreItem xmlns:ds="http://schemas.openxmlformats.org/officeDocument/2006/customXml" ds:itemID="{DE1607FF-9B60-4863-BEC9-205248CC5438}">
  <ds:schemaRefs/>
</ds:datastoreItem>
</file>

<file path=customXml/itemProps10.xml><?xml version="1.0" encoding="utf-8"?>
<ds:datastoreItem xmlns:ds="http://schemas.openxmlformats.org/officeDocument/2006/customXml" ds:itemID="{42DCBC3C-B5E4-4209-B56A-EAD907FA09E6}">
  <ds:schemaRefs>
    <ds:schemaRef ds:uri="http://schemas.microsoft.com/DataMashup"/>
  </ds:schemaRefs>
</ds:datastoreItem>
</file>

<file path=customXml/itemProps11.xml><?xml version="1.0" encoding="utf-8"?>
<ds:datastoreItem xmlns:ds="http://schemas.openxmlformats.org/officeDocument/2006/customXml" ds:itemID="{36766031-496F-4212-B853-53DAB3F5A8FF}">
  <ds:schemaRefs/>
</ds:datastoreItem>
</file>

<file path=customXml/itemProps12.xml><?xml version="1.0" encoding="utf-8"?>
<ds:datastoreItem xmlns:ds="http://schemas.openxmlformats.org/officeDocument/2006/customXml" ds:itemID="{5997BCE0-5DF4-46DF-AF71-1BC2469DBC52}">
  <ds:schemaRefs/>
</ds:datastoreItem>
</file>

<file path=customXml/itemProps13.xml><?xml version="1.0" encoding="utf-8"?>
<ds:datastoreItem xmlns:ds="http://schemas.openxmlformats.org/officeDocument/2006/customXml" ds:itemID="{5B8FA877-ACB9-4BB2-8BFC-F76E39AAF9E0}">
  <ds:schemaRefs/>
</ds:datastoreItem>
</file>

<file path=customXml/itemProps14.xml><?xml version="1.0" encoding="utf-8"?>
<ds:datastoreItem xmlns:ds="http://schemas.openxmlformats.org/officeDocument/2006/customXml" ds:itemID="{5E9FCA43-A45D-488D-A067-C1A1E67A73ED}">
  <ds:schemaRefs/>
</ds:datastoreItem>
</file>

<file path=customXml/itemProps15.xml><?xml version="1.0" encoding="utf-8"?>
<ds:datastoreItem xmlns:ds="http://schemas.openxmlformats.org/officeDocument/2006/customXml" ds:itemID="{CFB7DD37-02D4-457F-A40E-52CD786F72AD}">
  <ds:schemaRefs/>
</ds:datastoreItem>
</file>

<file path=customXml/itemProps16.xml><?xml version="1.0" encoding="utf-8"?>
<ds:datastoreItem xmlns:ds="http://schemas.openxmlformats.org/officeDocument/2006/customXml" ds:itemID="{8B8D0CE8-0182-4156-A26F-B258EC5476BB}">
  <ds:schemaRefs/>
</ds:datastoreItem>
</file>

<file path=customXml/itemProps17.xml><?xml version="1.0" encoding="utf-8"?>
<ds:datastoreItem xmlns:ds="http://schemas.openxmlformats.org/officeDocument/2006/customXml" ds:itemID="{664F503D-BDCC-442E-ADEA-0A5EDAD59B0B}">
  <ds:schemaRefs/>
</ds:datastoreItem>
</file>

<file path=customXml/itemProps18.xml><?xml version="1.0" encoding="utf-8"?>
<ds:datastoreItem xmlns:ds="http://schemas.openxmlformats.org/officeDocument/2006/customXml" ds:itemID="{5536A43E-6BBD-4753-BD7B-441842A53CCC}">
  <ds:schemaRefs/>
</ds:datastoreItem>
</file>

<file path=customXml/itemProps19.xml><?xml version="1.0" encoding="utf-8"?>
<ds:datastoreItem xmlns:ds="http://schemas.openxmlformats.org/officeDocument/2006/customXml" ds:itemID="{67DA8669-57A1-46AC-94A1-981B052AA1EA}">
  <ds:schemaRefs/>
</ds:datastoreItem>
</file>

<file path=customXml/itemProps20.xml><?xml version="1.0" encoding="utf-8"?>
<ds:datastoreItem xmlns:ds="http://schemas.openxmlformats.org/officeDocument/2006/customXml" ds:itemID="{3EAB0B45-0622-4E18-9E53-1BF3DF23DF4D}">
  <ds:schemaRefs/>
</ds:datastoreItem>
</file>

<file path=customXml/itemProps21.xml><?xml version="1.0" encoding="utf-8"?>
<ds:datastoreItem xmlns:ds="http://schemas.openxmlformats.org/officeDocument/2006/customXml" ds:itemID="{F9A7ADB0-9C93-438B-B05C-BAD97A492CF5}">
  <ds:schemaRefs/>
</ds:datastoreItem>
</file>

<file path=customXml/itemProps22.xml><?xml version="1.0" encoding="utf-8"?>
<ds:datastoreItem xmlns:ds="http://schemas.openxmlformats.org/officeDocument/2006/customXml" ds:itemID="{ADD1229A-6944-46F4-B9D1-3DFCE332B292}">
  <ds:schemaRefs/>
</ds:datastoreItem>
</file>

<file path=customXml/itemProps23.xml><?xml version="1.0" encoding="utf-8"?>
<ds:datastoreItem xmlns:ds="http://schemas.openxmlformats.org/officeDocument/2006/customXml" ds:itemID="{3F382A42-F5DE-4150-957B-CCEF5DC1AB24}">
  <ds:schemaRefs/>
</ds:datastoreItem>
</file>

<file path=customXml/itemProps24.xml><?xml version="1.0" encoding="utf-8"?>
<ds:datastoreItem xmlns:ds="http://schemas.openxmlformats.org/officeDocument/2006/customXml" ds:itemID="{352E746F-C6A1-433D-9CB2-11A4F010F7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Calculations</vt:lpstr>
      <vt:lpstr>Dashboard Creation</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seif adin</cp:lastModifiedBy>
  <dcterms:created xsi:type="dcterms:W3CDTF">2023-04-07T23:47:10Z</dcterms:created>
  <dcterms:modified xsi:type="dcterms:W3CDTF">2024-08-07T17:50:30Z</dcterms:modified>
</cp:coreProperties>
</file>