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B8CFD537-77EA-4E24-9779-42645423C1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Q24" i="1"/>
  <c r="O24" i="1"/>
  <c r="O23" i="1"/>
  <c r="N24" i="1"/>
  <c r="N23" i="1"/>
  <c r="M24" i="1"/>
  <c r="M23" i="1"/>
  <c r="L23" i="1"/>
  <c r="L12" i="1"/>
  <c r="L13" i="1"/>
  <c r="L14" i="1"/>
  <c r="L15" i="1"/>
  <c r="L16" i="1"/>
  <c r="L17" i="1"/>
  <c r="L18" i="1"/>
  <c r="L19" i="1"/>
  <c r="L20" i="1"/>
  <c r="L21" i="1"/>
  <c r="L22" i="1"/>
  <c r="L11" i="1"/>
  <c r="L10" i="1"/>
  <c r="L5" i="1"/>
  <c r="L6" i="1"/>
  <c r="L7" i="1"/>
  <c r="L8" i="1"/>
  <c r="L9" i="1"/>
  <c r="L4" i="1"/>
  <c r="K25" i="1"/>
  <c r="K23" i="1"/>
  <c r="J23" i="1"/>
  <c r="L25" i="2"/>
  <c r="J25" i="2"/>
  <c r="Q24" i="2"/>
  <c r="P24" i="2"/>
  <c r="O24" i="2"/>
  <c r="O25" i="2" s="1"/>
  <c r="N24" i="2"/>
  <c r="N25" i="2" s="1"/>
  <c r="M24" i="2"/>
  <c r="M25" i="2" s="1"/>
  <c r="L24" i="2"/>
  <c r="J24" i="2"/>
  <c r="L25" i="1" l="1"/>
  <c r="O25" i="1" l="1"/>
  <c r="M25" i="1" l="1"/>
  <c r="N25" i="1"/>
  <c r="J25" i="1"/>
  <c r="P24" i="1" l="1"/>
</calcChain>
</file>

<file path=xl/sharedStrings.xml><?xml version="1.0" encoding="utf-8"?>
<sst xmlns="http://schemas.openxmlformats.org/spreadsheetml/2006/main" count="282" uniqueCount="126">
  <si>
    <t>조합사</t>
  </si>
  <si>
    <t>대표자</t>
  </si>
  <si>
    <t>출자좌수</t>
  </si>
  <si>
    <t>출자비율</t>
  </si>
  <si>
    <t>의결좌수</t>
  </si>
  <si>
    <t>의결비율</t>
  </si>
  <si>
    <t>ⓐ 출자금</t>
  </si>
  <si>
    <t>ⓑ 현금담보</t>
  </si>
  <si>
    <t>ⓒ 부동산담보</t>
  </si>
  <si>
    <t>ⓓ 총 담보
(ⓐ + ⓑ + ⓒ)</t>
  </si>
  <si>
    <t>총 구좌수</t>
  </si>
  <si>
    <t>ⓔ 누적선수금</t>
  </si>
  <si>
    <t>보람상조라이프(주)</t>
  </si>
  <si>
    <t>오준오,김기태</t>
  </si>
  <si>
    <t>88%</t>
  </si>
  <si>
    <t>보람상조개발(주)</t>
  </si>
  <si>
    <t>오준오,이창우</t>
  </si>
  <si>
    <t>93%</t>
  </si>
  <si>
    <t>보람상조피플(주)</t>
  </si>
  <si>
    <t>김충현</t>
  </si>
  <si>
    <t>96%</t>
  </si>
  <si>
    <t>보람상조실로암(주)</t>
  </si>
  <si>
    <t>오준오</t>
  </si>
  <si>
    <t>84%</t>
  </si>
  <si>
    <t>보람상조애니콜(주)</t>
  </si>
  <si>
    <t>94%</t>
  </si>
  <si>
    <t>보람상조리더스(주)</t>
  </si>
  <si>
    <t>90%</t>
  </si>
  <si>
    <t>보람상조플러스(주)</t>
  </si>
  <si>
    <t>81%</t>
  </si>
  <si>
    <t>소계</t>
  </si>
  <si>
    <t>89%</t>
  </si>
  <si>
    <t>한라상조(주)</t>
  </si>
  <si>
    <t>문병우</t>
  </si>
  <si>
    <t>더리본(주)</t>
  </si>
  <si>
    <t>박명하</t>
  </si>
  <si>
    <t>92%</t>
  </si>
  <si>
    <t>크리스찬상조(주)</t>
  </si>
  <si>
    <t>김현재</t>
  </si>
  <si>
    <t>아가페라이프(주)</t>
  </si>
  <si>
    <t>이의광</t>
  </si>
  <si>
    <t>현대에스라이프(주)</t>
  </si>
  <si>
    <t>이진수</t>
  </si>
  <si>
    <t>(주)제이케이</t>
  </si>
  <si>
    <t>전준진,채인기</t>
  </si>
  <si>
    <t>세종라이프(주)</t>
  </si>
  <si>
    <t>이종흥</t>
  </si>
  <si>
    <t>다나상조(주)</t>
  </si>
  <si>
    <t>김웅열</t>
  </si>
  <si>
    <t>97%</t>
  </si>
  <si>
    <t>제이에이치라이프(주)</t>
  </si>
  <si>
    <t>주영님</t>
  </si>
  <si>
    <t>80%</t>
  </si>
  <si>
    <t>(주)대노복지사업단</t>
  </si>
  <si>
    <t>박남희</t>
  </si>
  <si>
    <t>91%</t>
  </si>
  <si>
    <t>(주)유토피아퓨처</t>
  </si>
  <si>
    <t>임익근</t>
  </si>
  <si>
    <t>86%</t>
  </si>
  <si>
    <t>합계</t>
  </si>
  <si>
    <t>신용평가율</t>
    <phoneticPr fontId="2" type="noConversion"/>
  </si>
  <si>
    <t>(단위 : 원)</t>
    <phoneticPr fontId="2" type="noConversion"/>
  </si>
  <si>
    <t>한국상조공제조합 조합사 현황</t>
    <phoneticPr fontId="2" type="noConversion"/>
  </si>
  <si>
    <t>2025년
누적공제료</t>
    <phoneticPr fontId="2" type="noConversion"/>
  </si>
  <si>
    <t>전월대비 증감</t>
    <phoneticPr fontId="2" type="noConversion"/>
  </si>
  <si>
    <t>-</t>
    <phoneticPr fontId="2" type="noConversion"/>
  </si>
  <si>
    <r>
      <rPr>
        <b/>
        <sz val="9"/>
        <rFont val="돋움"/>
        <family val="3"/>
        <charset val="129"/>
      </rPr>
      <t>연번</t>
    </r>
    <phoneticPr fontId="2" type="noConversion"/>
  </si>
  <si>
    <r>
      <rPr>
        <b/>
        <sz val="9"/>
        <rFont val="Segoe UI Symbol"/>
        <family val="2"/>
      </rPr>
      <t>ⓕ</t>
    </r>
    <r>
      <rPr>
        <b/>
        <sz val="9"/>
        <rFont val="Arial"/>
        <family val="2"/>
      </rPr>
      <t xml:space="preserve"> </t>
    </r>
    <r>
      <rPr>
        <b/>
        <sz val="9"/>
        <rFont val="돋움"/>
        <family val="2"/>
        <charset val="129"/>
      </rPr>
      <t>최대</t>
    </r>
    <r>
      <rPr>
        <b/>
        <sz val="9"/>
        <rFont val="Arial"/>
        <family val="2"/>
      </rPr>
      <t xml:space="preserve"> </t>
    </r>
    <r>
      <rPr>
        <b/>
        <sz val="9"/>
        <rFont val="돋움"/>
        <family val="2"/>
        <charset val="129"/>
      </rPr>
      <t>피해액</t>
    </r>
    <r>
      <rPr>
        <b/>
        <sz val="9"/>
        <rFont val="Arial"/>
        <family val="2"/>
      </rPr>
      <t xml:space="preserve">
(</t>
    </r>
    <r>
      <rPr>
        <b/>
        <sz val="9"/>
        <rFont val="Segoe UI Symbol"/>
        <family val="2"/>
      </rPr>
      <t>ⓔ</t>
    </r>
    <r>
      <rPr>
        <b/>
        <sz val="9"/>
        <rFont val="Arial"/>
        <family val="2"/>
      </rPr>
      <t xml:space="preserve"> × 50% - </t>
    </r>
    <r>
      <rPr>
        <b/>
        <sz val="9"/>
        <rFont val="Segoe UI Symbol"/>
        <family val="2"/>
      </rPr>
      <t>ⓓ</t>
    </r>
    <r>
      <rPr>
        <b/>
        <sz val="9"/>
        <rFont val="Arial"/>
        <family val="2"/>
      </rPr>
      <t>)</t>
    </r>
    <phoneticPr fontId="2" type="noConversion"/>
  </si>
  <si>
    <r>
      <rPr>
        <b/>
        <sz val="9"/>
        <rFont val="Segoe UI Symbol"/>
        <family val="3"/>
      </rPr>
      <t>ⓖ</t>
    </r>
    <r>
      <rPr>
        <b/>
        <sz val="9"/>
        <rFont val="Arial"/>
        <family val="2"/>
      </rPr>
      <t xml:space="preserve"> </t>
    </r>
    <r>
      <rPr>
        <b/>
        <sz val="9"/>
        <rFont val="맑은 고딕"/>
        <family val="3"/>
        <charset val="129"/>
      </rPr>
      <t xml:space="preserve">담보율
</t>
    </r>
    <r>
      <rPr>
        <b/>
        <sz val="9"/>
        <rFont val="Arial"/>
        <family val="2"/>
      </rPr>
      <t>(</t>
    </r>
    <r>
      <rPr>
        <b/>
        <sz val="9"/>
        <rFont val="Segoe UI Symbol"/>
        <family val="3"/>
      </rPr>
      <t>ⓓ</t>
    </r>
    <r>
      <rPr>
        <b/>
        <sz val="9"/>
        <rFont val="Arial"/>
        <family val="2"/>
      </rPr>
      <t xml:space="preserve"> / </t>
    </r>
    <r>
      <rPr>
        <b/>
        <sz val="9"/>
        <rFont val="Segoe UI Symbol"/>
        <family val="3"/>
      </rPr>
      <t>ⓔ</t>
    </r>
    <r>
      <rPr>
        <b/>
        <sz val="9"/>
        <rFont val="Arial"/>
        <family val="2"/>
      </rPr>
      <t>)</t>
    </r>
    <phoneticPr fontId="2" type="noConversion"/>
  </si>
  <si>
    <r>
      <rPr>
        <b/>
        <sz val="9"/>
        <rFont val="맑은 고딕"/>
        <family val="3"/>
        <charset val="129"/>
      </rPr>
      <t>전월대비</t>
    </r>
    <r>
      <rPr>
        <b/>
        <sz val="9"/>
        <rFont val="Arial"/>
        <family val="2"/>
      </rPr>
      <t xml:space="preserve"> </t>
    </r>
    <r>
      <rPr>
        <b/>
        <sz val="9"/>
        <rFont val="맑은 고딕"/>
        <family val="3"/>
        <charset val="129"/>
      </rPr>
      <t>증감</t>
    </r>
    <r>
      <rPr>
        <b/>
        <sz val="9"/>
        <rFont val="Arial"/>
        <family val="2"/>
      </rPr>
      <t xml:space="preserve"> </t>
    </r>
    <r>
      <rPr>
        <b/>
        <sz val="9"/>
        <rFont val="돋움"/>
        <family val="2"/>
        <charset val="129"/>
      </rPr>
      <t>비율</t>
    </r>
    <phoneticPr fontId="2" type="noConversion"/>
  </si>
  <si>
    <t>*2025.5.31. 기준</t>
    <phoneticPr fontId="2" type="noConversion"/>
  </si>
  <si>
    <t>37.9%</t>
  </si>
  <si>
    <t>21.8%</t>
  </si>
  <si>
    <t>21.7%</t>
  </si>
  <si>
    <t>18.4%</t>
  </si>
  <si>
    <t>18.2%</t>
  </si>
  <si>
    <t>20.2%</t>
  </si>
  <si>
    <t>1.1%</t>
  </si>
  <si>
    <t>1.9%</t>
  </si>
  <si>
    <t>26.7%</t>
  </si>
  <si>
    <t>0.4%</t>
  </si>
  <si>
    <t>0.6%</t>
  </si>
  <si>
    <t>19.3%</t>
  </si>
  <si>
    <t>22.7%</t>
  </si>
  <si>
    <t>25.8%</t>
  </si>
  <si>
    <t>18.1%</t>
  </si>
  <si>
    <t>19.5%</t>
  </si>
  <si>
    <t>7.5%</t>
  </si>
  <si>
    <t>11.1%</t>
  </si>
  <si>
    <t>19.6%</t>
  </si>
  <si>
    <t>4.0%</t>
  </si>
  <si>
    <t>6.8%</t>
  </si>
  <si>
    <t>3.2%</t>
  </si>
  <si>
    <t>5.4%</t>
  </si>
  <si>
    <t>19.7%</t>
  </si>
  <si>
    <t>2.4%</t>
  </si>
  <si>
    <t>4.1%</t>
  </si>
  <si>
    <t>20.0%</t>
  </si>
  <si>
    <t>2.2%</t>
  </si>
  <si>
    <t>3.7%</t>
  </si>
  <si>
    <t>20.5%</t>
  </si>
  <si>
    <t>1.7%</t>
  </si>
  <si>
    <t>2.9%</t>
  </si>
  <si>
    <t>19.2%</t>
  </si>
  <si>
    <t>0.7%</t>
  </si>
  <si>
    <t>1.2%</t>
  </si>
  <si>
    <t>27.8%</t>
  </si>
  <si>
    <t>17.3%</t>
  </si>
  <si>
    <t>44.4%</t>
  </si>
  <si>
    <t>25.2%</t>
  </si>
  <si>
    <t>58.5%</t>
  </si>
  <si>
    <t>43.7%</t>
  </si>
  <si>
    <t>21.4%</t>
  </si>
  <si>
    <t>100%</t>
  </si>
  <si>
    <t>*2025.6.30. 기준</t>
    <phoneticPr fontId="2" type="noConversion"/>
  </si>
  <si>
    <t>21.5%</t>
  </si>
  <si>
    <t>19.8%</t>
  </si>
  <si>
    <t>26.3%</t>
  </si>
  <si>
    <t>20.3%</t>
  </si>
  <si>
    <t>18.5%</t>
  </si>
  <si>
    <t>21.6%</t>
  </si>
  <si>
    <t>20.4%</t>
  </si>
  <si>
    <t>27.7%</t>
  </si>
  <si>
    <t>44.5%</t>
  </si>
  <si>
    <t>25.3%</t>
  </si>
  <si>
    <t>20.8%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</si>
</sst>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(&quot;$&quot;* #,##0_);_(&quot;$&quot;* \(#,##0\);_(&quot;$&quot;* &quot;-&quot;_);_(@_)"/>
    <numFmt numFmtId="177" formatCode="#,###"/>
    <numFmt numFmtId="178" formatCode="0.0%"/>
  </numFmts>
  <fonts count="16">
    <font>
      <sz val="10"/>
      <name val="Arial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9"/>
      <name val="Arial"/>
      <family val="2"/>
    </font>
    <font>
      <b/>
      <sz val="9"/>
      <name val="돋움"/>
      <family val="3"/>
      <charset val="129"/>
    </font>
    <font>
      <b/>
      <sz val="9"/>
      <name val="맑은 고딕"/>
      <family val="3"/>
      <charset val="129"/>
    </font>
    <font>
      <b/>
      <sz val="9"/>
      <name val="Segoe UI Symbol"/>
      <family val="2"/>
    </font>
    <font>
      <b/>
      <sz val="9"/>
      <name val="돋움"/>
      <family val="2"/>
      <charset val="129"/>
    </font>
    <font>
      <b/>
      <sz val="9"/>
      <name val="Arial"/>
      <family val="3"/>
    </font>
    <font>
      <b/>
      <sz val="9"/>
      <name val="Segoe UI Symbol"/>
      <family val="3"/>
    </font>
    <font>
      <sz val="9"/>
      <name val="Arial"/>
      <family val="2"/>
    </font>
    <font>
      <b/>
      <sz val="9"/>
      <name val="Arial"/>
      <family val="3"/>
      <charset val="129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4" fillId="0" borderId="0" xfId="0" applyFont="1" applyAlignment="1">
      <alignment horizontal="right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41" fontId="12" fillId="0" borderId="9" xfId="1" applyNumberFormat="1" applyFont="1" applyFill="1" applyBorder="1" applyAlignment="1">
      <alignment horizontal="center" vertical="center"/>
    </xf>
    <xf numFmtId="178" fontId="12" fillId="0" borderId="9" xfId="2" applyNumberFormat="1" applyFont="1" applyFill="1" applyBorder="1" applyAlignment="1">
      <alignment horizontal="center" vertical="center"/>
    </xf>
    <xf numFmtId="41" fontId="12" fillId="0" borderId="9" xfId="1" applyNumberFormat="1" applyFont="1" applyFill="1" applyBorder="1" applyAlignment="1">
      <alignment horizontal="right" vertical="center"/>
    </xf>
    <xf numFmtId="177" fontId="12" fillId="2" borderId="1" xfId="0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/>
    </xf>
    <xf numFmtId="41" fontId="12" fillId="0" borderId="1" xfId="1" applyNumberFormat="1" applyFont="1" applyFill="1" applyBorder="1" applyAlignment="1">
      <alignment horizontal="center" vertical="center"/>
    </xf>
    <xf numFmtId="178" fontId="12" fillId="0" borderId="1" xfId="2" applyNumberFormat="1" applyFont="1" applyFill="1" applyBorder="1" applyAlignment="1">
      <alignment horizontal="center" vertical="center"/>
    </xf>
    <xf numFmtId="41" fontId="12" fillId="0" borderId="1" xfId="1" applyNumberFormat="1" applyFont="1" applyFill="1" applyBorder="1" applyAlignment="1">
      <alignment horizontal="right" vertical="center"/>
    </xf>
    <xf numFmtId="0" fontId="12" fillId="0" borderId="5" xfId="0" applyFont="1" applyFill="1" applyBorder="1" applyAlignment="1">
      <alignment horizontal="center" vertical="center"/>
    </xf>
    <xf numFmtId="41" fontId="12" fillId="0" borderId="5" xfId="1" applyNumberFormat="1" applyFont="1" applyFill="1" applyBorder="1" applyAlignment="1">
      <alignment horizontal="center" vertical="center"/>
    </xf>
    <xf numFmtId="178" fontId="12" fillId="0" borderId="5" xfId="2" applyNumberFormat="1" applyFont="1" applyFill="1" applyBorder="1" applyAlignment="1">
      <alignment horizontal="center" vertical="center"/>
    </xf>
    <xf numFmtId="41" fontId="12" fillId="0" borderId="5" xfId="1" applyNumberFormat="1" applyFont="1" applyFill="1" applyBorder="1" applyAlignment="1">
      <alignment horizontal="right" vertical="center"/>
    </xf>
    <xf numFmtId="9" fontId="5" fillId="0" borderId="4" xfId="1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/>
    </xf>
    <xf numFmtId="178" fontId="5" fillId="0" borderId="4" xfId="2" applyNumberFormat="1" applyFont="1" applyFill="1" applyBorder="1" applyAlignment="1">
      <alignment horizontal="center" vertical="center"/>
    </xf>
    <xf numFmtId="41" fontId="5" fillId="0" borderId="14" xfId="1" applyNumberFormat="1" applyFont="1" applyFill="1" applyBorder="1" applyAlignment="1">
      <alignment horizontal="center" vertical="center"/>
    </xf>
    <xf numFmtId="178" fontId="5" fillId="0" borderId="14" xfId="2" applyNumberFormat="1" applyFont="1" applyFill="1" applyBorder="1" applyAlignment="1">
      <alignment horizontal="center" vertical="center"/>
    </xf>
    <xf numFmtId="41" fontId="5" fillId="0" borderId="1" xfId="1" applyNumberFormat="1" applyFont="1" applyFill="1" applyBorder="1" applyAlignment="1">
      <alignment horizontal="center" vertical="center"/>
    </xf>
    <xf numFmtId="178" fontId="5" fillId="0" borderId="1" xfId="2" applyNumberFormat="1" applyFont="1" applyFill="1" applyBorder="1" applyAlignment="1">
      <alignment horizontal="center" vertical="center"/>
    </xf>
    <xf numFmtId="0" fontId="3" fillId="0" borderId="0" xfId="0" applyFont="1"/>
    <xf numFmtId="9" fontId="5" fillId="0" borderId="1" xfId="2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5" fillId="0" borderId="6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1" fontId="0" fillId="0" borderId="0" xfId="0" applyNumberForma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0900;&#47560;&#44048;&#48372;&#44256;&#49436;%20(5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 refreshError="1">
        <row r="28">
          <cell r="I28">
            <v>339371539692</v>
          </cell>
          <cell r="K28">
            <v>464620488692</v>
          </cell>
          <cell r="L28">
            <v>2226055</v>
          </cell>
          <cell r="M28">
            <v>2248728320535</v>
          </cell>
          <cell r="N28">
            <v>659743671577</v>
          </cell>
          <cell r="O28" t="str">
            <v>20.7%</v>
          </cell>
          <cell r="P28">
            <v>924086704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tabSelected="1" topLeftCell="A13" workbookViewId="0">
      <selection activeCell="Q25" sqref="A1:Q25"/>
    </sheetView>
  </sheetViews>
  <sheetFormatPr defaultRowHeight="12.75"/>
  <cols>
    <col min="1" max="1" width="4.85546875" customWidth="1"/>
    <col min="2" max="2" width="19.28515625" customWidth="1"/>
    <col min="3" max="3" width="12.85546875" customWidth="1"/>
    <col min="4" max="4" width="11.140625" bestFit="1" customWidth="1"/>
    <col min="5" max="8" width="9.140625" bestFit="1" customWidth="1"/>
    <col min="9" max="9" width="15.85546875" customWidth="1"/>
    <col min="10" max="10" width="16.85546875" customWidth="1"/>
    <col min="11" max="11" width="15.7109375" customWidth="1"/>
    <col min="12" max="12" width="17.42578125" bestFit="1" customWidth="1"/>
    <col min="13" max="13" width="11.140625" bestFit="1" customWidth="1"/>
    <col min="14" max="15" width="18.28515625" customWidth="1"/>
    <col min="16" max="16" width="9.7109375" bestFit="1" customWidth="1"/>
    <col min="17" max="17" width="14.7109375" customWidth="1"/>
  </cols>
  <sheetData>
    <row r="1" spans="1:17" ht="55.5" customHeight="1">
      <c r="A1" s="36" t="s">
        <v>62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ht="25.5" customHeight="1">
      <c r="A2" s="29" t="s">
        <v>114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" t="s">
        <v>61</v>
      </c>
    </row>
    <row r="3" spans="1:17" s="1" customFormat="1" ht="37.5" customHeight="1" thickBot="1">
      <c r="A3" s="3" t="s">
        <v>66</v>
      </c>
      <c r="B3" s="4" t="s">
        <v>0</v>
      </c>
      <c r="C3" s="4" t="s">
        <v>1</v>
      </c>
      <c r="D3" s="5" t="s">
        <v>60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67</v>
      </c>
      <c r="P3" s="6" t="s">
        <v>68</v>
      </c>
      <c r="Q3" s="5" t="s">
        <v>63</v>
      </c>
    </row>
    <row r="4" spans="1:17" s="1" customFormat="1" ht="30" customHeight="1">
      <c r="A4" s="7">
        <v>1</v>
      </c>
      <c r="B4" s="7" t="s">
        <v>12</v>
      </c>
      <c r="C4" s="7" t="s">
        <v>13</v>
      </c>
      <c r="D4" s="8" t="s">
        <v>14</v>
      </c>
      <c r="E4" s="8">
        <v>1046</v>
      </c>
      <c r="F4" s="9" t="s">
        <v>71</v>
      </c>
      <c r="G4" s="8">
        <v>352</v>
      </c>
      <c r="H4" s="9" t="s">
        <v>72</v>
      </c>
      <c r="I4" s="10">
        <v>10460000000</v>
      </c>
      <c r="J4" s="10">
        <v>40850538000</v>
      </c>
      <c r="K4" s="10">
        <v>43180611000</v>
      </c>
      <c r="L4" s="10">
        <f>I4+J4+K4</f>
        <v>94491149000</v>
      </c>
      <c r="M4" s="10">
        <v>709156</v>
      </c>
      <c r="N4" s="10">
        <v>439457382400</v>
      </c>
      <c r="O4" s="11">
        <v>125237542200</v>
      </c>
      <c r="P4" s="9" t="s">
        <v>115</v>
      </c>
      <c r="Q4" s="11">
        <v>291569301</v>
      </c>
    </row>
    <row r="5" spans="1:17" s="1" customFormat="1" ht="30" customHeight="1">
      <c r="A5" s="12">
        <v>2</v>
      </c>
      <c r="B5" s="12" t="s">
        <v>15</v>
      </c>
      <c r="C5" s="12" t="s">
        <v>16</v>
      </c>
      <c r="D5" s="13" t="s">
        <v>17</v>
      </c>
      <c r="E5" s="13">
        <v>508</v>
      </c>
      <c r="F5" s="14" t="s">
        <v>74</v>
      </c>
      <c r="G5" s="13">
        <v>294</v>
      </c>
      <c r="H5" s="14" t="s">
        <v>75</v>
      </c>
      <c r="I5" s="15">
        <v>5080000000</v>
      </c>
      <c r="J5" s="15">
        <v>61004878981</v>
      </c>
      <c r="K5" s="15">
        <v>26066160000</v>
      </c>
      <c r="L5" s="10">
        <f t="shared" ref="L5:L25" si="0">I5+J5+K5</f>
        <v>92151038981</v>
      </c>
      <c r="M5" s="15">
        <v>359176</v>
      </c>
      <c r="N5" s="15">
        <v>457151473098</v>
      </c>
      <c r="O5" s="11">
        <v>136424697568</v>
      </c>
      <c r="P5" s="14" t="s">
        <v>76</v>
      </c>
      <c r="Q5" s="11">
        <v>279607892</v>
      </c>
    </row>
    <row r="6" spans="1:17" s="1" customFormat="1" ht="30" customHeight="1">
      <c r="A6" s="12">
        <v>3</v>
      </c>
      <c r="B6" s="12" t="s">
        <v>21</v>
      </c>
      <c r="C6" s="12" t="s">
        <v>22</v>
      </c>
      <c r="D6" s="13" t="s">
        <v>23</v>
      </c>
      <c r="E6" s="13">
        <v>30</v>
      </c>
      <c r="F6" s="14" t="s">
        <v>77</v>
      </c>
      <c r="G6" s="13">
        <v>30</v>
      </c>
      <c r="H6" s="14" t="s">
        <v>78</v>
      </c>
      <c r="I6" s="15">
        <v>300000000</v>
      </c>
      <c r="J6" s="15">
        <v>11119521039</v>
      </c>
      <c r="K6" s="15">
        <v>0</v>
      </c>
      <c r="L6" s="10">
        <f t="shared" si="0"/>
        <v>11419521039</v>
      </c>
      <c r="M6" s="15">
        <v>48125</v>
      </c>
      <c r="N6" s="15">
        <v>42818492360</v>
      </c>
      <c r="O6" s="11">
        <v>9989725141</v>
      </c>
      <c r="P6" s="14" t="s">
        <v>79</v>
      </c>
      <c r="Q6" s="11">
        <v>82482005</v>
      </c>
    </row>
    <row r="7" spans="1:17" s="1" customFormat="1" ht="30" customHeight="1">
      <c r="A7" s="12">
        <v>4</v>
      </c>
      <c r="B7" s="12" t="s">
        <v>24</v>
      </c>
      <c r="C7" s="12" t="s">
        <v>22</v>
      </c>
      <c r="D7" s="13" t="s">
        <v>25</v>
      </c>
      <c r="E7" s="13">
        <v>10</v>
      </c>
      <c r="F7" s="14" t="s">
        <v>80</v>
      </c>
      <c r="G7" s="13">
        <v>10</v>
      </c>
      <c r="H7" s="14" t="s">
        <v>81</v>
      </c>
      <c r="I7" s="15">
        <v>100000000</v>
      </c>
      <c r="J7" s="15">
        <v>21187334000</v>
      </c>
      <c r="K7" s="15">
        <v>0</v>
      </c>
      <c r="L7" s="10">
        <f t="shared" si="0"/>
        <v>21287334000</v>
      </c>
      <c r="M7" s="15">
        <v>177226</v>
      </c>
      <c r="N7" s="15">
        <v>107520455700</v>
      </c>
      <c r="O7" s="11">
        <v>32472893850</v>
      </c>
      <c r="P7" s="14" t="s">
        <v>116</v>
      </c>
      <c r="Q7" s="11">
        <v>130347551</v>
      </c>
    </row>
    <row r="8" spans="1:17" s="1" customFormat="1" ht="30" customHeight="1">
      <c r="A8" s="12">
        <v>5</v>
      </c>
      <c r="B8" s="12" t="s">
        <v>26</v>
      </c>
      <c r="C8" s="12" t="s">
        <v>22</v>
      </c>
      <c r="D8" s="13" t="s">
        <v>27</v>
      </c>
      <c r="E8" s="13">
        <v>10</v>
      </c>
      <c r="F8" s="14" t="s">
        <v>80</v>
      </c>
      <c r="G8" s="13">
        <v>10</v>
      </c>
      <c r="H8" s="14" t="s">
        <v>81</v>
      </c>
      <c r="I8" s="15">
        <v>100000000</v>
      </c>
      <c r="J8" s="15">
        <v>71988294000</v>
      </c>
      <c r="K8" s="15">
        <v>6223679000</v>
      </c>
      <c r="L8" s="10">
        <f t="shared" si="0"/>
        <v>78311973000</v>
      </c>
      <c r="M8" s="15">
        <v>237106</v>
      </c>
      <c r="N8" s="15">
        <v>345720314967</v>
      </c>
      <c r="O8" s="11">
        <v>94548184484</v>
      </c>
      <c r="P8" s="14" t="s">
        <v>83</v>
      </c>
      <c r="Q8" s="11">
        <v>266983564</v>
      </c>
    </row>
    <row r="9" spans="1:17" s="1" customFormat="1" ht="30" customHeight="1" thickBot="1">
      <c r="A9" s="16">
        <v>6</v>
      </c>
      <c r="B9" s="16" t="s">
        <v>28</v>
      </c>
      <c r="C9" s="16" t="s">
        <v>22</v>
      </c>
      <c r="D9" s="17" t="s">
        <v>29</v>
      </c>
      <c r="E9" s="17">
        <v>10</v>
      </c>
      <c r="F9" s="18" t="s">
        <v>80</v>
      </c>
      <c r="G9" s="17">
        <v>10</v>
      </c>
      <c r="H9" s="18" t="s">
        <v>81</v>
      </c>
      <c r="I9" s="19">
        <v>100000000</v>
      </c>
      <c r="J9" s="19">
        <v>125371000</v>
      </c>
      <c r="K9" s="19">
        <v>0</v>
      </c>
      <c r="L9" s="10">
        <f t="shared" si="0"/>
        <v>225371000</v>
      </c>
      <c r="M9" s="19">
        <v>2813</v>
      </c>
      <c r="N9" s="19">
        <v>857070000</v>
      </c>
      <c r="O9" s="11">
        <v>203164000</v>
      </c>
      <c r="P9" s="18" t="s">
        <v>117</v>
      </c>
      <c r="Q9" s="11">
        <v>2575011</v>
      </c>
    </row>
    <row r="10" spans="1:17" s="1" customFormat="1" ht="30" customHeight="1" thickTop="1">
      <c r="A10" s="30" t="s">
        <v>30</v>
      </c>
      <c r="B10" s="31"/>
      <c r="C10" s="32"/>
      <c r="D10" s="20" t="s">
        <v>14</v>
      </c>
      <c r="E10" s="21">
        <v>1614</v>
      </c>
      <c r="F10" s="22" t="s">
        <v>110</v>
      </c>
      <c r="G10" s="21">
        <v>706</v>
      </c>
      <c r="H10" s="22" t="s">
        <v>111</v>
      </c>
      <c r="I10" s="21">
        <v>16140000000</v>
      </c>
      <c r="J10" s="21">
        <v>206275937020</v>
      </c>
      <c r="K10" s="21">
        <v>75470450000</v>
      </c>
      <c r="L10" s="21">
        <f>SUM(L4:L9)</f>
        <v>297886387020</v>
      </c>
      <c r="M10" s="21">
        <v>1533602</v>
      </c>
      <c r="N10" s="21">
        <v>1393525188525</v>
      </c>
      <c r="O10" s="21">
        <v>398876207243</v>
      </c>
      <c r="P10" s="22" t="s">
        <v>112</v>
      </c>
      <c r="Q10" s="21">
        <v>1053565324</v>
      </c>
    </row>
    <row r="11" spans="1:17" s="1" customFormat="1" ht="30" customHeight="1">
      <c r="A11" s="12">
        <v>7</v>
      </c>
      <c r="B11" s="12" t="s">
        <v>32</v>
      </c>
      <c r="C11" s="12" t="s">
        <v>33</v>
      </c>
      <c r="D11" s="13" t="s">
        <v>14</v>
      </c>
      <c r="E11" s="13">
        <v>500</v>
      </c>
      <c r="F11" s="14" t="s">
        <v>85</v>
      </c>
      <c r="G11" s="13">
        <v>293</v>
      </c>
      <c r="H11" s="14" t="s">
        <v>75</v>
      </c>
      <c r="I11" s="15">
        <v>5000000000</v>
      </c>
      <c r="J11" s="15">
        <v>6522793427</v>
      </c>
      <c r="K11" s="15">
        <v>0</v>
      </c>
      <c r="L11" s="10">
        <f t="shared" si="0"/>
        <v>11522793427</v>
      </c>
      <c r="M11" s="15">
        <v>39641</v>
      </c>
      <c r="N11" s="15">
        <v>56869959775</v>
      </c>
      <c r="O11" s="11">
        <v>16912186461</v>
      </c>
      <c r="P11" s="14" t="s">
        <v>118</v>
      </c>
      <c r="Q11" s="11">
        <v>95215850</v>
      </c>
    </row>
    <row r="12" spans="1:17" s="1" customFormat="1" ht="30" customHeight="1">
      <c r="A12" s="12">
        <v>8</v>
      </c>
      <c r="B12" s="12" t="s">
        <v>34</v>
      </c>
      <c r="C12" s="12" t="s">
        <v>35</v>
      </c>
      <c r="D12" s="13" t="s">
        <v>36</v>
      </c>
      <c r="E12" s="13">
        <v>208</v>
      </c>
      <c r="F12" s="14" t="s">
        <v>87</v>
      </c>
      <c r="G12" s="13">
        <v>179</v>
      </c>
      <c r="H12" s="14" t="s">
        <v>88</v>
      </c>
      <c r="I12" s="15">
        <v>2080000000</v>
      </c>
      <c r="J12" s="15">
        <v>49992328733</v>
      </c>
      <c r="K12" s="15">
        <v>10965000000</v>
      </c>
      <c r="L12" s="10">
        <f t="shared" si="0"/>
        <v>63037328733</v>
      </c>
      <c r="M12" s="15">
        <v>298977</v>
      </c>
      <c r="N12" s="15">
        <v>322197719850</v>
      </c>
      <c r="O12" s="11">
        <v>98061531192</v>
      </c>
      <c r="P12" s="14" t="s">
        <v>89</v>
      </c>
      <c r="Q12" s="11">
        <v>253968912</v>
      </c>
    </row>
    <row r="13" spans="1:17" s="1" customFormat="1" ht="30" customHeight="1">
      <c r="A13" s="12">
        <v>9</v>
      </c>
      <c r="B13" s="12" t="s">
        <v>18</v>
      </c>
      <c r="C13" s="12" t="s">
        <v>19</v>
      </c>
      <c r="D13" s="13" t="s">
        <v>20</v>
      </c>
      <c r="E13" s="13">
        <v>109</v>
      </c>
      <c r="F13" s="14" t="s">
        <v>90</v>
      </c>
      <c r="G13" s="13">
        <v>109</v>
      </c>
      <c r="H13" s="14" t="s">
        <v>91</v>
      </c>
      <c r="I13" s="15">
        <v>1090000000</v>
      </c>
      <c r="J13" s="15">
        <v>35660866000</v>
      </c>
      <c r="K13" s="15">
        <v>0</v>
      </c>
      <c r="L13" s="10">
        <f t="shared" si="0"/>
        <v>36750866000</v>
      </c>
      <c r="M13" s="15">
        <v>200894</v>
      </c>
      <c r="N13" s="15">
        <v>199128176000</v>
      </c>
      <c r="O13" s="11">
        <v>62813222000</v>
      </c>
      <c r="P13" s="14" t="s">
        <v>119</v>
      </c>
      <c r="Q13" s="11">
        <v>195729513</v>
      </c>
    </row>
    <row r="14" spans="1:17" s="1" customFormat="1" ht="30" customHeight="1">
      <c r="A14" s="12">
        <v>10</v>
      </c>
      <c r="B14" s="12" t="s">
        <v>37</v>
      </c>
      <c r="C14" s="12" t="s">
        <v>38</v>
      </c>
      <c r="D14" s="13" t="s">
        <v>27</v>
      </c>
      <c r="E14" s="13">
        <v>87</v>
      </c>
      <c r="F14" s="14" t="s">
        <v>92</v>
      </c>
      <c r="G14" s="13">
        <v>87</v>
      </c>
      <c r="H14" s="14" t="s">
        <v>93</v>
      </c>
      <c r="I14" s="15">
        <v>870000000</v>
      </c>
      <c r="J14" s="15">
        <v>6558980627</v>
      </c>
      <c r="K14" s="15">
        <v>0</v>
      </c>
      <c r="L14" s="10">
        <f t="shared" si="0"/>
        <v>7428980627</v>
      </c>
      <c r="M14" s="15">
        <v>21850</v>
      </c>
      <c r="N14" s="15">
        <v>34429980850</v>
      </c>
      <c r="O14" s="11">
        <v>9786009798</v>
      </c>
      <c r="P14" s="14" t="s">
        <v>120</v>
      </c>
      <c r="Q14" s="11">
        <v>65610347</v>
      </c>
    </row>
    <row r="15" spans="1:17" s="1" customFormat="1" ht="30" customHeight="1">
      <c r="A15" s="12">
        <v>11</v>
      </c>
      <c r="B15" s="12" t="s">
        <v>39</v>
      </c>
      <c r="C15" s="12" t="s">
        <v>40</v>
      </c>
      <c r="D15" s="13" t="s">
        <v>31</v>
      </c>
      <c r="E15" s="13">
        <v>66</v>
      </c>
      <c r="F15" s="14" t="s">
        <v>95</v>
      </c>
      <c r="G15" s="13">
        <v>66</v>
      </c>
      <c r="H15" s="14" t="s">
        <v>96</v>
      </c>
      <c r="I15" s="15">
        <v>660000000</v>
      </c>
      <c r="J15" s="15">
        <v>1643212935</v>
      </c>
      <c r="K15" s="15">
        <v>0</v>
      </c>
      <c r="L15" s="10">
        <f t="shared" si="0"/>
        <v>2303212935</v>
      </c>
      <c r="M15" s="15">
        <v>11642</v>
      </c>
      <c r="N15" s="15">
        <v>11417830000</v>
      </c>
      <c r="O15" s="11">
        <v>3405702065</v>
      </c>
      <c r="P15" s="14" t="s">
        <v>76</v>
      </c>
      <c r="Q15" s="11">
        <v>27492819</v>
      </c>
    </row>
    <row r="16" spans="1:17" s="1" customFormat="1" ht="30" customHeight="1">
      <c r="A16" s="12">
        <v>12</v>
      </c>
      <c r="B16" s="12" t="s">
        <v>41</v>
      </c>
      <c r="C16" s="12" t="s">
        <v>42</v>
      </c>
      <c r="D16" s="13" t="s">
        <v>27</v>
      </c>
      <c r="E16" s="13">
        <v>60</v>
      </c>
      <c r="F16" s="14" t="s">
        <v>98</v>
      </c>
      <c r="G16" s="13">
        <v>60</v>
      </c>
      <c r="H16" s="14" t="s">
        <v>99</v>
      </c>
      <c r="I16" s="15">
        <v>600000000</v>
      </c>
      <c r="J16" s="15">
        <v>8899225302</v>
      </c>
      <c r="K16" s="15">
        <v>2800000000</v>
      </c>
      <c r="L16" s="10">
        <f t="shared" si="0"/>
        <v>12299225302</v>
      </c>
      <c r="M16" s="15">
        <v>71981</v>
      </c>
      <c r="N16" s="15">
        <v>60233987350</v>
      </c>
      <c r="O16" s="11">
        <v>17817768373</v>
      </c>
      <c r="P16" s="14" t="s">
        <v>121</v>
      </c>
      <c r="Q16" s="11">
        <v>94341894</v>
      </c>
    </row>
    <row r="17" spans="1:17" s="1" customFormat="1" ht="30" customHeight="1">
      <c r="A17" s="12">
        <v>13</v>
      </c>
      <c r="B17" s="12" t="s">
        <v>43</v>
      </c>
      <c r="C17" s="12" t="s">
        <v>44</v>
      </c>
      <c r="D17" s="13" t="s">
        <v>25</v>
      </c>
      <c r="E17" s="13">
        <v>46</v>
      </c>
      <c r="F17" s="14" t="s">
        <v>101</v>
      </c>
      <c r="G17" s="13">
        <v>46</v>
      </c>
      <c r="H17" s="14" t="s">
        <v>102</v>
      </c>
      <c r="I17" s="15">
        <v>460000000</v>
      </c>
      <c r="J17" s="15">
        <v>13971983913</v>
      </c>
      <c r="K17" s="15">
        <v>0</v>
      </c>
      <c r="L17" s="10">
        <f t="shared" si="0"/>
        <v>14431983913</v>
      </c>
      <c r="M17" s="15">
        <v>42652</v>
      </c>
      <c r="N17" s="15">
        <v>75183301030</v>
      </c>
      <c r="O17" s="11">
        <v>23159666602</v>
      </c>
      <c r="P17" s="14" t="s">
        <v>103</v>
      </c>
      <c r="Q17" s="11">
        <v>106235299</v>
      </c>
    </row>
    <row r="18" spans="1:17" s="1" customFormat="1" ht="30" customHeight="1">
      <c r="A18" s="12">
        <v>14</v>
      </c>
      <c r="B18" s="12" t="s">
        <v>45</v>
      </c>
      <c r="C18" s="12" t="s">
        <v>46</v>
      </c>
      <c r="D18" s="13" t="s">
        <v>29</v>
      </c>
      <c r="E18" s="13">
        <v>20</v>
      </c>
      <c r="F18" s="14" t="s">
        <v>104</v>
      </c>
      <c r="G18" s="13">
        <v>20</v>
      </c>
      <c r="H18" s="14" t="s">
        <v>105</v>
      </c>
      <c r="I18" s="15">
        <v>200000000</v>
      </c>
      <c r="J18" s="15">
        <v>2955865150</v>
      </c>
      <c r="K18" s="15">
        <v>162000000</v>
      </c>
      <c r="L18" s="10">
        <f t="shared" si="0"/>
        <v>3317865150</v>
      </c>
      <c r="M18" s="15">
        <v>10451</v>
      </c>
      <c r="N18" s="15">
        <v>11994458196</v>
      </c>
      <c r="O18" s="11">
        <v>2679363948</v>
      </c>
      <c r="P18" s="14" t="s">
        <v>122</v>
      </c>
      <c r="Q18" s="11">
        <v>30839481</v>
      </c>
    </row>
    <row r="19" spans="1:17" s="1" customFormat="1" ht="30" customHeight="1">
      <c r="A19" s="12">
        <v>15</v>
      </c>
      <c r="B19" s="12" t="s">
        <v>47</v>
      </c>
      <c r="C19" s="12" t="s">
        <v>48</v>
      </c>
      <c r="D19" s="13" t="s">
        <v>49</v>
      </c>
      <c r="E19" s="13">
        <v>18</v>
      </c>
      <c r="F19" s="14" t="s">
        <v>104</v>
      </c>
      <c r="G19" s="13">
        <v>18</v>
      </c>
      <c r="H19" s="14" t="s">
        <v>77</v>
      </c>
      <c r="I19" s="15">
        <v>180000000</v>
      </c>
      <c r="J19" s="15">
        <v>3254359000</v>
      </c>
      <c r="K19" s="15">
        <v>0</v>
      </c>
      <c r="L19" s="10">
        <f t="shared" si="0"/>
        <v>3434359000</v>
      </c>
      <c r="M19" s="15">
        <v>13025</v>
      </c>
      <c r="N19" s="15">
        <v>17564851500</v>
      </c>
      <c r="O19" s="11">
        <v>5348066750</v>
      </c>
      <c r="P19" s="14" t="s">
        <v>89</v>
      </c>
      <c r="Q19" s="11">
        <v>35952488</v>
      </c>
    </row>
    <row r="20" spans="1:17" s="1" customFormat="1" ht="30" customHeight="1">
      <c r="A20" s="12">
        <v>16</v>
      </c>
      <c r="B20" s="12" t="s">
        <v>50</v>
      </c>
      <c r="C20" s="12" t="s">
        <v>51</v>
      </c>
      <c r="D20" s="13" t="s">
        <v>52</v>
      </c>
      <c r="E20" s="13">
        <v>10</v>
      </c>
      <c r="F20" s="14" t="s">
        <v>80</v>
      </c>
      <c r="G20" s="13">
        <v>10</v>
      </c>
      <c r="H20" s="14" t="s">
        <v>81</v>
      </c>
      <c r="I20" s="15">
        <v>100000000</v>
      </c>
      <c r="J20" s="15">
        <v>2321791400</v>
      </c>
      <c r="K20" s="15">
        <v>0</v>
      </c>
      <c r="L20" s="10">
        <f t="shared" si="0"/>
        <v>2421791400</v>
      </c>
      <c r="M20" s="15">
        <v>6078</v>
      </c>
      <c r="N20" s="15">
        <v>5442752250</v>
      </c>
      <c r="O20" s="11">
        <v>299584725</v>
      </c>
      <c r="P20" s="14" t="s">
        <v>123</v>
      </c>
      <c r="Q20" s="11">
        <v>15914913</v>
      </c>
    </row>
    <row r="21" spans="1:17" s="1" customFormat="1" ht="30" customHeight="1">
      <c r="A21" s="12">
        <v>17</v>
      </c>
      <c r="B21" s="12" t="s">
        <v>53</v>
      </c>
      <c r="C21" s="12" t="s">
        <v>54</v>
      </c>
      <c r="D21" s="13" t="s">
        <v>55</v>
      </c>
      <c r="E21" s="13">
        <v>10</v>
      </c>
      <c r="F21" s="14" t="s">
        <v>80</v>
      </c>
      <c r="G21" s="13">
        <v>10</v>
      </c>
      <c r="H21" s="14" t="s">
        <v>81</v>
      </c>
      <c r="I21" s="15">
        <v>100000000</v>
      </c>
      <c r="J21" s="15">
        <v>14422480185</v>
      </c>
      <c r="K21" s="15">
        <v>0</v>
      </c>
      <c r="L21" s="10">
        <f t="shared" si="0"/>
        <v>14522480185</v>
      </c>
      <c r="M21" s="15">
        <v>51324</v>
      </c>
      <c r="N21" s="15">
        <v>71777126300</v>
      </c>
      <c r="O21" s="11">
        <v>21366082965</v>
      </c>
      <c r="P21" s="14" t="s">
        <v>76</v>
      </c>
      <c r="Q21" s="11">
        <v>34034443</v>
      </c>
    </row>
    <row r="22" spans="1:17" s="1" customFormat="1" ht="30" customHeight="1" thickBot="1">
      <c r="A22" s="16">
        <v>18</v>
      </c>
      <c r="B22" s="16" t="s">
        <v>56</v>
      </c>
      <c r="C22" s="16" t="s">
        <v>57</v>
      </c>
      <c r="D22" s="17" t="s">
        <v>58</v>
      </c>
      <c r="E22" s="17">
        <v>10</v>
      </c>
      <c r="F22" s="14" t="s">
        <v>80</v>
      </c>
      <c r="G22" s="17">
        <v>10</v>
      </c>
      <c r="H22" s="18" t="s">
        <v>81</v>
      </c>
      <c r="I22" s="19">
        <v>100000000</v>
      </c>
      <c r="J22" s="19">
        <v>4574749000</v>
      </c>
      <c r="K22" s="19">
        <v>0</v>
      </c>
      <c r="L22" s="10">
        <f t="shared" si="0"/>
        <v>4674749000</v>
      </c>
      <c r="M22" s="19">
        <v>10160</v>
      </c>
      <c r="N22" s="19">
        <v>18511894050</v>
      </c>
      <c r="O22" s="11">
        <v>4581198025</v>
      </c>
      <c r="P22" s="18" t="s">
        <v>124</v>
      </c>
      <c r="Q22" s="11">
        <v>43485302</v>
      </c>
    </row>
    <row r="23" spans="1:17" s="1" customFormat="1" ht="31.5" customHeight="1" thickTop="1">
      <c r="A23" s="33" t="s">
        <v>59</v>
      </c>
      <c r="B23" s="34"/>
      <c r="C23" s="35"/>
      <c r="D23" s="23" t="s">
        <v>31</v>
      </c>
      <c r="E23" s="23">
        <v>2758</v>
      </c>
      <c r="F23" s="24" t="s">
        <v>113</v>
      </c>
      <c r="G23" s="23">
        <v>1614</v>
      </c>
      <c r="H23" s="24" t="s">
        <v>113</v>
      </c>
      <c r="I23" s="23">
        <v>27580000000</v>
      </c>
      <c r="J23" s="23">
        <f>SUM(J11:J22)+J10</f>
        <v>357054572692</v>
      </c>
      <c r="K23" s="23">
        <f>K10+K12+K16+K18</f>
        <v>89397450000</v>
      </c>
      <c r="L23" s="23">
        <f>SUM(L11:L22)+L10</f>
        <v>474032022692</v>
      </c>
      <c r="M23" s="23">
        <f>SUM(M11:M22)+M10</f>
        <v>2312277</v>
      </c>
      <c r="N23" s="23">
        <f>SUM(N11:N22)+N10</f>
        <v>2278277225676</v>
      </c>
      <c r="O23" s="23">
        <f>SUM(O11:O22)+O10</f>
        <v>665106590147</v>
      </c>
      <c r="P23" s="24" t="s">
        <v>125</v>
      </c>
      <c r="Q23" s="23">
        <v>2052386585</v>
      </c>
    </row>
    <row r="24" spans="1:17" s="1" customFormat="1" ht="28.5" customHeight="1">
      <c r="A24" s="37" t="s">
        <v>64</v>
      </c>
      <c r="B24" s="38"/>
      <c r="C24" s="38"/>
      <c r="D24" s="38"/>
      <c r="E24" s="38"/>
      <c r="F24" s="38"/>
      <c r="G24" s="38"/>
      <c r="H24" s="38"/>
      <c r="I24" s="39"/>
      <c r="J24" s="25">
        <v>11915704000</v>
      </c>
      <c r="K24" s="25">
        <v>-8271499000</v>
      </c>
      <c r="L24" s="25">
        <v>3644205000</v>
      </c>
      <c r="M24" s="25">
        <f>M23-Sheet1!M23</f>
        <v>29903</v>
      </c>
      <c r="N24" s="25">
        <f>N23-Sheet1!N23</f>
        <v>9903375580</v>
      </c>
      <c r="O24" s="25">
        <f>O23-Sheet1!O23</f>
        <v>1307482790</v>
      </c>
      <c r="P24" s="26">
        <f>P23-[1]sheet!$O$28</f>
        <v>1.0000000000000009E-3</v>
      </c>
      <c r="Q24" s="25">
        <f>Q23-Sheet1!Q23</f>
        <v>547075981</v>
      </c>
    </row>
    <row r="25" spans="1:17" s="1" customFormat="1" ht="28.5" customHeight="1">
      <c r="A25" s="40" t="s">
        <v>69</v>
      </c>
      <c r="B25" s="38"/>
      <c r="C25" s="38"/>
      <c r="D25" s="38"/>
      <c r="E25" s="38"/>
      <c r="F25" s="38"/>
      <c r="G25" s="38"/>
      <c r="H25" s="38"/>
      <c r="I25" s="39"/>
      <c r="J25" s="26">
        <f>J24/J23</f>
        <v>3.3372220694898209E-2</v>
      </c>
      <c r="K25" s="26">
        <f>K24/K23</f>
        <v>-9.2524999314857415E-2</v>
      </c>
      <c r="L25" s="26">
        <f t="shared" ref="L25:Q25" si="1">L24/L23</f>
        <v>7.6876768352162669E-3</v>
      </c>
      <c r="M25" s="26">
        <f t="shared" si="1"/>
        <v>1.2932274117677077E-2</v>
      </c>
      <c r="N25" s="26">
        <f t="shared" si="1"/>
        <v>4.3468702879481732E-3</v>
      </c>
      <c r="O25" s="26">
        <f t="shared" si="1"/>
        <v>1.9658244398255381E-3</v>
      </c>
      <c r="P25" s="26" t="s">
        <v>65</v>
      </c>
      <c r="Q25" s="26">
        <f t="shared" si="1"/>
        <v>0.26655601093787112</v>
      </c>
    </row>
    <row r="27" spans="1:17">
      <c r="J27" s="54"/>
    </row>
    <row r="30" spans="1:17">
      <c r="K30" s="54"/>
    </row>
  </sheetData>
  <mergeCells count="5">
    <mergeCell ref="A10:C10"/>
    <mergeCell ref="A23:C23"/>
    <mergeCell ref="A1:Q1"/>
    <mergeCell ref="A24:I24"/>
    <mergeCell ref="A25:I25"/>
  </mergeCells>
  <phoneticPr fontId="2" type="noConversion"/>
  <pageMargins left="0.7" right="0.7" top="0.75" bottom="0.75" header="0.3" footer="0.3"/>
  <pageSetup paperSize="8" scale="88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961F-4B95-4B3F-A501-F296143339F4}">
  <dimension ref="A1:Q25"/>
  <sheetViews>
    <sheetView workbookViewId="0">
      <selection activeCell="G13" sqref="A1:Q25"/>
    </sheetView>
  </sheetViews>
  <sheetFormatPr defaultRowHeight="12.75"/>
  <cols>
    <col min="1" max="1" width="19.7109375" bestFit="1" customWidth="1"/>
    <col min="2" max="2" width="19.28515625" bestFit="1" customWidth="1"/>
    <col min="3" max="3" width="12.7109375" bestFit="1" customWidth="1"/>
    <col min="4" max="8" width="8.5703125" bestFit="1" customWidth="1"/>
    <col min="9" max="9" width="15.7109375" bestFit="1" customWidth="1"/>
    <col min="10" max="10" width="16.85546875" bestFit="1" customWidth="1"/>
    <col min="11" max="11" width="15.7109375" bestFit="1" customWidth="1"/>
    <col min="12" max="12" width="16.85546875" bestFit="1" customWidth="1"/>
    <col min="13" max="13" width="10.7109375" bestFit="1" customWidth="1"/>
    <col min="14" max="14" width="18.42578125" bestFit="1" customWidth="1"/>
    <col min="15" max="15" width="16.85546875" bestFit="1" customWidth="1"/>
    <col min="16" max="16" width="8.85546875" bestFit="1" customWidth="1"/>
    <col min="17" max="17" width="14.5703125" bestFit="1" customWidth="1"/>
  </cols>
  <sheetData>
    <row r="1" spans="1:17" ht="17.25">
      <c r="A1" s="36" t="s">
        <v>62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ht="16.5">
      <c r="A2" s="29" t="s">
        <v>70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" t="s">
        <v>61</v>
      </c>
    </row>
    <row r="3" spans="1:17" ht="48.75" thickBot="1">
      <c r="A3" s="3" t="s">
        <v>66</v>
      </c>
      <c r="B3" s="4" t="s">
        <v>0</v>
      </c>
      <c r="C3" s="4" t="s">
        <v>1</v>
      </c>
      <c r="D3" s="5" t="s">
        <v>60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67</v>
      </c>
      <c r="P3" s="6" t="s">
        <v>68</v>
      </c>
      <c r="Q3" s="5" t="s">
        <v>63</v>
      </c>
    </row>
    <row r="4" spans="1:17">
      <c r="A4" s="41">
        <v>1</v>
      </c>
      <c r="B4" s="41" t="s">
        <v>12</v>
      </c>
      <c r="C4" s="41" t="s">
        <v>13</v>
      </c>
      <c r="D4" s="8" t="s">
        <v>14</v>
      </c>
      <c r="E4" s="8">
        <v>1046</v>
      </c>
      <c r="F4" s="9" t="s">
        <v>71</v>
      </c>
      <c r="G4" s="8">
        <v>352</v>
      </c>
      <c r="H4" s="9" t="s">
        <v>72</v>
      </c>
      <c r="I4" s="10">
        <v>10460000000</v>
      </c>
      <c r="J4" s="10">
        <v>40067017000</v>
      </c>
      <c r="K4" s="10">
        <v>43180611000</v>
      </c>
      <c r="L4" s="10">
        <v>93707628000</v>
      </c>
      <c r="M4" s="10">
        <v>701919</v>
      </c>
      <c r="N4" s="10">
        <v>432285864900</v>
      </c>
      <c r="O4" s="11">
        <v>122435304450</v>
      </c>
      <c r="P4" s="9" t="s">
        <v>73</v>
      </c>
      <c r="Q4" s="11">
        <v>219959608</v>
      </c>
    </row>
    <row r="5" spans="1:17">
      <c r="A5" s="42">
        <v>2</v>
      </c>
      <c r="B5" s="42" t="s">
        <v>15</v>
      </c>
      <c r="C5" s="42" t="s">
        <v>16</v>
      </c>
      <c r="D5" s="13" t="s">
        <v>17</v>
      </c>
      <c r="E5" s="13">
        <v>508</v>
      </c>
      <c r="F5" s="14" t="s">
        <v>74</v>
      </c>
      <c r="G5" s="13">
        <v>294</v>
      </c>
      <c r="H5" s="14" t="s">
        <v>75</v>
      </c>
      <c r="I5" s="15">
        <v>5080000000</v>
      </c>
      <c r="J5" s="15">
        <v>56792421981</v>
      </c>
      <c r="K5" s="15">
        <v>30278617000</v>
      </c>
      <c r="L5" s="15">
        <v>92151038981</v>
      </c>
      <c r="M5" s="15">
        <v>354934</v>
      </c>
      <c r="N5" s="15">
        <v>456641352898</v>
      </c>
      <c r="O5" s="11">
        <v>136169637468</v>
      </c>
      <c r="P5" s="14" t="s">
        <v>76</v>
      </c>
      <c r="Q5" s="11">
        <v>211748492</v>
      </c>
    </row>
    <row r="6" spans="1:17">
      <c r="A6" s="42">
        <v>3</v>
      </c>
      <c r="B6" s="42" t="s">
        <v>21</v>
      </c>
      <c r="C6" s="42" t="s">
        <v>22</v>
      </c>
      <c r="D6" s="13" t="s">
        <v>23</v>
      </c>
      <c r="E6" s="13">
        <v>30</v>
      </c>
      <c r="F6" s="14" t="s">
        <v>77</v>
      </c>
      <c r="G6" s="13">
        <v>30</v>
      </c>
      <c r="H6" s="14" t="s">
        <v>78</v>
      </c>
      <c r="I6" s="15">
        <v>300000000</v>
      </c>
      <c r="J6" s="15">
        <v>11119521039</v>
      </c>
      <c r="K6" s="15">
        <v>0</v>
      </c>
      <c r="L6" s="15">
        <v>11419521039</v>
      </c>
      <c r="M6" s="15">
        <v>48200</v>
      </c>
      <c r="N6" s="15">
        <v>42812393060</v>
      </c>
      <c r="O6" s="11">
        <v>9986675491</v>
      </c>
      <c r="P6" s="14" t="s">
        <v>79</v>
      </c>
      <c r="Q6" s="11">
        <v>62534131</v>
      </c>
    </row>
    <row r="7" spans="1:17">
      <c r="A7" s="42">
        <v>4</v>
      </c>
      <c r="B7" s="42" t="s">
        <v>24</v>
      </c>
      <c r="C7" s="42" t="s">
        <v>22</v>
      </c>
      <c r="D7" s="13" t="s">
        <v>25</v>
      </c>
      <c r="E7" s="13">
        <v>10</v>
      </c>
      <c r="F7" s="14" t="s">
        <v>80</v>
      </c>
      <c r="G7" s="13">
        <v>10</v>
      </c>
      <c r="H7" s="14" t="s">
        <v>81</v>
      </c>
      <c r="I7" s="15">
        <v>100000000</v>
      </c>
      <c r="J7" s="15">
        <v>20209989000</v>
      </c>
      <c r="K7" s="15">
        <v>0</v>
      </c>
      <c r="L7" s="15">
        <v>20309989000</v>
      </c>
      <c r="M7" s="15">
        <v>173298</v>
      </c>
      <c r="N7" s="15">
        <v>105340700000</v>
      </c>
      <c r="O7" s="11">
        <v>32360361000</v>
      </c>
      <c r="P7" s="14" t="s">
        <v>82</v>
      </c>
      <c r="Q7" s="11">
        <v>97916487</v>
      </c>
    </row>
    <row r="8" spans="1:17">
      <c r="A8" s="42">
        <v>5</v>
      </c>
      <c r="B8" s="42" t="s">
        <v>26</v>
      </c>
      <c r="C8" s="42" t="s">
        <v>22</v>
      </c>
      <c r="D8" s="13" t="s">
        <v>27</v>
      </c>
      <c r="E8" s="13">
        <v>10</v>
      </c>
      <c r="F8" s="14" t="s">
        <v>80</v>
      </c>
      <c r="G8" s="13">
        <v>10</v>
      </c>
      <c r="H8" s="14" t="s">
        <v>81</v>
      </c>
      <c r="I8" s="15">
        <v>100000000</v>
      </c>
      <c r="J8" s="15">
        <v>67929252000</v>
      </c>
      <c r="K8" s="15">
        <v>10282721000</v>
      </c>
      <c r="L8" s="15">
        <v>78311973000</v>
      </c>
      <c r="M8" s="15">
        <v>230185</v>
      </c>
      <c r="N8" s="15">
        <v>345436859677</v>
      </c>
      <c r="O8" s="11">
        <v>94406456839</v>
      </c>
      <c r="P8" s="14" t="s">
        <v>83</v>
      </c>
      <c r="Q8" s="11">
        <v>202211718</v>
      </c>
    </row>
    <row r="9" spans="1:17" ht="13.5" thickBot="1">
      <c r="A9" s="43">
        <v>6</v>
      </c>
      <c r="B9" s="43" t="s">
        <v>28</v>
      </c>
      <c r="C9" s="43" t="s">
        <v>22</v>
      </c>
      <c r="D9" s="17" t="s">
        <v>29</v>
      </c>
      <c r="E9" s="17">
        <v>10</v>
      </c>
      <c r="F9" s="18" t="s">
        <v>80</v>
      </c>
      <c r="G9" s="17">
        <v>10</v>
      </c>
      <c r="H9" s="18" t="s">
        <v>81</v>
      </c>
      <c r="I9" s="19">
        <v>100000000</v>
      </c>
      <c r="J9" s="19">
        <v>119477000</v>
      </c>
      <c r="K9" s="19">
        <v>0</v>
      </c>
      <c r="L9" s="19">
        <v>219477000</v>
      </c>
      <c r="M9" s="19">
        <v>2814</v>
      </c>
      <c r="N9" s="19">
        <v>850498500</v>
      </c>
      <c r="O9" s="11">
        <v>205772250</v>
      </c>
      <c r="P9" s="18" t="s">
        <v>84</v>
      </c>
      <c r="Q9" s="11">
        <v>1938892</v>
      </c>
    </row>
    <row r="10" spans="1:17" ht="13.5" thickTop="1">
      <c r="A10" s="44" t="s">
        <v>30</v>
      </c>
      <c r="B10" s="45"/>
      <c r="C10" s="46"/>
      <c r="D10" s="20" t="s">
        <v>14</v>
      </c>
      <c r="E10" s="21">
        <v>1614</v>
      </c>
      <c r="F10" s="22" t="s">
        <v>110</v>
      </c>
      <c r="G10" s="21">
        <v>706</v>
      </c>
      <c r="H10" s="22" t="s">
        <v>111</v>
      </c>
      <c r="I10" s="21">
        <v>16140000000</v>
      </c>
      <c r="J10" s="21">
        <v>196237678020</v>
      </c>
      <c r="K10" s="21">
        <v>83741949000</v>
      </c>
      <c r="L10" s="21">
        <v>296119627020</v>
      </c>
      <c r="M10" s="21">
        <v>1511350</v>
      </c>
      <c r="N10" s="21">
        <v>1383367669035</v>
      </c>
      <c r="O10" s="21">
        <v>395564207498</v>
      </c>
      <c r="P10" s="22" t="s">
        <v>112</v>
      </c>
      <c r="Q10" s="21">
        <v>796309328</v>
      </c>
    </row>
    <row r="11" spans="1:17">
      <c r="A11" s="42">
        <v>7</v>
      </c>
      <c r="B11" s="42" t="s">
        <v>32</v>
      </c>
      <c r="C11" s="42" t="s">
        <v>33</v>
      </c>
      <c r="D11" s="13" t="s">
        <v>14</v>
      </c>
      <c r="E11" s="13">
        <v>500</v>
      </c>
      <c r="F11" s="14" t="s">
        <v>85</v>
      </c>
      <c r="G11" s="13">
        <v>293</v>
      </c>
      <c r="H11" s="14" t="s">
        <v>75</v>
      </c>
      <c r="I11" s="15">
        <v>5000000000</v>
      </c>
      <c r="J11" s="15">
        <v>6148262427</v>
      </c>
      <c r="K11" s="15">
        <v>0</v>
      </c>
      <c r="L11" s="15">
        <v>11148262427</v>
      </c>
      <c r="M11" s="15">
        <v>39797</v>
      </c>
      <c r="N11" s="15">
        <v>57208662275</v>
      </c>
      <c r="O11" s="11">
        <v>17456068711</v>
      </c>
      <c r="P11" s="14" t="s">
        <v>86</v>
      </c>
      <c r="Q11" s="11">
        <v>72328382</v>
      </c>
    </row>
    <row r="12" spans="1:17">
      <c r="A12" s="42">
        <v>8</v>
      </c>
      <c r="B12" s="42" t="s">
        <v>34</v>
      </c>
      <c r="C12" s="42" t="s">
        <v>35</v>
      </c>
      <c r="D12" s="13" t="s">
        <v>36</v>
      </c>
      <c r="E12" s="13">
        <v>208</v>
      </c>
      <c r="F12" s="14" t="s">
        <v>87</v>
      </c>
      <c r="G12" s="13">
        <v>179</v>
      </c>
      <c r="H12" s="14" t="s">
        <v>88</v>
      </c>
      <c r="I12" s="15">
        <v>2080000000</v>
      </c>
      <c r="J12" s="15">
        <v>49992328733</v>
      </c>
      <c r="K12" s="15">
        <v>10965000000</v>
      </c>
      <c r="L12" s="15">
        <v>63037328733</v>
      </c>
      <c r="M12" s="15">
        <v>292384</v>
      </c>
      <c r="N12" s="15">
        <v>321816063500</v>
      </c>
      <c r="O12" s="11">
        <v>97870703017</v>
      </c>
      <c r="P12" s="14" t="s">
        <v>89</v>
      </c>
      <c r="Q12" s="11">
        <v>153599887</v>
      </c>
    </row>
    <row r="13" spans="1:17">
      <c r="A13" s="42">
        <v>9</v>
      </c>
      <c r="B13" s="42" t="s">
        <v>18</v>
      </c>
      <c r="C13" s="42" t="s">
        <v>19</v>
      </c>
      <c r="D13" s="13" t="s">
        <v>20</v>
      </c>
      <c r="E13" s="13">
        <v>109</v>
      </c>
      <c r="F13" s="14" t="s">
        <v>90</v>
      </c>
      <c r="G13" s="13">
        <v>109</v>
      </c>
      <c r="H13" s="14" t="s">
        <v>91</v>
      </c>
      <c r="I13" s="15">
        <v>1090000000</v>
      </c>
      <c r="J13" s="15">
        <v>35133196000</v>
      </c>
      <c r="K13" s="15">
        <v>0</v>
      </c>
      <c r="L13" s="15">
        <v>36223196000</v>
      </c>
      <c r="M13" s="15">
        <v>199562</v>
      </c>
      <c r="N13" s="15">
        <v>199366731500</v>
      </c>
      <c r="O13" s="11">
        <v>63460169750</v>
      </c>
      <c r="P13" s="14" t="s">
        <v>75</v>
      </c>
      <c r="Q13" s="11">
        <v>148408363</v>
      </c>
    </row>
    <row r="14" spans="1:17">
      <c r="A14" s="42">
        <v>10</v>
      </c>
      <c r="B14" s="42" t="s">
        <v>37</v>
      </c>
      <c r="C14" s="42" t="s">
        <v>38</v>
      </c>
      <c r="D14" s="13" t="s">
        <v>27</v>
      </c>
      <c r="E14" s="13">
        <v>87</v>
      </c>
      <c r="F14" s="14" t="s">
        <v>92</v>
      </c>
      <c r="G14" s="13">
        <v>87</v>
      </c>
      <c r="H14" s="14" t="s">
        <v>93</v>
      </c>
      <c r="I14" s="15">
        <v>870000000</v>
      </c>
      <c r="J14" s="15">
        <v>5940272627</v>
      </c>
      <c r="K14" s="15">
        <v>0</v>
      </c>
      <c r="L14" s="15">
        <v>6810272627</v>
      </c>
      <c r="M14" s="15">
        <v>21833</v>
      </c>
      <c r="N14" s="15">
        <v>34495480850</v>
      </c>
      <c r="O14" s="11">
        <v>10437467798</v>
      </c>
      <c r="P14" s="14" t="s">
        <v>94</v>
      </c>
      <c r="Q14" s="11">
        <v>49667507</v>
      </c>
    </row>
    <row r="15" spans="1:17">
      <c r="A15" s="42">
        <v>11</v>
      </c>
      <c r="B15" s="42" t="s">
        <v>39</v>
      </c>
      <c r="C15" s="42" t="s">
        <v>40</v>
      </c>
      <c r="D15" s="13" t="s">
        <v>31</v>
      </c>
      <c r="E15" s="13">
        <v>66</v>
      </c>
      <c r="F15" s="14" t="s">
        <v>95</v>
      </c>
      <c r="G15" s="13">
        <v>66</v>
      </c>
      <c r="H15" s="14" t="s">
        <v>96</v>
      </c>
      <c r="I15" s="15">
        <v>660000000</v>
      </c>
      <c r="J15" s="15">
        <v>1643212935</v>
      </c>
      <c r="K15" s="15">
        <v>0</v>
      </c>
      <c r="L15" s="15">
        <v>2303212935</v>
      </c>
      <c r="M15" s="15">
        <v>11731</v>
      </c>
      <c r="N15" s="15">
        <v>11503157000</v>
      </c>
      <c r="O15" s="11">
        <v>3448365565</v>
      </c>
      <c r="P15" s="14" t="s">
        <v>97</v>
      </c>
      <c r="Q15" s="11">
        <v>20865317</v>
      </c>
    </row>
    <row r="16" spans="1:17">
      <c r="A16" s="42">
        <v>12</v>
      </c>
      <c r="B16" s="42" t="s">
        <v>41</v>
      </c>
      <c r="C16" s="42" t="s">
        <v>42</v>
      </c>
      <c r="D16" s="13" t="s">
        <v>27</v>
      </c>
      <c r="E16" s="13">
        <v>60</v>
      </c>
      <c r="F16" s="14" t="s">
        <v>98</v>
      </c>
      <c r="G16" s="13">
        <v>60</v>
      </c>
      <c r="H16" s="14" t="s">
        <v>99</v>
      </c>
      <c r="I16" s="15">
        <v>600000000</v>
      </c>
      <c r="J16" s="15">
        <v>8899225302</v>
      </c>
      <c r="K16" s="15">
        <v>2800000000</v>
      </c>
      <c r="L16" s="15">
        <v>12299225302</v>
      </c>
      <c r="M16" s="15">
        <v>71497</v>
      </c>
      <c r="N16" s="15">
        <v>59929340850</v>
      </c>
      <c r="O16" s="11">
        <v>17665445123</v>
      </c>
      <c r="P16" s="14" t="s">
        <v>100</v>
      </c>
      <c r="Q16" s="11">
        <v>71382337</v>
      </c>
    </row>
    <row r="17" spans="1:17">
      <c r="A17" s="42">
        <v>13</v>
      </c>
      <c r="B17" s="42" t="s">
        <v>43</v>
      </c>
      <c r="C17" s="42" t="s">
        <v>44</v>
      </c>
      <c r="D17" s="13" t="s">
        <v>25</v>
      </c>
      <c r="E17" s="13">
        <v>46</v>
      </c>
      <c r="F17" s="14" t="s">
        <v>101</v>
      </c>
      <c r="G17" s="13">
        <v>46</v>
      </c>
      <c r="H17" s="14" t="s">
        <v>102</v>
      </c>
      <c r="I17" s="15">
        <v>460000000</v>
      </c>
      <c r="J17" s="15">
        <v>13971983913</v>
      </c>
      <c r="K17" s="15">
        <v>0</v>
      </c>
      <c r="L17" s="15">
        <v>14431983913</v>
      </c>
      <c r="M17" s="15">
        <v>42737</v>
      </c>
      <c r="N17" s="15">
        <v>75171787030</v>
      </c>
      <c r="O17" s="11">
        <v>23153909602</v>
      </c>
      <c r="P17" s="14" t="s">
        <v>103</v>
      </c>
      <c r="Q17" s="11">
        <v>80482233</v>
      </c>
    </row>
    <row r="18" spans="1:17">
      <c r="A18" s="42">
        <v>14</v>
      </c>
      <c r="B18" s="42" t="s">
        <v>45</v>
      </c>
      <c r="C18" s="42" t="s">
        <v>46</v>
      </c>
      <c r="D18" s="13" t="s">
        <v>29</v>
      </c>
      <c r="E18" s="13">
        <v>20</v>
      </c>
      <c r="F18" s="14" t="s">
        <v>104</v>
      </c>
      <c r="G18" s="13">
        <v>20</v>
      </c>
      <c r="H18" s="14" t="s">
        <v>105</v>
      </c>
      <c r="I18" s="15">
        <v>200000000</v>
      </c>
      <c r="J18" s="15">
        <v>2955865150</v>
      </c>
      <c r="K18" s="15">
        <v>162000000</v>
      </c>
      <c r="L18" s="15">
        <v>3317865150</v>
      </c>
      <c r="M18" s="15">
        <v>10471</v>
      </c>
      <c r="N18" s="15">
        <v>11952676596</v>
      </c>
      <c r="O18" s="11">
        <v>2658473148</v>
      </c>
      <c r="P18" s="14" t="s">
        <v>106</v>
      </c>
      <c r="Q18" s="11">
        <v>23342974</v>
      </c>
    </row>
    <row r="19" spans="1:17">
      <c r="A19" s="42">
        <v>15</v>
      </c>
      <c r="B19" s="42" t="s">
        <v>47</v>
      </c>
      <c r="C19" s="42" t="s">
        <v>48</v>
      </c>
      <c r="D19" s="13" t="s">
        <v>49</v>
      </c>
      <c r="E19" s="13">
        <v>18</v>
      </c>
      <c r="F19" s="14" t="s">
        <v>104</v>
      </c>
      <c r="G19" s="13">
        <v>18</v>
      </c>
      <c r="H19" s="14" t="s">
        <v>77</v>
      </c>
      <c r="I19" s="15">
        <v>180000000</v>
      </c>
      <c r="J19" s="15">
        <v>2845214000</v>
      </c>
      <c r="K19" s="15">
        <v>0</v>
      </c>
      <c r="L19" s="15">
        <v>3025214000</v>
      </c>
      <c r="M19" s="15">
        <v>12964</v>
      </c>
      <c r="N19" s="15">
        <v>17518254500</v>
      </c>
      <c r="O19" s="11">
        <v>5733913250</v>
      </c>
      <c r="P19" s="14" t="s">
        <v>107</v>
      </c>
      <c r="Q19" s="11">
        <v>27241971</v>
      </c>
    </row>
    <row r="20" spans="1:17">
      <c r="A20" s="42">
        <v>16</v>
      </c>
      <c r="B20" s="42" t="s">
        <v>50</v>
      </c>
      <c r="C20" s="42" t="s">
        <v>51</v>
      </c>
      <c r="D20" s="13" t="s">
        <v>52</v>
      </c>
      <c r="E20" s="13">
        <v>10</v>
      </c>
      <c r="F20" s="14" t="s">
        <v>80</v>
      </c>
      <c r="G20" s="13">
        <v>10</v>
      </c>
      <c r="H20" s="14" t="s">
        <v>81</v>
      </c>
      <c r="I20" s="15">
        <v>100000000</v>
      </c>
      <c r="J20" s="15">
        <v>2321791400</v>
      </c>
      <c r="K20" s="15">
        <v>0</v>
      </c>
      <c r="L20" s="15">
        <v>2421791400</v>
      </c>
      <c r="M20" s="15">
        <v>6089</v>
      </c>
      <c r="N20" s="15">
        <v>5457723250</v>
      </c>
      <c r="O20" s="11">
        <v>307070225</v>
      </c>
      <c r="P20" s="14" t="s">
        <v>108</v>
      </c>
      <c r="Q20" s="11">
        <v>12082184</v>
      </c>
    </row>
    <row r="21" spans="1:17">
      <c r="A21" s="42">
        <v>17</v>
      </c>
      <c r="B21" s="42" t="s">
        <v>53</v>
      </c>
      <c r="C21" s="42" t="s">
        <v>54</v>
      </c>
      <c r="D21" s="13" t="s">
        <v>55</v>
      </c>
      <c r="E21" s="13">
        <v>10</v>
      </c>
      <c r="F21" s="14" t="s">
        <v>80</v>
      </c>
      <c r="G21" s="13">
        <v>10</v>
      </c>
      <c r="H21" s="14" t="s">
        <v>81</v>
      </c>
      <c r="I21" s="15">
        <v>100000000</v>
      </c>
      <c r="J21" s="15">
        <v>14475089185</v>
      </c>
      <c r="K21" s="15">
        <v>0</v>
      </c>
      <c r="L21" s="15">
        <v>14575089185</v>
      </c>
      <c r="M21" s="15">
        <v>51734</v>
      </c>
      <c r="N21" s="15">
        <v>72029739460</v>
      </c>
      <c r="O21" s="11">
        <v>21439780545</v>
      </c>
      <c r="P21" s="14" t="s">
        <v>76</v>
      </c>
      <c r="Q21" s="11">
        <v>16463527</v>
      </c>
    </row>
    <row r="22" spans="1:17" ht="13.5" thickBot="1">
      <c r="A22" s="43">
        <v>18</v>
      </c>
      <c r="B22" s="43" t="s">
        <v>56</v>
      </c>
      <c r="C22" s="43" t="s">
        <v>57</v>
      </c>
      <c r="D22" s="17" t="s">
        <v>58</v>
      </c>
      <c r="E22" s="17">
        <v>10</v>
      </c>
      <c r="F22" s="14" t="s">
        <v>80</v>
      </c>
      <c r="G22" s="17">
        <v>10</v>
      </c>
      <c r="H22" s="18" t="s">
        <v>81</v>
      </c>
      <c r="I22" s="19">
        <v>100000000</v>
      </c>
      <c r="J22" s="19">
        <v>4574749000</v>
      </c>
      <c r="K22" s="19">
        <v>0</v>
      </c>
      <c r="L22" s="19">
        <v>4674749000</v>
      </c>
      <c r="M22" s="19">
        <v>10225</v>
      </c>
      <c r="N22" s="19">
        <v>18556564250</v>
      </c>
      <c r="O22" s="11">
        <v>4603533125</v>
      </c>
      <c r="P22" s="18" t="s">
        <v>109</v>
      </c>
      <c r="Q22" s="11">
        <v>33136594</v>
      </c>
    </row>
    <row r="23" spans="1:17" ht="13.5" thickTop="1">
      <c r="A23" s="47" t="s">
        <v>59</v>
      </c>
      <c r="B23" s="48"/>
      <c r="C23" s="49"/>
      <c r="D23" s="23" t="s">
        <v>31</v>
      </c>
      <c r="E23" s="23">
        <v>2758</v>
      </c>
      <c r="F23" s="24" t="s">
        <v>113</v>
      </c>
      <c r="G23" s="23">
        <v>1614</v>
      </c>
      <c r="H23" s="24" t="s">
        <v>113</v>
      </c>
      <c r="I23" s="23">
        <v>27580000000</v>
      </c>
      <c r="J23" s="23">
        <v>345138868692</v>
      </c>
      <c r="K23" s="23">
        <v>97668949000</v>
      </c>
      <c r="L23" s="23">
        <v>470387817692</v>
      </c>
      <c r="M23" s="23">
        <v>2282374</v>
      </c>
      <c r="N23" s="23">
        <v>2268373850096</v>
      </c>
      <c r="O23" s="23">
        <v>663799107357</v>
      </c>
      <c r="P23" s="24">
        <v>0.20699999999999999</v>
      </c>
      <c r="Q23" s="23">
        <v>1505310604</v>
      </c>
    </row>
    <row r="24" spans="1:17">
      <c r="A24" s="50" t="s">
        <v>64</v>
      </c>
      <c r="B24" s="51"/>
      <c r="C24" s="51"/>
      <c r="D24" s="51"/>
      <c r="E24" s="51"/>
      <c r="F24" s="51"/>
      <c r="G24" s="51"/>
      <c r="H24" s="51"/>
      <c r="I24" s="52"/>
      <c r="J24" s="25">
        <f>J23-[1]sheet!$I$28</f>
        <v>5767329000</v>
      </c>
      <c r="K24" s="28">
        <v>0</v>
      </c>
      <c r="L24" s="25">
        <f>L23-[1]sheet!$K$28</f>
        <v>5767329000</v>
      </c>
      <c r="M24" s="25">
        <f>M23-[1]sheet!$L$28</f>
        <v>56319</v>
      </c>
      <c r="N24" s="25">
        <f>N23-[1]sheet!$M$28</f>
        <v>19645529561</v>
      </c>
      <c r="O24" s="25">
        <f>O23-[1]sheet!$N$28</f>
        <v>4055435780</v>
      </c>
      <c r="P24" s="26">
        <f>P23-[1]sheet!$O$28</f>
        <v>0</v>
      </c>
      <c r="Q24" s="25">
        <f>Q23-[1]sheet!$P$28</f>
        <v>581223900</v>
      </c>
    </row>
    <row r="25" spans="1:17">
      <c r="A25" s="53" t="s">
        <v>69</v>
      </c>
      <c r="B25" s="51"/>
      <c r="C25" s="51"/>
      <c r="D25" s="51"/>
      <c r="E25" s="51"/>
      <c r="F25" s="51"/>
      <c r="G25" s="51"/>
      <c r="H25" s="51"/>
      <c r="I25" s="52"/>
      <c r="J25" s="26">
        <f>J24/J23</f>
        <v>1.6710169509035311E-2</v>
      </c>
      <c r="K25" s="28">
        <v>0</v>
      </c>
      <c r="L25" s="26">
        <f t="shared" ref="L25:O25" si="0">L24/L23</f>
        <v>1.22607958435189E-2</v>
      </c>
      <c r="M25" s="26">
        <f t="shared" si="0"/>
        <v>2.4675622838325358E-2</v>
      </c>
      <c r="N25" s="26">
        <f t="shared" si="0"/>
        <v>8.6606224807998823E-3</v>
      </c>
      <c r="O25" s="26">
        <f t="shared" si="0"/>
        <v>6.1094324096747131E-3</v>
      </c>
      <c r="P25" s="26" t="s">
        <v>65</v>
      </c>
      <c r="Q25" s="26" t="s">
        <v>65</v>
      </c>
    </row>
  </sheetData>
  <mergeCells count="5">
    <mergeCell ref="A1:Q1"/>
    <mergeCell ref="A10:C10"/>
    <mergeCell ref="A23:C23"/>
    <mergeCell ref="A24:I24"/>
    <mergeCell ref="A25:I2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2025-07-09T04:32:35Z</cp:lastPrinted>
  <dcterms:created xsi:type="dcterms:W3CDTF">2025-05-16T02:49:20Z</dcterms:created>
  <dcterms:modified xsi:type="dcterms:W3CDTF">2025-07-09T04:32:56Z</dcterms:modified>
</cp:coreProperties>
</file>