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Bi\OneDrive\Escritorio\MyTripRentACar\"/>
    </mc:Choice>
  </mc:AlternateContent>
  <xr:revisionPtr revIDLastSave="0" documentId="13_ncr:1_{29FC93E9-0F9D-493F-A814-88B437C34CEC}" xr6:coauthVersionLast="45" xr6:coauthVersionMax="45" xr10:uidLastSave="{00000000-0000-0000-0000-000000000000}"/>
  <bookViews>
    <workbookView xWindow="5760" yWindow="3396" windowWidth="17280" windowHeight="8964" activeTab="1" xr2:uid="{DAE86174-6DB8-4BE0-A6D0-4C16E2BE122C}"/>
  </bookViews>
  <sheets>
    <sheet name="DATOS " sheetId="1" r:id="rId1"/>
    <sheet name="Estadisticas" sheetId="2" r:id="rId2"/>
  </sheets>
  <definedNames>
    <definedName name="_xlnm._FilterDatabase" localSheetId="0" hidden="1">'DATOS '!$A$1:$J$238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E33" i="2"/>
  <c r="E32" i="2"/>
  <c r="E31" i="2"/>
  <c r="E30" i="2"/>
  <c r="E29" i="2"/>
  <c r="E28" i="2"/>
  <c r="O217" i="1"/>
  <c r="M217" i="1"/>
  <c r="L217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W4" i="2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6" i="1"/>
  <c r="O7" i="1"/>
  <c r="O5" i="1"/>
  <c r="O3" i="1"/>
  <c r="O4" i="1"/>
  <c r="O2" i="1"/>
  <c r="P4" i="2"/>
  <c r="O4" i="2"/>
  <c r="N4" i="2"/>
  <c r="M4" i="2"/>
  <c r="L4" i="2"/>
  <c r="K4" i="2"/>
  <c r="J4" i="2"/>
  <c r="H22" i="2"/>
  <c r="H21" i="2"/>
  <c r="H20" i="2"/>
  <c r="H19" i="2"/>
  <c r="H18" i="2"/>
  <c r="H7" i="2"/>
  <c r="H6" i="2"/>
  <c r="H5" i="2"/>
  <c r="H4" i="2"/>
  <c r="H3" i="2"/>
  <c r="F10" i="2"/>
  <c r="D10" i="2"/>
  <c r="B35" i="2"/>
  <c r="E34" i="2" s="1"/>
  <c r="E35" i="2" s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3" i="2"/>
  <c r="B4" i="2"/>
  <c r="L240" i="1"/>
  <c r="L239" i="1"/>
  <c r="T4" i="2" l="1"/>
  <c r="R4" i="2"/>
  <c r="U4" i="2"/>
  <c r="V4" i="2"/>
  <c r="Q4" i="2"/>
  <c r="S4" i="2"/>
  <c r="E22" i="2"/>
  <c r="E20" i="2"/>
  <c r="E21" i="2"/>
  <c r="E18" i="2"/>
  <c r="E19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3" i="1"/>
  <c r="L2" i="1"/>
  <c r="H23" i="2"/>
  <c r="E23" i="2" l="1"/>
  <c r="F18" i="2" s="1"/>
  <c r="I20" i="2"/>
  <c r="I21" i="2"/>
  <c r="I22" i="2"/>
  <c r="I19" i="2"/>
  <c r="H8" i="2"/>
  <c r="I6" i="2" s="1"/>
  <c r="I18" i="2"/>
  <c r="B23" i="2"/>
  <c r="W6" i="2" s="1"/>
  <c r="C22" i="2"/>
  <c r="C7" i="2"/>
  <c r="C4" i="2"/>
  <c r="C3" i="2"/>
  <c r="C8" i="2"/>
  <c r="C6" i="2"/>
  <c r="C5" i="2"/>
  <c r="C21" i="2"/>
  <c r="C11" i="2"/>
  <c r="C15" i="2"/>
  <c r="C19" i="2"/>
  <c r="C12" i="2"/>
  <c r="C16" i="2"/>
  <c r="C20" i="2"/>
  <c r="C9" i="2"/>
  <c r="C13" i="2"/>
  <c r="C17" i="2"/>
  <c r="C10" i="2"/>
  <c r="C14" i="2"/>
  <c r="C18" i="2"/>
  <c r="F21" i="2" l="1"/>
  <c r="F22" i="2"/>
  <c r="F20" i="2"/>
  <c r="F19" i="2"/>
  <c r="T16" i="2"/>
  <c r="V17" i="2"/>
  <c r="R15" i="2"/>
  <c r="S23" i="2"/>
  <c r="Q10" i="2"/>
  <c r="U15" i="2"/>
  <c r="F11" i="2"/>
  <c r="D11" i="2"/>
  <c r="N11" i="2"/>
  <c r="J13" i="2"/>
  <c r="M14" i="2"/>
  <c r="K21" i="2"/>
  <c r="O6" i="2"/>
  <c r="L15" i="2"/>
  <c r="P19" i="2"/>
  <c r="I23" i="2"/>
  <c r="I3" i="2"/>
  <c r="I5" i="2"/>
  <c r="I7" i="2"/>
  <c r="I4" i="2"/>
  <c r="C35" i="2"/>
  <c r="C23" i="2"/>
  <c r="F23" i="2" l="1"/>
  <c r="I8" i="2"/>
</calcChain>
</file>

<file path=xl/sharedStrings.xml><?xml version="1.0" encoding="utf-8"?>
<sst xmlns="http://schemas.openxmlformats.org/spreadsheetml/2006/main" count="1366" uniqueCount="392">
  <si>
    <t>#Reserva</t>
  </si>
  <si>
    <t>Titular</t>
  </si>
  <si>
    <t>Pais Procedencia</t>
  </si>
  <si>
    <t>Ciudad</t>
  </si>
  <si>
    <t>Dia de Entrega</t>
  </si>
  <si>
    <t xml:space="preserve">Hora Entrega </t>
  </si>
  <si>
    <t>Dia de devolución</t>
  </si>
  <si>
    <t>Hora Devolución</t>
  </si>
  <si>
    <t>Paula Rodriguez</t>
  </si>
  <si>
    <t>Antofagasta</t>
  </si>
  <si>
    <t>S/I</t>
  </si>
  <si>
    <t>Nicolas Domeyko</t>
  </si>
  <si>
    <t>Santiago</t>
  </si>
  <si>
    <t>Maria Sanchez</t>
  </si>
  <si>
    <t>Valdivia</t>
  </si>
  <si>
    <t>ABRIL</t>
  </si>
  <si>
    <t>Benjamin Mandelkern</t>
  </si>
  <si>
    <t>USA</t>
  </si>
  <si>
    <t>Cambridge</t>
  </si>
  <si>
    <t>Patricia Aicon</t>
  </si>
  <si>
    <t>Puerto Montt</t>
  </si>
  <si>
    <t>Puerto Varas</t>
  </si>
  <si>
    <t>Austin David</t>
  </si>
  <si>
    <t>Limericks</t>
  </si>
  <si>
    <t>Jorge Capdevila</t>
  </si>
  <si>
    <t>Canada</t>
  </si>
  <si>
    <t>Detroit</t>
  </si>
  <si>
    <t>Mauricio Rojas</t>
  </si>
  <si>
    <t>Chelsea Jacobs</t>
  </si>
  <si>
    <t>Brentwood</t>
  </si>
  <si>
    <t>Raplh Granig</t>
  </si>
  <si>
    <t>Australia</t>
  </si>
  <si>
    <t>South Africa</t>
  </si>
  <si>
    <t>MAYO</t>
  </si>
  <si>
    <t>Alvaro Link</t>
  </si>
  <si>
    <t>Jaczon Grazziottin</t>
  </si>
  <si>
    <t>Rodrigo Inostroza</t>
  </si>
  <si>
    <t>Lo Barnechea</t>
  </si>
  <si>
    <t>Brasil</t>
  </si>
  <si>
    <t>Pasco Fundo</t>
  </si>
  <si>
    <t>Marcela Pino</t>
  </si>
  <si>
    <t>Arica</t>
  </si>
  <si>
    <t>Cesar Silva</t>
  </si>
  <si>
    <t>Santorini</t>
  </si>
  <si>
    <t>Alberto Fuguet</t>
  </si>
  <si>
    <t>Providencia</t>
  </si>
  <si>
    <t>Martin Villero</t>
  </si>
  <si>
    <t>Uruguay</t>
  </si>
  <si>
    <t>Urquiza</t>
  </si>
  <si>
    <t>Fabio Valdivieso</t>
  </si>
  <si>
    <t>JUNIO</t>
  </si>
  <si>
    <t>Comisionista / Lugar Entrega</t>
  </si>
  <si>
    <t>Maria Pais</t>
  </si>
  <si>
    <t>Cabañas del Lago</t>
  </si>
  <si>
    <t>Patricio Mosso</t>
  </si>
  <si>
    <t>Cumbres</t>
  </si>
  <si>
    <t>Sabina Nolli</t>
  </si>
  <si>
    <t>Suiza</t>
  </si>
  <si>
    <t>Belvedec</t>
  </si>
  <si>
    <t>Oficina</t>
  </si>
  <si>
    <t>Juan Quintanilla</t>
  </si>
  <si>
    <t>Fernanda Torrecillas</t>
  </si>
  <si>
    <t>Chile</t>
  </si>
  <si>
    <t>Maria Bascuñan</t>
  </si>
  <si>
    <t>Julio Castillo</t>
  </si>
  <si>
    <t>Susana Trunff</t>
  </si>
  <si>
    <t>Claudia Briceño</t>
  </si>
  <si>
    <t>Patricio Arriagada</t>
  </si>
  <si>
    <t>Ñuñoa</t>
  </si>
  <si>
    <t>Daniel Pradenas</t>
  </si>
  <si>
    <t>Concepción</t>
  </si>
  <si>
    <t>Sergio Ramirez</t>
  </si>
  <si>
    <t>San Miguel</t>
  </si>
  <si>
    <t>Patricio Ruiz</t>
  </si>
  <si>
    <t>Amin Wicaksono</t>
  </si>
  <si>
    <t>Indonesia</t>
  </si>
  <si>
    <t>Enjoy</t>
  </si>
  <si>
    <t>Francisco Ruiz</t>
  </si>
  <si>
    <t>Leonardo Correa</t>
  </si>
  <si>
    <t>Daniel Guerra</t>
  </si>
  <si>
    <t>Carlos Lampe</t>
  </si>
  <si>
    <t>Marcela Toloza</t>
  </si>
  <si>
    <t>Compass del Sur</t>
  </si>
  <si>
    <t>Franz Schulze</t>
  </si>
  <si>
    <t>Solace</t>
  </si>
  <si>
    <t>Sergio Bueno</t>
  </si>
  <si>
    <t>Pereira</t>
  </si>
  <si>
    <t>Julio Cifuentes</t>
  </si>
  <si>
    <t>Ahumada</t>
  </si>
  <si>
    <t>Martin Gildemeister</t>
  </si>
  <si>
    <t>Vitacura</t>
  </si>
  <si>
    <t>Juan Fuente</t>
  </si>
  <si>
    <t>Maximo Garreton</t>
  </si>
  <si>
    <t>Rosa Migueletto</t>
  </si>
  <si>
    <t>Jocelyn Muñoz</t>
  </si>
  <si>
    <t>Maipu</t>
  </si>
  <si>
    <t>Alvaro Dos Passo</t>
  </si>
  <si>
    <t>Lalmon</t>
  </si>
  <si>
    <t>Gabriela Garrillo</t>
  </si>
  <si>
    <t>Eduardo Lisa</t>
  </si>
  <si>
    <t>JULIO</t>
  </si>
  <si>
    <t>Cristian Aninat</t>
  </si>
  <si>
    <t>Nicolas Tomeo</t>
  </si>
  <si>
    <t>Argentina</t>
  </si>
  <si>
    <t>Buenos Aires</t>
  </si>
  <si>
    <t>Rodolfo Oyarzon</t>
  </si>
  <si>
    <t>Oscar Daille</t>
  </si>
  <si>
    <t>Rodrigo Malagoni</t>
  </si>
  <si>
    <t>Humberto Gallardo</t>
  </si>
  <si>
    <t>Feliciano Echeverria</t>
  </si>
  <si>
    <t>Hatrash Fahad</t>
  </si>
  <si>
    <t>Emiratos</t>
  </si>
  <si>
    <t>Callao</t>
  </si>
  <si>
    <t>Susan Caballero</t>
  </si>
  <si>
    <t>Montevideo</t>
  </si>
  <si>
    <t>Luciano Dornelas</t>
  </si>
  <si>
    <t>Rua Domingos</t>
  </si>
  <si>
    <t>Susana Barrientos</t>
  </si>
  <si>
    <t>Punta Arenas</t>
  </si>
  <si>
    <t>Parking Radisson</t>
  </si>
  <si>
    <t>Alberto Sancho</t>
  </si>
  <si>
    <t>España</t>
  </si>
  <si>
    <t>Madrid</t>
  </si>
  <si>
    <t>Nicolas Quinoga</t>
  </si>
  <si>
    <t>Cristian Ahumada</t>
  </si>
  <si>
    <t>David Luzzi</t>
  </si>
  <si>
    <t>Standish</t>
  </si>
  <si>
    <t>Radisson</t>
  </si>
  <si>
    <t>Rodrigo Donoso</t>
  </si>
  <si>
    <t>Simon Eckhardt</t>
  </si>
  <si>
    <t>Barbara Palma</t>
  </si>
  <si>
    <t>La Serena</t>
  </si>
  <si>
    <t>Patricio Jimenez</t>
  </si>
  <si>
    <t>Andres Errazuriz</t>
  </si>
  <si>
    <t>Mario Gandenats</t>
  </si>
  <si>
    <t>Gerald Smith</t>
  </si>
  <si>
    <t>Roberto Leiton</t>
  </si>
  <si>
    <t>Camila Medina</t>
  </si>
  <si>
    <t>Germania</t>
  </si>
  <si>
    <t>Liro Nikcitscherk</t>
  </si>
  <si>
    <t xml:space="preserve">Casa Habitación </t>
  </si>
  <si>
    <t>AGOSTO</t>
  </si>
  <si>
    <t>Thomas Eggers</t>
  </si>
  <si>
    <t>Alberto Massao</t>
  </si>
  <si>
    <t>Martin Pieraligi</t>
  </si>
  <si>
    <t>La Pampa</t>
  </si>
  <si>
    <t>Bellavista</t>
  </si>
  <si>
    <t>Camilo Dinamarca</t>
  </si>
  <si>
    <t>Ruver Berazategui</t>
  </si>
  <si>
    <t>Javier Farren</t>
  </si>
  <si>
    <t>Llovana Rojas</t>
  </si>
  <si>
    <t>Edgardo Palomino</t>
  </si>
  <si>
    <t>Constanza Pantoja</t>
  </si>
  <si>
    <t>Edison Ortiz</t>
  </si>
  <si>
    <t>Jimmy Soto</t>
  </si>
  <si>
    <t>Ricardo Garcia</t>
  </si>
  <si>
    <t>Robinson Flores</t>
  </si>
  <si>
    <t>Joaquin Muñoz</t>
  </si>
  <si>
    <t>Rancagua</t>
  </si>
  <si>
    <t>Gerardo Bravo</t>
  </si>
  <si>
    <t>Javier Sanchez</t>
  </si>
  <si>
    <t>9.15</t>
  </si>
  <si>
    <t>Roberto Cisternas</t>
  </si>
  <si>
    <t>Francisco Valverde</t>
  </si>
  <si>
    <t>Peñalolen</t>
  </si>
  <si>
    <t>Bernarda Castillo</t>
  </si>
  <si>
    <t>Jose Celis</t>
  </si>
  <si>
    <t>Marc Llagostera</t>
  </si>
  <si>
    <t>Barcelona</t>
  </si>
  <si>
    <t>Daniela Gitarelli</t>
  </si>
  <si>
    <t>Jaime Ojeda</t>
  </si>
  <si>
    <t>Robert Lally</t>
  </si>
  <si>
    <t>Englemdan</t>
  </si>
  <si>
    <t>Jorge Mastrangelo</t>
  </si>
  <si>
    <t>Alfredo Songer</t>
  </si>
  <si>
    <t>Rodolfo Cea</t>
  </si>
  <si>
    <t>Carolina Urrejola</t>
  </si>
  <si>
    <t>Chillan</t>
  </si>
  <si>
    <t>Juan Bernstein</t>
  </si>
  <si>
    <t>Ricardo Escobar</t>
  </si>
  <si>
    <t>Viña del Mar</t>
  </si>
  <si>
    <t>Lee Reiners</t>
  </si>
  <si>
    <t>SEPTIEMBRE</t>
  </si>
  <si>
    <t>Carlos Velasco</t>
  </si>
  <si>
    <t>Carlos Ruiz</t>
  </si>
  <si>
    <t>Purranque</t>
  </si>
  <si>
    <t>Paulina Cabrera</t>
  </si>
  <si>
    <t xml:space="preserve">Vitacura </t>
  </si>
  <si>
    <t>Roessler Ingmar</t>
  </si>
  <si>
    <t>Mauricio Fernandez</t>
  </si>
  <si>
    <t>12.20</t>
  </si>
  <si>
    <t>Rodrigo Garib</t>
  </si>
  <si>
    <t>Carolina Espinoza</t>
  </si>
  <si>
    <t>Francia Andrade</t>
  </si>
  <si>
    <t>Puerto Natales</t>
  </si>
  <si>
    <t>Rotzmery Jeanette</t>
  </si>
  <si>
    <t>Frutillar</t>
  </si>
  <si>
    <t>Camilo Alarcon</t>
  </si>
  <si>
    <t>12.30</t>
  </si>
  <si>
    <t>Itzhak Bambagi</t>
  </si>
  <si>
    <t>Israel</t>
  </si>
  <si>
    <t>Constanza Alvarado</t>
  </si>
  <si>
    <t>Juan Alves</t>
  </si>
  <si>
    <t>La Valleja</t>
  </si>
  <si>
    <t>Philippe Tourraine</t>
  </si>
  <si>
    <t>Francia</t>
  </si>
  <si>
    <t>Javier Caradeux</t>
  </si>
  <si>
    <t>Celso Vignoto</t>
  </si>
  <si>
    <t>Curitiba</t>
  </si>
  <si>
    <t>Jaime Correa</t>
  </si>
  <si>
    <t>Maria Astorga</t>
  </si>
  <si>
    <t>Felipe Palacios</t>
  </si>
  <si>
    <t>Melipilla</t>
  </si>
  <si>
    <t>OCTUBRE</t>
  </si>
  <si>
    <t>Diego Zepeda</t>
  </si>
  <si>
    <t>Pablo Cortes</t>
  </si>
  <si>
    <t>Marcus Wentzer</t>
  </si>
  <si>
    <t>Alemania</t>
  </si>
  <si>
    <t>Berlin</t>
  </si>
  <si>
    <t>Marcela Marin</t>
  </si>
  <si>
    <t>Pablo Valdivieso</t>
  </si>
  <si>
    <t>Quillota</t>
  </si>
  <si>
    <t>Durrer Karib</t>
  </si>
  <si>
    <t>Linzen</t>
  </si>
  <si>
    <t>Maria Gutierrez</t>
  </si>
  <si>
    <t>Denis Gomez</t>
  </si>
  <si>
    <t>Chacabuco</t>
  </si>
  <si>
    <t>Ronald Pavez</t>
  </si>
  <si>
    <t>Valparaiso</t>
  </si>
  <si>
    <t>Emilio Aravena</t>
  </si>
  <si>
    <t>Maria Garcia</t>
  </si>
  <si>
    <t>Hector Silva</t>
  </si>
  <si>
    <t>Chiloe</t>
  </si>
  <si>
    <t>Gerardo Valcarce</t>
  </si>
  <si>
    <t>Francisco Medel</t>
  </si>
  <si>
    <t>Rio Rapel</t>
  </si>
  <si>
    <t>Joao Rocha</t>
  </si>
  <si>
    <t>Christian Fischer</t>
  </si>
  <si>
    <t>La Reina</t>
  </si>
  <si>
    <t>Eliodoro Matte</t>
  </si>
  <si>
    <t>Awa</t>
  </si>
  <si>
    <t>Douglas Mcrae</t>
  </si>
  <si>
    <t>Houston</t>
  </si>
  <si>
    <t>Matias Koch</t>
  </si>
  <si>
    <t>Carolina Suazo</t>
  </si>
  <si>
    <t>Luis Rivera</t>
  </si>
  <si>
    <t>NOVIEMBRE</t>
  </si>
  <si>
    <t>Javiera Solar</t>
  </si>
  <si>
    <t>Manuel Santelices</t>
  </si>
  <si>
    <t>Omar Jeldes</t>
  </si>
  <si>
    <t>Rodrigo Olivares</t>
  </si>
  <si>
    <t>Miguel Retamales</t>
  </si>
  <si>
    <t>Daniela Espinoza</t>
  </si>
  <si>
    <t>Francisco Lopes</t>
  </si>
  <si>
    <t>Aquidaba</t>
  </si>
  <si>
    <t>Josep Villalobos</t>
  </si>
  <si>
    <t>Lady Herrera</t>
  </si>
  <si>
    <t>Fiorella Danckers</t>
  </si>
  <si>
    <t>Peru</t>
  </si>
  <si>
    <t>Lima</t>
  </si>
  <si>
    <t>Gabriela Amaro</t>
  </si>
  <si>
    <t xml:space="preserve">Natalia Roa </t>
  </si>
  <si>
    <t>Mero Gaucho</t>
  </si>
  <si>
    <t>Cosme Astarloa</t>
  </si>
  <si>
    <t>Vatanabe</t>
  </si>
  <si>
    <t>Felix  Gracia</t>
  </si>
  <si>
    <t>Frutillar (PLADES)</t>
  </si>
  <si>
    <t>Edward Vieira</t>
  </si>
  <si>
    <t>Rafael Sagua</t>
  </si>
  <si>
    <t>Yasmin Ulloa</t>
  </si>
  <si>
    <t>Andres Paul</t>
  </si>
  <si>
    <t>Daniel Alvarez</t>
  </si>
  <si>
    <t>Veronica Marrone</t>
  </si>
  <si>
    <t>Richard Greenwood</t>
  </si>
  <si>
    <t>Reino Unido</t>
  </si>
  <si>
    <t>Kern Thomas</t>
  </si>
  <si>
    <t>James Matera</t>
  </si>
  <si>
    <t>Roberto Duarte</t>
  </si>
  <si>
    <t>Jaime Barriga</t>
  </si>
  <si>
    <t>Ricardo Molina</t>
  </si>
  <si>
    <t>Doris Hoiting</t>
  </si>
  <si>
    <t>Holanda</t>
  </si>
  <si>
    <t>Vootschoten</t>
  </si>
  <si>
    <t>Gonzalo Rojas</t>
  </si>
  <si>
    <t>Nicolas Bakulic</t>
  </si>
  <si>
    <t>Alfonso Eglinton</t>
  </si>
  <si>
    <t>Ximena Rivas</t>
  </si>
  <si>
    <t>Esther Mcdermott</t>
  </si>
  <si>
    <t>London</t>
  </si>
  <si>
    <t>Jaime Izquierdo</t>
  </si>
  <si>
    <t>Francisco Castillo</t>
  </si>
  <si>
    <t>Angel Rivero</t>
  </si>
  <si>
    <t>Venezuela</t>
  </si>
  <si>
    <t>Claudia Huber</t>
  </si>
  <si>
    <t>Puelche</t>
  </si>
  <si>
    <t>Claudio Fernandez</t>
  </si>
  <si>
    <t>Puerto Chico</t>
  </si>
  <si>
    <t>Camilo Ulloa</t>
  </si>
  <si>
    <t>Josue Cruz</t>
  </si>
  <si>
    <t>Honduras</t>
  </si>
  <si>
    <t>Alejandro Castro</t>
  </si>
  <si>
    <t>Yigal Meiri</t>
  </si>
  <si>
    <t>Yuvalim</t>
  </si>
  <si>
    <t>Paula Terra</t>
  </si>
  <si>
    <t>Macarena Ovalle</t>
  </si>
  <si>
    <t>Matias Vergara</t>
  </si>
  <si>
    <t>Roberto Zenteno</t>
  </si>
  <si>
    <t>Irati Gaztelu</t>
  </si>
  <si>
    <t>Paul Ewing</t>
  </si>
  <si>
    <t>Jaime Muñoz</t>
  </si>
  <si>
    <t>Josef Mobayed</t>
  </si>
  <si>
    <t>Marcus Alberto</t>
  </si>
  <si>
    <t>Matias Meza</t>
  </si>
  <si>
    <t>Francisco Oyanedel</t>
  </si>
  <si>
    <t>Alfonso Sandoval</t>
  </si>
  <si>
    <t>Camilo Lagos</t>
  </si>
  <si>
    <t>Maria Olvera</t>
  </si>
  <si>
    <t>Mexico</t>
  </si>
  <si>
    <t>Stuart Kovensky</t>
  </si>
  <si>
    <t>Emmanuel Bonnardot</t>
  </si>
  <si>
    <t>Petrohue</t>
  </si>
  <si>
    <t>Marta Guantianti</t>
  </si>
  <si>
    <t>Luis Botto</t>
  </si>
  <si>
    <t>Gustavo Herrera</t>
  </si>
  <si>
    <t>Gustavo Buckhardt</t>
  </si>
  <si>
    <t>Meiman Andrew</t>
  </si>
  <si>
    <t>Daniela Gonzalez</t>
  </si>
  <si>
    <t>Louis Austin</t>
  </si>
  <si>
    <t>Daniel de Campos</t>
  </si>
  <si>
    <t>Marta Gallardo</t>
  </si>
  <si>
    <t>Alexandra Small</t>
  </si>
  <si>
    <t>DICIEMBRE</t>
  </si>
  <si>
    <t>PLADES</t>
  </si>
  <si>
    <t>Maria Dominguez</t>
  </si>
  <si>
    <t>Cristian Winkler</t>
  </si>
  <si>
    <t>Difor</t>
  </si>
  <si>
    <t>Sandra Carrasco</t>
  </si>
  <si>
    <t>Bio Bio</t>
  </si>
  <si>
    <t>Patricio Bahamondes</t>
  </si>
  <si>
    <t>Marcelo Bahamondes</t>
  </si>
  <si>
    <t>ERSIL Ltda</t>
  </si>
  <si>
    <t>Conrado Fuentes</t>
  </si>
  <si>
    <t>Tabla de Estadisticas</t>
  </si>
  <si>
    <t>Procedencia</t>
  </si>
  <si>
    <t xml:space="preserve">Reino Unido </t>
  </si>
  <si>
    <t>Registros</t>
  </si>
  <si>
    <t>%</t>
  </si>
  <si>
    <t>MES</t>
  </si>
  <si>
    <t>M</t>
  </si>
  <si>
    <t>F</t>
  </si>
  <si>
    <t>Indicador</t>
  </si>
  <si>
    <t>SEXO</t>
  </si>
  <si>
    <t>Numero de Registros</t>
  </si>
  <si>
    <t>LUNES</t>
  </si>
  <si>
    <t>MARTES</t>
  </si>
  <si>
    <t>MIERCOLES</t>
  </si>
  <si>
    <t>JUEVES</t>
  </si>
  <si>
    <t>VIERNES</t>
  </si>
  <si>
    <t>SABADO</t>
  </si>
  <si>
    <t>DOMINGO</t>
  </si>
  <si>
    <t>13:00 - 15:59</t>
  </si>
  <si>
    <t>7:00 - 9:59</t>
  </si>
  <si>
    <t>10:00 - 12:59</t>
  </si>
  <si>
    <t>16:00 - 18:59</t>
  </si>
  <si>
    <t>19:00 - 21:59</t>
  </si>
  <si>
    <t>% Total Entrega</t>
  </si>
  <si>
    <t>Registro</t>
  </si>
  <si>
    <t xml:space="preserve">Observaciones : Parte de los registros no tenian información de entrega, por tanto se coloco sin información y no se incluye en el porcentaje. </t>
  </si>
  <si>
    <t>Hora Entrega</t>
  </si>
  <si>
    <t>Edades</t>
  </si>
  <si>
    <t>Marcelo Leniz</t>
  </si>
  <si>
    <t>Ryan Shanahan</t>
  </si>
  <si>
    <t xml:space="preserve">Observaciones : Parte de los registros no tenian información de devolucion, por tanto se coloco sin información y no se incluye en el porcentaje. </t>
  </si>
  <si>
    <t>Rango</t>
  </si>
  <si>
    <t>20 - 29</t>
  </si>
  <si>
    <t>30 - 39</t>
  </si>
  <si>
    <t>40 - 49</t>
  </si>
  <si>
    <t>50 - 59</t>
  </si>
  <si>
    <t>60 +</t>
  </si>
  <si>
    <t>Edad</t>
  </si>
  <si>
    <t>Fecha Nacimiento</t>
  </si>
  <si>
    <t>Margot Martinez</t>
  </si>
  <si>
    <t>Dia para estadistica ENTREGA</t>
  </si>
  <si>
    <t>Dia para estadistica Devolución</t>
  </si>
  <si>
    <t>REGISTRO DEVOLUCIONES</t>
  </si>
  <si>
    <t>REGISTRO ENTREGAS</t>
  </si>
  <si>
    <t>Miranda Lancaster</t>
  </si>
  <si>
    <t>Carolina Labraña</t>
  </si>
  <si>
    <t>Victoriano Cerda</t>
  </si>
  <si>
    <t>Henrique Vierira</t>
  </si>
  <si>
    <t>PROCEDENCIA DE ARRIENDOS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</si>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</sst>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226E44"/>
      <name val="Consolas"/>
      <family val="3"/>
    </font>
    <font>
      <sz val="12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C3DC"/>
        <bgColor indexed="64"/>
      </patternFill>
    </fill>
    <fill>
      <patternFill patternType="solid">
        <fgColor rgb="FFCACE2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0" fontId="4" fillId="2" borderId="1" xfId="0" applyNumberFormat="1" applyFont="1" applyFill="1" applyBorder="1" applyAlignment="1">
      <alignment horizontal="center" vertical="center" wrapText="1"/>
    </xf>
    <xf numFmtId="20" fontId="4" fillId="2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0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20" fontId="4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20" fontId="4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20" fontId="4" fillId="8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20" fontId="4" fillId="9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20" fontId="4" fillId="10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10" borderId="1" xfId="0" applyNumberFormat="1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1" fillId="2" borderId="7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0" fontId="9" fillId="0" borderId="0" xfId="0" applyNumberFormat="1" applyFont="1" applyBorder="1" applyAlignment="1">
      <alignment vertical="center" textRotation="90" wrapText="1"/>
    </xf>
    <xf numFmtId="0" fontId="0" fillId="0" borderId="16" xfId="0" applyBorder="1"/>
    <xf numFmtId="0" fontId="0" fillId="0" borderId="18" xfId="0" applyBorder="1"/>
    <xf numFmtId="9" fontId="7" fillId="0" borderId="16" xfId="0" applyNumberFormat="1" applyFont="1" applyBorder="1" applyAlignment="1">
      <alignment vertical="center" wrapText="1"/>
    </xf>
    <xf numFmtId="9" fontId="7" fillId="0" borderId="0" xfId="0" applyNumberFormat="1" applyFont="1" applyBorder="1" applyAlignment="1">
      <alignment vertical="center" wrapText="1"/>
    </xf>
    <xf numFmtId="9" fontId="7" fillId="0" borderId="18" xfId="0" applyNumberFormat="1" applyFont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0" fontId="0" fillId="0" borderId="24" xfId="0" applyNumberForma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 applyAlignment="1">
      <alignment horizontal="center" vertical="center" wrapText="1"/>
    </xf>
    <xf numFmtId="10" fontId="0" fillId="3" borderId="26" xfId="0" applyNumberFormat="1" applyFill="1" applyBorder="1" applyAlignment="1">
      <alignment horizontal="center" vertical="center" wrapText="1"/>
    </xf>
    <xf numFmtId="10" fontId="0" fillId="0" borderId="26" xfId="0" applyNumberFormat="1" applyBorder="1" applyAlignment="1">
      <alignment horizontal="center" vertical="center" wrapText="1"/>
    </xf>
    <xf numFmtId="10" fontId="1" fillId="2" borderId="26" xfId="0" applyNumberFormat="1" applyFont="1" applyFill="1" applyBorder="1" applyAlignment="1">
      <alignment horizontal="center" vertical="center" wrapText="1"/>
    </xf>
    <xf numFmtId="10" fontId="0" fillId="3" borderId="26" xfId="0" applyNumberFormat="1" applyFill="1" applyBorder="1"/>
    <xf numFmtId="10" fontId="0" fillId="0" borderId="26" xfId="0" applyNumberFormat="1" applyBorder="1"/>
    <xf numFmtId="10" fontId="1" fillId="2" borderId="26" xfId="0" applyNumberFormat="1" applyFont="1" applyFill="1" applyBorder="1"/>
    <xf numFmtId="0" fontId="0" fillId="0" borderId="28" xfId="0" applyBorder="1"/>
    <xf numFmtId="0" fontId="1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14" fontId="12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20" fontId="4" fillId="1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5" fillId="0" borderId="0" xfId="0" applyFont="1"/>
    <xf numFmtId="14" fontId="0" fillId="12" borderId="1" xfId="0" applyNumberForma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6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horizontal="center" vertical="center" wrapText="1"/>
    </xf>
    <xf numFmtId="9" fontId="7" fillId="0" borderId="0" xfId="0" applyNumberFormat="1" applyFont="1" applyFill="1" applyBorder="1" applyAlignment="1">
      <alignment vertical="center" wrapText="1"/>
    </xf>
    <xf numFmtId="10" fontId="0" fillId="0" borderId="0" xfId="0" applyNumberForma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0" fontId="1" fillId="0" borderId="18" xfId="0" applyNumberFormat="1" applyFont="1" applyFill="1" applyBorder="1"/>
    <xf numFmtId="0" fontId="13" fillId="0" borderId="35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0" fontId="0" fillId="0" borderId="21" xfId="0" applyNumberFormat="1" applyFont="1" applyBorder="1" applyAlignment="1">
      <alignment horizontal="center" vertical="center" wrapText="1"/>
    </xf>
    <xf numFmtId="10" fontId="0" fillId="0" borderId="26" xfId="0" applyNumberFormat="1" applyFont="1" applyBorder="1" applyAlignment="1">
      <alignment horizontal="center" vertical="center" wrapText="1"/>
    </xf>
    <xf numFmtId="10" fontId="0" fillId="3" borderId="26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0" fontId="0" fillId="0" borderId="18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26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10" fontId="0" fillId="0" borderId="36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21" xfId="0" applyNumberFormat="1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vertical="center" textRotation="90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  <xf numFmtId="0" fontId="5" fillId="7" borderId="4" xfId="0" applyFont="1" applyFill="1" applyBorder="1" applyAlignment="1">
      <alignment horizontal="center" vertical="center" textRotation="90" wrapText="1"/>
    </xf>
    <xf numFmtId="0" fontId="5" fillId="7" borderId="5" xfId="0" applyFont="1" applyFill="1" applyBorder="1" applyAlignment="1">
      <alignment horizontal="center" vertical="center" textRotation="90" wrapText="1"/>
    </xf>
    <xf numFmtId="0" fontId="5" fillId="7" borderId="6" xfId="0" applyFont="1" applyFill="1" applyBorder="1" applyAlignment="1">
      <alignment horizontal="center" vertical="center" textRotation="90" wrapText="1"/>
    </xf>
    <xf numFmtId="0" fontId="2" fillId="8" borderId="4" xfId="0" applyFont="1" applyFill="1" applyBorder="1" applyAlignment="1">
      <alignment horizontal="center" vertical="center" textRotation="90" wrapText="1"/>
    </xf>
    <xf numFmtId="0" fontId="2" fillId="8" borderId="5" xfId="0" applyFont="1" applyFill="1" applyBorder="1" applyAlignment="1">
      <alignment horizontal="center" vertical="center" textRotation="90" wrapText="1"/>
    </xf>
    <xf numFmtId="0" fontId="2" fillId="6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10" borderId="1" xfId="0" applyFont="1" applyFill="1" applyBorder="1" applyAlignment="1">
      <alignment horizontal="center" vertical="center" textRotation="90" wrapText="1"/>
    </xf>
    <xf numFmtId="0" fontId="0" fillId="0" borderId="2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26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10" fontId="17" fillId="0" borderId="21" xfId="0" applyNumberFormat="1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10" fontId="17" fillId="0" borderId="26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0" fontId="8" fillId="0" borderId="38" xfId="0" applyNumberFormat="1" applyFont="1" applyBorder="1" applyAlignment="1">
      <alignment horizontal="center" vertical="center" wrapText="1"/>
    </xf>
    <xf numFmtId="10" fontId="8" fillId="0" borderId="40" xfId="0" applyNumberFormat="1" applyFont="1" applyBorder="1" applyAlignment="1">
      <alignment horizontal="center" vertical="center" wrapText="1"/>
    </xf>
    <xf numFmtId="10" fontId="8" fillId="0" borderId="39" xfId="0" applyNumberFormat="1" applyFont="1" applyBorder="1" applyAlignment="1">
      <alignment horizontal="center" vertical="center" wrapText="1"/>
    </xf>
    <xf numFmtId="10" fontId="8" fillId="0" borderId="41" xfId="0" applyNumberFormat="1" applyFont="1" applyBorder="1" applyAlignment="1">
      <alignment horizontal="center" vertical="center" wrapText="1"/>
    </xf>
    <xf numFmtId="9" fontId="7" fillId="11" borderId="15" xfId="0" applyNumberFormat="1" applyFont="1" applyFill="1" applyBorder="1" applyAlignment="1">
      <alignment horizontal="center" vertical="center" wrapText="1"/>
    </xf>
    <xf numFmtId="9" fontId="7" fillId="11" borderId="16" xfId="0" applyNumberFormat="1" applyFont="1" applyFill="1" applyBorder="1" applyAlignment="1">
      <alignment horizontal="center" vertical="center" wrapText="1"/>
    </xf>
    <xf numFmtId="9" fontId="7" fillId="11" borderId="17" xfId="0" applyNumberFormat="1" applyFont="1" applyFill="1" applyBorder="1" applyAlignment="1">
      <alignment horizontal="center" vertical="center" wrapText="1"/>
    </xf>
    <xf numFmtId="9" fontId="7" fillId="11" borderId="12" xfId="0" applyNumberFormat="1" applyFont="1" applyFill="1" applyBorder="1" applyAlignment="1">
      <alignment horizontal="center" vertical="center" wrapText="1"/>
    </xf>
    <xf numFmtId="9" fontId="7" fillId="11" borderId="13" xfId="0" applyNumberFormat="1" applyFont="1" applyFill="1" applyBorder="1" applyAlignment="1">
      <alignment horizontal="center" vertical="center" wrapText="1"/>
    </xf>
    <xf numFmtId="9" fontId="7" fillId="11" borderId="14" xfId="0" applyNumberFormat="1" applyFont="1" applyFill="1" applyBorder="1" applyAlignment="1">
      <alignment horizontal="center" vertical="center" wrapText="1"/>
    </xf>
    <xf numFmtId="9" fontId="7" fillId="0" borderId="13" xfId="0" applyNumberFormat="1" applyFont="1" applyBorder="1" applyAlignment="1">
      <alignment horizontal="center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9" fontId="7" fillId="0" borderId="16" xfId="0" applyNumberFormat="1" applyFont="1" applyBorder="1" applyAlignment="1">
      <alignment horizontal="center" vertical="center" wrapText="1"/>
    </xf>
    <xf numFmtId="9" fontId="7" fillId="0" borderId="17" xfId="0" applyNumberFormat="1" applyFont="1" applyBorder="1" applyAlignment="1">
      <alignment horizontal="center" vertical="center" wrapText="1"/>
    </xf>
    <xf numFmtId="9" fontId="7" fillId="0" borderId="0" xfId="0" applyNumberFormat="1" applyFont="1" applyBorder="1" applyAlignment="1">
      <alignment horizontal="center" vertical="center" wrapText="1"/>
    </xf>
    <xf numFmtId="9" fontId="7" fillId="0" borderId="25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9" fontId="7" fillId="11" borderId="9" xfId="0" applyNumberFormat="1" applyFont="1" applyFill="1" applyBorder="1" applyAlignment="1">
      <alignment horizontal="center" vertical="center" wrapText="1"/>
    </xf>
    <xf numFmtId="9" fontId="7" fillId="11" borderId="10" xfId="0" applyNumberFormat="1" applyFont="1" applyFill="1" applyBorder="1" applyAlignment="1">
      <alignment horizontal="center" vertical="center" wrapText="1"/>
    </xf>
    <xf numFmtId="9" fontId="7" fillId="11" borderId="11" xfId="0" applyNumberFormat="1" applyFont="1" applyFill="1" applyBorder="1" applyAlignment="1">
      <alignment horizontal="center" vertical="center" wrapText="1"/>
    </xf>
    <xf numFmtId="9" fontId="7" fillId="0" borderId="18" xfId="0" applyNumberFormat="1" applyFont="1" applyBorder="1" applyAlignment="1">
      <alignment horizontal="center" vertical="center" wrapText="1"/>
    </xf>
    <xf numFmtId="9" fontId="7" fillId="0" borderId="2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C3DC"/>
      <color rgb="FFCACE2C"/>
      <color rgb="FF8F9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2B4F-F3FF-41A7-A47F-F34FE76BD4EC}">
  <dimension ref="A1:P240"/>
  <sheetViews>
    <sheetView topLeftCell="A203" zoomScale="70" zoomScaleNormal="70" workbookViewId="0">
      <selection activeCell="N241" sqref="N241"/>
    </sheetView>
  </sheetViews>
  <sheetFormatPr baseColWidth="10" defaultRowHeight="14.4" x14ac:dyDescent="0.3"/>
  <cols>
    <col min="1" max="1" width="12.33203125" customWidth="1"/>
    <col min="2" max="2" width="26.33203125" customWidth="1"/>
    <col min="3" max="3" width="13.5546875" customWidth="1"/>
    <col min="4" max="4" width="15" customWidth="1"/>
    <col min="5" max="5" width="37.44140625" customWidth="1"/>
    <col min="6" max="6" width="11.44140625" customWidth="1"/>
    <col min="7" max="7" width="37.44140625" customWidth="1"/>
    <col min="8" max="8" width="9.44140625" customWidth="1"/>
    <col min="9" max="9" width="22.33203125" customWidth="1"/>
    <col min="11" max="11" width="9.33203125" customWidth="1"/>
    <col min="12" max="12" width="15.44140625" customWidth="1"/>
    <col min="13" max="13" width="13.88671875" customWidth="1"/>
    <col min="14" max="14" width="12.5546875" customWidth="1"/>
    <col min="15" max="15" width="14.88671875" customWidth="1"/>
  </cols>
  <sheetData>
    <row r="1" spans="1:1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 t="s">
        <v>51</v>
      </c>
      <c r="J1" s="3" t="s">
        <v>347</v>
      </c>
      <c r="K1" s="72" t="s">
        <v>350</v>
      </c>
      <c r="L1" s="65" t="s">
        <v>382</v>
      </c>
      <c r="M1" s="65" t="s">
        <v>383</v>
      </c>
      <c r="N1" s="71" t="s">
        <v>380</v>
      </c>
      <c r="O1" s="65" t="s">
        <v>379</v>
      </c>
      <c r="P1" s="73"/>
    </row>
    <row r="2" spans="1:16" ht="38.25" customHeight="1" x14ac:dyDescent="0.3">
      <c r="A2" s="7">
        <v>6</v>
      </c>
      <c r="B2" s="7" t="s">
        <v>8</v>
      </c>
      <c r="C2" s="7" t="s">
        <v>62</v>
      </c>
      <c r="D2" s="7" t="s">
        <v>9</v>
      </c>
      <c r="E2" s="29">
        <v>43574</v>
      </c>
      <c r="F2" s="7" t="s">
        <v>10</v>
      </c>
      <c r="G2" s="29">
        <v>43574</v>
      </c>
      <c r="H2" s="8" t="s">
        <v>10</v>
      </c>
      <c r="I2" s="7" t="s">
        <v>59</v>
      </c>
      <c r="J2" s="119" t="s">
        <v>15</v>
      </c>
      <c r="K2" s="66" t="s">
        <v>349</v>
      </c>
      <c r="L2" s="67" t="str">
        <f>TEXT(E2,"DDDD")</f>
        <v>viernes</v>
      </c>
      <c r="M2" s="67" t="str">
        <f>TEXT(G2,"DDDD")</f>
        <v>viernes</v>
      </c>
      <c r="N2" s="74">
        <v>33446</v>
      </c>
      <c r="O2" s="75">
        <f ca="1">DATEDIF(N2,TODAY(),"y")</f>
        <v>28</v>
      </c>
    </row>
    <row r="3" spans="1:16" ht="55.5" customHeight="1" x14ac:dyDescent="0.3">
      <c r="A3" s="7">
        <v>9</v>
      </c>
      <c r="B3" s="7" t="s">
        <v>11</v>
      </c>
      <c r="C3" s="7" t="s">
        <v>62</v>
      </c>
      <c r="D3" s="7" t="s">
        <v>12</v>
      </c>
      <c r="E3" s="29">
        <v>43583</v>
      </c>
      <c r="F3" s="7" t="s">
        <v>10</v>
      </c>
      <c r="G3" s="29">
        <v>43583</v>
      </c>
      <c r="H3" s="8" t="s">
        <v>10</v>
      </c>
      <c r="I3" s="7" t="s">
        <v>55</v>
      </c>
      <c r="J3" s="119"/>
      <c r="K3" s="66" t="s">
        <v>348</v>
      </c>
      <c r="L3" s="67" t="str">
        <f>TEXT(E3,"DDDD")</f>
        <v>domingo</v>
      </c>
      <c r="M3" s="67" t="str">
        <f t="shared" ref="M3:M66" si="0">TEXT(G3,"DDDD")</f>
        <v>domingo</v>
      </c>
      <c r="N3" s="74">
        <v>28513</v>
      </c>
      <c r="O3" s="75">
        <f ca="1">DATEDIF(N3,TODAY(),"y")</f>
        <v>41</v>
      </c>
    </row>
    <row r="4" spans="1:16" ht="45" customHeight="1" x14ac:dyDescent="0.3">
      <c r="A4" s="7">
        <v>15</v>
      </c>
      <c r="B4" s="7" t="s">
        <v>13</v>
      </c>
      <c r="C4" s="7" t="s">
        <v>62</v>
      </c>
      <c r="D4" s="7" t="s">
        <v>14</v>
      </c>
      <c r="E4" s="29">
        <v>43574</v>
      </c>
      <c r="F4" s="9">
        <v>0.82638888888888884</v>
      </c>
      <c r="G4" s="29">
        <v>43576</v>
      </c>
      <c r="H4" s="10">
        <v>0.75</v>
      </c>
      <c r="I4" s="9" t="s">
        <v>59</v>
      </c>
      <c r="J4" s="119"/>
      <c r="K4" s="68" t="s">
        <v>349</v>
      </c>
      <c r="L4" s="67" t="str">
        <f t="shared" ref="L4:L67" si="1">TEXT(E4,"DDDD")</f>
        <v>viernes</v>
      </c>
      <c r="M4" s="67" t="str">
        <f t="shared" si="0"/>
        <v>domingo</v>
      </c>
      <c r="N4" s="74">
        <v>29176</v>
      </c>
      <c r="O4" s="75">
        <f ca="1">DATEDIF(N4,TODAY(),"y")</f>
        <v>40</v>
      </c>
    </row>
    <row r="5" spans="1:16" ht="15.6" x14ac:dyDescent="0.3">
      <c r="A5" s="11">
        <v>10</v>
      </c>
      <c r="B5" s="11" t="s">
        <v>16</v>
      </c>
      <c r="C5" s="11" t="s">
        <v>17</v>
      </c>
      <c r="D5" s="11" t="s">
        <v>18</v>
      </c>
      <c r="E5" s="30">
        <v>43588</v>
      </c>
      <c r="F5" s="12">
        <v>0.45833333333333331</v>
      </c>
      <c r="G5" s="30">
        <v>43589</v>
      </c>
      <c r="H5" s="12">
        <v>0.45833333333333331</v>
      </c>
      <c r="I5" s="12" t="s">
        <v>55</v>
      </c>
      <c r="J5" s="120" t="s">
        <v>33</v>
      </c>
      <c r="K5" s="68" t="s">
        <v>348</v>
      </c>
      <c r="L5" s="67" t="str">
        <f t="shared" si="1"/>
        <v>viernes</v>
      </c>
      <c r="M5" s="67" t="str">
        <f t="shared" si="0"/>
        <v>sábado</v>
      </c>
      <c r="N5" s="74">
        <v>31867</v>
      </c>
      <c r="O5" s="75">
        <f ca="1">DATEDIF(N5,TODAY(),"y")</f>
        <v>32</v>
      </c>
    </row>
    <row r="6" spans="1:16" ht="15.6" x14ac:dyDescent="0.3">
      <c r="A6" s="11">
        <v>12</v>
      </c>
      <c r="B6" s="11" t="s">
        <v>22</v>
      </c>
      <c r="C6" s="11" t="s">
        <v>17</v>
      </c>
      <c r="D6" s="11" t="s">
        <v>23</v>
      </c>
      <c r="E6" s="30">
        <v>43589</v>
      </c>
      <c r="F6" s="12">
        <v>0.52083333333333337</v>
      </c>
      <c r="G6" s="30">
        <v>43590</v>
      </c>
      <c r="H6" s="12">
        <v>0.79166666666666663</v>
      </c>
      <c r="I6" s="12" t="s">
        <v>55</v>
      </c>
      <c r="J6" s="120"/>
      <c r="K6" s="68" t="s">
        <v>348</v>
      </c>
      <c r="L6" s="67" t="str">
        <f t="shared" si="1"/>
        <v>sábado</v>
      </c>
      <c r="M6" s="67" t="str">
        <f t="shared" si="0"/>
        <v>domingo</v>
      </c>
      <c r="N6" s="74">
        <v>31299</v>
      </c>
      <c r="O6" s="75">
        <f t="shared" ref="O6:O69" ca="1" si="2">DATEDIF(N6,TODAY(),"y")</f>
        <v>34</v>
      </c>
    </row>
    <row r="7" spans="1:16" ht="15.6" x14ac:dyDescent="0.3">
      <c r="A7" s="11">
        <v>13</v>
      </c>
      <c r="B7" s="11" t="s">
        <v>19</v>
      </c>
      <c r="C7" s="11" t="s">
        <v>62</v>
      </c>
      <c r="D7" s="11" t="s">
        <v>20</v>
      </c>
      <c r="E7" s="30">
        <v>43587</v>
      </c>
      <c r="F7" s="12">
        <v>0.41666666666666669</v>
      </c>
      <c r="G7" s="30">
        <v>43595</v>
      </c>
      <c r="H7" s="12">
        <v>0.41666666666666669</v>
      </c>
      <c r="I7" s="12" t="s">
        <v>59</v>
      </c>
      <c r="J7" s="120"/>
      <c r="K7" s="68" t="s">
        <v>349</v>
      </c>
      <c r="L7" s="67" t="str">
        <f t="shared" si="1"/>
        <v>jueves</v>
      </c>
      <c r="M7" s="67" t="str">
        <f t="shared" si="0"/>
        <v>viernes</v>
      </c>
      <c r="N7" s="74">
        <v>28033</v>
      </c>
      <c r="O7" s="75">
        <f t="shared" ca="1" si="2"/>
        <v>43</v>
      </c>
    </row>
    <row r="8" spans="1:16" ht="15.6" x14ac:dyDescent="0.3">
      <c r="A8" s="11">
        <v>14</v>
      </c>
      <c r="B8" s="11" t="s">
        <v>381</v>
      </c>
      <c r="C8" s="11" t="s">
        <v>62</v>
      </c>
      <c r="D8" s="11" t="s">
        <v>21</v>
      </c>
      <c r="E8" s="30">
        <v>43595</v>
      </c>
      <c r="F8" s="12">
        <v>0.41666666666666669</v>
      </c>
      <c r="G8" s="30">
        <v>43595</v>
      </c>
      <c r="H8" s="12">
        <v>0.85416666666666663</v>
      </c>
      <c r="I8" s="12" t="s">
        <v>59</v>
      </c>
      <c r="J8" s="120"/>
      <c r="K8" s="68" t="s">
        <v>349</v>
      </c>
      <c r="L8" s="67" t="str">
        <f t="shared" si="1"/>
        <v>viernes</v>
      </c>
      <c r="M8" s="67" t="str">
        <f t="shared" si="0"/>
        <v>viernes</v>
      </c>
      <c r="N8" s="74">
        <v>32380</v>
      </c>
      <c r="O8" s="75">
        <f t="shared" ca="1" si="2"/>
        <v>31</v>
      </c>
    </row>
    <row r="9" spans="1:16" ht="15.6" x14ac:dyDescent="0.3">
      <c r="A9" s="11">
        <v>17</v>
      </c>
      <c r="B9" s="11" t="s">
        <v>24</v>
      </c>
      <c r="C9" s="11" t="s">
        <v>25</v>
      </c>
      <c r="D9" s="11" t="s">
        <v>26</v>
      </c>
      <c r="E9" s="30">
        <v>43599</v>
      </c>
      <c r="F9" s="12">
        <v>0.41666666666666669</v>
      </c>
      <c r="G9" s="30">
        <v>43600</v>
      </c>
      <c r="H9" s="12">
        <v>0.41666666666666669</v>
      </c>
      <c r="I9" s="12" t="s">
        <v>55</v>
      </c>
      <c r="J9" s="120"/>
      <c r="K9" s="68" t="s">
        <v>348</v>
      </c>
      <c r="L9" s="67" t="str">
        <f t="shared" si="1"/>
        <v>martes</v>
      </c>
      <c r="M9" s="67" t="str">
        <f t="shared" si="0"/>
        <v>miércoles</v>
      </c>
      <c r="N9" s="74">
        <v>29537</v>
      </c>
      <c r="O9" s="75">
        <f t="shared" ca="1" si="2"/>
        <v>39</v>
      </c>
    </row>
    <row r="10" spans="1:16" ht="15.6" x14ac:dyDescent="0.3">
      <c r="A10" s="11">
        <v>19</v>
      </c>
      <c r="B10" s="11" t="s">
        <v>27</v>
      </c>
      <c r="C10" s="11" t="s">
        <v>62</v>
      </c>
      <c r="D10" s="11" t="s">
        <v>12</v>
      </c>
      <c r="E10" s="30">
        <v>43602</v>
      </c>
      <c r="F10" s="12">
        <v>0.79166666666666663</v>
      </c>
      <c r="G10" s="30">
        <v>43604</v>
      </c>
      <c r="H10" s="11" t="s">
        <v>10</v>
      </c>
      <c r="I10" s="11" t="s">
        <v>55</v>
      </c>
      <c r="J10" s="120"/>
      <c r="K10" s="68" t="s">
        <v>348</v>
      </c>
      <c r="L10" s="67" t="str">
        <f t="shared" si="1"/>
        <v>viernes</v>
      </c>
      <c r="M10" s="67" t="str">
        <f t="shared" si="0"/>
        <v>domingo</v>
      </c>
      <c r="N10" s="74">
        <v>32088</v>
      </c>
      <c r="O10" s="75">
        <f t="shared" ca="1" si="2"/>
        <v>32</v>
      </c>
    </row>
    <row r="11" spans="1:16" ht="15.6" x14ac:dyDescent="0.3">
      <c r="A11" s="11">
        <v>20</v>
      </c>
      <c r="B11" s="11" t="s">
        <v>28</v>
      </c>
      <c r="C11" s="11" t="s">
        <v>17</v>
      </c>
      <c r="D11" s="11" t="s">
        <v>29</v>
      </c>
      <c r="E11" s="30">
        <v>43604</v>
      </c>
      <c r="F11" s="12">
        <v>0.33333333333333331</v>
      </c>
      <c r="G11" s="30">
        <v>43605</v>
      </c>
      <c r="H11" s="12">
        <v>0.375</v>
      </c>
      <c r="I11" s="12" t="s">
        <v>59</v>
      </c>
      <c r="J11" s="120"/>
      <c r="K11" s="68" t="s">
        <v>349</v>
      </c>
      <c r="L11" s="67" t="str">
        <f t="shared" si="1"/>
        <v>domingo</v>
      </c>
      <c r="M11" s="67" t="str">
        <f t="shared" si="0"/>
        <v>lunes</v>
      </c>
      <c r="N11" s="74">
        <v>33064</v>
      </c>
      <c r="O11" s="75">
        <f t="shared" ca="1" si="2"/>
        <v>29</v>
      </c>
    </row>
    <row r="12" spans="1:16" ht="18" customHeight="1" x14ac:dyDescent="0.3">
      <c r="A12" s="11">
        <v>21</v>
      </c>
      <c r="B12" s="11" t="s">
        <v>30</v>
      </c>
      <c r="C12" s="11" t="s">
        <v>31</v>
      </c>
      <c r="D12" s="11" t="s">
        <v>32</v>
      </c>
      <c r="E12" s="30">
        <v>43616</v>
      </c>
      <c r="F12" s="12">
        <v>0.42708333333333331</v>
      </c>
      <c r="G12" s="30">
        <v>43617</v>
      </c>
      <c r="H12" s="12">
        <v>0.92013888888888884</v>
      </c>
      <c r="I12" s="12" t="s">
        <v>55</v>
      </c>
      <c r="J12" s="120"/>
      <c r="K12" s="68" t="s">
        <v>348</v>
      </c>
      <c r="L12" s="67" t="str">
        <f t="shared" si="1"/>
        <v>viernes</v>
      </c>
      <c r="M12" s="67" t="str">
        <f t="shared" si="0"/>
        <v>sábado</v>
      </c>
      <c r="N12" s="74">
        <v>23107</v>
      </c>
      <c r="O12" s="75">
        <f t="shared" ca="1" si="2"/>
        <v>56</v>
      </c>
    </row>
    <row r="13" spans="1:16" ht="15.6" x14ac:dyDescent="0.3">
      <c r="A13" s="11">
        <v>22</v>
      </c>
      <c r="B13" s="11" t="s">
        <v>386</v>
      </c>
      <c r="C13" s="11" t="s">
        <v>17</v>
      </c>
      <c r="D13" s="11" t="s">
        <v>21</v>
      </c>
      <c r="E13" s="30">
        <v>43615</v>
      </c>
      <c r="F13" s="12">
        <v>0.4375</v>
      </c>
      <c r="G13" s="30">
        <v>43616</v>
      </c>
      <c r="H13" s="12">
        <v>0.4375</v>
      </c>
      <c r="I13" s="12" t="s">
        <v>53</v>
      </c>
      <c r="J13" s="120"/>
      <c r="K13" s="68" t="s">
        <v>349</v>
      </c>
      <c r="L13" s="67" t="str">
        <f t="shared" si="1"/>
        <v>jueves</v>
      </c>
      <c r="M13" s="67" t="str">
        <f t="shared" si="0"/>
        <v>viernes</v>
      </c>
      <c r="N13" s="74">
        <v>33372</v>
      </c>
      <c r="O13" s="75">
        <f t="shared" ca="1" si="2"/>
        <v>28</v>
      </c>
    </row>
    <row r="14" spans="1:16" ht="15.6" x14ac:dyDescent="0.3">
      <c r="A14" s="11">
        <v>23</v>
      </c>
      <c r="B14" s="11" t="s">
        <v>34</v>
      </c>
      <c r="C14" s="11" t="s">
        <v>62</v>
      </c>
      <c r="D14" s="11" t="s">
        <v>37</v>
      </c>
      <c r="E14" s="30">
        <v>43611</v>
      </c>
      <c r="F14" s="12">
        <v>0.4861111111111111</v>
      </c>
      <c r="G14" s="30">
        <v>43612</v>
      </c>
      <c r="H14" s="12">
        <v>0.375</v>
      </c>
      <c r="I14" s="12" t="s">
        <v>55</v>
      </c>
      <c r="J14" s="120"/>
      <c r="K14" s="68" t="s">
        <v>348</v>
      </c>
      <c r="L14" s="67" t="str">
        <f t="shared" si="1"/>
        <v>domingo</v>
      </c>
      <c r="M14" s="67" t="str">
        <f t="shared" si="0"/>
        <v>lunes</v>
      </c>
      <c r="N14" s="74">
        <v>32966</v>
      </c>
      <c r="O14" s="75">
        <f t="shared" ca="1" si="2"/>
        <v>29</v>
      </c>
    </row>
    <row r="15" spans="1:16" ht="15.6" x14ac:dyDescent="0.3">
      <c r="A15" s="11">
        <v>24</v>
      </c>
      <c r="B15" s="11" t="s">
        <v>35</v>
      </c>
      <c r="C15" s="11" t="s">
        <v>38</v>
      </c>
      <c r="D15" s="11" t="s">
        <v>39</v>
      </c>
      <c r="E15" s="30">
        <v>43605</v>
      </c>
      <c r="F15" s="12">
        <v>0.4375</v>
      </c>
      <c r="G15" s="30">
        <v>43607</v>
      </c>
      <c r="H15" s="12">
        <v>0.58333333333333337</v>
      </c>
      <c r="I15" s="12" t="s">
        <v>55</v>
      </c>
      <c r="J15" s="120"/>
      <c r="K15" s="68" t="s">
        <v>348</v>
      </c>
      <c r="L15" s="67" t="str">
        <f t="shared" si="1"/>
        <v>lunes</v>
      </c>
      <c r="M15" s="67" t="str">
        <f t="shared" si="0"/>
        <v>miércoles</v>
      </c>
      <c r="N15" s="74">
        <v>23924</v>
      </c>
      <c r="O15" s="75">
        <f t="shared" ca="1" si="2"/>
        <v>54</v>
      </c>
    </row>
    <row r="16" spans="1:16" ht="15.6" x14ac:dyDescent="0.3">
      <c r="A16" s="11">
        <v>26</v>
      </c>
      <c r="B16" s="11" t="s">
        <v>36</v>
      </c>
      <c r="C16" s="11" t="s">
        <v>62</v>
      </c>
      <c r="D16" s="11" t="s">
        <v>21</v>
      </c>
      <c r="E16" s="30">
        <v>43606</v>
      </c>
      <c r="F16" s="12">
        <v>0.375</v>
      </c>
      <c r="G16" s="30">
        <v>43608</v>
      </c>
      <c r="H16" s="11" t="s">
        <v>10</v>
      </c>
      <c r="I16" s="11" t="s">
        <v>59</v>
      </c>
      <c r="J16" s="120"/>
      <c r="K16" s="68" t="s">
        <v>348</v>
      </c>
      <c r="L16" s="67" t="str">
        <f t="shared" si="1"/>
        <v>martes</v>
      </c>
      <c r="M16" s="67" t="str">
        <f t="shared" si="0"/>
        <v>jueves</v>
      </c>
      <c r="N16" s="74">
        <v>32794</v>
      </c>
      <c r="O16" s="75">
        <f t="shared" ca="1" si="2"/>
        <v>30</v>
      </c>
    </row>
    <row r="17" spans="1:15" ht="18" customHeight="1" x14ac:dyDescent="0.3">
      <c r="A17" s="13">
        <v>27</v>
      </c>
      <c r="B17" s="13" t="s">
        <v>40</v>
      </c>
      <c r="C17" s="13" t="s">
        <v>62</v>
      </c>
      <c r="D17" s="13" t="s">
        <v>41</v>
      </c>
      <c r="E17" s="31">
        <v>43620</v>
      </c>
      <c r="F17" s="14">
        <v>0.72916666666666663</v>
      </c>
      <c r="G17" s="31">
        <v>43622</v>
      </c>
      <c r="H17" s="14">
        <v>0.72916666666666663</v>
      </c>
      <c r="I17" s="14" t="s">
        <v>55</v>
      </c>
      <c r="J17" s="121" t="s">
        <v>50</v>
      </c>
      <c r="K17" s="68" t="s">
        <v>349</v>
      </c>
      <c r="L17" s="67" t="str">
        <f t="shared" si="1"/>
        <v>martes</v>
      </c>
      <c r="M17" s="67" t="str">
        <f t="shared" si="0"/>
        <v>jueves</v>
      </c>
      <c r="N17" s="74">
        <v>33194</v>
      </c>
      <c r="O17" s="75">
        <f t="shared" ca="1" si="2"/>
        <v>29</v>
      </c>
    </row>
    <row r="18" spans="1:15" ht="18" customHeight="1" x14ac:dyDescent="0.3">
      <c r="A18" s="13">
        <v>28</v>
      </c>
      <c r="B18" s="13" t="s">
        <v>341</v>
      </c>
      <c r="C18" s="13" t="s">
        <v>62</v>
      </c>
      <c r="D18" s="13" t="s">
        <v>20</v>
      </c>
      <c r="E18" s="31">
        <v>43626</v>
      </c>
      <c r="F18" s="14">
        <v>0.52083333333333337</v>
      </c>
      <c r="G18" s="31">
        <v>43639</v>
      </c>
      <c r="H18" s="14" t="s">
        <v>10</v>
      </c>
      <c r="I18" s="14" t="s">
        <v>59</v>
      </c>
      <c r="J18" s="121"/>
      <c r="K18" s="69" t="s">
        <v>348</v>
      </c>
      <c r="L18" s="67" t="str">
        <f t="shared" si="1"/>
        <v>lunes</v>
      </c>
      <c r="M18" s="67" t="str">
        <f t="shared" si="0"/>
        <v>domingo</v>
      </c>
      <c r="N18" s="74">
        <v>21054</v>
      </c>
      <c r="O18" s="75">
        <f t="shared" ca="1" si="2"/>
        <v>62</v>
      </c>
    </row>
    <row r="19" spans="1:15" ht="18" customHeight="1" x14ac:dyDescent="0.3">
      <c r="A19" s="13">
        <v>29</v>
      </c>
      <c r="B19" s="13" t="s">
        <v>340</v>
      </c>
      <c r="C19" s="13" t="s">
        <v>62</v>
      </c>
      <c r="D19" s="13" t="s">
        <v>20</v>
      </c>
      <c r="E19" s="31">
        <v>43628</v>
      </c>
      <c r="F19" s="14">
        <v>0.41666666666666669</v>
      </c>
      <c r="G19" s="31">
        <v>43633</v>
      </c>
      <c r="H19" s="14">
        <v>0.41666666666666669</v>
      </c>
      <c r="I19" s="14" t="s">
        <v>59</v>
      </c>
      <c r="J19" s="121"/>
      <c r="K19" s="68" t="s">
        <v>348</v>
      </c>
      <c r="L19" s="67" t="str">
        <f t="shared" si="1"/>
        <v>miércoles</v>
      </c>
      <c r="M19" s="67" t="str">
        <f t="shared" si="0"/>
        <v>lunes</v>
      </c>
      <c r="N19" s="74">
        <v>28441</v>
      </c>
      <c r="O19" s="75">
        <f t="shared" ca="1" si="2"/>
        <v>42</v>
      </c>
    </row>
    <row r="20" spans="1:15" ht="18" customHeight="1" x14ac:dyDescent="0.3">
      <c r="A20" s="13">
        <v>25</v>
      </c>
      <c r="B20" s="13" t="s">
        <v>42</v>
      </c>
      <c r="C20" s="13" t="s">
        <v>62</v>
      </c>
      <c r="D20" s="13" t="s">
        <v>43</v>
      </c>
      <c r="E20" s="31">
        <v>43618</v>
      </c>
      <c r="F20" s="14">
        <v>0.46527777777777773</v>
      </c>
      <c r="G20" s="31">
        <v>43620</v>
      </c>
      <c r="H20" s="14">
        <v>0.51458333333333328</v>
      </c>
      <c r="I20" s="14" t="s">
        <v>55</v>
      </c>
      <c r="J20" s="121"/>
      <c r="K20" s="68" t="s">
        <v>348</v>
      </c>
      <c r="L20" s="67" t="str">
        <f t="shared" si="1"/>
        <v>domingo</v>
      </c>
      <c r="M20" s="67" t="str">
        <f t="shared" si="0"/>
        <v>martes</v>
      </c>
      <c r="N20" s="74">
        <v>27688</v>
      </c>
      <c r="O20" s="75">
        <f t="shared" ca="1" si="2"/>
        <v>44</v>
      </c>
    </row>
    <row r="21" spans="1:15" ht="15.6" x14ac:dyDescent="0.3">
      <c r="A21" s="13">
        <v>30</v>
      </c>
      <c r="B21" s="13" t="s">
        <v>44</v>
      </c>
      <c r="C21" s="13" t="s">
        <v>62</v>
      </c>
      <c r="D21" s="13" t="s">
        <v>45</v>
      </c>
      <c r="E21" s="31">
        <v>43630</v>
      </c>
      <c r="F21" s="14">
        <v>0.80208333333333337</v>
      </c>
      <c r="G21" s="31">
        <v>43631</v>
      </c>
      <c r="H21" s="13" t="s">
        <v>10</v>
      </c>
      <c r="I21" s="13" t="s">
        <v>53</v>
      </c>
      <c r="J21" s="121"/>
      <c r="K21" s="68" t="s">
        <v>348</v>
      </c>
      <c r="L21" s="67" t="str">
        <f t="shared" si="1"/>
        <v>viernes</v>
      </c>
      <c r="M21" s="67" t="str">
        <f t="shared" si="0"/>
        <v>sábado</v>
      </c>
      <c r="N21" s="74">
        <v>26730</v>
      </c>
      <c r="O21" s="75">
        <f t="shared" ca="1" si="2"/>
        <v>46</v>
      </c>
    </row>
    <row r="22" spans="1:15" ht="15.6" x14ac:dyDescent="0.3">
      <c r="A22" s="13">
        <v>31</v>
      </c>
      <c r="B22" s="13" t="s">
        <v>46</v>
      </c>
      <c r="C22" s="13" t="s">
        <v>47</v>
      </c>
      <c r="D22" s="13" t="s">
        <v>48</v>
      </c>
      <c r="E22" s="31">
        <v>43637</v>
      </c>
      <c r="F22" s="14">
        <v>0.39583333333333331</v>
      </c>
      <c r="G22" s="31">
        <v>43639</v>
      </c>
      <c r="H22" s="14">
        <v>0.39583333333333331</v>
      </c>
      <c r="I22" s="14" t="s">
        <v>53</v>
      </c>
      <c r="J22" s="121"/>
      <c r="K22" s="68" t="s">
        <v>348</v>
      </c>
      <c r="L22" s="67" t="str">
        <f t="shared" si="1"/>
        <v>viernes</v>
      </c>
      <c r="M22" s="67" t="str">
        <f t="shared" si="0"/>
        <v>domingo</v>
      </c>
      <c r="N22" s="74">
        <v>30410</v>
      </c>
      <c r="O22" s="75">
        <f t="shared" ca="1" si="2"/>
        <v>36</v>
      </c>
    </row>
    <row r="23" spans="1:15" ht="15.6" x14ac:dyDescent="0.3">
      <c r="A23" s="13">
        <v>35</v>
      </c>
      <c r="B23" s="13" t="s">
        <v>49</v>
      </c>
      <c r="C23" s="13" t="s">
        <v>62</v>
      </c>
      <c r="D23" s="13" t="s">
        <v>12</v>
      </c>
      <c r="E23" s="31">
        <v>43638</v>
      </c>
      <c r="F23" s="14">
        <v>0.5</v>
      </c>
      <c r="G23" s="31">
        <v>43639</v>
      </c>
      <c r="H23" s="14">
        <v>0.33333333333333331</v>
      </c>
      <c r="I23" s="14" t="s">
        <v>55</v>
      </c>
      <c r="J23" s="121"/>
      <c r="K23" s="68" t="s">
        <v>348</v>
      </c>
      <c r="L23" s="67" t="str">
        <f t="shared" si="1"/>
        <v>sábado</v>
      </c>
      <c r="M23" s="67" t="str">
        <f t="shared" si="0"/>
        <v>domingo</v>
      </c>
      <c r="N23" s="74">
        <v>22647</v>
      </c>
      <c r="O23" s="75">
        <f t="shared" ca="1" si="2"/>
        <v>58</v>
      </c>
    </row>
    <row r="24" spans="1:15" ht="15.6" x14ac:dyDescent="0.3">
      <c r="A24" s="13">
        <v>36</v>
      </c>
      <c r="B24" s="13" t="s">
        <v>340</v>
      </c>
      <c r="C24" s="13" t="s">
        <v>62</v>
      </c>
      <c r="D24" s="13" t="s">
        <v>20</v>
      </c>
      <c r="E24" s="31">
        <v>43647</v>
      </c>
      <c r="F24" s="14">
        <v>0.41666666666666669</v>
      </c>
      <c r="G24" s="31">
        <v>43678</v>
      </c>
      <c r="H24" s="14">
        <v>0.41666666666666669</v>
      </c>
      <c r="I24" s="14" t="s">
        <v>59</v>
      </c>
      <c r="J24" s="6"/>
      <c r="K24" s="68" t="s">
        <v>348</v>
      </c>
      <c r="L24" s="67" t="str">
        <f t="shared" si="1"/>
        <v>lunes</v>
      </c>
      <c r="M24" s="67" t="str">
        <f t="shared" si="0"/>
        <v>jueves</v>
      </c>
      <c r="N24" s="74">
        <v>28441</v>
      </c>
      <c r="O24" s="75">
        <f t="shared" ca="1" si="2"/>
        <v>42</v>
      </c>
    </row>
    <row r="25" spans="1:15" ht="15.6" x14ac:dyDescent="0.3">
      <c r="A25" s="15">
        <v>32</v>
      </c>
      <c r="B25" s="15" t="s">
        <v>52</v>
      </c>
      <c r="C25" s="15" t="s">
        <v>62</v>
      </c>
      <c r="D25" s="15" t="s">
        <v>12</v>
      </c>
      <c r="E25" s="32">
        <v>43647</v>
      </c>
      <c r="F25" s="16">
        <v>0.41666666666666669</v>
      </c>
      <c r="G25" s="32">
        <v>43648</v>
      </c>
      <c r="H25" s="16">
        <v>0.41666666666666669</v>
      </c>
      <c r="I25" s="15" t="s">
        <v>53</v>
      </c>
      <c r="J25" s="122" t="s">
        <v>100</v>
      </c>
      <c r="K25" s="68" t="s">
        <v>349</v>
      </c>
      <c r="L25" s="67" t="str">
        <f t="shared" si="1"/>
        <v>lunes</v>
      </c>
      <c r="M25" s="67" t="str">
        <f t="shared" si="0"/>
        <v>martes</v>
      </c>
      <c r="N25" s="74">
        <v>27028</v>
      </c>
      <c r="O25" s="75">
        <f t="shared" ca="1" si="2"/>
        <v>46</v>
      </c>
    </row>
    <row r="26" spans="1:15" ht="15.6" x14ac:dyDescent="0.3">
      <c r="A26" s="15">
        <v>34</v>
      </c>
      <c r="B26" s="15" t="s">
        <v>63</v>
      </c>
      <c r="C26" s="15" t="s">
        <v>62</v>
      </c>
      <c r="D26" s="15" t="s">
        <v>12</v>
      </c>
      <c r="E26" s="32">
        <v>43659</v>
      </c>
      <c r="F26" s="16">
        <v>0.52777777777777779</v>
      </c>
      <c r="G26" s="32">
        <v>43662</v>
      </c>
      <c r="H26" s="16">
        <v>0.79166666666666663</v>
      </c>
      <c r="I26" s="15" t="s">
        <v>59</v>
      </c>
      <c r="J26" s="122"/>
      <c r="K26" s="68" t="s">
        <v>349</v>
      </c>
      <c r="L26" s="67" t="str">
        <f t="shared" si="1"/>
        <v>sábado</v>
      </c>
      <c r="M26" s="67" t="str">
        <f t="shared" si="0"/>
        <v>martes</v>
      </c>
      <c r="N26" s="74">
        <v>33699</v>
      </c>
      <c r="O26" s="75">
        <f t="shared" ca="1" si="2"/>
        <v>27</v>
      </c>
    </row>
    <row r="27" spans="1:15" ht="15.6" x14ac:dyDescent="0.3">
      <c r="A27" s="15">
        <v>37</v>
      </c>
      <c r="B27" s="15" t="s">
        <v>339</v>
      </c>
      <c r="C27" s="15" t="s">
        <v>62</v>
      </c>
      <c r="D27" s="15" t="s">
        <v>21</v>
      </c>
      <c r="E27" s="32">
        <v>43658</v>
      </c>
      <c r="F27" s="16" t="s">
        <v>10</v>
      </c>
      <c r="G27" s="32">
        <v>43661</v>
      </c>
      <c r="H27" s="16" t="s">
        <v>10</v>
      </c>
      <c r="I27" s="15" t="s">
        <v>53</v>
      </c>
      <c r="J27" s="122"/>
      <c r="K27" s="68" t="s">
        <v>348</v>
      </c>
      <c r="L27" s="67" t="str">
        <f t="shared" si="1"/>
        <v>viernes</v>
      </c>
      <c r="M27" s="67" t="str">
        <f t="shared" si="0"/>
        <v>lunes</v>
      </c>
      <c r="N27" s="74">
        <v>31051</v>
      </c>
      <c r="O27" s="75">
        <f t="shared" ca="1" si="2"/>
        <v>35</v>
      </c>
    </row>
    <row r="28" spans="1:15" ht="15.6" x14ac:dyDescent="0.3">
      <c r="A28" s="15">
        <v>39</v>
      </c>
      <c r="B28" s="15" t="s">
        <v>339</v>
      </c>
      <c r="C28" s="15" t="s">
        <v>62</v>
      </c>
      <c r="D28" s="15" t="s">
        <v>21</v>
      </c>
      <c r="E28" s="32">
        <v>43651</v>
      </c>
      <c r="F28" s="16">
        <v>0.75</v>
      </c>
      <c r="G28" s="32">
        <v>43658</v>
      </c>
      <c r="H28" s="16" t="s">
        <v>10</v>
      </c>
      <c r="I28" s="15" t="s">
        <v>53</v>
      </c>
      <c r="J28" s="122"/>
      <c r="K28" s="68" t="s">
        <v>348</v>
      </c>
      <c r="L28" s="67" t="str">
        <f t="shared" si="1"/>
        <v>viernes</v>
      </c>
      <c r="M28" s="67" t="str">
        <f t="shared" si="0"/>
        <v>viernes</v>
      </c>
      <c r="N28" s="74">
        <v>31051</v>
      </c>
      <c r="O28" s="75">
        <f t="shared" ca="1" si="2"/>
        <v>35</v>
      </c>
    </row>
    <row r="29" spans="1:15" ht="15.6" x14ac:dyDescent="0.3">
      <c r="A29" s="15">
        <v>40</v>
      </c>
      <c r="B29" s="15" t="s">
        <v>54</v>
      </c>
      <c r="C29" s="15" t="s">
        <v>62</v>
      </c>
      <c r="D29" s="15" t="s">
        <v>12</v>
      </c>
      <c r="E29" s="32">
        <v>43651</v>
      </c>
      <c r="F29" s="16">
        <v>0.72916666666666663</v>
      </c>
      <c r="G29" s="32">
        <v>43653</v>
      </c>
      <c r="H29" s="16">
        <v>0.41666666666666669</v>
      </c>
      <c r="I29" s="15" t="s">
        <v>55</v>
      </c>
      <c r="J29" s="122"/>
      <c r="K29" s="68" t="s">
        <v>348</v>
      </c>
      <c r="L29" s="67" t="str">
        <f t="shared" si="1"/>
        <v>viernes</v>
      </c>
      <c r="M29" s="67" t="str">
        <f t="shared" si="0"/>
        <v>domingo</v>
      </c>
      <c r="N29" s="74">
        <v>29408</v>
      </c>
      <c r="O29" s="75">
        <f t="shared" ca="1" si="2"/>
        <v>39</v>
      </c>
    </row>
    <row r="30" spans="1:15" ht="15.6" x14ac:dyDescent="0.3">
      <c r="A30" s="15">
        <v>41</v>
      </c>
      <c r="B30" s="15" t="s">
        <v>36</v>
      </c>
      <c r="C30" s="15" t="s">
        <v>62</v>
      </c>
      <c r="D30" s="15" t="s">
        <v>21</v>
      </c>
      <c r="E30" s="32">
        <v>43652</v>
      </c>
      <c r="F30" s="16">
        <v>0.45833333333333331</v>
      </c>
      <c r="G30" s="32">
        <v>43656</v>
      </c>
      <c r="H30" s="16">
        <v>0.45833333333333331</v>
      </c>
      <c r="I30" s="15" t="s">
        <v>59</v>
      </c>
      <c r="J30" s="122"/>
      <c r="K30" s="68" t="s">
        <v>348</v>
      </c>
      <c r="L30" s="67" t="str">
        <f t="shared" si="1"/>
        <v>sábado</v>
      </c>
      <c r="M30" s="67" t="str">
        <f t="shared" si="0"/>
        <v>miércoles</v>
      </c>
      <c r="N30" s="74">
        <v>32794</v>
      </c>
      <c r="O30" s="75">
        <f t="shared" ca="1" si="2"/>
        <v>30</v>
      </c>
    </row>
    <row r="31" spans="1:15" ht="15.6" x14ac:dyDescent="0.3">
      <c r="A31" s="15">
        <v>42</v>
      </c>
      <c r="B31" s="15" t="s">
        <v>56</v>
      </c>
      <c r="C31" s="15" t="s">
        <v>57</v>
      </c>
      <c r="D31" s="15" t="s">
        <v>58</v>
      </c>
      <c r="E31" s="32">
        <v>43656</v>
      </c>
      <c r="F31" s="16">
        <v>0.4375</v>
      </c>
      <c r="G31" s="32">
        <v>43660</v>
      </c>
      <c r="H31" s="16">
        <v>0.4375</v>
      </c>
      <c r="I31" s="15" t="s">
        <v>53</v>
      </c>
      <c r="J31" s="122"/>
      <c r="K31" s="68" t="s">
        <v>349</v>
      </c>
      <c r="L31" s="67" t="str">
        <f t="shared" si="1"/>
        <v>miércoles</v>
      </c>
      <c r="M31" s="67" t="str">
        <f t="shared" si="0"/>
        <v>domingo</v>
      </c>
      <c r="N31" s="74">
        <v>30272</v>
      </c>
      <c r="O31" s="75">
        <f t="shared" ca="1" si="2"/>
        <v>37</v>
      </c>
    </row>
    <row r="32" spans="1:15" ht="15.6" x14ac:dyDescent="0.3">
      <c r="A32" s="15">
        <v>43</v>
      </c>
      <c r="B32" s="15" t="s">
        <v>60</v>
      </c>
      <c r="C32" s="15" t="s">
        <v>62</v>
      </c>
      <c r="D32" s="15" t="s">
        <v>12</v>
      </c>
      <c r="E32" s="32">
        <v>43658</v>
      </c>
      <c r="F32" s="16">
        <v>0.5</v>
      </c>
      <c r="G32" s="32">
        <v>43659</v>
      </c>
      <c r="H32" s="16">
        <v>0.5</v>
      </c>
      <c r="I32" s="15" t="s">
        <v>55</v>
      </c>
      <c r="J32" s="122"/>
      <c r="K32" s="68" t="s">
        <v>348</v>
      </c>
      <c r="L32" s="67" t="str">
        <f t="shared" si="1"/>
        <v>viernes</v>
      </c>
      <c r="M32" s="67" t="str">
        <f t="shared" si="0"/>
        <v>sábado</v>
      </c>
      <c r="N32" s="74">
        <v>31985</v>
      </c>
      <c r="O32" s="75">
        <f t="shared" ca="1" si="2"/>
        <v>32</v>
      </c>
    </row>
    <row r="33" spans="1:15" ht="15.6" x14ac:dyDescent="0.3">
      <c r="A33" s="15">
        <v>44</v>
      </c>
      <c r="B33" s="15" t="s">
        <v>64</v>
      </c>
      <c r="C33" s="15" t="s">
        <v>62</v>
      </c>
      <c r="D33" s="15" t="s">
        <v>12</v>
      </c>
      <c r="E33" s="32">
        <v>43659</v>
      </c>
      <c r="F33" s="16">
        <v>0.47916666666666669</v>
      </c>
      <c r="G33" s="32">
        <v>43659</v>
      </c>
      <c r="H33" s="16" t="s">
        <v>10</v>
      </c>
      <c r="I33" s="15" t="s">
        <v>53</v>
      </c>
      <c r="J33" s="122"/>
      <c r="K33" s="68" t="s">
        <v>348</v>
      </c>
      <c r="L33" s="67" t="str">
        <f t="shared" si="1"/>
        <v>sábado</v>
      </c>
      <c r="M33" s="67" t="str">
        <f t="shared" si="0"/>
        <v>sábado</v>
      </c>
      <c r="N33" s="74">
        <v>31915</v>
      </c>
      <c r="O33" s="75">
        <f t="shared" ca="1" si="2"/>
        <v>32</v>
      </c>
    </row>
    <row r="34" spans="1:15" ht="15.6" x14ac:dyDescent="0.3">
      <c r="A34" s="15">
        <v>45</v>
      </c>
      <c r="B34" s="15" t="s">
        <v>61</v>
      </c>
      <c r="C34" s="15" t="s">
        <v>62</v>
      </c>
      <c r="D34" s="15" t="s">
        <v>21</v>
      </c>
      <c r="E34" s="32">
        <v>43659</v>
      </c>
      <c r="F34" s="16">
        <v>0.60416666666666663</v>
      </c>
      <c r="G34" s="32">
        <v>43660</v>
      </c>
      <c r="H34" s="16">
        <v>0.60416666666666663</v>
      </c>
      <c r="I34" s="15" t="s">
        <v>59</v>
      </c>
      <c r="J34" s="122"/>
      <c r="K34" s="68" t="s">
        <v>349</v>
      </c>
      <c r="L34" s="67" t="str">
        <f t="shared" si="1"/>
        <v>sábado</v>
      </c>
      <c r="M34" s="67" t="str">
        <f t="shared" si="0"/>
        <v>domingo</v>
      </c>
      <c r="N34" s="74">
        <v>30428</v>
      </c>
      <c r="O34" s="75">
        <f t="shared" ca="1" si="2"/>
        <v>36</v>
      </c>
    </row>
    <row r="35" spans="1:15" ht="15.6" x14ac:dyDescent="0.3">
      <c r="A35" s="15">
        <v>46</v>
      </c>
      <c r="B35" s="15" t="s">
        <v>71</v>
      </c>
      <c r="C35" s="15" t="s">
        <v>62</v>
      </c>
      <c r="D35" s="15" t="s">
        <v>72</v>
      </c>
      <c r="E35" s="32">
        <v>43660</v>
      </c>
      <c r="F35" s="16">
        <v>0.48958333333333331</v>
      </c>
      <c r="G35" s="32">
        <v>43664</v>
      </c>
      <c r="H35" s="16">
        <v>0.625</v>
      </c>
      <c r="I35" s="15" t="s">
        <v>53</v>
      </c>
      <c r="J35" s="122"/>
      <c r="K35" s="68" t="s">
        <v>348</v>
      </c>
      <c r="L35" s="67" t="str">
        <f t="shared" si="1"/>
        <v>domingo</v>
      </c>
      <c r="M35" s="67" t="str">
        <f t="shared" si="0"/>
        <v>jueves</v>
      </c>
      <c r="N35" s="74">
        <v>31028</v>
      </c>
      <c r="O35" s="75">
        <f t="shared" ca="1" si="2"/>
        <v>35</v>
      </c>
    </row>
    <row r="36" spans="1:15" ht="15.6" x14ac:dyDescent="0.3">
      <c r="A36" s="15">
        <v>47</v>
      </c>
      <c r="B36" s="15" t="s">
        <v>66</v>
      </c>
      <c r="C36" s="15" t="s">
        <v>62</v>
      </c>
      <c r="D36" s="15" t="s">
        <v>12</v>
      </c>
      <c r="E36" s="32">
        <v>43660</v>
      </c>
      <c r="F36" s="16">
        <v>0.4375</v>
      </c>
      <c r="G36" s="32">
        <v>43662</v>
      </c>
      <c r="H36" s="16">
        <v>0.625</v>
      </c>
      <c r="I36" s="15" t="s">
        <v>55</v>
      </c>
      <c r="J36" s="122"/>
      <c r="K36" s="68" t="s">
        <v>349</v>
      </c>
      <c r="L36" s="67" t="str">
        <f t="shared" si="1"/>
        <v>domingo</v>
      </c>
      <c r="M36" s="67" t="str">
        <f t="shared" si="0"/>
        <v>martes</v>
      </c>
      <c r="N36" s="74">
        <v>27317</v>
      </c>
      <c r="O36" s="75">
        <f t="shared" ca="1" si="2"/>
        <v>45</v>
      </c>
    </row>
    <row r="37" spans="1:15" ht="15.6" x14ac:dyDescent="0.3">
      <c r="A37" s="15">
        <v>48</v>
      </c>
      <c r="B37" s="15" t="s">
        <v>67</v>
      </c>
      <c r="C37" s="15" t="s">
        <v>62</v>
      </c>
      <c r="D37" s="15" t="s">
        <v>68</v>
      </c>
      <c r="E37" s="32">
        <v>43661</v>
      </c>
      <c r="F37" s="16">
        <v>0.46875</v>
      </c>
      <c r="G37" s="32">
        <v>43663</v>
      </c>
      <c r="H37" s="16">
        <v>0.46875</v>
      </c>
      <c r="I37" s="15" t="s">
        <v>53</v>
      </c>
      <c r="J37" s="122"/>
      <c r="K37" s="68" t="s">
        <v>348</v>
      </c>
      <c r="L37" s="67" t="str">
        <f t="shared" si="1"/>
        <v>lunes</v>
      </c>
      <c r="M37" s="67" t="str">
        <f t="shared" si="0"/>
        <v>miércoles</v>
      </c>
      <c r="N37" s="74">
        <v>29589</v>
      </c>
      <c r="O37" s="75">
        <f t="shared" ca="1" si="2"/>
        <v>39</v>
      </c>
    </row>
    <row r="38" spans="1:15" ht="15.6" x14ac:dyDescent="0.3">
      <c r="A38" s="15">
        <v>49</v>
      </c>
      <c r="B38" s="15" t="s">
        <v>69</v>
      </c>
      <c r="C38" s="15" t="s">
        <v>62</v>
      </c>
      <c r="D38" s="15" t="s">
        <v>70</v>
      </c>
      <c r="E38" s="32">
        <v>43661</v>
      </c>
      <c r="F38" s="16">
        <v>0.58333333333333337</v>
      </c>
      <c r="G38" s="32">
        <v>43662</v>
      </c>
      <c r="H38" s="16">
        <v>0.875</v>
      </c>
      <c r="I38" s="15" t="s">
        <v>55</v>
      </c>
      <c r="J38" s="122"/>
      <c r="K38" s="68" t="s">
        <v>348</v>
      </c>
      <c r="L38" s="67" t="str">
        <f t="shared" si="1"/>
        <v>lunes</v>
      </c>
      <c r="M38" s="67" t="str">
        <f t="shared" si="0"/>
        <v>martes</v>
      </c>
      <c r="N38" s="74">
        <v>30158</v>
      </c>
      <c r="O38" s="75">
        <f t="shared" ca="1" si="2"/>
        <v>37</v>
      </c>
    </row>
    <row r="39" spans="1:15" ht="15.6" x14ac:dyDescent="0.3">
      <c r="A39" s="15">
        <v>50</v>
      </c>
      <c r="B39" s="15" t="s">
        <v>65</v>
      </c>
      <c r="C39" s="15" t="s">
        <v>62</v>
      </c>
      <c r="D39" s="15" t="s">
        <v>21</v>
      </c>
      <c r="E39" s="32">
        <v>43662</v>
      </c>
      <c r="F39" s="16">
        <v>0.5</v>
      </c>
      <c r="G39" s="32">
        <v>43676</v>
      </c>
      <c r="H39" s="16">
        <v>0.66666666666666663</v>
      </c>
      <c r="I39" s="15" t="s">
        <v>59</v>
      </c>
      <c r="J39" s="122"/>
      <c r="K39" s="68" t="s">
        <v>349</v>
      </c>
      <c r="L39" s="67" t="str">
        <f t="shared" si="1"/>
        <v>martes</v>
      </c>
      <c r="M39" s="67" t="str">
        <f t="shared" si="0"/>
        <v>martes</v>
      </c>
      <c r="N39" s="74">
        <v>27972</v>
      </c>
      <c r="O39" s="75">
        <f t="shared" ca="1" si="2"/>
        <v>43</v>
      </c>
    </row>
    <row r="40" spans="1:15" ht="15.6" x14ac:dyDescent="0.3">
      <c r="A40" s="15">
        <v>55</v>
      </c>
      <c r="B40" s="15" t="s">
        <v>339</v>
      </c>
      <c r="C40" s="15" t="s">
        <v>62</v>
      </c>
      <c r="D40" s="15" t="s">
        <v>21</v>
      </c>
      <c r="E40" s="32">
        <v>43663</v>
      </c>
      <c r="F40" s="16">
        <v>0.41666666666666669</v>
      </c>
      <c r="G40" s="32">
        <v>43678</v>
      </c>
      <c r="H40" s="16">
        <v>0.41666666666666669</v>
      </c>
      <c r="I40" s="15" t="s">
        <v>53</v>
      </c>
      <c r="J40" s="122"/>
      <c r="K40" s="68" t="s">
        <v>348</v>
      </c>
      <c r="L40" s="67" t="str">
        <f t="shared" si="1"/>
        <v>miércoles</v>
      </c>
      <c r="M40" s="67" t="str">
        <f t="shared" si="0"/>
        <v>jueves</v>
      </c>
      <c r="N40" s="74">
        <v>31051</v>
      </c>
      <c r="O40" s="75">
        <f t="shared" ca="1" si="2"/>
        <v>35</v>
      </c>
    </row>
    <row r="41" spans="1:15" ht="14.25" customHeight="1" x14ac:dyDescent="0.3">
      <c r="A41" s="15">
        <v>57</v>
      </c>
      <c r="B41" s="15" t="s">
        <v>99</v>
      </c>
      <c r="C41" s="15" t="s">
        <v>62</v>
      </c>
      <c r="D41" s="15" t="s">
        <v>12</v>
      </c>
      <c r="E41" s="32">
        <v>43665</v>
      </c>
      <c r="F41" s="16">
        <v>0.39583333333333331</v>
      </c>
      <c r="G41" s="32">
        <v>43667</v>
      </c>
      <c r="H41" s="16" t="s">
        <v>10</v>
      </c>
      <c r="I41" s="15" t="s">
        <v>55</v>
      </c>
      <c r="J41" s="122"/>
      <c r="K41" s="68" t="s">
        <v>348</v>
      </c>
      <c r="L41" s="67" t="str">
        <f t="shared" si="1"/>
        <v>viernes</v>
      </c>
      <c r="M41" s="67" t="str">
        <f t="shared" si="0"/>
        <v>domingo</v>
      </c>
      <c r="N41" s="74">
        <v>24171</v>
      </c>
      <c r="O41" s="75">
        <f t="shared" ca="1" si="2"/>
        <v>53</v>
      </c>
    </row>
    <row r="42" spans="1:15" ht="15.6" x14ac:dyDescent="0.3">
      <c r="A42" s="15">
        <v>61</v>
      </c>
      <c r="B42" s="15" t="s">
        <v>73</v>
      </c>
      <c r="C42" s="15" t="s">
        <v>62</v>
      </c>
      <c r="D42" s="15" t="s">
        <v>21</v>
      </c>
      <c r="E42" s="32">
        <v>43665</v>
      </c>
      <c r="F42" s="16">
        <v>0.89583333333333337</v>
      </c>
      <c r="G42" s="32">
        <v>43668</v>
      </c>
      <c r="H42" s="16">
        <v>0.875</v>
      </c>
      <c r="I42" s="15" t="s">
        <v>59</v>
      </c>
      <c r="J42" s="122"/>
      <c r="K42" s="68" t="s">
        <v>348</v>
      </c>
      <c r="L42" s="67" t="str">
        <f t="shared" si="1"/>
        <v>viernes</v>
      </c>
      <c r="M42" s="67" t="str">
        <f t="shared" si="0"/>
        <v>lunes</v>
      </c>
      <c r="N42" s="74">
        <v>27306</v>
      </c>
      <c r="O42" s="75">
        <f t="shared" ca="1" si="2"/>
        <v>45</v>
      </c>
    </row>
    <row r="43" spans="1:15" ht="15.6" x14ac:dyDescent="0.3">
      <c r="A43" s="15">
        <v>63</v>
      </c>
      <c r="B43" s="15" t="s">
        <v>93</v>
      </c>
      <c r="C43" s="15" t="s">
        <v>62</v>
      </c>
      <c r="D43" s="15" t="s">
        <v>21</v>
      </c>
      <c r="E43" s="32">
        <v>43668</v>
      </c>
      <c r="F43" s="16">
        <v>0.41666666666666669</v>
      </c>
      <c r="G43" s="32">
        <v>43682</v>
      </c>
      <c r="H43" s="16" t="s">
        <v>10</v>
      </c>
      <c r="I43" s="15" t="s">
        <v>59</v>
      </c>
      <c r="J43" s="122"/>
      <c r="K43" s="68" t="s">
        <v>349</v>
      </c>
      <c r="L43" s="67" t="str">
        <f t="shared" si="1"/>
        <v>lunes</v>
      </c>
      <c r="M43" s="67" t="str">
        <f t="shared" si="0"/>
        <v>lunes</v>
      </c>
      <c r="N43" s="74">
        <v>30141</v>
      </c>
      <c r="O43" s="75">
        <f t="shared" ca="1" si="2"/>
        <v>37</v>
      </c>
    </row>
    <row r="44" spans="1:15" ht="15.6" x14ac:dyDescent="0.3">
      <c r="A44" s="15">
        <v>64</v>
      </c>
      <c r="B44" s="15" t="s">
        <v>96</v>
      </c>
      <c r="C44" s="15" t="s">
        <v>38</v>
      </c>
      <c r="D44" s="15" t="s">
        <v>97</v>
      </c>
      <c r="E44" s="32">
        <v>43663</v>
      </c>
      <c r="F44" s="16">
        <v>0.45833333333333331</v>
      </c>
      <c r="G44" s="32">
        <v>43664</v>
      </c>
      <c r="H44" s="16">
        <v>0.54166666666666663</v>
      </c>
      <c r="I44" s="15" t="s">
        <v>55</v>
      </c>
      <c r="J44" s="122"/>
      <c r="K44" s="68" t="s">
        <v>348</v>
      </c>
      <c r="L44" s="67" t="str">
        <f t="shared" si="1"/>
        <v>miércoles</v>
      </c>
      <c r="M44" s="67" t="str">
        <f t="shared" si="0"/>
        <v>jueves</v>
      </c>
      <c r="N44" s="74">
        <v>30483</v>
      </c>
      <c r="O44" s="75">
        <f t="shared" ca="1" si="2"/>
        <v>36</v>
      </c>
    </row>
    <row r="45" spans="1:15" ht="15.6" x14ac:dyDescent="0.3">
      <c r="A45" s="15">
        <v>65</v>
      </c>
      <c r="B45" s="15" t="s">
        <v>98</v>
      </c>
      <c r="C45" s="15" t="s">
        <v>62</v>
      </c>
      <c r="D45" s="15" t="s">
        <v>12</v>
      </c>
      <c r="E45" s="32">
        <v>43667</v>
      </c>
      <c r="F45" s="16">
        <v>0.77777777777777779</v>
      </c>
      <c r="G45" s="32">
        <v>43669</v>
      </c>
      <c r="H45" s="16">
        <v>0.77777777777777779</v>
      </c>
      <c r="I45" s="15" t="s">
        <v>59</v>
      </c>
      <c r="J45" s="122"/>
      <c r="K45" s="68" t="s">
        <v>349</v>
      </c>
      <c r="L45" s="67" t="str">
        <f t="shared" si="1"/>
        <v>domingo</v>
      </c>
      <c r="M45" s="67" t="str">
        <f t="shared" si="0"/>
        <v>martes</v>
      </c>
      <c r="N45" s="74">
        <v>28425</v>
      </c>
      <c r="O45" s="75">
        <f t="shared" ca="1" si="2"/>
        <v>42</v>
      </c>
    </row>
    <row r="46" spans="1:15" ht="15.6" x14ac:dyDescent="0.3">
      <c r="A46" s="15">
        <v>66</v>
      </c>
      <c r="B46" s="15" t="s">
        <v>74</v>
      </c>
      <c r="C46" s="15" t="s">
        <v>75</v>
      </c>
      <c r="D46" s="15" t="s">
        <v>45</v>
      </c>
      <c r="E46" s="32">
        <v>43668</v>
      </c>
      <c r="F46" s="16">
        <v>0.52083333333333337</v>
      </c>
      <c r="G46" s="32">
        <v>43669</v>
      </c>
      <c r="H46" s="16">
        <v>0.83333333333333337</v>
      </c>
      <c r="I46" s="15" t="s">
        <v>76</v>
      </c>
      <c r="J46" s="122"/>
      <c r="K46" s="68" t="s">
        <v>349</v>
      </c>
      <c r="L46" s="67" t="str">
        <f t="shared" si="1"/>
        <v>lunes</v>
      </c>
      <c r="M46" s="67" t="str">
        <f t="shared" si="0"/>
        <v>martes</v>
      </c>
      <c r="N46" s="74">
        <v>24590</v>
      </c>
      <c r="O46" s="75">
        <f t="shared" ca="1" si="2"/>
        <v>52</v>
      </c>
    </row>
    <row r="47" spans="1:15" ht="15.6" x14ac:dyDescent="0.3">
      <c r="A47" s="15">
        <v>67</v>
      </c>
      <c r="B47" s="15" t="s">
        <v>77</v>
      </c>
      <c r="C47" s="15" t="s">
        <v>62</v>
      </c>
      <c r="D47" s="15" t="s">
        <v>12</v>
      </c>
      <c r="E47" s="32">
        <v>43669</v>
      </c>
      <c r="F47" s="16">
        <v>0.72916666666666663</v>
      </c>
      <c r="G47" s="32">
        <v>43670</v>
      </c>
      <c r="H47" s="16">
        <v>0.375</v>
      </c>
      <c r="I47" s="15" t="s">
        <v>59</v>
      </c>
      <c r="J47" s="122"/>
      <c r="K47" s="68" t="s">
        <v>348</v>
      </c>
      <c r="L47" s="67" t="str">
        <f t="shared" si="1"/>
        <v>martes</v>
      </c>
      <c r="M47" s="67" t="str">
        <f t="shared" si="0"/>
        <v>miércoles</v>
      </c>
      <c r="N47" s="74">
        <v>31128</v>
      </c>
      <c r="O47" s="75">
        <f t="shared" ca="1" si="2"/>
        <v>34</v>
      </c>
    </row>
    <row r="48" spans="1:15" ht="15.6" x14ac:dyDescent="0.3">
      <c r="A48" s="15">
        <v>68</v>
      </c>
      <c r="B48" s="15" t="s">
        <v>78</v>
      </c>
      <c r="C48" s="15" t="s">
        <v>62</v>
      </c>
      <c r="D48" s="15" t="s">
        <v>12</v>
      </c>
      <c r="E48" s="32">
        <v>43670</v>
      </c>
      <c r="F48" s="16">
        <v>0.4375</v>
      </c>
      <c r="G48" s="32">
        <v>43672</v>
      </c>
      <c r="H48" s="16">
        <v>0.4375</v>
      </c>
      <c r="I48" s="15" t="s">
        <v>53</v>
      </c>
      <c r="J48" s="122"/>
      <c r="K48" s="68" t="s">
        <v>348</v>
      </c>
      <c r="L48" s="67" t="str">
        <f t="shared" si="1"/>
        <v>miércoles</v>
      </c>
      <c r="M48" s="67" t="str">
        <f t="shared" si="0"/>
        <v>viernes</v>
      </c>
      <c r="N48" s="74">
        <v>26001</v>
      </c>
      <c r="O48" s="75">
        <f t="shared" ca="1" si="2"/>
        <v>48</v>
      </c>
    </row>
    <row r="49" spans="1:15" ht="15.6" x14ac:dyDescent="0.3">
      <c r="A49" s="15">
        <v>69</v>
      </c>
      <c r="B49" s="15" t="s">
        <v>79</v>
      </c>
      <c r="C49" s="15" t="s">
        <v>62</v>
      </c>
      <c r="D49" s="15" t="s">
        <v>12</v>
      </c>
      <c r="E49" s="32">
        <v>43670</v>
      </c>
      <c r="F49" s="16">
        <v>0.375</v>
      </c>
      <c r="G49" s="32">
        <v>43672</v>
      </c>
      <c r="H49" s="16">
        <v>0.83333333333333337</v>
      </c>
      <c r="I49" s="15" t="s">
        <v>55</v>
      </c>
      <c r="J49" s="122"/>
      <c r="K49" s="68" t="s">
        <v>348</v>
      </c>
      <c r="L49" s="67" t="str">
        <f t="shared" si="1"/>
        <v>miércoles</v>
      </c>
      <c r="M49" s="67" t="str">
        <f t="shared" si="0"/>
        <v>viernes</v>
      </c>
      <c r="N49" s="74">
        <v>28835</v>
      </c>
      <c r="O49" s="75">
        <f t="shared" ca="1" si="2"/>
        <v>41</v>
      </c>
    </row>
    <row r="50" spans="1:15" ht="15.6" x14ac:dyDescent="0.3">
      <c r="A50" s="15">
        <v>70</v>
      </c>
      <c r="B50" s="15" t="s">
        <v>94</v>
      </c>
      <c r="C50" s="15" t="s">
        <v>62</v>
      </c>
      <c r="D50" s="15" t="s">
        <v>95</v>
      </c>
      <c r="E50" s="32">
        <v>43670</v>
      </c>
      <c r="F50" s="16">
        <v>0.45833333333333331</v>
      </c>
      <c r="G50" s="32">
        <v>43671</v>
      </c>
      <c r="H50" s="16">
        <v>0.45833333333333331</v>
      </c>
      <c r="I50" s="15" t="s">
        <v>53</v>
      </c>
      <c r="J50" s="122"/>
      <c r="K50" s="68" t="s">
        <v>349</v>
      </c>
      <c r="L50" s="67" t="str">
        <f t="shared" si="1"/>
        <v>miércoles</v>
      </c>
      <c r="M50" s="67" t="str">
        <f t="shared" si="0"/>
        <v>jueves</v>
      </c>
      <c r="N50" s="74">
        <v>29411</v>
      </c>
      <c r="O50" s="75">
        <f t="shared" ca="1" si="2"/>
        <v>39</v>
      </c>
    </row>
    <row r="51" spans="1:15" ht="16.5" customHeight="1" x14ac:dyDescent="0.3">
      <c r="A51" s="15">
        <v>71</v>
      </c>
      <c r="B51" s="15" t="s">
        <v>83</v>
      </c>
      <c r="C51" s="15" t="s">
        <v>62</v>
      </c>
      <c r="D51" s="15" t="s">
        <v>70</v>
      </c>
      <c r="E51" s="32">
        <v>43672</v>
      </c>
      <c r="F51" s="16">
        <v>0.51041666666666663</v>
      </c>
      <c r="G51" s="32">
        <v>43673</v>
      </c>
      <c r="H51" s="16">
        <v>0.51041666666666663</v>
      </c>
      <c r="I51" s="15" t="s">
        <v>84</v>
      </c>
      <c r="J51" s="122"/>
      <c r="K51" s="68" t="s">
        <v>348</v>
      </c>
      <c r="L51" s="67" t="str">
        <f t="shared" si="1"/>
        <v>viernes</v>
      </c>
      <c r="M51" s="67" t="str">
        <f t="shared" si="0"/>
        <v>sábado</v>
      </c>
      <c r="N51" s="74">
        <v>32095</v>
      </c>
      <c r="O51" s="75">
        <f t="shared" ca="1" si="2"/>
        <v>32</v>
      </c>
    </row>
    <row r="52" spans="1:15" ht="15.6" x14ac:dyDescent="0.3">
      <c r="A52" s="15">
        <v>72</v>
      </c>
      <c r="B52" s="15" t="s">
        <v>85</v>
      </c>
      <c r="C52" s="15" t="s">
        <v>38</v>
      </c>
      <c r="D52" s="15" t="s">
        <v>86</v>
      </c>
      <c r="E52" s="32">
        <v>43672</v>
      </c>
      <c r="F52" s="16">
        <v>0.5625</v>
      </c>
      <c r="G52" s="32">
        <v>43674</v>
      </c>
      <c r="H52" s="16">
        <v>0.5625</v>
      </c>
      <c r="I52" s="15" t="s">
        <v>53</v>
      </c>
      <c r="J52" s="122"/>
      <c r="K52" s="68" t="s">
        <v>348</v>
      </c>
      <c r="L52" s="67" t="str">
        <f t="shared" si="1"/>
        <v>viernes</v>
      </c>
      <c r="M52" s="67" t="str">
        <f t="shared" si="0"/>
        <v>domingo</v>
      </c>
      <c r="N52" s="74">
        <v>29404</v>
      </c>
      <c r="O52" s="75">
        <f t="shared" ca="1" si="2"/>
        <v>39</v>
      </c>
    </row>
    <row r="53" spans="1:15" ht="15.6" x14ac:dyDescent="0.3">
      <c r="A53" s="15">
        <v>74</v>
      </c>
      <c r="B53" s="15" t="s">
        <v>81</v>
      </c>
      <c r="C53" s="15" t="s">
        <v>62</v>
      </c>
      <c r="D53" s="15" t="s">
        <v>70</v>
      </c>
      <c r="E53" s="32">
        <v>43673</v>
      </c>
      <c r="F53" s="16">
        <v>0.4236111111111111</v>
      </c>
      <c r="G53" s="32">
        <v>43675</v>
      </c>
      <c r="H53" s="16">
        <v>0.375</v>
      </c>
      <c r="I53" s="15" t="s">
        <v>82</v>
      </c>
      <c r="J53" s="122"/>
      <c r="K53" s="68" t="s">
        <v>349</v>
      </c>
      <c r="L53" s="67" t="str">
        <f t="shared" si="1"/>
        <v>sábado</v>
      </c>
      <c r="M53" s="67" t="str">
        <f t="shared" si="0"/>
        <v>lunes</v>
      </c>
      <c r="N53" s="74">
        <v>32757</v>
      </c>
      <c r="O53" s="75">
        <f t="shared" ca="1" si="2"/>
        <v>30</v>
      </c>
    </row>
    <row r="54" spans="1:15" ht="15.6" x14ac:dyDescent="0.3">
      <c r="A54" s="15">
        <v>75</v>
      </c>
      <c r="B54" s="15" t="s">
        <v>89</v>
      </c>
      <c r="C54" s="15" t="s">
        <v>62</v>
      </c>
      <c r="D54" s="15" t="s">
        <v>90</v>
      </c>
      <c r="E54" s="32">
        <v>43673</v>
      </c>
      <c r="F54" s="16">
        <v>0.4375</v>
      </c>
      <c r="G54" s="32">
        <v>43674</v>
      </c>
      <c r="H54" s="16">
        <v>0.79166666666666663</v>
      </c>
      <c r="I54" s="15" t="s">
        <v>59</v>
      </c>
      <c r="J54" s="122"/>
      <c r="K54" s="68" t="s">
        <v>348</v>
      </c>
      <c r="L54" s="67" t="str">
        <f t="shared" si="1"/>
        <v>sábado</v>
      </c>
      <c r="M54" s="67" t="str">
        <f t="shared" si="0"/>
        <v>domingo</v>
      </c>
      <c r="N54" s="74">
        <v>32052</v>
      </c>
      <c r="O54" s="75">
        <f t="shared" ca="1" si="2"/>
        <v>32</v>
      </c>
    </row>
    <row r="55" spans="1:15" ht="15.6" x14ac:dyDescent="0.3">
      <c r="A55" s="15">
        <v>76</v>
      </c>
      <c r="B55" s="15" t="s">
        <v>80</v>
      </c>
      <c r="C55" s="15" t="s">
        <v>62</v>
      </c>
      <c r="D55" s="15" t="s">
        <v>9</v>
      </c>
      <c r="E55" s="32">
        <v>43673</v>
      </c>
      <c r="F55" s="16">
        <v>0.5</v>
      </c>
      <c r="G55" s="32">
        <v>43674</v>
      </c>
      <c r="H55" s="16">
        <v>0.5</v>
      </c>
      <c r="I55" s="15" t="s">
        <v>53</v>
      </c>
      <c r="J55" s="122"/>
      <c r="K55" s="68" t="s">
        <v>348</v>
      </c>
      <c r="L55" s="67" t="str">
        <f t="shared" si="1"/>
        <v>sábado</v>
      </c>
      <c r="M55" s="67" t="str">
        <f t="shared" si="0"/>
        <v>domingo</v>
      </c>
      <c r="N55" s="74">
        <v>30538</v>
      </c>
      <c r="O55" s="75">
        <f t="shared" ca="1" si="2"/>
        <v>36</v>
      </c>
    </row>
    <row r="56" spans="1:15" ht="15.6" x14ac:dyDescent="0.3">
      <c r="A56" s="15">
        <v>77</v>
      </c>
      <c r="B56" s="15" t="s">
        <v>91</v>
      </c>
      <c r="C56" s="15" t="s">
        <v>62</v>
      </c>
      <c r="D56" s="15" t="s">
        <v>12</v>
      </c>
      <c r="E56" s="32">
        <v>43673</v>
      </c>
      <c r="F56" s="16">
        <v>0.59375</v>
      </c>
      <c r="G56" s="32">
        <v>43675</v>
      </c>
      <c r="H56" s="16">
        <v>0.59375</v>
      </c>
      <c r="I56" s="15" t="s">
        <v>53</v>
      </c>
      <c r="J56" s="122"/>
      <c r="K56" s="68" t="s">
        <v>348</v>
      </c>
      <c r="L56" s="67" t="str">
        <f t="shared" si="1"/>
        <v>sábado</v>
      </c>
      <c r="M56" s="67" t="str">
        <f t="shared" si="0"/>
        <v>lunes</v>
      </c>
      <c r="N56" s="74">
        <v>32561</v>
      </c>
      <c r="O56" s="75">
        <f t="shared" ca="1" si="2"/>
        <v>30</v>
      </c>
    </row>
    <row r="57" spans="1:15" ht="15.6" x14ac:dyDescent="0.3">
      <c r="A57" s="15">
        <v>78</v>
      </c>
      <c r="B57" s="15" t="s">
        <v>87</v>
      </c>
      <c r="C57" s="15" t="s">
        <v>62</v>
      </c>
      <c r="D57" s="15" t="s">
        <v>88</v>
      </c>
      <c r="E57" s="32">
        <v>43674</v>
      </c>
      <c r="F57" s="16">
        <v>0.47916666666666669</v>
      </c>
      <c r="G57" s="32">
        <v>43674</v>
      </c>
      <c r="H57" s="16">
        <v>0.83333333333333337</v>
      </c>
      <c r="I57" s="15" t="s">
        <v>55</v>
      </c>
      <c r="J57" s="122"/>
      <c r="K57" s="68" t="s">
        <v>348</v>
      </c>
      <c r="L57" s="67" t="str">
        <f t="shared" si="1"/>
        <v>domingo</v>
      </c>
      <c r="M57" s="67" t="str">
        <f t="shared" si="0"/>
        <v>domingo</v>
      </c>
      <c r="N57" s="74">
        <v>30513</v>
      </c>
      <c r="O57" s="75">
        <f t="shared" ca="1" si="2"/>
        <v>36</v>
      </c>
    </row>
    <row r="58" spans="1:15" ht="15.6" x14ac:dyDescent="0.3">
      <c r="A58" s="15">
        <v>79</v>
      </c>
      <c r="B58" s="15" t="s">
        <v>92</v>
      </c>
      <c r="C58" s="15" t="s">
        <v>62</v>
      </c>
      <c r="D58" s="15" t="s">
        <v>12</v>
      </c>
      <c r="E58" s="32">
        <v>43675</v>
      </c>
      <c r="F58" s="16">
        <v>0.47916666666666669</v>
      </c>
      <c r="G58" s="32">
        <v>43677</v>
      </c>
      <c r="H58" s="16">
        <v>0.47916666666666669</v>
      </c>
      <c r="I58" s="15" t="s">
        <v>53</v>
      </c>
      <c r="J58" s="122"/>
      <c r="K58" s="68" t="s">
        <v>348</v>
      </c>
      <c r="L58" s="67" t="str">
        <f t="shared" si="1"/>
        <v>lunes</v>
      </c>
      <c r="M58" s="67" t="str">
        <f t="shared" si="0"/>
        <v>miércoles</v>
      </c>
      <c r="N58" s="74">
        <v>20988</v>
      </c>
      <c r="O58" s="75">
        <f t="shared" ca="1" si="2"/>
        <v>62</v>
      </c>
    </row>
    <row r="59" spans="1:15" ht="15.6" x14ac:dyDescent="0.3">
      <c r="A59" s="27">
        <v>80</v>
      </c>
      <c r="B59" s="27" t="s">
        <v>106</v>
      </c>
      <c r="C59" s="27" t="s">
        <v>62</v>
      </c>
      <c r="D59" s="27" t="s">
        <v>12</v>
      </c>
      <c r="E59" s="33">
        <v>43679</v>
      </c>
      <c r="F59" s="28">
        <v>0.79166666666666663</v>
      </c>
      <c r="G59" s="33">
        <v>43682</v>
      </c>
      <c r="H59" s="28">
        <v>0.79166666666666663</v>
      </c>
      <c r="I59" s="27" t="s">
        <v>59</v>
      </c>
      <c r="J59" s="123" t="s">
        <v>141</v>
      </c>
      <c r="K59" s="68" t="s">
        <v>348</v>
      </c>
      <c r="L59" s="67" t="str">
        <f t="shared" si="1"/>
        <v>viernes</v>
      </c>
      <c r="M59" s="67" t="str">
        <f t="shared" si="0"/>
        <v>lunes</v>
      </c>
      <c r="N59" s="74">
        <v>31154</v>
      </c>
      <c r="O59" s="75">
        <f t="shared" ca="1" si="2"/>
        <v>34</v>
      </c>
    </row>
    <row r="60" spans="1:15" ht="15.6" x14ac:dyDescent="0.3">
      <c r="A60" s="27">
        <v>81</v>
      </c>
      <c r="B60" s="27" t="s">
        <v>340</v>
      </c>
      <c r="C60" s="27" t="s">
        <v>62</v>
      </c>
      <c r="D60" s="27" t="s">
        <v>20</v>
      </c>
      <c r="E60" s="33">
        <v>43678</v>
      </c>
      <c r="F60" s="28">
        <v>0.5</v>
      </c>
      <c r="G60" s="33">
        <v>43700</v>
      </c>
      <c r="H60" s="28">
        <v>0.41666666666666669</v>
      </c>
      <c r="I60" s="27" t="s">
        <v>59</v>
      </c>
      <c r="J60" s="123"/>
      <c r="K60" s="68" t="s">
        <v>348</v>
      </c>
      <c r="L60" s="67" t="str">
        <f t="shared" si="1"/>
        <v>jueves</v>
      </c>
      <c r="M60" s="67" t="str">
        <f t="shared" si="0"/>
        <v>viernes</v>
      </c>
      <c r="N60" s="74">
        <v>28441</v>
      </c>
      <c r="O60" s="75">
        <f t="shared" ca="1" si="2"/>
        <v>42</v>
      </c>
    </row>
    <row r="61" spans="1:15" ht="15.6" x14ac:dyDescent="0.3">
      <c r="A61" s="27">
        <v>83</v>
      </c>
      <c r="B61" s="27" t="s">
        <v>102</v>
      </c>
      <c r="C61" s="27" t="s">
        <v>103</v>
      </c>
      <c r="D61" s="27" t="s">
        <v>104</v>
      </c>
      <c r="E61" s="33">
        <v>43680</v>
      </c>
      <c r="F61" s="28">
        <v>0.52083333333333337</v>
      </c>
      <c r="G61" s="33">
        <v>43681</v>
      </c>
      <c r="H61" s="28">
        <v>0.8125</v>
      </c>
      <c r="I61" s="27" t="s">
        <v>55</v>
      </c>
      <c r="J61" s="123"/>
      <c r="K61" s="68" t="s">
        <v>348</v>
      </c>
      <c r="L61" s="67" t="str">
        <f t="shared" si="1"/>
        <v>sábado</v>
      </c>
      <c r="M61" s="67" t="str">
        <f t="shared" si="0"/>
        <v>domingo</v>
      </c>
      <c r="N61" s="74">
        <v>26668</v>
      </c>
      <c r="O61" s="75">
        <f t="shared" ca="1" si="2"/>
        <v>47</v>
      </c>
    </row>
    <row r="62" spans="1:15" ht="15.6" x14ac:dyDescent="0.3">
      <c r="A62" s="27">
        <v>84</v>
      </c>
      <c r="B62" s="27" t="s">
        <v>101</v>
      </c>
      <c r="C62" s="27" t="s">
        <v>62</v>
      </c>
      <c r="D62" s="27" t="s">
        <v>90</v>
      </c>
      <c r="E62" s="33">
        <v>43680</v>
      </c>
      <c r="F62" s="28">
        <v>0.45833333333333331</v>
      </c>
      <c r="G62" s="33">
        <v>43681</v>
      </c>
      <c r="H62" s="28">
        <v>0.45833333333333331</v>
      </c>
      <c r="I62" s="27" t="s">
        <v>55</v>
      </c>
      <c r="J62" s="123"/>
      <c r="K62" s="68" t="s">
        <v>348</v>
      </c>
      <c r="L62" s="67" t="str">
        <f t="shared" si="1"/>
        <v>sábado</v>
      </c>
      <c r="M62" s="67" t="str">
        <f t="shared" si="0"/>
        <v>domingo</v>
      </c>
      <c r="N62" s="74">
        <v>20144</v>
      </c>
      <c r="O62" s="75">
        <f t="shared" ca="1" si="2"/>
        <v>64</v>
      </c>
    </row>
    <row r="63" spans="1:15" ht="15.6" x14ac:dyDescent="0.3">
      <c r="A63" s="27">
        <v>85</v>
      </c>
      <c r="B63" s="27" t="s">
        <v>105</v>
      </c>
      <c r="C63" s="27" t="s">
        <v>62</v>
      </c>
      <c r="D63" s="27" t="s">
        <v>12</v>
      </c>
      <c r="E63" s="33">
        <v>43680</v>
      </c>
      <c r="F63" s="28">
        <v>0.41666666666666669</v>
      </c>
      <c r="G63" s="33">
        <v>43681</v>
      </c>
      <c r="H63" s="28">
        <v>0.5</v>
      </c>
      <c r="I63" s="27" t="s">
        <v>55</v>
      </c>
      <c r="J63" s="123"/>
      <c r="K63" s="68" t="s">
        <v>348</v>
      </c>
      <c r="L63" s="67" t="str">
        <f t="shared" si="1"/>
        <v>sábado</v>
      </c>
      <c r="M63" s="67" t="str">
        <f t="shared" si="0"/>
        <v>domingo</v>
      </c>
      <c r="N63" s="74">
        <v>19461</v>
      </c>
      <c r="O63" s="75">
        <f t="shared" ca="1" si="2"/>
        <v>66</v>
      </c>
    </row>
    <row r="64" spans="1:15" ht="15.6" x14ac:dyDescent="0.3">
      <c r="A64" s="27">
        <v>86</v>
      </c>
      <c r="B64" s="27" t="s">
        <v>107</v>
      </c>
      <c r="C64" s="27" t="s">
        <v>38</v>
      </c>
      <c r="D64" s="27" t="s">
        <v>90</v>
      </c>
      <c r="E64" s="33">
        <v>43681</v>
      </c>
      <c r="F64" s="28">
        <v>0.48958333333333331</v>
      </c>
      <c r="G64" s="33">
        <v>43682</v>
      </c>
      <c r="H64" s="28">
        <v>0.48958333333333331</v>
      </c>
      <c r="I64" s="27" t="s">
        <v>55</v>
      </c>
      <c r="J64" s="123"/>
      <c r="K64" s="68" t="s">
        <v>348</v>
      </c>
      <c r="L64" s="67" t="str">
        <f t="shared" si="1"/>
        <v>domingo</v>
      </c>
      <c r="M64" s="67" t="str">
        <f t="shared" si="0"/>
        <v>lunes</v>
      </c>
      <c r="N64" s="74">
        <v>27388</v>
      </c>
      <c r="O64" s="75">
        <f t="shared" ca="1" si="2"/>
        <v>45</v>
      </c>
    </row>
    <row r="65" spans="1:15" ht="15.6" x14ac:dyDescent="0.3">
      <c r="A65" s="27">
        <v>87</v>
      </c>
      <c r="B65" s="27" t="s">
        <v>339</v>
      </c>
      <c r="C65" s="27" t="s">
        <v>62</v>
      </c>
      <c r="D65" s="27" t="s">
        <v>21</v>
      </c>
      <c r="E65" s="33">
        <v>43678</v>
      </c>
      <c r="F65" s="28">
        <v>0.41666666666666669</v>
      </c>
      <c r="G65" s="33">
        <v>43683</v>
      </c>
      <c r="H65" s="28">
        <v>0.41666666666666669</v>
      </c>
      <c r="I65" s="27" t="s">
        <v>53</v>
      </c>
      <c r="J65" s="123"/>
      <c r="K65" s="68" t="s">
        <v>348</v>
      </c>
      <c r="L65" s="67" t="str">
        <f t="shared" si="1"/>
        <v>jueves</v>
      </c>
      <c r="M65" s="67" t="str">
        <f t="shared" si="0"/>
        <v>martes</v>
      </c>
      <c r="N65" s="74">
        <v>31051</v>
      </c>
      <c r="O65" s="75">
        <f t="shared" ca="1" si="2"/>
        <v>35</v>
      </c>
    </row>
    <row r="66" spans="1:15" ht="15.6" x14ac:dyDescent="0.3">
      <c r="A66" s="27">
        <v>88</v>
      </c>
      <c r="B66" s="27" t="s">
        <v>109</v>
      </c>
      <c r="C66" s="27" t="s">
        <v>62</v>
      </c>
      <c r="D66" s="27" t="s">
        <v>21</v>
      </c>
      <c r="E66" s="33">
        <v>43677</v>
      </c>
      <c r="F66" s="28">
        <v>0.65277777777777779</v>
      </c>
      <c r="G66" s="33">
        <v>43679</v>
      </c>
      <c r="H66" s="27" t="s">
        <v>10</v>
      </c>
      <c r="I66" s="27" t="s">
        <v>59</v>
      </c>
      <c r="J66" s="123"/>
      <c r="K66" s="68" t="s">
        <v>348</v>
      </c>
      <c r="L66" s="67" t="str">
        <f t="shared" si="1"/>
        <v>miércoles</v>
      </c>
      <c r="M66" s="67" t="str">
        <f t="shared" si="0"/>
        <v>viernes</v>
      </c>
      <c r="N66" s="74">
        <v>19956</v>
      </c>
      <c r="O66" s="75">
        <f t="shared" ca="1" si="2"/>
        <v>65</v>
      </c>
    </row>
    <row r="67" spans="1:15" ht="15.6" x14ac:dyDescent="0.3">
      <c r="A67" s="27">
        <v>89</v>
      </c>
      <c r="B67" s="27" t="s">
        <v>109</v>
      </c>
      <c r="C67" s="27" t="s">
        <v>62</v>
      </c>
      <c r="D67" s="27" t="s">
        <v>21</v>
      </c>
      <c r="E67" s="33">
        <v>43683</v>
      </c>
      <c r="F67" s="28">
        <v>0.65277777777777779</v>
      </c>
      <c r="G67" s="33">
        <v>43685</v>
      </c>
      <c r="H67" s="27" t="s">
        <v>10</v>
      </c>
      <c r="I67" s="27" t="s">
        <v>59</v>
      </c>
      <c r="J67" s="123"/>
      <c r="K67" s="68" t="s">
        <v>348</v>
      </c>
      <c r="L67" s="67" t="str">
        <f t="shared" si="1"/>
        <v>martes</v>
      </c>
      <c r="M67" s="67" t="str">
        <f t="shared" ref="M67:M130" si="3">TEXT(G67,"DDDD")</f>
        <v>jueves</v>
      </c>
      <c r="N67" s="74">
        <v>19956</v>
      </c>
      <c r="O67" s="75">
        <f t="shared" ca="1" si="2"/>
        <v>65</v>
      </c>
    </row>
    <row r="68" spans="1:15" ht="15.6" x14ac:dyDescent="0.3">
      <c r="A68" s="27">
        <v>100</v>
      </c>
      <c r="B68" s="27" t="s">
        <v>110</v>
      </c>
      <c r="C68" s="27" t="s">
        <v>111</v>
      </c>
      <c r="D68" s="27" t="s">
        <v>112</v>
      </c>
      <c r="E68" s="33">
        <v>43686</v>
      </c>
      <c r="F68" s="28">
        <v>0.65625</v>
      </c>
      <c r="G68" s="33">
        <v>43688</v>
      </c>
      <c r="H68" s="28">
        <v>0.75</v>
      </c>
      <c r="I68" s="27" t="s">
        <v>55</v>
      </c>
      <c r="J68" s="123"/>
      <c r="K68" s="68" t="s">
        <v>348</v>
      </c>
      <c r="L68" s="67" t="str">
        <f t="shared" ref="L68:L131" si="4">TEXT(E68,"DDDD")</f>
        <v>viernes</v>
      </c>
      <c r="M68" s="67" t="str">
        <f t="shared" si="3"/>
        <v>domingo</v>
      </c>
      <c r="N68" s="74">
        <v>30325</v>
      </c>
      <c r="O68" s="75">
        <f t="shared" ca="1" si="2"/>
        <v>36</v>
      </c>
    </row>
    <row r="69" spans="1:15" ht="15.6" x14ac:dyDescent="0.3">
      <c r="A69" s="27">
        <v>101</v>
      </c>
      <c r="B69" s="27" t="s">
        <v>108</v>
      </c>
      <c r="C69" s="27" t="s">
        <v>62</v>
      </c>
      <c r="D69" s="27" t="s">
        <v>45</v>
      </c>
      <c r="E69" s="33">
        <v>43686</v>
      </c>
      <c r="F69" s="28">
        <v>0.44791666666666669</v>
      </c>
      <c r="G69" s="33">
        <v>43687</v>
      </c>
      <c r="H69" s="28">
        <v>0.44791666666666669</v>
      </c>
      <c r="I69" s="27" t="s">
        <v>53</v>
      </c>
      <c r="J69" s="123"/>
      <c r="K69" s="68" t="s">
        <v>348</v>
      </c>
      <c r="L69" s="67" t="str">
        <f t="shared" si="4"/>
        <v>viernes</v>
      </c>
      <c r="M69" s="67" t="str">
        <f t="shared" si="3"/>
        <v>sábado</v>
      </c>
      <c r="N69" s="74">
        <v>29501</v>
      </c>
      <c r="O69" s="75">
        <f t="shared" ca="1" si="2"/>
        <v>39</v>
      </c>
    </row>
    <row r="70" spans="1:15" ht="15.6" x14ac:dyDescent="0.3">
      <c r="A70" s="27">
        <v>102</v>
      </c>
      <c r="B70" s="27" t="s">
        <v>339</v>
      </c>
      <c r="C70" s="27" t="s">
        <v>62</v>
      </c>
      <c r="D70" s="27" t="s">
        <v>21</v>
      </c>
      <c r="E70" s="33">
        <v>43686</v>
      </c>
      <c r="F70" s="28">
        <v>0.41666666666666669</v>
      </c>
      <c r="G70" s="33">
        <v>43691</v>
      </c>
      <c r="H70" s="28">
        <v>0.41666666666666669</v>
      </c>
      <c r="I70" s="27" t="s">
        <v>53</v>
      </c>
      <c r="J70" s="123"/>
      <c r="K70" s="68" t="s">
        <v>348</v>
      </c>
      <c r="L70" s="67" t="str">
        <f t="shared" si="4"/>
        <v>viernes</v>
      </c>
      <c r="M70" s="67" t="str">
        <f t="shared" si="3"/>
        <v>miércoles</v>
      </c>
      <c r="N70" s="74">
        <v>31051</v>
      </c>
      <c r="O70" s="75">
        <f t="shared" ref="O70:O133" ca="1" si="5">DATEDIF(N70,TODAY(),"y")</f>
        <v>35</v>
      </c>
    </row>
    <row r="71" spans="1:15" ht="15.6" x14ac:dyDescent="0.3">
      <c r="A71" s="27">
        <v>103</v>
      </c>
      <c r="B71" s="27" t="s">
        <v>113</v>
      </c>
      <c r="C71" s="27" t="s">
        <v>47</v>
      </c>
      <c r="D71" s="27" t="s">
        <v>114</v>
      </c>
      <c r="E71" s="33">
        <v>43687</v>
      </c>
      <c r="F71" s="28">
        <v>0.60416666666666663</v>
      </c>
      <c r="G71" s="33">
        <v>43688</v>
      </c>
      <c r="H71" s="28">
        <v>0.41666666666666669</v>
      </c>
      <c r="I71" s="27" t="s">
        <v>76</v>
      </c>
      <c r="J71" s="123"/>
      <c r="K71" s="68" t="s">
        <v>349</v>
      </c>
      <c r="L71" s="67" t="str">
        <f t="shared" si="4"/>
        <v>sábado</v>
      </c>
      <c r="M71" s="67" t="str">
        <f t="shared" si="3"/>
        <v>domingo</v>
      </c>
      <c r="N71" s="74">
        <v>28496</v>
      </c>
      <c r="O71" s="75">
        <f t="shared" ca="1" si="5"/>
        <v>42</v>
      </c>
    </row>
    <row r="72" spans="1:15" ht="15.6" x14ac:dyDescent="0.3">
      <c r="A72" s="27">
        <v>104</v>
      </c>
      <c r="B72" s="27" t="s">
        <v>115</v>
      </c>
      <c r="C72" s="27" t="s">
        <v>38</v>
      </c>
      <c r="D72" s="27" t="s">
        <v>116</v>
      </c>
      <c r="E72" s="33">
        <v>43689</v>
      </c>
      <c r="F72" s="28">
        <v>0.60416666666666663</v>
      </c>
      <c r="G72" s="33">
        <v>43692</v>
      </c>
      <c r="H72" s="28">
        <v>0.58333333333333337</v>
      </c>
      <c r="I72" s="27" t="s">
        <v>55</v>
      </c>
      <c r="J72" s="123"/>
      <c r="K72" s="68" t="s">
        <v>348</v>
      </c>
      <c r="L72" s="67" t="str">
        <f t="shared" si="4"/>
        <v>lunes</v>
      </c>
      <c r="M72" s="67" t="str">
        <f t="shared" si="3"/>
        <v>jueves</v>
      </c>
      <c r="N72" s="74">
        <v>34548</v>
      </c>
      <c r="O72" s="75">
        <f t="shared" ca="1" si="5"/>
        <v>25</v>
      </c>
    </row>
    <row r="73" spans="1:15" ht="17.25" customHeight="1" x14ac:dyDescent="0.3">
      <c r="A73" s="27">
        <v>105</v>
      </c>
      <c r="B73" s="27" t="s">
        <v>125</v>
      </c>
      <c r="C73" s="27" t="s">
        <v>17</v>
      </c>
      <c r="D73" s="27" t="s">
        <v>126</v>
      </c>
      <c r="E73" s="33">
        <v>43689</v>
      </c>
      <c r="F73" s="28">
        <v>0.58333333333333337</v>
      </c>
      <c r="G73" s="33">
        <v>43694</v>
      </c>
      <c r="H73" s="28">
        <v>0.58333333333333337</v>
      </c>
      <c r="I73" s="27" t="s">
        <v>127</v>
      </c>
      <c r="J73" s="123"/>
      <c r="K73" s="68" t="s">
        <v>348</v>
      </c>
      <c r="L73" s="67" t="str">
        <f t="shared" si="4"/>
        <v>lunes</v>
      </c>
      <c r="M73" s="67" t="str">
        <f t="shared" si="3"/>
        <v>sábado</v>
      </c>
      <c r="N73" s="74">
        <v>21317</v>
      </c>
      <c r="O73" s="75">
        <f t="shared" ca="1" si="5"/>
        <v>61</v>
      </c>
    </row>
    <row r="74" spans="1:15" ht="15.6" x14ac:dyDescent="0.3">
      <c r="A74" s="27">
        <v>106</v>
      </c>
      <c r="B74" s="27" t="s">
        <v>124</v>
      </c>
      <c r="C74" s="27" t="s">
        <v>62</v>
      </c>
      <c r="D74" s="27" t="s">
        <v>12</v>
      </c>
      <c r="E74" s="33">
        <v>43691</v>
      </c>
      <c r="F74" s="28">
        <v>0.46875</v>
      </c>
      <c r="G74" s="33">
        <v>43693</v>
      </c>
      <c r="H74" s="28">
        <v>0.46875</v>
      </c>
      <c r="I74" s="27" t="s">
        <v>55</v>
      </c>
      <c r="J74" s="123"/>
      <c r="K74" s="68" t="s">
        <v>348</v>
      </c>
      <c r="L74" s="67" t="str">
        <f t="shared" si="4"/>
        <v>miércoles</v>
      </c>
      <c r="M74" s="67" t="str">
        <f t="shared" si="3"/>
        <v>viernes</v>
      </c>
      <c r="N74" s="74">
        <v>30673</v>
      </c>
      <c r="O74" s="75">
        <f t="shared" ca="1" si="5"/>
        <v>36</v>
      </c>
    </row>
    <row r="75" spans="1:15" ht="15.6" x14ac:dyDescent="0.3">
      <c r="A75" s="27">
        <v>109</v>
      </c>
      <c r="B75" s="27" t="s">
        <v>137</v>
      </c>
      <c r="C75" s="27" t="s">
        <v>62</v>
      </c>
      <c r="D75" s="27" t="s">
        <v>12</v>
      </c>
      <c r="E75" s="33">
        <v>43692</v>
      </c>
      <c r="F75" s="28">
        <v>0.39583333333333331</v>
      </c>
      <c r="G75" s="33">
        <v>43693</v>
      </c>
      <c r="H75" s="28">
        <v>0.39583333333333331</v>
      </c>
      <c r="I75" s="27" t="s">
        <v>138</v>
      </c>
      <c r="J75" s="123"/>
      <c r="K75" s="68" t="s">
        <v>349</v>
      </c>
      <c r="L75" s="67" t="str">
        <f t="shared" si="4"/>
        <v>jueves</v>
      </c>
      <c r="M75" s="67" t="str">
        <f t="shared" si="3"/>
        <v>viernes</v>
      </c>
      <c r="N75" s="74">
        <v>33281</v>
      </c>
      <c r="O75" s="75">
        <f t="shared" ca="1" si="5"/>
        <v>28</v>
      </c>
    </row>
    <row r="76" spans="1:15" ht="15.6" x14ac:dyDescent="0.3">
      <c r="A76" s="27">
        <v>110</v>
      </c>
      <c r="B76" s="27" t="s">
        <v>120</v>
      </c>
      <c r="C76" s="27" t="s">
        <v>121</v>
      </c>
      <c r="D76" s="27" t="s">
        <v>122</v>
      </c>
      <c r="E76" s="33">
        <v>43692</v>
      </c>
      <c r="F76" s="28">
        <v>0.54166666666666663</v>
      </c>
      <c r="G76" s="33">
        <v>43696</v>
      </c>
      <c r="H76" s="28">
        <v>0.54166666666666663</v>
      </c>
      <c r="I76" s="27" t="s">
        <v>59</v>
      </c>
      <c r="J76" s="123"/>
      <c r="K76" s="68" t="s">
        <v>348</v>
      </c>
      <c r="L76" s="67" t="str">
        <f t="shared" si="4"/>
        <v>jueves</v>
      </c>
      <c r="M76" s="67" t="str">
        <f t="shared" si="3"/>
        <v>lunes</v>
      </c>
      <c r="N76" s="74">
        <v>28362</v>
      </c>
      <c r="O76" s="75">
        <f t="shared" ca="1" si="5"/>
        <v>42</v>
      </c>
    </row>
    <row r="77" spans="1:15" ht="15.6" x14ac:dyDescent="0.3">
      <c r="A77" s="27">
        <v>112</v>
      </c>
      <c r="B77" s="27" t="s">
        <v>123</v>
      </c>
      <c r="C77" s="27" t="s">
        <v>62</v>
      </c>
      <c r="D77" s="27" t="s">
        <v>12</v>
      </c>
      <c r="E77" s="33">
        <v>43693</v>
      </c>
      <c r="F77" s="28">
        <v>0.41666666666666669</v>
      </c>
      <c r="G77" s="33">
        <v>43694</v>
      </c>
      <c r="H77" s="28">
        <v>0.8125</v>
      </c>
      <c r="I77" s="27" t="s">
        <v>53</v>
      </c>
      <c r="J77" s="123"/>
      <c r="K77" s="68" t="s">
        <v>348</v>
      </c>
      <c r="L77" s="67" t="str">
        <f t="shared" si="4"/>
        <v>viernes</v>
      </c>
      <c r="M77" s="67" t="str">
        <f t="shared" si="3"/>
        <v>sábado</v>
      </c>
      <c r="N77" s="74">
        <v>32365</v>
      </c>
      <c r="O77" s="75">
        <f t="shared" ca="1" si="5"/>
        <v>31</v>
      </c>
    </row>
    <row r="78" spans="1:15" ht="15.6" x14ac:dyDescent="0.3">
      <c r="A78" s="27">
        <v>113</v>
      </c>
      <c r="B78" s="27" t="s">
        <v>117</v>
      </c>
      <c r="C78" s="27" t="s">
        <v>62</v>
      </c>
      <c r="D78" s="27" t="s">
        <v>118</v>
      </c>
      <c r="E78" s="33">
        <v>43693</v>
      </c>
      <c r="F78" s="28">
        <v>0.47916666666666669</v>
      </c>
      <c r="G78" s="33">
        <v>43694</v>
      </c>
      <c r="H78" s="28">
        <v>0.47916666666666669</v>
      </c>
      <c r="I78" s="27" t="s">
        <v>119</v>
      </c>
      <c r="J78" s="123"/>
      <c r="K78" s="68" t="s">
        <v>349</v>
      </c>
      <c r="L78" s="67" t="str">
        <f t="shared" si="4"/>
        <v>viernes</v>
      </c>
      <c r="M78" s="67" t="str">
        <f t="shared" si="3"/>
        <v>sábado</v>
      </c>
      <c r="N78" s="74">
        <v>31623</v>
      </c>
      <c r="O78" s="75">
        <f t="shared" ca="1" si="5"/>
        <v>33</v>
      </c>
    </row>
    <row r="79" spans="1:15" ht="15.6" x14ac:dyDescent="0.3">
      <c r="A79" s="27">
        <v>117</v>
      </c>
      <c r="B79" s="27" t="s">
        <v>128</v>
      </c>
      <c r="C79" s="27" t="s">
        <v>62</v>
      </c>
      <c r="D79" s="27" t="s">
        <v>21</v>
      </c>
      <c r="E79" s="33">
        <v>43698</v>
      </c>
      <c r="F79" s="28">
        <v>0.53472222222222221</v>
      </c>
      <c r="G79" s="33">
        <v>43700</v>
      </c>
      <c r="H79" s="28">
        <v>0.625</v>
      </c>
      <c r="I79" s="27" t="s">
        <v>59</v>
      </c>
      <c r="J79" s="123"/>
      <c r="K79" s="68" t="s">
        <v>348</v>
      </c>
      <c r="L79" s="67" t="str">
        <f t="shared" si="4"/>
        <v>miércoles</v>
      </c>
      <c r="M79" s="67" t="str">
        <f t="shared" si="3"/>
        <v>viernes</v>
      </c>
      <c r="N79" s="74">
        <v>28031</v>
      </c>
      <c r="O79" s="75">
        <f t="shared" ca="1" si="5"/>
        <v>43</v>
      </c>
    </row>
    <row r="80" spans="1:15" ht="15.6" x14ac:dyDescent="0.3">
      <c r="A80" s="27">
        <v>120</v>
      </c>
      <c r="B80" s="27" t="s">
        <v>129</v>
      </c>
      <c r="C80" s="27" t="s">
        <v>62</v>
      </c>
      <c r="D80" s="27" t="s">
        <v>21</v>
      </c>
      <c r="E80" s="33">
        <v>43705</v>
      </c>
      <c r="F80" s="27" t="s">
        <v>10</v>
      </c>
      <c r="G80" s="33">
        <v>43706</v>
      </c>
      <c r="H80" s="27" t="s">
        <v>10</v>
      </c>
      <c r="I80" s="27" t="s">
        <v>59</v>
      </c>
      <c r="J80" s="123"/>
      <c r="K80" s="66" t="s">
        <v>348</v>
      </c>
      <c r="L80" s="67" t="str">
        <f t="shared" si="4"/>
        <v>miércoles</v>
      </c>
      <c r="M80" s="67" t="str">
        <f t="shared" si="3"/>
        <v>jueves</v>
      </c>
      <c r="N80" s="74">
        <v>33869</v>
      </c>
      <c r="O80" s="75">
        <f t="shared" ca="1" si="5"/>
        <v>27</v>
      </c>
    </row>
    <row r="81" spans="1:15" ht="15.6" x14ac:dyDescent="0.3">
      <c r="A81" s="27">
        <v>121</v>
      </c>
      <c r="B81" s="27" t="s">
        <v>134</v>
      </c>
      <c r="C81" s="27" t="s">
        <v>62</v>
      </c>
      <c r="D81" s="27" t="s">
        <v>68</v>
      </c>
      <c r="E81" s="33">
        <v>43706</v>
      </c>
      <c r="F81" s="27" t="s">
        <v>10</v>
      </c>
      <c r="G81" s="33">
        <v>43708</v>
      </c>
      <c r="H81" s="27" t="s">
        <v>10</v>
      </c>
      <c r="I81" s="27" t="s">
        <v>59</v>
      </c>
      <c r="J81" s="123"/>
      <c r="K81" s="66" t="s">
        <v>348</v>
      </c>
      <c r="L81" s="67" t="str">
        <f t="shared" si="4"/>
        <v>jueves</v>
      </c>
      <c r="M81" s="67" t="str">
        <f t="shared" si="3"/>
        <v>sábado</v>
      </c>
      <c r="N81" s="74">
        <v>18849</v>
      </c>
      <c r="O81" s="75">
        <f t="shared" ca="1" si="5"/>
        <v>68</v>
      </c>
    </row>
    <row r="82" spans="1:15" ht="15.6" x14ac:dyDescent="0.3">
      <c r="A82" s="27">
        <v>142</v>
      </c>
      <c r="B82" s="27" t="s">
        <v>130</v>
      </c>
      <c r="C82" s="27" t="s">
        <v>62</v>
      </c>
      <c r="D82" s="27" t="s">
        <v>131</v>
      </c>
      <c r="E82" s="33">
        <v>43708</v>
      </c>
      <c r="F82" s="27" t="s">
        <v>10</v>
      </c>
      <c r="G82" s="33">
        <v>43709</v>
      </c>
      <c r="H82" s="27" t="s">
        <v>10</v>
      </c>
      <c r="I82" s="27" t="s">
        <v>53</v>
      </c>
      <c r="J82" s="123"/>
      <c r="K82" s="66" t="s">
        <v>349</v>
      </c>
      <c r="L82" s="67" t="str">
        <f t="shared" si="4"/>
        <v>sábado</v>
      </c>
      <c r="M82" s="67" t="str">
        <f t="shared" si="3"/>
        <v>domingo</v>
      </c>
      <c r="N82" s="74">
        <v>28524</v>
      </c>
      <c r="O82" s="75">
        <f t="shared" ca="1" si="5"/>
        <v>41</v>
      </c>
    </row>
    <row r="83" spans="1:15" ht="14.25" customHeight="1" x14ac:dyDescent="0.3">
      <c r="A83" s="27">
        <v>148</v>
      </c>
      <c r="B83" s="27" t="s">
        <v>135</v>
      </c>
      <c r="C83" s="27" t="s">
        <v>62</v>
      </c>
      <c r="D83" s="27" t="s">
        <v>12</v>
      </c>
      <c r="E83" s="33">
        <v>43682</v>
      </c>
      <c r="F83" s="28">
        <v>0.44791666666666669</v>
      </c>
      <c r="G83" s="33">
        <v>43684</v>
      </c>
      <c r="H83" s="28">
        <v>0.79166666666666663</v>
      </c>
      <c r="I83" s="27" t="s">
        <v>55</v>
      </c>
      <c r="J83" s="123"/>
      <c r="K83" s="66" t="s">
        <v>348</v>
      </c>
      <c r="L83" s="67" t="str">
        <f t="shared" si="4"/>
        <v>lunes</v>
      </c>
      <c r="M83" s="67" t="str">
        <f t="shared" si="3"/>
        <v>miércoles</v>
      </c>
      <c r="N83" s="74">
        <v>22186</v>
      </c>
      <c r="O83" s="75">
        <f t="shared" ca="1" si="5"/>
        <v>59</v>
      </c>
    </row>
    <row r="84" spans="1:15" ht="17.25" customHeight="1" x14ac:dyDescent="0.3">
      <c r="A84" s="27">
        <v>149</v>
      </c>
      <c r="B84" s="27" t="s">
        <v>132</v>
      </c>
      <c r="C84" s="27" t="s">
        <v>62</v>
      </c>
      <c r="D84" s="27" t="s">
        <v>68</v>
      </c>
      <c r="E84" s="33">
        <v>43708</v>
      </c>
      <c r="F84" s="27" t="s">
        <v>10</v>
      </c>
      <c r="G84" s="33">
        <v>43709</v>
      </c>
      <c r="H84" s="27" t="s">
        <v>10</v>
      </c>
      <c r="I84" s="27" t="s">
        <v>53</v>
      </c>
      <c r="J84" s="123"/>
      <c r="K84" s="66" t="s">
        <v>348</v>
      </c>
      <c r="L84" s="67" t="str">
        <f t="shared" si="4"/>
        <v>sábado</v>
      </c>
      <c r="M84" s="67" t="str">
        <f t="shared" si="3"/>
        <v>domingo</v>
      </c>
      <c r="N84" s="74">
        <v>29667</v>
      </c>
      <c r="O84" s="75">
        <f t="shared" ca="1" si="5"/>
        <v>38</v>
      </c>
    </row>
    <row r="85" spans="1:15" ht="15.6" x14ac:dyDescent="0.3">
      <c r="A85" s="27">
        <v>158</v>
      </c>
      <c r="B85" s="27" t="s">
        <v>133</v>
      </c>
      <c r="C85" s="27" t="s">
        <v>62</v>
      </c>
      <c r="D85" s="27" t="s">
        <v>37</v>
      </c>
      <c r="E85" s="33">
        <v>43708</v>
      </c>
      <c r="F85" s="27" t="s">
        <v>10</v>
      </c>
      <c r="G85" s="33">
        <v>43709</v>
      </c>
      <c r="H85" s="27" t="s">
        <v>10</v>
      </c>
      <c r="I85" s="27" t="s">
        <v>55</v>
      </c>
      <c r="J85" s="123"/>
      <c r="K85" s="66" t="s">
        <v>348</v>
      </c>
      <c r="L85" s="67" t="str">
        <f t="shared" si="4"/>
        <v>sábado</v>
      </c>
      <c r="M85" s="67" t="str">
        <f t="shared" si="3"/>
        <v>domingo</v>
      </c>
      <c r="N85" s="74">
        <v>22238</v>
      </c>
      <c r="O85" s="75">
        <f t="shared" ca="1" si="5"/>
        <v>59</v>
      </c>
    </row>
    <row r="86" spans="1:15" ht="15.6" x14ac:dyDescent="0.3">
      <c r="A86" s="27">
        <v>159</v>
      </c>
      <c r="B86" s="27" t="s">
        <v>136</v>
      </c>
      <c r="C86" s="27" t="s">
        <v>62</v>
      </c>
      <c r="D86" s="27" t="s">
        <v>12</v>
      </c>
      <c r="E86" s="33">
        <v>43701</v>
      </c>
      <c r="F86" s="28">
        <v>0.51041666666666663</v>
      </c>
      <c r="G86" s="33">
        <v>43701</v>
      </c>
      <c r="H86" s="27" t="s">
        <v>10</v>
      </c>
      <c r="I86" s="27" t="s">
        <v>55</v>
      </c>
      <c r="J86" s="123"/>
      <c r="K86" s="66" t="s">
        <v>348</v>
      </c>
      <c r="L86" s="67" t="str">
        <f t="shared" si="4"/>
        <v>sábado</v>
      </c>
      <c r="M86" s="67" t="str">
        <f t="shared" si="3"/>
        <v>sábado</v>
      </c>
      <c r="N86" s="74">
        <v>23693</v>
      </c>
      <c r="O86" s="75">
        <f t="shared" ca="1" si="5"/>
        <v>55</v>
      </c>
    </row>
    <row r="87" spans="1:15" ht="15.6" x14ac:dyDescent="0.3">
      <c r="A87" s="17">
        <v>99</v>
      </c>
      <c r="B87" s="17" t="s">
        <v>147</v>
      </c>
      <c r="C87" s="17" t="s">
        <v>62</v>
      </c>
      <c r="D87" s="17" t="s">
        <v>131</v>
      </c>
      <c r="E87" s="34">
        <v>43722</v>
      </c>
      <c r="F87" s="18">
        <v>0.375</v>
      </c>
      <c r="G87" s="34">
        <v>43730</v>
      </c>
      <c r="H87" s="18">
        <v>0.375</v>
      </c>
      <c r="I87" s="17" t="s">
        <v>59</v>
      </c>
      <c r="J87" s="118" t="s">
        <v>182</v>
      </c>
      <c r="K87" s="66" t="s">
        <v>348</v>
      </c>
      <c r="L87" s="67" t="str">
        <f t="shared" si="4"/>
        <v>sábado</v>
      </c>
      <c r="M87" s="67" t="str">
        <f t="shared" si="3"/>
        <v>domingo</v>
      </c>
      <c r="N87" s="74">
        <v>32770</v>
      </c>
      <c r="O87" s="75">
        <f t="shared" ca="1" si="5"/>
        <v>30</v>
      </c>
    </row>
    <row r="88" spans="1:15" ht="15.6" x14ac:dyDescent="0.3">
      <c r="A88" s="17">
        <v>116</v>
      </c>
      <c r="B88" s="17" t="s">
        <v>148</v>
      </c>
      <c r="C88" s="17" t="s">
        <v>47</v>
      </c>
      <c r="D88" s="17" t="s">
        <v>114</v>
      </c>
      <c r="E88" s="34">
        <v>43718</v>
      </c>
      <c r="F88" s="18" t="s">
        <v>10</v>
      </c>
      <c r="G88" s="34">
        <v>43720</v>
      </c>
      <c r="H88" s="18" t="s">
        <v>10</v>
      </c>
      <c r="I88" s="17" t="s">
        <v>53</v>
      </c>
      <c r="J88" s="118"/>
      <c r="K88" s="66" t="s">
        <v>348</v>
      </c>
      <c r="L88" s="67" t="str">
        <f t="shared" si="4"/>
        <v>martes</v>
      </c>
      <c r="M88" s="67" t="str">
        <f t="shared" si="3"/>
        <v>jueves</v>
      </c>
      <c r="N88" s="74">
        <v>29754</v>
      </c>
      <c r="O88" s="75">
        <f t="shared" ca="1" si="5"/>
        <v>38</v>
      </c>
    </row>
    <row r="89" spans="1:15" ht="15.6" x14ac:dyDescent="0.3">
      <c r="A89" s="17">
        <v>122</v>
      </c>
      <c r="B89" s="17" t="s">
        <v>149</v>
      </c>
      <c r="C89" s="17" t="s">
        <v>62</v>
      </c>
      <c r="D89" s="17" t="s">
        <v>90</v>
      </c>
      <c r="E89" s="34">
        <v>43717</v>
      </c>
      <c r="F89" s="18">
        <v>0.54166666666666663</v>
      </c>
      <c r="G89" s="34">
        <v>43721</v>
      </c>
      <c r="H89" s="18" t="s">
        <v>10</v>
      </c>
      <c r="I89" s="17" t="s">
        <v>59</v>
      </c>
      <c r="J89" s="118"/>
      <c r="K89" s="66" t="s">
        <v>348</v>
      </c>
      <c r="L89" s="67" t="str">
        <f t="shared" si="4"/>
        <v>lunes</v>
      </c>
      <c r="M89" s="67" t="str">
        <f t="shared" si="3"/>
        <v>viernes</v>
      </c>
      <c r="N89" s="74">
        <v>21362</v>
      </c>
      <c r="O89" s="75">
        <f t="shared" ca="1" si="5"/>
        <v>61</v>
      </c>
    </row>
    <row r="90" spans="1:15" ht="15.6" x14ac:dyDescent="0.3">
      <c r="A90" s="17">
        <v>123</v>
      </c>
      <c r="B90" s="17" t="s">
        <v>338</v>
      </c>
      <c r="C90" s="17" t="s">
        <v>62</v>
      </c>
      <c r="D90" s="17" t="s">
        <v>21</v>
      </c>
      <c r="E90" s="34">
        <v>43715</v>
      </c>
      <c r="F90" s="18">
        <v>0.41666666666666669</v>
      </c>
      <c r="G90" s="34">
        <v>43718</v>
      </c>
      <c r="H90" s="18">
        <v>0.41666666666666669</v>
      </c>
      <c r="I90" s="17" t="s">
        <v>59</v>
      </c>
      <c r="J90" s="118"/>
      <c r="K90" s="66" t="s">
        <v>348</v>
      </c>
      <c r="L90" s="67" t="str">
        <f t="shared" si="4"/>
        <v>sábado</v>
      </c>
      <c r="M90" s="67" t="str">
        <f t="shared" si="3"/>
        <v>martes</v>
      </c>
      <c r="N90" s="74">
        <v>31051</v>
      </c>
      <c r="O90" s="75">
        <f t="shared" ca="1" si="5"/>
        <v>35</v>
      </c>
    </row>
    <row r="91" spans="1:15" ht="18.75" customHeight="1" x14ac:dyDescent="0.3">
      <c r="A91" s="17">
        <v>124</v>
      </c>
      <c r="B91" s="17" t="s">
        <v>150</v>
      </c>
      <c r="C91" s="17" t="s">
        <v>62</v>
      </c>
      <c r="D91" s="17" t="s">
        <v>12</v>
      </c>
      <c r="E91" s="34">
        <v>43726</v>
      </c>
      <c r="F91" s="18">
        <v>0.84375</v>
      </c>
      <c r="G91" s="34">
        <v>43729</v>
      </c>
      <c r="H91" s="18">
        <v>0.84375</v>
      </c>
      <c r="I91" s="17" t="s">
        <v>59</v>
      </c>
      <c r="J91" s="118"/>
      <c r="K91" s="66" t="s">
        <v>349</v>
      </c>
      <c r="L91" s="67" t="str">
        <f t="shared" si="4"/>
        <v>miércoles</v>
      </c>
      <c r="M91" s="67" t="str">
        <f t="shared" si="3"/>
        <v>sábado</v>
      </c>
      <c r="N91" s="74">
        <v>29045</v>
      </c>
      <c r="O91" s="75">
        <f t="shared" ca="1" si="5"/>
        <v>40</v>
      </c>
    </row>
    <row r="92" spans="1:15" ht="18" customHeight="1" x14ac:dyDescent="0.3">
      <c r="A92" s="17">
        <v>125</v>
      </c>
      <c r="B92" s="17" t="s">
        <v>151</v>
      </c>
      <c r="C92" s="17" t="s">
        <v>62</v>
      </c>
      <c r="D92" s="17" t="s">
        <v>68</v>
      </c>
      <c r="E92" s="34">
        <v>43726</v>
      </c>
      <c r="F92" s="18">
        <v>0.60416666666666663</v>
      </c>
      <c r="G92" s="34">
        <v>43730</v>
      </c>
      <c r="H92" s="18">
        <v>0.3125</v>
      </c>
      <c r="I92" s="17" t="s">
        <v>59</v>
      </c>
      <c r="J92" s="118"/>
      <c r="K92" s="66" t="s">
        <v>348</v>
      </c>
      <c r="L92" s="67" t="str">
        <f t="shared" si="4"/>
        <v>miércoles</v>
      </c>
      <c r="M92" s="67" t="str">
        <f t="shared" si="3"/>
        <v>domingo</v>
      </c>
      <c r="N92" s="74">
        <v>32674</v>
      </c>
      <c r="O92" s="75">
        <f t="shared" ca="1" si="5"/>
        <v>30</v>
      </c>
    </row>
    <row r="93" spans="1:15" ht="15.6" x14ac:dyDescent="0.3">
      <c r="A93" s="17">
        <v>126</v>
      </c>
      <c r="B93" s="17" t="s">
        <v>142</v>
      </c>
      <c r="C93" s="17" t="s">
        <v>62</v>
      </c>
      <c r="D93" s="17" t="s">
        <v>37</v>
      </c>
      <c r="E93" s="34">
        <v>43720</v>
      </c>
      <c r="F93" s="18">
        <v>0.70833333333333337</v>
      </c>
      <c r="G93" s="34">
        <v>43721</v>
      </c>
      <c r="H93" s="18">
        <v>0.75</v>
      </c>
      <c r="I93" s="17" t="s">
        <v>53</v>
      </c>
      <c r="J93" s="118"/>
      <c r="K93" s="66" t="s">
        <v>348</v>
      </c>
      <c r="L93" s="67" t="str">
        <f t="shared" si="4"/>
        <v>jueves</v>
      </c>
      <c r="M93" s="67" t="str">
        <f t="shared" si="3"/>
        <v>viernes</v>
      </c>
      <c r="N93" s="74">
        <v>28775</v>
      </c>
      <c r="O93" s="75">
        <f t="shared" ca="1" si="5"/>
        <v>41</v>
      </c>
    </row>
    <row r="94" spans="1:15" ht="15.6" x14ac:dyDescent="0.3">
      <c r="A94" s="17">
        <v>129</v>
      </c>
      <c r="B94" s="17" t="s">
        <v>152</v>
      </c>
      <c r="C94" s="17" t="s">
        <v>62</v>
      </c>
      <c r="D94" s="17" t="s">
        <v>12</v>
      </c>
      <c r="E94" s="34">
        <v>43725</v>
      </c>
      <c r="F94" s="18">
        <v>0.375</v>
      </c>
      <c r="G94" s="34">
        <v>43727</v>
      </c>
      <c r="H94" s="18">
        <v>0.45833333333333331</v>
      </c>
      <c r="I94" s="17" t="s">
        <v>59</v>
      </c>
      <c r="J94" s="118"/>
      <c r="K94" s="66" t="s">
        <v>349</v>
      </c>
      <c r="L94" s="67" t="str">
        <f t="shared" si="4"/>
        <v>martes</v>
      </c>
      <c r="M94" s="67" t="str">
        <f t="shared" si="3"/>
        <v>jueves</v>
      </c>
      <c r="N94" s="74">
        <v>34849</v>
      </c>
      <c r="O94" s="75">
        <f t="shared" ca="1" si="5"/>
        <v>24</v>
      </c>
    </row>
    <row r="95" spans="1:15" ht="15.6" x14ac:dyDescent="0.3">
      <c r="A95" s="17">
        <v>132</v>
      </c>
      <c r="B95" s="17" t="s">
        <v>153</v>
      </c>
      <c r="C95" s="17" t="s">
        <v>62</v>
      </c>
      <c r="D95" s="17" t="s">
        <v>10</v>
      </c>
      <c r="E95" s="34">
        <v>43722</v>
      </c>
      <c r="F95" s="18">
        <v>0.43055555555555558</v>
      </c>
      <c r="G95" s="34">
        <v>43724</v>
      </c>
      <c r="H95" s="18">
        <v>0.41666666666666669</v>
      </c>
      <c r="I95" s="17" t="s">
        <v>59</v>
      </c>
      <c r="J95" s="118"/>
      <c r="K95" s="66" t="s">
        <v>348</v>
      </c>
      <c r="L95" s="67" t="str">
        <f t="shared" si="4"/>
        <v>sábado</v>
      </c>
      <c r="M95" s="67" t="str">
        <f t="shared" si="3"/>
        <v>lunes</v>
      </c>
      <c r="N95" s="74">
        <v>24342</v>
      </c>
      <c r="O95" s="75">
        <f t="shared" ca="1" si="5"/>
        <v>53</v>
      </c>
    </row>
    <row r="96" spans="1:15" ht="15.6" x14ac:dyDescent="0.3">
      <c r="A96" s="17">
        <v>134</v>
      </c>
      <c r="B96" s="17" t="s">
        <v>154</v>
      </c>
      <c r="C96" s="17" t="s">
        <v>62</v>
      </c>
      <c r="D96" s="17" t="s">
        <v>12</v>
      </c>
      <c r="E96" s="34">
        <v>43728</v>
      </c>
      <c r="F96" s="18">
        <v>0.52777777777777779</v>
      </c>
      <c r="G96" s="34">
        <v>43729</v>
      </c>
      <c r="H96" s="18">
        <v>0.52777777777777779</v>
      </c>
      <c r="I96" s="17" t="s">
        <v>59</v>
      </c>
      <c r="J96" s="118"/>
      <c r="K96" s="66" t="s">
        <v>348</v>
      </c>
      <c r="L96" s="67" t="str">
        <f t="shared" si="4"/>
        <v>viernes</v>
      </c>
      <c r="M96" s="67" t="str">
        <f t="shared" si="3"/>
        <v>sábado</v>
      </c>
      <c r="N96" s="74">
        <v>35586</v>
      </c>
      <c r="O96" s="75">
        <f t="shared" ca="1" si="5"/>
        <v>22</v>
      </c>
    </row>
    <row r="97" spans="1:15" ht="15.6" x14ac:dyDescent="0.3">
      <c r="A97" s="17">
        <v>135</v>
      </c>
      <c r="B97" s="17" t="s">
        <v>155</v>
      </c>
      <c r="C97" s="17" t="s">
        <v>62</v>
      </c>
      <c r="D97" s="17" t="s">
        <v>37</v>
      </c>
      <c r="E97" s="34">
        <v>43729</v>
      </c>
      <c r="F97" s="18">
        <v>0.4236111111111111</v>
      </c>
      <c r="G97" s="34">
        <v>43730</v>
      </c>
      <c r="H97" s="18">
        <v>0.79166666666666663</v>
      </c>
      <c r="I97" s="17" t="s">
        <v>59</v>
      </c>
      <c r="J97" s="118"/>
      <c r="K97" s="66" t="s">
        <v>348</v>
      </c>
      <c r="L97" s="67" t="str">
        <f t="shared" si="4"/>
        <v>sábado</v>
      </c>
      <c r="M97" s="67" t="str">
        <f t="shared" si="3"/>
        <v>domingo</v>
      </c>
      <c r="N97" s="74">
        <v>32392</v>
      </c>
      <c r="O97" s="75">
        <f t="shared" ca="1" si="5"/>
        <v>31</v>
      </c>
    </row>
    <row r="98" spans="1:15" ht="15.6" x14ac:dyDescent="0.3">
      <c r="A98" s="17">
        <v>136</v>
      </c>
      <c r="B98" s="17" t="s">
        <v>156</v>
      </c>
      <c r="C98" s="17" t="s">
        <v>62</v>
      </c>
      <c r="D98" s="17" t="s">
        <v>9</v>
      </c>
      <c r="E98" s="34">
        <v>43729</v>
      </c>
      <c r="F98" s="18">
        <v>0.4513888888888889</v>
      </c>
      <c r="G98" s="34">
        <v>43731</v>
      </c>
      <c r="H98" s="18">
        <v>0.83333333333333337</v>
      </c>
      <c r="I98" s="17" t="s">
        <v>55</v>
      </c>
      <c r="J98" s="118"/>
      <c r="K98" s="66" t="s">
        <v>348</v>
      </c>
      <c r="L98" s="67" t="str">
        <f t="shared" si="4"/>
        <v>sábado</v>
      </c>
      <c r="M98" s="67" t="str">
        <f t="shared" si="3"/>
        <v>lunes</v>
      </c>
      <c r="N98" s="74">
        <v>28286</v>
      </c>
      <c r="O98" s="75">
        <f t="shared" ca="1" si="5"/>
        <v>42</v>
      </c>
    </row>
    <row r="99" spans="1:15" ht="15.6" x14ac:dyDescent="0.3">
      <c r="A99" s="17">
        <v>137</v>
      </c>
      <c r="B99" s="17" t="s">
        <v>157</v>
      </c>
      <c r="C99" s="17" t="s">
        <v>62</v>
      </c>
      <c r="D99" s="17" t="s">
        <v>158</v>
      </c>
      <c r="E99" s="34">
        <v>43724</v>
      </c>
      <c r="F99" s="18">
        <v>0.72916666666666663</v>
      </c>
      <c r="G99" s="34">
        <v>43725</v>
      </c>
      <c r="H99" s="18">
        <v>0.72916666666666663</v>
      </c>
      <c r="I99" s="17" t="s">
        <v>59</v>
      </c>
      <c r="J99" s="118"/>
      <c r="K99" s="66" t="s">
        <v>348</v>
      </c>
      <c r="L99" s="67" t="str">
        <f t="shared" si="4"/>
        <v>lunes</v>
      </c>
      <c r="M99" s="67" t="str">
        <f t="shared" si="3"/>
        <v>martes</v>
      </c>
      <c r="N99" s="74">
        <v>32008</v>
      </c>
      <c r="O99" s="75">
        <f t="shared" ca="1" si="5"/>
        <v>32</v>
      </c>
    </row>
    <row r="100" spans="1:15" ht="15.6" x14ac:dyDescent="0.3">
      <c r="A100" s="17">
        <v>138</v>
      </c>
      <c r="B100" s="17" t="s">
        <v>159</v>
      </c>
      <c r="C100" s="17" t="s">
        <v>62</v>
      </c>
      <c r="D100" s="17" t="s">
        <v>12</v>
      </c>
      <c r="E100" s="34">
        <v>43725</v>
      </c>
      <c r="F100" s="18">
        <v>0.55555555555555558</v>
      </c>
      <c r="G100" s="34">
        <v>43729</v>
      </c>
      <c r="H100" s="18">
        <v>0.83333333333333337</v>
      </c>
      <c r="I100" s="17" t="s">
        <v>55</v>
      </c>
      <c r="J100" s="118"/>
      <c r="K100" s="66" t="s">
        <v>348</v>
      </c>
      <c r="L100" s="67" t="str">
        <f t="shared" si="4"/>
        <v>martes</v>
      </c>
      <c r="M100" s="67" t="str">
        <f t="shared" si="3"/>
        <v>sábado</v>
      </c>
      <c r="N100" s="74">
        <v>24881</v>
      </c>
      <c r="O100" s="75">
        <f t="shared" ca="1" si="5"/>
        <v>51</v>
      </c>
    </row>
    <row r="101" spans="1:15" ht="15.6" x14ac:dyDescent="0.3">
      <c r="A101" s="17">
        <v>139</v>
      </c>
      <c r="B101" s="17" t="s">
        <v>160</v>
      </c>
      <c r="C101" s="17" t="s">
        <v>121</v>
      </c>
      <c r="D101" s="17" t="s">
        <v>12</v>
      </c>
      <c r="E101" s="34">
        <v>43729</v>
      </c>
      <c r="F101" s="18">
        <v>0.38541666666666669</v>
      </c>
      <c r="G101" s="34">
        <v>43730</v>
      </c>
      <c r="H101" s="17" t="s">
        <v>161</v>
      </c>
      <c r="I101" s="17" t="s">
        <v>53</v>
      </c>
      <c r="J101" s="118"/>
      <c r="K101" s="66" t="s">
        <v>348</v>
      </c>
      <c r="L101" s="67" t="str">
        <f t="shared" si="4"/>
        <v>sábado</v>
      </c>
      <c r="M101" s="67" t="str">
        <f t="shared" si="3"/>
        <v>domingo</v>
      </c>
      <c r="N101" s="74">
        <v>28327</v>
      </c>
      <c r="O101" s="75">
        <f t="shared" ca="1" si="5"/>
        <v>42</v>
      </c>
    </row>
    <row r="102" spans="1:15" ht="15.6" x14ac:dyDescent="0.3">
      <c r="A102" s="17">
        <v>140</v>
      </c>
      <c r="B102" s="17" t="s">
        <v>162</v>
      </c>
      <c r="C102" s="17" t="s">
        <v>62</v>
      </c>
      <c r="D102" s="17" t="s">
        <v>37</v>
      </c>
      <c r="E102" s="34">
        <v>43724</v>
      </c>
      <c r="F102" s="18">
        <v>0.47916666666666669</v>
      </c>
      <c r="G102" s="34">
        <v>43724</v>
      </c>
      <c r="H102" s="18">
        <v>0.83333333333333337</v>
      </c>
      <c r="I102" s="17" t="s">
        <v>53</v>
      </c>
      <c r="J102" s="118"/>
      <c r="K102" s="66" t="s">
        <v>348</v>
      </c>
      <c r="L102" s="67" t="str">
        <f t="shared" si="4"/>
        <v>lunes</v>
      </c>
      <c r="M102" s="67" t="str">
        <f t="shared" si="3"/>
        <v>lunes</v>
      </c>
      <c r="N102" s="74">
        <v>21442</v>
      </c>
      <c r="O102" s="75">
        <f t="shared" ca="1" si="5"/>
        <v>61</v>
      </c>
    </row>
    <row r="103" spans="1:15" ht="15.6" x14ac:dyDescent="0.3">
      <c r="A103" s="17">
        <v>141</v>
      </c>
      <c r="B103" s="17" t="s">
        <v>163</v>
      </c>
      <c r="C103" s="17" t="s">
        <v>62</v>
      </c>
      <c r="D103" s="17" t="s">
        <v>164</v>
      </c>
      <c r="E103" s="34">
        <v>43729</v>
      </c>
      <c r="F103" s="18">
        <v>0.40277777777777773</v>
      </c>
      <c r="G103" s="34">
        <v>43730</v>
      </c>
      <c r="H103" s="18">
        <v>0.40277777777777773</v>
      </c>
      <c r="I103" s="17" t="s">
        <v>53</v>
      </c>
      <c r="J103" s="118"/>
      <c r="K103" s="66" t="s">
        <v>348</v>
      </c>
      <c r="L103" s="67" t="str">
        <f t="shared" si="4"/>
        <v>sábado</v>
      </c>
      <c r="M103" s="67" t="str">
        <f t="shared" si="3"/>
        <v>domingo</v>
      </c>
      <c r="N103" s="74">
        <v>26363</v>
      </c>
      <c r="O103" s="75">
        <f t="shared" ca="1" si="5"/>
        <v>47</v>
      </c>
    </row>
    <row r="104" spans="1:15" ht="15.6" x14ac:dyDescent="0.3">
      <c r="A104" s="17">
        <v>143</v>
      </c>
      <c r="B104" s="17" t="s">
        <v>165</v>
      </c>
      <c r="C104" s="17" t="s">
        <v>62</v>
      </c>
      <c r="D104" s="17" t="s">
        <v>41</v>
      </c>
      <c r="E104" s="34">
        <v>43728</v>
      </c>
      <c r="F104" s="18">
        <v>0.47916666666666669</v>
      </c>
      <c r="G104" s="34">
        <v>43730</v>
      </c>
      <c r="H104" s="18">
        <v>0.47916666666666669</v>
      </c>
      <c r="I104" s="17" t="s">
        <v>146</v>
      </c>
      <c r="J104" s="118"/>
      <c r="K104" s="66" t="s">
        <v>349</v>
      </c>
      <c r="L104" s="67" t="str">
        <f t="shared" si="4"/>
        <v>viernes</v>
      </c>
      <c r="M104" s="67" t="str">
        <f t="shared" si="3"/>
        <v>domingo</v>
      </c>
      <c r="N104" s="74">
        <v>22698</v>
      </c>
      <c r="O104" s="75">
        <f t="shared" ca="1" si="5"/>
        <v>57</v>
      </c>
    </row>
    <row r="105" spans="1:15" ht="15.6" x14ac:dyDescent="0.3">
      <c r="A105" s="17">
        <v>144</v>
      </c>
      <c r="B105" s="17" t="s">
        <v>166</v>
      </c>
      <c r="C105" s="17" t="s">
        <v>62</v>
      </c>
      <c r="D105" s="17" t="s">
        <v>90</v>
      </c>
      <c r="E105" s="34">
        <v>43729</v>
      </c>
      <c r="F105" s="18">
        <v>0.49305555555555558</v>
      </c>
      <c r="G105" s="34">
        <v>43730</v>
      </c>
      <c r="H105" s="18">
        <v>0.49305555555555558</v>
      </c>
      <c r="I105" s="17" t="s">
        <v>55</v>
      </c>
      <c r="J105" s="118"/>
      <c r="K105" s="66" t="s">
        <v>348</v>
      </c>
      <c r="L105" s="67" t="str">
        <f t="shared" si="4"/>
        <v>sábado</v>
      </c>
      <c r="M105" s="67" t="str">
        <f t="shared" si="3"/>
        <v>domingo</v>
      </c>
      <c r="N105" s="74">
        <v>33133</v>
      </c>
      <c r="O105" s="75">
        <f t="shared" ca="1" si="5"/>
        <v>29</v>
      </c>
    </row>
    <row r="106" spans="1:15" ht="15.6" x14ac:dyDescent="0.3">
      <c r="A106" s="17">
        <v>145</v>
      </c>
      <c r="B106" s="17" t="s">
        <v>167</v>
      </c>
      <c r="C106" s="17" t="s">
        <v>121</v>
      </c>
      <c r="D106" s="17" t="s">
        <v>168</v>
      </c>
      <c r="E106" s="34">
        <v>43729</v>
      </c>
      <c r="F106" s="18">
        <v>0.85416666666666663</v>
      </c>
      <c r="G106" s="34">
        <v>43730</v>
      </c>
      <c r="H106" s="18">
        <v>0.60416666666666663</v>
      </c>
      <c r="I106" s="17" t="s">
        <v>55</v>
      </c>
      <c r="J106" s="118"/>
      <c r="K106" s="66" t="s">
        <v>348</v>
      </c>
      <c r="L106" s="67" t="str">
        <f t="shared" si="4"/>
        <v>sábado</v>
      </c>
      <c r="M106" s="67" t="str">
        <f t="shared" si="3"/>
        <v>domingo</v>
      </c>
      <c r="N106" s="74">
        <v>32550</v>
      </c>
      <c r="O106" s="75">
        <f t="shared" ca="1" si="5"/>
        <v>30</v>
      </c>
    </row>
    <row r="107" spans="1:15" ht="15.6" x14ac:dyDescent="0.3">
      <c r="A107" s="17">
        <v>146</v>
      </c>
      <c r="B107" s="17" t="s">
        <v>157</v>
      </c>
      <c r="C107" s="17" t="s">
        <v>62</v>
      </c>
      <c r="D107" s="17" t="s">
        <v>21</v>
      </c>
      <c r="E107" s="34">
        <v>43729</v>
      </c>
      <c r="F107" s="18">
        <v>0.79166666666666663</v>
      </c>
      <c r="G107" s="34">
        <v>43730</v>
      </c>
      <c r="H107" s="18">
        <v>0.79166666666666663</v>
      </c>
      <c r="I107" s="17" t="s">
        <v>59</v>
      </c>
      <c r="J107" s="118"/>
      <c r="K107" s="66" t="s">
        <v>348</v>
      </c>
      <c r="L107" s="67" t="str">
        <f t="shared" si="4"/>
        <v>sábado</v>
      </c>
      <c r="M107" s="67" t="str">
        <f t="shared" si="3"/>
        <v>domingo</v>
      </c>
      <c r="N107" s="74">
        <v>32008</v>
      </c>
      <c r="O107" s="75">
        <f t="shared" ca="1" si="5"/>
        <v>32</v>
      </c>
    </row>
    <row r="108" spans="1:15" ht="15.6" x14ac:dyDescent="0.3">
      <c r="A108" s="17">
        <v>147</v>
      </c>
      <c r="B108" s="17" t="s">
        <v>169</v>
      </c>
      <c r="C108" s="17" t="s">
        <v>103</v>
      </c>
      <c r="D108" s="17" t="s">
        <v>68</v>
      </c>
      <c r="E108" s="34">
        <v>43714</v>
      </c>
      <c r="F108" s="18">
        <v>0.36458333333333331</v>
      </c>
      <c r="G108" s="34">
        <v>43715</v>
      </c>
      <c r="H108" s="18">
        <v>0.79166666666666663</v>
      </c>
      <c r="I108" s="17" t="s">
        <v>55</v>
      </c>
      <c r="J108" s="118"/>
      <c r="K108" s="66" t="s">
        <v>349</v>
      </c>
      <c r="L108" s="67" t="str">
        <f t="shared" si="4"/>
        <v>viernes</v>
      </c>
      <c r="M108" s="67" t="str">
        <f t="shared" si="3"/>
        <v>sábado</v>
      </c>
      <c r="N108" s="74">
        <v>32049</v>
      </c>
      <c r="O108" s="75">
        <f t="shared" ca="1" si="5"/>
        <v>32</v>
      </c>
    </row>
    <row r="109" spans="1:15" ht="15.6" x14ac:dyDescent="0.3">
      <c r="A109" s="17">
        <v>150</v>
      </c>
      <c r="B109" s="17" t="s">
        <v>170</v>
      </c>
      <c r="C109" s="17" t="s">
        <v>62</v>
      </c>
      <c r="D109" s="17" t="s">
        <v>95</v>
      </c>
      <c r="E109" s="34">
        <v>43724</v>
      </c>
      <c r="F109" s="18">
        <v>0.4375</v>
      </c>
      <c r="G109" s="34">
        <v>43726</v>
      </c>
      <c r="H109" s="18">
        <v>0.4375</v>
      </c>
      <c r="I109" s="17" t="s">
        <v>55</v>
      </c>
      <c r="J109" s="118"/>
      <c r="K109" s="66" t="s">
        <v>348</v>
      </c>
      <c r="L109" s="67" t="str">
        <f t="shared" si="4"/>
        <v>lunes</v>
      </c>
      <c r="M109" s="67" t="str">
        <f t="shared" si="3"/>
        <v>miércoles</v>
      </c>
      <c r="N109" s="74">
        <v>23414</v>
      </c>
      <c r="O109" s="75">
        <f t="shared" ca="1" si="5"/>
        <v>55</v>
      </c>
    </row>
    <row r="110" spans="1:15" ht="15.6" x14ac:dyDescent="0.3">
      <c r="A110" s="17">
        <v>151</v>
      </c>
      <c r="B110" s="17" t="s">
        <v>171</v>
      </c>
      <c r="C110" s="17" t="s">
        <v>17</v>
      </c>
      <c r="D110" s="17" t="s">
        <v>172</v>
      </c>
      <c r="E110" s="34">
        <v>43721</v>
      </c>
      <c r="F110" s="18">
        <v>0.52777777777777779</v>
      </c>
      <c r="G110" s="34">
        <v>43722</v>
      </c>
      <c r="H110" s="18">
        <v>0.52777777777777779</v>
      </c>
      <c r="I110" s="17" t="s">
        <v>53</v>
      </c>
      <c r="J110" s="118"/>
      <c r="K110" s="66" t="s">
        <v>348</v>
      </c>
      <c r="L110" s="67" t="str">
        <f t="shared" si="4"/>
        <v>viernes</v>
      </c>
      <c r="M110" s="67" t="str">
        <f t="shared" si="3"/>
        <v>sábado</v>
      </c>
      <c r="N110" s="74">
        <v>20714</v>
      </c>
      <c r="O110" s="75">
        <f t="shared" ca="1" si="5"/>
        <v>63</v>
      </c>
    </row>
    <row r="111" spans="1:15" ht="15.6" x14ac:dyDescent="0.3">
      <c r="A111" s="17">
        <v>152</v>
      </c>
      <c r="B111" s="17" t="s">
        <v>143</v>
      </c>
      <c r="C111" s="17" t="s">
        <v>38</v>
      </c>
      <c r="D111" s="17" t="s">
        <v>38</v>
      </c>
      <c r="E111" s="34">
        <v>43726</v>
      </c>
      <c r="F111" s="18" t="s">
        <v>10</v>
      </c>
      <c r="G111" s="34">
        <v>43728</v>
      </c>
      <c r="H111" s="18">
        <v>0.35416666666666669</v>
      </c>
      <c r="I111" s="17" t="s">
        <v>53</v>
      </c>
      <c r="J111" s="118"/>
      <c r="K111" s="66" t="s">
        <v>348</v>
      </c>
      <c r="L111" s="67" t="str">
        <f t="shared" si="4"/>
        <v>miércoles</v>
      </c>
      <c r="M111" s="67" t="str">
        <f t="shared" si="3"/>
        <v>viernes</v>
      </c>
      <c r="N111" s="74">
        <v>23930</v>
      </c>
      <c r="O111" s="75">
        <f t="shared" ca="1" si="5"/>
        <v>54</v>
      </c>
    </row>
    <row r="112" spans="1:15" ht="15.6" x14ac:dyDescent="0.3">
      <c r="A112" s="17">
        <v>153</v>
      </c>
      <c r="B112" s="17" t="s">
        <v>387</v>
      </c>
      <c r="C112" s="17" t="s">
        <v>62</v>
      </c>
      <c r="D112" s="17" t="s">
        <v>12</v>
      </c>
      <c r="E112" s="34">
        <v>43724</v>
      </c>
      <c r="F112" s="18">
        <v>0.52083333333333337</v>
      </c>
      <c r="G112" s="34">
        <v>43727</v>
      </c>
      <c r="H112" s="18">
        <v>0.52083333333333337</v>
      </c>
      <c r="I112" s="17" t="s">
        <v>138</v>
      </c>
      <c r="J112" s="118"/>
      <c r="K112" s="66" t="s">
        <v>349</v>
      </c>
      <c r="L112" s="67" t="str">
        <f t="shared" si="4"/>
        <v>lunes</v>
      </c>
      <c r="M112" s="67" t="str">
        <f t="shared" si="3"/>
        <v>jueves</v>
      </c>
      <c r="N112" s="74">
        <v>31083</v>
      </c>
      <c r="O112" s="75">
        <f t="shared" ca="1" si="5"/>
        <v>34</v>
      </c>
    </row>
    <row r="113" spans="1:15" ht="15.6" x14ac:dyDescent="0.3">
      <c r="A113" s="17">
        <v>154</v>
      </c>
      <c r="B113" s="17" t="s">
        <v>144</v>
      </c>
      <c r="C113" s="17" t="s">
        <v>103</v>
      </c>
      <c r="D113" s="17" t="s">
        <v>145</v>
      </c>
      <c r="E113" s="34">
        <v>43737</v>
      </c>
      <c r="F113" s="18">
        <v>0.85416666666666663</v>
      </c>
      <c r="G113" s="34">
        <v>43738</v>
      </c>
      <c r="H113" s="18">
        <v>0.85416666666666663</v>
      </c>
      <c r="I113" s="17" t="s">
        <v>146</v>
      </c>
      <c r="J113" s="118"/>
      <c r="K113" s="66" t="s">
        <v>348</v>
      </c>
      <c r="L113" s="67" t="str">
        <f t="shared" si="4"/>
        <v>domingo</v>
      </c>
      <c r="M113" s="67" t="str">
        <f t="shared" si="3"/>
        <v>lunes</v>
      </c>
      <c r="N113" s="74">
        <v>22411</v>
      </c>
      <c r="O113" s="75">
        <f t="shared" ca="1" si="5"/>
        <v>58</v>
      </c>
    </row>
    <row r="114" spans="1:15" ht="15.6" x14ac:dyDescent="0.3">
      <c r="A114" s="17">
        <v>156</v>
      </c>
      <c r="B114" s="17" t="s">
        <v>173</v>
      </c>
      <c r="C114" s="17" t="s">
        <v>103</v>
      </c>
      <c r="D114" s="17" t="s">
        <v>68</v>
      </c>
      <c r="E114" s="34">
        <v>43722</v>
      </c>
      <c r="F114" s="18">
        <v>0.4861111111111111</v>
      </c>
      <c r="G114" s="34">
        <v>43728</v>
      </c>
      <c r="H114" s="18">
        <v>0.4861111111111111</v>
      </c>
      <c r="I114" s="17" t="s">
        <v>59</v>
      </c>
      <c r="J114" s="118"/>
      <c r="K114" s="66" t="s">
        <v>348</v>
      </c>
      <c r="L114" s="67" t="str">
        <f t="shared" si="4"/>
        <v>sábado</v>
      </c>
      <c r="M114" s="67" t="str">
        <f t="shared" si="3"/>
        <v>viernes</v>
      </c>
      <c r="N114" s="74">
        <v>22740</v>
      </c>
      <c r="O114" s="75">
        <f t="shared" ca="1" si="5"/>
        <v>57</v>
      </c>
    </row>
    <row r="115" spans="1:15" ht="15.6" x14ac:dyDescent="0.3">
      <c r="A115" s="17">
        <v>157</v>
      </c>
      <c r="B115" s="17" t="s">
        <v>174</v>
      </c>
      <c r="C115" s="17" t="s">
        <v>17</v>
      </c>
      <c r="D115" s="17" t="s">
        <v>10</v>
      </c>
      <c r="E115" s="34">
        <v>43725</v>
      </c>
      <c r="F115" s="18">
        <v>0.52083333333333337</v>
      </c>
      <c r="G115" s="34">
        <v>43728</v>
      </c>
      <c r="H115" s="18">
        <v>0.5625</v>
      </c>
      <c r="I115" s="17" t="s">
        <v>59</v>
      </c>
      <c r="J115" s="118"/>
      <c r="K115" s="66" t="s">
        <v>348</v>
      </c>
      <c r="L115" s="67" t="str">
        <f t="shared" si="4"/>
        <v>martes</v>
      </c>
      <c r="M115" s="67" t="str">
        <f t="shared" si="3"/>
        <v>viernes</v>
      </c>
      <c r="N115" s="74">
        <v>21463</v>
      </c>
      <c r="O115" s="75">
        <f t="shared" ca="1" si="5"/>
        <v>61</v>
      </c>
    </row>
    <row r="116" spans="1:15" ht="15.6" x14ac:dyDescent="0.3">
      <c r="A116" s="17">
        <v>160</v>
      </c>
      <c r="B116" s="17" t="s">
        <v>139</v>
      </c>
      <c r="C116" s="17" t="s">
        <v>62</v>
      </c>
      <c r="D116" s="17" t="s">
        <v>21</v>
      </c>
      <c r="E116" s="34">
        <v>43733</v>
      </c>
      <c r="F116" s="18">
        <v>0.46875</v>
      </c>
      <c r="G116" s="34">
        <v>43745</v>
      </c>
      <c r="H116" s="17" t="s">
        <v>10</v>
      </c>
      <c r="I116" s="17" t="s">
        <v>140</v>
      </c>
      <c r="J116" s="118"/>
      <c r="K116" s="66" t="s">
        <v>348</v>
      </c>
      <c r="L116" s="67" t="str">
        <f t="shared" si="4"/>
        <v>miércoles</v>
      </c>
      <c r="M116" s="67" t="str">
        <f t="shared" si="3"/>
        <v>lunes</v>
      </c>
      <c r="N116" s="74">
        <v>15909</v>
      </c>
      <c r="O116" s="75">
        <f t="shared" ca="1" si="5"/>
        <v>76</v>
      </c>
    </row>
    <row r="117" spans="1:15" ht="15.6" x14ac:dyDescent="0.3">
      <c r="A117" s="17">
        <v>162</v>
      </c>
      <c r="B117" s="17" t="s">
        <v>175</v>
      </c>
      <c r="C117" s="17" t="s">
        <v>62</v>
      </c>
      <c r="D117" s="17" t="s">
        <v>14</v>
      </c>
      <c r="E117" s="34">
        <v>43734</v>
      </c>
      <c r="F117" s="18">
        <v>0.72222222222222221</v>
      </c>
      <c r="G117" s="34">
        <v>43734</v>
      </c>
      <c r="H117" s="18">
        <v>0.41666666666666669</v>
      </c>
      <c r="I117" s="17" t="s">
        <v>55</v>
      </c>
      <c r="J117" s="118"/>
      <c r="K117" s="66" t="s">
        <v>348</v>
      </c>
      <c r="L117" s="67" t="str">
        <f t="shared" si="4"/>
        <v>jueves</v>
      </c>
      <c r="M117" s="67" t="str">
        <f t="shared" si="3"/>
        <v>jueves</v>
      </c>
      <c r="N117" s="74">
        <v>32608</v>
      </c>
      <c r="O117" s="75">
        <f t="shared" ca="1" si="5"/>
        <v>30</v>
      </c>
    </row>
    <row r="118" spans="1:15" ht="15.6" x14ac:dyDescent="0.3">
      <c r="A118" s="17">
        <v>163</v>
      </c>
      <c r="B118" s="17" t="s">
        <v>175</v>
      </c>
      <c r="C118" s="17" t="s">
        <v>62</v>
      </c>
      <c r="D118" s="17" t="s">
        <v>14</v>
      </c>
      <c r="E118" s="34">
        <v>43734</v>
      </c>
      <c r="F118" s="18">
        <v>0.72222222222222221</v>
      </c>
      <c r="G118" s="34">
        <v>43734</v>
      </c>
      <c r="H118" s="18">
        <v>0.41666666666666669</v>
      </c>
      <c r="I118" s="17" t="s">
        <v>55</v>
      </c>
      <c r="J118" s="118"/>
      <c r="K118" s="66" t="s">
        <v>348</v>
      </c>
      <c r="L118" s="67" t="str">
        <f t="shared" si="4"/>
        <v>jueves</v>
      </c>
      <c r="M118" s="67" t="str">
        <f t="shared" si="3"/>
        <v>jueves</v>
      </c>
      <c r="N118" s="74">
        <v>32608</v>
      </c>
      <c r="O118" s="75">
        <f t="shared" ca="1" si="5"/>
        <v>30</v>
      </c>
    </row>
    <row r="119" spans="1:15" ht="15.6" x14ac:dyDescent="0.3">
      <c r="A119" s="17">
        <v>164</v>
      </c>
      <c r="B119" s="17" t="s">
        <v>176</v>
      </c>
      <c r="C119" s="17" t="s">
        <v>62</v>
      </c>
      <c r="D119" s="17" t="s">
        <v>177</v>
      </c>
      <c r="E119" s="34">
        <v>43734</v>
      </c>
      <c r="F119" s="18">
        <v>0.71875</v>
      </c>
      <c r="G119" s="34">
        <v>43717</v>
      </c>
      <c r="H119" s="18">
        <v>0.71875</v>
      </c>
      <c r="I119" s="17" t="s">
        <v>55</v>
      </c>
      <c r="J119" s="118"/>
      <c r="K119" s="66" t="s">
        <v>349</v>
      </c>
      <c r="L119" s="67" t="str">
        <f t="shared" si="4"/>
        <v>jueves</v>
      </c>
      <c r="M119" s="67" t="str">
        <f t="shared" si="3"/>
        <v>lunes</v>
      </c>
      <c r="N119" s="74">
        <v>28829</v>
      </c>
      <c r="O119" s="75">
        <f t="shared" ca="1" si="5"/>
        <v>41</v>
      </c>
    </row>
    <row r="120" spans="1:15" ht="15.6" x14ac:dyDescent="0.3">
      <c r="A120" s="17">
        <v>165</v>
      </c>
      <c r="B120" s="17" t="s">
        <v>178</v>
      </c>
      <c r="C120" s="17" t="s">
        <v>62</v>
      </c>
      <c r="D120" s="17" t="s">
        <v>90</v>
      </c>
      <c r="E120" s="34">
        <v>43736</v>
      </c>
      <c r="F120" s="18">
        <v>0.51041666666666663</v>
      </c>
      <c r="G120" s="34">
        <v>43737</v>
      </c>
      <c r="H120" s="18">
        <v>0.51041666666666663</v>
      </c>
      <c r="I120" s="17" t="s">
        <v>76</v>
      </c>
      <c r="J120" s="118"/>
      <c r="K120" s="66" t="s">
        <v>348</v>
      </c>
      <c r="L120" s="67" t="str">
        <f t="shared" si="4"/>
        <v>sábado</v>
      </c>
      <c r="M120" s="67" t="str">
        <f t="shared" si="3"/>
        <v>domingo</v>
      </c>
      <c r="N120" s="74">
        <v>27066</v>
      </c>
      <c r="O120" s="75">
        <f t="shared" ca="1" si="5"/>
        <v>45</v>
      </c>
    </row>
    <row r="121" spans="1:15" ht="15.6" x14ac:dyDescent="0.3">
      <c r="A121" s="17">
        <v>166</v>
      </c>
      <c r="B121" s="17" t="s">
        <v>179</v>
      </c>
      <c r="C121" s="17" t="s">
        <v>62</v>
      </c>
      <c r="D121" s="17" t="s">
        <v>180</v>
      </c>
      <c r="E121" s="34">
        <v>43736</v>
      </c>
      <c r="F121" s="17" t="s">
        <v>10</v>
      </c>
      <c r="G121" s="34">
        <v>43738</v>
      </c>
      <c r="H121" s="17" t="s">
        <v>10</v>
      </c>
      <c r="I121" s="17" t="s">
        <v>53</v>
      </c>
      <c r="J121" s="118"/>
      <c r="K121" s="66" t="s">
        <v>348</v>
      </c>
      <c r="L121" s="67" t="str">
        <f t="shared" si="4"/>
        <v>sábado</v>
      </c>
      <c r="M121" s="67" t="str">
        <f t="shared" si="3"/>
        <v>lunes</v>
      </c>
      <c r="N121" s="74">
        <v>33361</v>
      </c>
      <c r="O121" s="75">
        <f t="shared" ca="1" si="5"/>
        <v>28</v>
      </c>
    </row>
    <row r="122" spans="1:15" ht="15.6" x14ac:dyDescent="0.3">
      <c r="A122" s="17">
        <v>181</v>
      </c>
      <c r="B122" s="17" t="s">
        <v>181</v>
      </c>
      <c r="C122" s="17" t="s">
        <v>17</v>
      </c>
      <c r="D122" s="17" t="s">
        <v>10</v>
      </c>
      <c r="E122" s="34">
        <v>43737</v>
      </c>
      <c r="F122" s="18">
        <v>0.47222222222222227</v>
      </c>
      <c r="G122" s="34">
        <v>43738</v>
      </c>
      <c r="H122" s="18">
        <v>0.47222222222222227</v>
      </c>
      <c r="I122" s="17" t="s">
        <v>53</v>
      </c>
      <c r="J122" s="118"/>
      <c r="K122" s="66" t="s">
        <v>348</v>
      </c>
      <c r="L122" s="67" t="str">
        <f t="shared" si="4"/>
        <v>domingo</v>
      </c>
      <c r="M122" s="67" t="str">
        <f t="shared" si="3"/>
        <v>lunes</v>
      </c>
      <c r="N122" s="74">
        <v>22768</v>
      </c>
      <c r="O122" s="75">
        <f t="shared" ca="1" si="5"/>
        <v>57</v>
      </c>
    </row>
    <row r="123" spans="1:15" ht="15.6" x14ac:dyDescent="0.3">
      <c r="A123" s="19">
        <v>118</v>
      </c>
      <c r="B123" s="19" t="s">
        <v>183</v>
      </c>
      <c r="C123" s="19" t="s">
        <v>62</v>
      </c>
      <c r="D123" s="19" t="s">
        <v>12</v>
      </c>
      <c r="E123" s="35">
        <v>43769</v>
      </c>
      <c r="F123" s="19" t="s">
        <v>10</v>
      </c>
      <c r="G123" s="35">
        <v>43772</v>
      </c>
      <c r="H123" s="19" t="s">
        <v>10</v>
      </c>
      <c r="I123" s="19" t="s">
        <v>59</v>
      </c>
      <c r="J123" s="113" t="s">
        <v>213</v>
      </c>
      <c r="K123" s="66" t="s">
        <v>348</v>
      </c>
      <c r="L123" s="67" t="str">
        <f t="shared" si="4"/>
        <v>jueves</v>
      </c>
      <c r="M123" s="67" t="str">
        <f t="shared" si="3"/>
        <v>domingo</v>
      </c>
      <c r="N123" s="74">
        <v>27923</v>
      </c>
      <c r="O123" s="75">
        <f t="shared" ca="1" si="5"/>
        <v>43</v>
      </c>
    </row>
    <row r="124" spans="1:15" ht="15.6" x14ac:dyDescent="0.3">
      <c r="A124" s="19">
        <v>128</v>
      </c>
      <c r="B124" s="19" t="s">
        <v>184</v>
      </c>
      <c r="C124" s="19" t="s">
        <v>62</v>
      </c>
      <c r="D124" s="19" t="s">
        <v>185</v>
      </c>
      <c r="E124" s="35">
        <v>43742</v>
      </c>
      <c r="F124" s="20">
        <v>0.73958333333333337</v>
      </c>
      <c r="G124" s="35">
        <v>43745</v>
      </c>
      <c r="H124" s="20">
        <v>0.41666666666666669</v>
      </c>
      <c r="I124" s="19" t="s">
        <v>59</v>
      </c>
      <c r="J124" s="114"/>
      <c r="K124" s="66" t="s">
        <v>348</v>
      </c>
      <c r="L124" s="67" t="str">
        <f t="shared" si="4"/>
        <v>viernes</v>
      </c>
      <c r="M124" s="67" t="str">
        <f t="shared" si="3"/>
        <v>lunes</v>
      </c>
      <c r="N124" s="74">
        <v>35036</v>
      </c>
      <c r="O124" s="75">
        <f t="shared" ca="1" si="5"/>
        <v>24</v>
      </c>
    </row>
    <row r="125" spans="1:15" ht="15.6" x14ac:dyDescent="0.3">
      <c r="A125" s="19">
        <v>167</v>
      </c>
      <c r="B125" s="19" t="s">
        <v>149</v>
      </c>
      <c r="C125" s="19" t="s">
        <v>62</v>
      </c>
      <c r="D125" s="19" t="s">
        <v>21</v>
      </c>
      <c r="E125" s="35">
        <v>43740</v>
      </c>
      <c r="F125" s="20">
        <v>0.41666666666666669</v>
      </c>
      <c r="G125" s="35">
        <v>43742</v>
      </c>
      <c r="H125" s="20">
        <v>0.91666666666666663</v>
      </c>
      <c r="I125" s="19" t="s">
        <v>59</v>
      </c>
      <c r="J125" s="114"/>
      <c r="K125" s="66" t="s">
        <v>348</v>
      </c>
      <c r="L125" s="67" t="str">
        <f t="shared" si="4"/>
        <v>miércoles</v>
      </c>
      <c r="M125" s="67" t="str">
        <f t="shared" si="3"/>
        <v>viernes</v>
      </c>
      <c r="N125" s="74">
        <v>25015</v>
      </c>
      <c r="O125" s="75">
        <f t="shared" ca="1" si="5"/>
        <v>51</v>
      </c>
    </row>
    <row r="126" spans="1:15" ht="15.6" x14ac:dyDescent="0.3">
      <c r="A126" s="19">
        <v>168</v>
      </c>
      <c r="B126" s="19" t="s">
        <v>186</v>
      </c>
      <c r="C126" s="19" t="s">
        <v>62</v>
      </c>
      <c r="D126" s="19" t="s">
        <v>187</v>
      </c>
      <c r="E126" s="35">
        <v>43769</v>
      </c>
      <c r="F126" s="19" t="s">
        <v>10</v>
      </c>
      <c r="G126" s="35">
        <v>43771</v>
      </c>
      <c r="H126" s="19" t="s">
        <v>10</v>
      </c>
      <c r="I126" s="19" t="s">
        <v>59</v>
      </c>
      <c r="J126" s="114"/>
      <c r="K126" s="66" t="s">
        <v>349</v>
      </c>
      <c r="L126" s="67" t="str">
        <f t="shared" si="4"/>
        <v>jueves</v>
      </c>
      <c r="M126" s="67" t="str">
        <f t="shared" si="3"/>
        <v>sábado</v>
      </c>
      <c r="N126" s="74">
        <v>22520</v>
      </c>
      <c r="O126" s="75">
        <f t="shared" ca="1" si="5"/>
        <v>58</v>
      </c>
    </row>
    <row r="127" spans="1:15" ht="15.6" x14ac:dyDescent="0.3">
      <c r="A127" s="19">
        <v>169</v>
      </c>
      <c r="B127" s="19" t="s">
        <v>334</v>
      </c>
      <c r="C127" s="19" t="s">
        <v>62</v>
      </c>
      <c r="D127" s="19" t="s">
        <v>20</v>
      </c>
      <c r="E127" s="35">
        <v>43740</v>
      </c>
      <c r="F127" s="19" t="s">
        <v>10</v>
      </c>
      <c r="G127" s="35">
        <v>43743</v>
      </c>
      <c r="H127" s="19" t="s">
        <v>10</v>
      </c>
      <c r="I127" s="19" t="s">
        <v>335</v>
      </c>
      <c r="J127" s="114"/>
      <c r="K127" s="66" t="s">
        <v>348</v>
      </c>
      <c r="L127" s="67" t="str">
        <f t="shared" si="4"/>
        <v>miércoles</v>
      </c>
      <c r="M127" s="67" t="str">
        <f t="shared" si="3"/>
        <v>sábado</v>
      </c>
      <c r="N127" s="74">
        <v>28802</v>
      </c>
      <c r="O127" s="75">
        <f t="shared" ca="1" si="5"/>
        <v>41</v>
      </c>
    </row>
    <row r="128" spans="1:15" ht="15.6" x14ac:dyDescent="0.3">
      <c r="A128" s="19">
        <v>170</v>
      </c>
      <c r="B128" s="19" t="s">
        <v>237</v>
      </c>
      <c r="C128" s="19" t="s">
        <v>62</v>
      </c>
      <c r="D128" s="19" t="s">
        <v>238</v>
      </c>
      <c r="E128" s="35">
        <v>43769</v>
      </c>
      <c r="F128" s="19" t="s">
        <v>10</v>
      </c>
      <c r="G128" s="35">
        <v>43772</v>
      </c>
      <c r="H128" s="19" t="s">
        <v>10</v>
      </c>
      <c r="I128" s="19" t="s">
        <v>59</v>
      </c>
      <c r="J128" s="114"/>
      <c r="K128" s="66" t="s">
        <v>348</v>
      </c>
      <c r="L128" s="67" t="str">
        <f t="shared" si="4"/>
        <v>jueves</v>
      </c>
      <c r="M128" s="67" t="str">
        <f t="shared" si="3"/>
        <v>domingo</v>
      </c>
      <c r="N128" s="74">
        <v>23840</v>
      </c>
      <c r="O128" s="75">
        <f t="shared" ca="1" si="5"/>
        <v>54</v>
      </c>
    </row>
    <row r="129" spans="1:15" ht="15.6" x14ac:dyDescent="0.3">
      <c r="A129" s="19">
        <v>171</v>
      </c>
      <c r="B129" s="19" t="s">
        <v>188</v>
      </c>
      <c r="C129" s="19" t="s">
        <v>62</v>
      </c>
      <c r="D129" s="19" t="s">
        <v>12</v>
      </c>
      <c r="E129" s="35">
        <v>43743</v>
      </c>
      <c r="F129" s="20">
        <v>0.4375</v>
      </c>
      <c r="G129" s="35">
        <v>43745</v>
      </c>
      <c r="H129" s="19" t="s">
        <v>10</v>
      </c>
      <c r="I129" s="19" t="s">
        <v>55</v>
      </c>
      <c r="J129" s="114"/>
      <c r="K129" s="66" t="s">
        <v>348</v>
      </c>
      <c r="L129" s="67" t="str">
        <f t="shared" si="4"/>
        <v>sábado</v>
      </c>
      <c r="M129" s="67" t="str">
        <f t="shared" si="3"/>
        <v>lunes</v>
      </c>
      <c r="N129" s="74">
        <v>26820</v>
      </c>
      <c r="O129" s="75">
        <f t="shared" ca="1" si="5"/>
        <v>46</v>
      </c>
    </row>
    <row r="130" spans="1:15" ht="15.6" x14ac:dyDescent="0.3">
      <c r="A130" s="19">
        <v>172</v>
      </c>
      <c r="B130" s="19" t="s">
        <v>189</v>
      </c>
      <c r="C130" s="19" t="s">
        <v>62</v>
      </c>
      <c r="D130" s="19" t="s">
        <v>12</v>
      </c>
      <c r="E130" s="35">
        <v>43741</v>
      </c>
      <c r="F130" s="19" t="s">
        <v>190</v>
      </c>
      <c r="G130" s="35">
        <v>43741</v>
      </c>
      <c r="H130" s="19" t="s">
        <v>10</v>
      </c>
      <c r="I130" s="19" t="s">
        <v>55</v>
      </c>
      <c r="J130" s="114"/>
      <c r="K130" s="66" t="s">
        <v>348</v>
      </c>
      <c r="L130" s="67" t="str">
        <f t="shared" si="4"/>
        <v>jueves</v>
      </c>
      <c r="M130" s="67" t="str">
        <f t="shared" si="3"/>
        <v>jueves</v>
      </c>
      <c r="N130" s="74">
        <v>24692</v>
      </c>
      <c r="O130" s="75">
        <f t="shared" ca="1" si="5"/>
        <v>52</v>
      </c>
    </row>
    <row r="131" spans="1:15" ht="15.6" x14ac:dyDescent="0.3">
      <c r="A131" s="19">
        <v>173</v>
      </c>
      <c r="B131" s="19" t="s">
        <v>191</v>
      </c>
      <c r="C131" s="19" t="s">
        <v>62</v>
      </c>
      <c r="D131" s="19" t="s">
        <v>37</v>
      </c>
      <c r="E131" s="35">
        <v>43742</v>
      </c>
      <c r="F131" s="20">
        <v>0.52083333333333337</v>
      </c>
      <c r="G131" s="35">
        <v>43744</v>
      </c>
      <c r="H131" s="20">
        <v>0.52083333333333337</v>
      </c>
      <c r="I131" s="19" t="s">
        <v>55</v>
      </c>
      <c r="J131" s="114"/>
      <c r="K131" s="66" t="s">
        <v>348</v>
      </c>
      <c r="L131" s="67" t="str">
        <f t="shared" si="4"/>
        <v>viernes</v>
      </c>
      <c r="M131" s="67" t="str">
        <f t="shared" ref="M131:M194" si="6">TEXT(G131,"DDDD")</f>
        <v>domingo</v>
      </c>
      <c r="N131" s="74">
        <v>25233</v>
      </c>
      <c r="O131" s="75">
        <f t="shared" ca="1" si="5"/>
        <v>50</v>
      </c>
    </row>
    <row r="132" spans="1:15" ht="15.6" x14ac:dyDescent="0.3">
      <c r="A132" s="19">
        <v>174</v>
      </c>
      <c r="B132" s="19" t="s">
        <v>192</v>
      </c>
      <c r="C132" s="19" t="s">
        <v>62</v>
      </c>
      <c r="D132" s="19" t="s">
        <v>68</v>
      </c>
      <c r="E132" s="35">
        <v>43742</v>
      </c>
      <c r="F132" s="20">
        <v>0.53125</v>
      </c>
      <c r="G132" s="35">
        <v>43744</v>
      </c>
      <c r="H132" s="20">
        <v>0.79166666666666663</v>
      </c>
      <c r="I132" s="19" t="s">
        <v>55</v>
      </c>
      <c r="J132" s="114"/>
      <c r="K132" s="66" t="s">
        <v>349</v>
      </c>
      <c r="L132" s="67" t="str">
        <f t="shared" ref="L132:L195" si="7">TEXT(E132,"DDDD")</f>
        <v>viernes</v>
      </c>
      <c r="M132" s="67" t="str">
        <f t="shared" si="6"/>
        <v>domingo</v>
      </c>
      <c r="N132" s="74">
        <v>29902</v>
      </c>
      <c r="O132" s="75">
        <f t="shared" ca="1" si="5"/>
        <v>38</v>
      </c>
    </row>
    <row r="133" spans="1:15" ht="15.6" x14ac:dyDescent="0.3">
      <c r="A133" s="19">
        <v>175</v>
      </c>
      <c r="B133" s="19" t="s">
        <v>193</v>
      </c>
      <c r="C133" s="19" t="s">
        <v>62</v>
      </c>
      <c r="D133" s="19" t="s">
        <v>194</v>
      </c>
      <c r="E133" s="35">
        <v>43743</v>
      </c>
      <c r="F133" s="20">
        <v>0.47222222222222227</v>
      </c>
      <c r="G133" s="35">
        <v>43744</v>
      </c>
      <c r="H133" s="20">
        <v>0.8125</v>
      </c>
      <c r="I133" s="19" t="s">
        <v>138</v>
      </c>
      <c r="J133" s="114"/>
      <c r="K133" s="66" t="s">
        <v>349</v>
      </c>
      <c r="L133" s="67" t="str">
        <f t="shared" si="7"/>
        <v>sábado</v>
      </c>
      <c r="M133" s="67" t="str">
        <f t="shared" si="6"/>
        <v>domingo</v>
      </c>
      <c r="N133" s="74">
        <v>27184</v>
      </c>
      <c r="O133" s="75">
        <f t="shared" ca="1" si="5"/>
        <v>45</v>
      </c>
    </row>
    <row r="134" spans="1:15" ht="15.6" x14ac:dyDescent="0.3">
      <c r="A134" s="19">
        <v>176</v>
      </c>
      <c r="B134" s="19" t="s">
        <v>195</v>
      </c>
      <c r="C134" s="19" t="s">
        <v>62</v>
      </c>
      <c r="D134" s="19" t="s">
        <v>196</v>
      </c>
      <c r="E134" s="35">
        <v>43745</v>
      </c>
      <c r="F134" s="20">
        <v>0.42708333333333331</v>
      </c>
      <c r="G134" s="35">
        <v>43747</v>
      </c>
      <c r="H134" s="20">
        <v>0.42708333333333331</v>
      </c>
      <c r="I134" s="19" t="s">
        <v>59</v>
      </c>
      <c r="J134" s="114"/>
      <c r="K134" s="66" t="s">
        <v>349</v>
      </c>
      <c r="L134" s="67" t="str">
        <f t="shared" si="7"/>
        <v>lunes</v>
      </c>
      <c r="M134" s="67" t="str">
        <f t="shared" si="6"/>
        <v>miércoles</v>
      </c>
      <c r="N134" s="74">
        <v>33461</v>
      </c>
      <c r="O134" s="75">
        <f t="shared" ref="O134:O197" ca="1" si="8">DATEDIF(N134,TODAY(),"y")</f>
        <v>28</v>
      </c>
    </row>
    <row r="135" spans="1:15" ht="15.6" x14ac:dyDescent="0.3">
      <c r="A135" s="19">
        <v>177</v>
      </c>
      <c r="B135" s="19" t="s">
        <v>197</v>
      </c>
      <c r="C135" s="19" t="s">
        <v>62</v>
      </c>
      <c r="D135" s="19" t="s">
        <v>12</v>
      </c>
      <c r="E135" s="35">
        <v>43769</v>
      </c>
      <c r="F135" s="19" t="s">
        <v>198</v>
      </c>
      <c r="G135" s="35">
        <v>43468</v>
      </c>
      <c r="H135" s="20">
        <v>0.70833333333333337</v>
      </c>
      <c r="I135" s="19" t="s">
        <v>59</v>
      </c>
      <c r="J135" s="114"/>
      <c r="K135" s="66" t="s">
        <v>348</v>
      </c>
      <c r="L135" s="67" t="str">
        <f t="shared" si="7"/>
        <v>jueves</v>
      </c>
      <c r="M135" s="67" t="str">
        <f t="shared" si="6"/>
        <v>jueves</v>
      </c>
      <c r="N135" s="74">
        <v>32506</v>
      </c>
      <c r="O135" s="75">
        <f t="shared" ca="1" si="8"/>
        <v>31</v>
      </c>
    </row>
    <row r="136" spans="1:15" ht="15.6" x14ac:dyDescent="0.3">
      <c r="A136" s="19">
        <v>178</v>
      </c>
      <c r="B136" s="19" t="s">
        <v>199</v>
      </c>
      <c r="C136" s="19" t="s">
        <v>200</v>
      </c>
      <c r="D136" s="19" t="s">
        <v>200</v>
      </c>
      <c r="E136" s="35">
        <v>43745</v>
      </c>
      <c r="F136" s="19" t="s">
        <v>10</v>
      </c>
      <c r="G136" s="35">
        <v>43745</v>
      </c>
      <c r="H136" s="19" t="s">
        <v>10</v>
      </c>
      <c r="I136" s="19" t="s">
        <v>55</v>
      </c>
      <c r="J136" s="114"/>
      <c r="K136" s="66" t="s">
        <v>348</v>
      </c>
      <c r="L136" s="67" t="str">
        <f t="shared" si="7"/>
        <v>lunes</v>
      </c>
      <c r="M136" s="67" t="str">
        <f t="shared" si="6"/>
        <v>lunes</v>
      </c>
      <c r="N136" s="74">
        <v>20967</v>
      </c>
      <c r="O136" s="75">
        <f t="shared" ca="1" si="8"/>
        <v>62</v>
      </c>
    </row>
    <row r="137" spans="1:15" ht="15.6" x14ac:dyDescent="0.3">
      <c r="A137" s="19">
        <v>179</v>
      </c>
      <c r="B137" s="19" t="s">
        <v>201</v>
      </c>
      <c r="C137" s="19" t="s">
        <v>62</v>
      </c>
      <c r="D137" s="19" t="s">
        <v>95</v>
      </c>
      <c r="E137" s="35">
        <v>43744</v>
      </c>
      <c r="F137" s="20">
        <v>0.39583333333333331</v>
      </c>
      <c r="G137" s="35">
        <v>43745</v>
      </c>
      <c r="H137" s="20">
        <v>0.39583333333333331</v>
      </c>
      <c r="I137" s="19" t="s">
        <v>138</v>
      </c>
      <c r="J137" s="114"/>
      <c r="K137" s="66" t="s">
        <v>349</v>
      </c>
      <c r="L137" s="67" t="str">
        <f t="shared" si="7"/>
        <v>domingo</v>
      </c>
      <c r="M137" s="67" t="str">
        <f t="shared" si="6"/>
        <v>lunes</v>
      </c>
      <c r="N137" s="74">
        <v>34348</v>
      </c>
      <c r="O137" s="75">
        <f t="shared" ca="1" si="8"/>
        <v>25</v>
      </c>
    </row>
    <row r="138" spans="1:15" ht="15.6" x14ac:dyDescent="0.3">
      <c r="A138" s="19">
        <v>180</v>
      </c>
      <c r="B138" s="19" t="s">
        <v>202</v>
      </c>
      <c r="C138" s="19" t="s">
        <v>47</v>
      </c>
      <c r="D138" s="19" t="s">
        <v>203</v>
      </c>
      <c r="E138" s="35">
        <v>43747</v>
      </c>
      <c r="F138" s="20">
        <v>0.47916666666666669</v>
      </c>
      <c r="G138" s="35">
        <v>43752</v>
      </c>
      <c r="H138" s="20">
        <v>0.79166666666666663</v>
      </c>
      <c r="I138" s="19" t="s">
        <v>127</v>
      </c>
      <c r="J138" s="114"/>
      <c r="K138" s="66" t="s">
        <v>348</v>
      </c>
      <c r="L138" s="67" t="str">
        <f t="shared" si="7"/>
        <v>miércoles</v>
      </c>
      <c r="M138" s="67" t="str">
        <f t="shared" si="6"/>
        <v>lunes</v>
      </c>
      <c r="N138" s="74">
        <v>23421</v>
      </c>
      <c r="O138" s="75">
        <f t="shared" ca="1" si="8"/>
        <v>55</v>
      </c>
    </row>
    <row r="139" spans="1:15" ht="15.6" x14ac:dyDescent="0.3">
      <c r="A139" s="19">
        <v>182</v>
      </c>
      <c r="B139" s="19" t="s">
        <v>336</v>
      </c>
      <c r="C139" s="19" t="s">
        <v>62</v>
      </c>
      <c r="D139" s="19" t="s">
        <v>337</v>
      </c>
      <c r="E139" s="35">
        <v>43747</v>
      </c>
      <c r="F139" s="20">
        <v>0.58333333333333337</v>
      </c>
      <c r="G139" s="35">
        <v>43748</v>
      </c>
      <c r="H139" s="20">
        <v>0.625</v>
      </c>
      <c r="I139" s="19" t="s">
        <v>59</v>
      </c>
      <c r="J139" s="114"/>
      <c r="K139" s="66" t="s">
        <v>349</v>
      </c>
      <c r="L139" s="67" t="str">
        <f t="shared" si="7"/>
        <v>miércoles</v>
      </c>
      <c r="M139" s="67" t="str">
        <f t="shared" si="6"/>
        <v>jueves</v>
      </c>
      <c r="N139" s="74">
        <v>23884</v>
      </c>
      <c r="O139" s="75">
        <f t="shared" ca="1" si="8"/>
        <v>54</v>
      </c>
    </row>
    <row r="140" spans="1:15" ht="15.6" x14ac:dyDescent="0.3">
      <c r="A140" s="19">
        <v>183</v>
      </c>
      <c r="B140" s="19" t="s">
        <v>204</v>
      </c>
      <c r="C140" s="19" t="s">
        <v>205</v>
      </c>
      <c r="D140" s="19" t="s">
        <v>12</v>
      </c>
      <c r="E140" s="35">
        <v>43746</v>
      </c>
      <c r="F140" s="20">
        <v>0.375</v>
      </c>
      <c r="G140" s="35">
        <v>43747</v>
      </c>
      <c r="H140" s="20">
        <v>0.79166666666666663</v>
      </c>
      <c r="I140" s="19" t="s">
        <v>76</v>
      </c>
      <c r="J140" s="114"/>
      <c r="K140" s="66" t="s">
        <v>348</v>
      </c>
      <c r="L140" s="67" t="str">
        <f t="shared" si="7"/>
        <v>martes</v>
      </c>
      <c r="M140" s="67" t="str">
        <f t="shared" si="6"/>
        <v>miércoles</v>
      </c>
      <c r="N140" s="74">
        <v>22429</v>
      </c>
      <c r="O140" s="75">
        <f t="shared" ca="1" si="8"/>
        <v>58</v>
      </c>
    </row>
    <row r="141" spans="1:15" ht="15.6" x14ac:dyDescent="0.3">
      <c r="A141" s="19">
        <v>184</v>
      </c>
      <c r="B141" s="19" t="s">
        <v>239</v>
      </c>
      <c r="C141" s="19" t="s">
        <v>62</v>
      </c>
      <c r="D141" s="19" t="s">
        <v>90</v>
      </c>
      <c r="E141" s="35">
        <v>43769</v>
      </c>
      <c r="F141" s="20">
        <v>0.66666666666666663</v>
      </c>
      <c r="G141" s="35">
        <v>43773</v>
      </c>
      <c r="H141" s="20">
        <v>0.39583333333333331</v>
      </c>
      <c r="I141" s="19" t="s">
        <v>240</v>
      </c>
      <c r="J141" s="114"/>
      <c r="K141" s="66" t="s">
        <v>348</v>
      </c>
      <c r="L141" s="67" t="str">
        <f t="shared" si="7"/>
        <v>jueves</v>
      </c>
      <c r="M141" s="67" t="str">
        <f t="shared" si="6"/>
        <v>lunes</v>
      </c>
      <c r="N141" s="74">
        <v>16746</v>
      </c>
      <c r="O141" s="75">
        <f t="shared" ca="1" si="8"/>
        <v>74</v>
      </c>
    </row>
    <row r="142" spans="1:15" ht="15.6" x14ac:dyDescent="0.3">
      <c r="A142" s="19">
        <v>185</v>
      </c>
      <c r="B142" s="19" t="s">
        <v>206</v>
      </c>
      <c r="C142" s="19" t="s">
        <v>62</v>
      </c>
      <c r="D142" s="19" t="s">
        <v>12</v>
      </c>
      <c r="E142" s="35">
        <v>43748</v>
      </c>
      <c r="F142" s="20">
        <v>0.41666666666666669</v>
      </c>
      <c r="G142" s="35">
        <v>43749</v>
      </c>
      <c r="H142" s="20">
        <v>0.4375</v>
      </c>
      <c r="I142" s="19" t="s">
        <v>55</v>
      </c>
      <c r="J142" s="114"/>
      <c r="K142" s="66" t="s">
        <v>348</v>
      </c>
      <c r="L142" s="67" t="str">
        <f t="shared" si="7"/>
        <v>jueves</v>
      </c>
      <c r="M142" s="67" t="str">
        <f t="shared" si="6"/>
        <v>viernes</v>
      </c>
      <c r="N142" s="74">
        <v>31302</v>
      </c>
      <c r="O142" s="75">
        <f t="shared" ca="1" si="8"/>
        <v>34</v>
      </c>
    </row>
    <row r="143" spans="1:15" ht="15.6" x14ac:dyDescent="0.3">
      <c r="A143" s="19">
        <v>186</v>
      </c>
      <c r="B143" s="19" t="s">
        <v>207</v>
      </c>
      <c r="C143" s="19" t="s">
        <v>38</v>
      </c>
      <c r="D143" s="19" t="s">
        <v>208</v>
      </c>
      <c r="E143" s="35">
        <v>43748</v>
      </c>
      <c r="F143" s="20">
        <v>0.79166666666666663</v>
      </c>
      <c r="G143" s="35">
        <v>43749</v>
      </c>
      <c r="H143" s="20">
        <v>0.79166666666666663</v>
      </c>
      <c r="I143" s="19" t="s">
        <v>138</v>
      </c>
      <c r="J143" s="114"/>
      <c r="K143" s="66" t="s">
        <v>348</v>
      </c>
      <c r="L143" s="67" t="str">
        <f t="shared" si="7"/>
        <v>jueves</v>
      </c>
      <c r="M143" s="67" t="str">
        <f t="shared" si="6"/>
        <v>viernes</v>
      </c>
      <c r="N143" s="74">
        <v>29412</v>
      </c>
      <c r="O143" s="75">
        <f t="shared" ca="1" si="8"/>
        <v>39</v>
      </c>
    </row>
    <row r="144" spans="1:15" ht="15.6" x14ac:dyDescent="0.3">
      <c r="A144" s="19">
        <v>187</v>
      </c>
      <c r="B144" s="19" t="s">
        <v>209</v>
      </c>
      <c r="C144" s="19" t="s">
        <v>62</v>
      </c>
      <c r="D144" s="19" t="s">
        <v>21</v>
      </c>
      <c r="E144" s="35">
        <v>43749</v>
      </c>
      <c r="F144" s="20">
        <v>0.5</v>
      </c>
      <c r="G144" s="35">
        <v>43752</v>
      </c>
      <c r="H144" s="20">
        <v>0.77083333333333337</v>
      </c>
      <c r="I144" s="19" t="s">
        <v>59</v>
      </c>
      <c r="J144" s="114"/>
      <c r="K144" s="66" t="s">
        <v>348</v>
      </c>
      <c r="L144" s="67" t="str">
        <f t="shared" si="7"/>
        <v>viernes</v>
      </c>
      <c r="M144" s="67" t="str">
        <f t="shared" si="6"/>
        <v>lunes</v>
      </c>
      <c r="N144" s="74">
        <v>18117</v>
      </c>
      <c r="O144" s="75">
        <f t="shared" ca="1" si="8"/>
        <v>70</v>
      </c>
    </row>
    <row r="145" spans="1:15" ht="15.6" x14ac:dyDescent="0.3">
      <c r="A145" s="19">
        <v>189</v>
      </c>
      <c r="B145" s="19" t="s">
        <v>210</v>
      </c>
      <c r="C145" s="19" t="s">
        <v>62</v>
      </c>
      <c r="D145" s="19" t="s">
        <v>21</v>
      </c>
      <c r="E145" s="35">
        <v>43750</v>
      </c>
      <c r="F145" s="20">
        <v>0.4375</v>
      </c>
      <c r="G145" s="35">
        <v>43750</v>
      </c>
      <c r="H145" s="20">
        <v>0.83333333333333337</v>
      </c>
      <c r="I145" s="19" t="s">
        <v>59</v>
      </c>
      <c r="J145" s="114"/>
      <c r="K145" s="66" t="s">
        <v>349</v>
      </c>
      <c r="L145" s="67" t="str">
        <f t="shared" si="7"/>
        <v>sábado</v>
      </c>
      <c r="M145" s="67" t="str">
        <f t="shared" si="6"/>
        <v>sábado</v>
      </c>
      <c r="N145" s="74">
        <v>26516</v>
      </c>
      <c r="O145" s="75">
        <f t="shared" ca="1" si="8"/>
        <v>47</v>
      </c>
    </row>
    <row r="146" spans="1:15" ht="15.6" x14ac:dyDescent="0.3">
      <c r="A146" s="19">
        <v>190</v>
      </c>
      <c r="B146" s="19" t="s">
        <v>211</v>
      </c>
      <c r="C146" s="19" t="s">
        <v>62</v>
      </c>
      <c r="D146" s="19" t="s">
        <v>212</v>
      </c>
      <c r="E146" s="35">
        <v>43750</v>
      </c>
      <c r="F146" s="20">
        <v>0.54166666666666663</v>
      </c>
      <c r="G146" s="35">
        <v>43752</v>
      </c>
      <c r="H146" s="20">
        <v>0.39583333333333331</v>
      </c>
      <c r="I146" s="19" t="s">
        <v>138</v>
      </c>
      <c r="J146" s="114"/>
      <c r="K146" s="66" t="s">
        <v>348</v>
      </c>
      <c r="L146" s="67" t="str">
        <f t="shared" si="7"/>
        <v>sábado</v>
      </c>
      <c r="M146" s="67" t="str">
        <f t="shared" si="6"/>
        <v>lunes</v>
      </c>
      <c r="N146" s="74">
        <v>30915</v>
      </c>
      <c r="O146" s="75">
        <f t="shared" ca="1" si="8"/>
        <v>35</v>
      </c>
    </row>
    <row r="147" spans="1:15" ht="15.6" x14ac:dyDescent="0.3">
      <c r="A147" s="19">
        <v>191</v>
      </c>
      <c r="B147" s="19" t="s">
        <v>214</v>
      </c>
      <c r="C147" s="19" t="s">
        <v>62</v>
      </c>
      <c r="D147" s="19" t="s">
        <v>180</v>
      </c>
      <c r="E147" s="35">
        <v>43750</v>
      </c>
      <c r="F147" s="20">
        <v>0.58333333333333337</v>
      </c>
      <c r="G147" s="35">
        <v>43751</v>
      </c>
      <c r="H147" s="20">
        <v>0.41666666666666669</v>
      </c>
      <c r="I147" s="19" t="s">
        <v>138</v>
      </c>
      <c r="J147" s="114"/>
      <c r="K147" s="66" t="s">
        <v>348</v>
      </c>
      <c r="L147" s="67" t="str">
        <f t="shared" si="7"/>
        <v>sábado</v>
      </c>
      <c r="M147" s="67" t="str">
        <f t="shared" si="6"/>
        <v>domingo</v>
      </c>
      <c r="N147" s="74">
        <v>32616</v>
      </c>
      <c r="O147" s="75">
        <f t="shared" ca="1" si="8"/>
        <v>30</v>
      </c>
    </row>
    <row r="148" spans="1:15" ht="15.6" x14ac:dyDescent="0.3">
      <c r="A148" s="19">
        <v>192</v>
      </c>
      <c r="B148" s="19" t="s">
        <v>215</v>
      </c>
      <c r="C148" s="19" t="s">
        <v>62</v>
      </c>
      <c r="D148" s="19" t="s">
        <v>68</v>
      </c>
      <c r="E148" s="35">
        <v>43751</v>
      </c>
      <c r="F148" s="20">
        <v>0.61111111111111105</v>
      </c>
      <c r="G148" s="35">
        <v>43751</v>
      </c>
      <c r="H148" s="20">
        <v>0.8125</v>
      </c>
      <c r="I148" s="19" t="s">
        <v>53</v>
      </c>
      <c r="J148" s="114"/>
      <c r="K148" s="66" t="s">
        <v>348</v>
      </c>
      <c r="L148" s="67" t="str">
        <f t="shared" si="7"/>
        <v>domingo</v>
      </c>
      <c r="M148" s="67" t="str">
        <f t="shared" si="6"/>
        <v>domingo</v>
      </c>
      <c r="N148" s="74">
        <v>30726</v>
      </c>
      <c r="O148" s="75">
        <f t="shared" ca="1" si="8"/>
        <v>35</v>
      </c>
    </row>
    <row r="149" spans="1:15" ht="15.6" x14ac:dyDescent="0.3">
      <c r="A149" s="19">
        <v>193</v>
      </c>
      <c r="B149" s="19" t="s">
        <v>216</v>
      </c>
      <c r="C149" s="19" t="s">
        <v>217</v>
      </c>
      <c r="D149" s="19" t="s">
        <v>218</v>
      </c>
      <c r="E149" s="35">
        <v>43752</v>
      </c>
      <c r="F149" s="20">
        <v>0.44444444444444442</v>
      </c>
      <c r="G149" s="35">
        <v>43754</v>
      </c>
      <c r="H149" s="19" t="s">
        <v>10</v>
      </c>
      <c r="I149" s="19" t="s">
        <v>53</v>
      </c>
      <c r="J149" s="114"/>
      <c r="K149" s="66" t="s">
        <v>348</v>
      </c>
      <c r="L149" s="67" t="str">
        <f t="shared" si="7"/>
        <v>lunes</v>
      </c>
      <c r="M149" s="67" t="str">
        <f t="shared" si="6"/>
        <v>miércoles</v>
      </c>
      <c r="N149" s="74">
        <v>26614</v>
      </c>
      <c r="O149" s="75">
        <f t="shared" ca="1" si="8"/>
        <v>47</v>
      </c>
    </row>
    <row r="150" spans="1:15" ht="15.6" x14ac:dyDescent="0.3">
      <c r="A150" s="19">
        <v>194</v>
      </c>
      <c r="B150" s="19" t="s">
        <v>219</v>
      </c>
      <c r="C150" s="19" t="s">
        <v>62</v>
      </c>
      <c r="D150" s="19" t="s">
        <v>95</v>
      </c>
      <c r="E150" s="35">
        <v>43752</v>
      </c>
      <c r="F150" s="20">
        <v>0.42708333333333331</v>
      </c>
      <c r="G150" s="35">
        <v>43753</v>
      </c>
      <c r="H150" s="19" t="s">
        <v>10</v>
      </c>
      <c r="I150" s="19" t="s">
        <v>53</v>
      </c>
      <c r="J150" s="114"/>
      <c r="K150" s="66" t="s">
        <v>349</v>
      </c>
      <c r="L150" s="67" t="str">
        <f t="shared" si="7"/>
        <v>lunes</v>
      </c>
      <c r="M150" s="67" t="str">
        <f t="shared" si="6"/>
        <v>martes</v>
      </c>
      <c r="N150" s="74">
        <v>27963</v>
      </c>
      <c r="O150" s="75">
        <f t="shared" ca="1" si="8"/>
        <v>43</v>
      </c>
    </row>
    <row r="151" spans="1:15" ht="15.6" x14ac:dyDescent="0.3">
      <c r="A151" s="19">
        <v>195</v>
      </c>
      <c r="B151" s="19" t="s">
        <v>241</v>
      </c>
      <c r="C151" s="19" t="s">
        <v>25</v>
      </c>
      <c r="D151" s="19" t="s">
        <v>242</v>
      </c>
      <c r="E151" s="35">
        <v>43769</v>
      </c>
      <c r="F151" s="20">
        <v>0.88541666666666663</v>
      </c>
      <c r="G151" s="35">
        <v>43775</v>
      </c>
      <c r="H151" s="20">
        <v>0.54166666666666663</v>
      </c>
      <c r="I151" s="19" t="s">
        <v>59</v>
      </c>
      <c r="J151" s="114"/>
      <c r="K151" s="66" t="s">
        <v>348</v>
      </c>
      <c r="L151" s="67" t="str">
        <f t="shared" si="7"/>
        <v>jueves</v>
      </c>
      <c r="M151" s="67" t="str">
        <f t="shared" si="6"/>
        <v>miércoles</v>
      </c>
      <c r="N151" s="74">
        <v>19840</v>
      </c>
      <c r="O151" s="75">
        <f t="shared" ca="1" si="8"/>
        <v>65</v>
      </c>
    </row>
    <row r="152" spans="1:15" ht="15.6" x14ac:dyDescent="0.3">
      <c r="A152" s="19">
        <v>196</v>
      </c>
      <c r="B152" s="19" t="s">
        <v>220</v>
      </c>
      <c r="C152" s="19" t="s">
        <v>62</v>
      </c>
      <c r="D152" s="19" t="s">
        <v>221</v>
      </c>
      <c r="E152" s="35">
        <v>43753</v>
      </c>
      <c r="F152" s="20">
        <v>0.4375</v>
      </c>
      <c r="G152" s="35">
        <v>43755</v>
      </c>
      <c r="H152" s="20">
        <v>0.4375</v>
      </c>
      <c r="I152" s="19" t="s">
        <v>55</v>
      </c>
      <c r="J152" s="114"/>
      <c r="K152" s="66" t="s">
        <v>348</v>
      </c>
      <c r="L152" s="67" t="str">
        <f t="shared" si="7"/>
        <v>martes</v>
      </c>
      <c r="M152" s="67" t="str">
        <f t="shared" si="6"/>
        <v>jueves</v>
      </c>
      <c r="N152" s="74">
        <v>32378</v>
      </c>
      <c r="O152" s="75">
        <f t="shared" ca="1" si="8"/>
        <v>31</v>
      </c>
    </row>
    <row r="153" spans="1:15" ht="15.6" x14ac:dyDescent="0.3">
      <c r="A153" s="19">
        <v>198</v>
      </c>
      <c r="B153" s="19" t="s">
        <v>222</v>
      </c>
      <c r="C153" s="19" t="s">
        <v>57</v>
      </c>
      <c r="D153" s="19" t="s">
        <v>223</v>
      </c>
      <c r="E153" s="35">
        <v>43756</v>
      </c>
      <c r="F153" s="20">
        <v>0.45833333333333331</v>
      </c>
      <c r="G153" s="35">
        <v>43756</v>
      </c>
      <c r="H153" s="20">
        <v>0.79166666666666663</v>
      </c>
      <c r="I153" s="19" t="s">
        <v>59</v>
      </c>
      <c r="J153" s="114"/>
      <c r="K153" s="66" t="s">
        <v>349</v>
      </c>
      <c r="L153" s="67" t="str">
        <f t="shared" si="7"/>
        <v>viernes</v>
      </c>
      <c r="M153" s="67" t="str">
        <f t="shared" si="6"/>
        <v>viernes</v>
      </c>
      <c r="N153" s="74">
        <v>32021</v>
      </c>
      <c r="O153" s="75">
        <f t="shared" ca="1" si="8"/>
        <v>32</v>
      </c>
    </row>
    <row r="154" spans="1:15" ht="15.6" x14ac:dyDescent="0.3">
      <c r="A154" s="19">
        <v>199</v>
      </c>
      <c r="B154" s="19" t="s">
        <v>224</v>
      </c>
      <c r="C154" s="19" t="s">
        <v>62</v>
      </c>
      <c r="D154" s="19" t="s">
        <v>90</v>
      </c>
      <c r="E154" s="35">
        <v>43757</v>
      </c>
      <c r="F154" s="20">
        <v>0.39583333333333331</v>
      </c>
      <c r="G154" s="35">
        <v>43759</v>
      </c>
      <c r="H154" s="20">
        <v>0.8125</v>
      </c>
      <c r="I154" s="19" t="s">
        <v>59</v>
      </c>
      <c r="J154" s="114"/>
      <c r="K154" s="66" t="s">
        <v>349</v>
      </c>
      <c r="L154" s="67" t="str">
        <f t="shared" si="7"/>
        <v>sábado</v>
      </c>
      <c r="M154" s="67" t="str">
        <f t="shared" si="6"/>
        <v>lunes</v>
      </c>
      <c r="N154" s="74">
        <v>30165</v>
      </c>
      <c r="O154" s="75">
        <f t="shared" ca="1" si="8"/>
        <v>37</v>
      </c>
    </row>
    <row r="155" spans="1:15" ht="15.6" x14ac:dyDescent="0.3">
      <c r="A155" s="19">
        <v>200</v>
      </c>
      <c r="B155" s="19" t="s">
        <v>225</v>
      </c>
      <c r="C155" s="19" t="s">
        <v>62</v>
      </c>
      <c r="D155" s="19" t="s">
        <v>226</v>
      </c>
      <c r="E155" s="35">
        <v>43757</v>
      </c>
      <c r="F155" s="20">
        <v>0.70833333333333337</v>
      </c>
      <c r="G155" s="35">
        <v>43758</v>
      </c>
      <c r="H155" s="20">
        <v>0.4375</v>
      </c>
      <c r="I155" s="19" t="s">
        <v>59</v>
      </c>
      <c r="J155" s="114"/>
      <c r="K155" s="66" t="s">
        <v>349</v>
      </c>
      <c r="L155" s="67" t="str">
        <f t="shared" si="7"/>
        <v>sábado</v>
      </c>
      <c r="M155" s="67" t="str">
        <f t="shared" si="6"/>
        <v>domingo</v>
      </c>
      <c r="N155" s="74">
        <v>25265</v>
      </c>
      <c r="O155" s="75">
        <f t="shared" ca="1" si="8"/>
        <v>50</v>
      </c>
    </row>
    <row r="156" spans="1:15" ht="15.6" x14ac:dyDescent="0.3">
      <c r="A156" s="19">
        <v>201</v>
      </c>
      <c r="B156" s="19" t="s">
        <v>227</v>
      </c>
      <c r="C156" s="19" t="s">
        <v>62</v>
      </c>
      <c r="D156" s="19" t="s">
        <v>228</v>
      </c>
      <c r="E156" s="35">
        <v>43757</v>
      </c>
      <c r="F156" s="20">
        <v>0.75</v>
      </c>
      <c r="G156" s="35">
        <v>43758</v>
      </c>
      <c r="H156" s="20">
        <v>0.79166666666666663</v>
      </c>
      <c r="I156" s="19" t="s">
        <v>138</v>
      </c>
      <c r="J156" s="114"/>
      <c r="K156" s="66" t="s">
        <v>348</v>
      </c>
      <c r="L156" s="67" t="str">
        <f t="shared" si="7"/>
        <v>sábado</v>
      </c>
      <c r="M156" s="67" t="str">
        <f t="shared" si="6"/>
        <v>domingo</v>
      </c>
      <c r="N156" s="74">
        <v>29374</v>
      </c>
      <c r="O156" s="75">
        <f t="shared" ca="1" si="8"/>
        <v>39</v>
      </c>
    </row>
    <row r="157" spans="1:15" ht="15.6" x14ac:dyDescent="0.3">
      <c r="A157" s="19">
        <v>202</v>
      </c>
      <c r="B157" s="19" t="s">
        <v>229</v>
      </c>
      <c r="C157" s="19" t="s">
        <v>62</v>
      </c>
      <c r="D157" s="19" t="s">
        <v>12</v>
      </c>
      <c r="E157" s="35">
        <v>43759</v>
      </c>
      <c r="F157" s="19" t="s">
        <v>10</v>
      </c>
      <c r="G157" s="35">
        <v>43759</v>
      </c>
      <c r="H157" s="20">
        <v>0.70833333333333337</v>
      </c>
      <c r="I157" s="19" t="s">
        <v>53</v>
      </c>
      <c r="J157" s="114"/>
      <c r="K157" s="66" t="s">
        <v>348</v>
      </c>
      <c r="L157" s="67" t="str">
        <f t="shared" si="7"/>
        <v>lunes</v>
      </c>
      <c r="M157" s="67" t="str">
        <f t="shared" si="6"/>
        <v>lunes</v>
      </c>
      <c r="N157" s="74">
        <v>29250</v>
      </c>
      <c r="O157" s="75">
        <f t="shared" ca="1" si="8"/>
        <v>39</v>
      </c>
    </row>
    <row r="158" spans="1:15" ht="15.6" x14ac:dyDescent="0.3">
      <c r="A158" s="19">
        <v>203</v>
      </c>
      <c r="B158" s="19" t="s">
        <v>230</v>
      </c>
      <c r="C158" s="19" t="s">
        <v>62</v>
      </c>
      <c r="D158" s="19" t="s">
        <v>37</v>
      </c>
      <c r="E158" s="35">
        <v>43759</v>
      </c>
      <c r="F158" s="20">
        <v>0.375</v>
      </c>
      <c r="G158" s="35">
        <v>43760</v>
      </c>
      <c r="H158" s="20">
        <v>0.375</v>
      </c>
      <c r="I158" s="19" t="s">
        <v>55</v>
      </c>
      <c r="J158" s="114"/>
      <c r="K158" s="66" t="s">
        <v>349</v>
      </c>
      <c r="L158" s="67" t="str">
        <f t="shared" si="7"/>
        <v>lunes</v>
      </c>
      <c r="M158" s="67" t="str">
        <f t="shared" si="6"/>
        <v>martes</v>
      </c>
      <c r="N158" s="74">
        <v>17284</v>
      </c>
      <c r="O158" s="75">
        <f t="shared" ca="1" si="8"/>
        <v>72</v>
      </c>
    </row>
    <row r="159" spans="1:15" ht="15.6" x14ac:dyDescent="0.3">
      <c r="A159" s="19">
        <v>204</v>
      </c>
      <c r="B159" s="19" t="s">
        <v>231</v>
      </c>
      <c r="C159" s="19" t="s">
        <v>62</v>
      </c>
      <c r="D159" s="19" t="s">
        <v>232</v>
      </c>
      <c r="E159" s="35">
        <v>43760</v>
      </c>
      <c r="F159" s="19" t="s">
        <v>10</v>
      </c>
      <c r="G159" s="35">
        <v>43760</v>
      </c>
      <c r="H159" s="19" t="s">
        <v>10</v>
      </c>
      <c r="I159" s="19" t="s">
        <v>59</v>
      </c>
      <c r="J159" s="114"/>
      <c r="K159" s="66" t="s">
        <v>348</v>
      </c>
      <c r="L159" s="67" t="str">
        <f t="shared" si="7"/>
        <v>martes</v>
      </c>
      <c r="M159" s="67" t="str">
        <f t="shared" si="6"/>
        <v>martes</v>
      </c>
      <c r="N159" s="74">
        <v>19973</v>
      </c>
      <c r="O159" s="75">
        <f t="shared" ca="1" si="8"/>
        <v>65</v>
      </c>
    </row>
    <row r="160" spans="1:15" ht="15.6" x14ac:dyDescent="0.3">
      <c r="A160" s="19">
        <v>206</v>
      </c>
      <c r="B160" s="19" t="s">
        <v>233</v>
      </c>
      <c r="C160" s="19" t="s">
        <v>62</v>
      </c>
      <c r="D160" s="19" t="s">
        <v>45</v>
      </c>
      <c r="E160" s="35">
        <v>43762</v>
      </c>
      <c r="F160" s="20">
        <v>0.41666666666666669</v>
      </c>
      <c r="G160" s="35">
        <v>43764</v>
      </c>
      <c r="H160" s="20">
        <v>0.45833333333333331</v>
      </c>
      <c r="I160" s="19" t="s">
        <v>59</v>
      </c>
      <c r="J160" s="114"/>
      <c r="K160" s="66" t="s">
        <v>348</v>
      </c>
      <c r="L160" s="67" t="str">
        <f t="shared" si="7"/>
        <v>jueves</v>
      </c>
      <c r="M160" s="67" t="str">
        <f t="shared" si="6"/>
        <v>sábado</v>
      </c>
      <c r="N160" s="74">
        <v>28599</v>
      </c>
      <c r="O160" s="75">
        <f t="shared" ca="1" si="8"/>
        <v>41</v>
      </c>
    </row>
    <row r="161" spans="1:15" ht="15.6" x14ac:dyDescent="0.3">
      <c r="A161" s="19">
        <v>208</v>
      </c>
      <c r="B161" s="19" t="s">
        <v>234</v>
      </c>
      <c r="C161" s="19" t="s">
        <v>62</v>
      </c>
      <c r="D161" s="19" t="s">
        <v>235</v>
      </c>
      <c r="E161" s="35">
        <v>43766</v>
      </c>
      <c r="F161" s="20">
        <v>0.45833333333333331</v>
      </c>
      <c r="G161" s="35">
        <v>43767</v>
      </c>
      <c r="H161" s="20">
        <v>0.45833333333333331</v>
      </c>
      <c r="I161" s="19" t="s">
        <v>138</v>
      </c>
      <c r="J161" s="114"/>
      <c r="K161" s="66" t="s">
        <v>348</v>
      </c>
      <c r="L161" s="67" t="str">
        <f t="shared" si="7"/>
        <v>lunes</v>
      </c>
      <c r="M161" s="67" t="str">
        <f t="shared" si="6"/>
        <v>martes</v>
      </c>
      <c r="N161" s="74">
        <v>30803</v>
      </c>
      <c r="O161" s="75">
        <f t="shared" ca="1" si="8"/>
        <v>35</v>
      </c>
    </row>
    <row r="162" spans="1:15" ht="15.6" x14ac:dyDescent="0.3">
      <c r="A162" s="19">
        <v>209</v>
      </c>
      <c r="B162" s="19" t="s">
        <v>236</v>
      </c>
      <c r="C162" s="19" t="s">
        <v>38</v>
      </c>
      <c r="D162" s="19" t="s">
        <v>38</v>
      </c>
      <c r="E162" s="35">
        <v>43766</v>
      </c>
      <c r="F162" s="20">
        <v>0.45833333333333331</v>
      </c>
      <c r="G162" s="35">
        <v>43767</v>
      </c>
      <c r="H162" s="20">
        <v>0.35416666666666669</v>
      </c>
      <c r="I162" s="19" t="s">
        <v>138</v>
      </c>
      <c r="J162" s="114"/>
      <c r="K162" s="66" t="s">
        <v>348</v>
      </c>
      <c r="L162" s="67" t="str">
        <f t="shared" si="7"/>
        <v>lunes</v>
      </c>
      <c r="M162" s="67" t="str">
        <f t="shared" si="6"/>
        <v>martes</v>
      </c>
      <c r="N162" s="74">
        <v>21493</v>
      </c>
      <c r="O162" s="75">
        <f t="shared" ca="1" si="8"/>
        <v>61</v>
      </c>
    </row>
    <row r="163" spans="1:15" ht="15.6" x14ac:dyDescent="0.3">
      <c r="A163" s="19">
        <v>210</v>
      </c>
      <c r="B163" s="19" t="s">
        <v>332</v>
      </c>
      <c r="C163" s="19" t="s">
        <v>62</v>
      </c>
      <c r="D163" s="19" t="s">
        <v>196</v>
      </c>
      <c r="E163" s="35">
        <v>43768</v>
      </c>
      <c r="F163" s="20">
        <v>0.39583333333333331</v>
      </c>
      <c r="G163" s="35">
        <v>43773</v>
      </c>
      <c r="H163" s="20">
        <v>0.39583333333333331</v>
      </c>
      <c r="I163" s="19" t="s">
        <v>59</v>
      </c>
      <c r="J163" s="114"/>
      <c r="K163" s="66" t="s">
        <v>348</v>
      </c>
      <c r="L163" s="67" t="str">
        <f t="shared" si="7"/>
        <v>miércoles</v>
      </c>
      <c r="M163" s="67" t="str">
        <f t="shared" si="6"/>
        <v>lunes</v>
      </c>
      <c r="N163" s="74">
        <v>28901</v>
      </c>
      <c r="O163" s="75">
        <f t="shared" ca="1" si="8"/>
        <v>40</v>
      </c>
    </row>
    <row r="164" spans="1:15" ht="15.6" x14ac:dyDescent="0.3">
      <c r="A164" s="19">
        <v>211</v>
      </c>
      <c r="B164" s="19" t="s">
        <v>243</v>
      </c>
      <c r="C164" s="19" t="s">
        <v>62</v>
      </c>
      <c r="D164" s="19" t="s">
        <v>90</v>
      </c>
      <c r="E164" s="36">
        <v>43768</v>
      </c>
      <c r="F164" s="21">
        <v>0.52777777777777779</v>
      </c>
      <c r="G164" s="36">
        <v>43772</v>
      </c>
      <c r="H164" s="21">
        <v>0.75</v>
      </c>
      <c r="I164" s="19" t="s">
        <v>59</v>
      </c>
      <c r="J164" s="114"/>
      <c r="K164" s="66" t="s">
        <v>348</v>
      </c>
      <c r="L164" s="67" t="str">
        <f t="shared" si="7"/>
        <v>miércoles</v>
      </c>
      <c r="M164" s="67" t="str">
        <f t="shared" si="6"/>
        <v>domingo</v>
      </c>
      <c r="N164" s="74">
        <v>33439</v>
      </c>
      <c r="O164" s="75">
        <f t="shared" ca="1" si="8"/>
        <v>28</v>
      </c>
    </row>
    <row r="165" spans="1:15" ht="15.6" x14ac:dyDescent="0.3">
      <c r="A165" s="19">
        <v>212</v>
      </c>
      <c r="B165" s="19" t="s">
        <v>244</v>
      </c>
      <c r="C165" s="19" t="s">
        <v>62</v>
      </c>
      <c r="D165" s="19" t="s">
        <v>12</v>
      </c>
      <c r="E165" s="36">
        <v>43769</v>
      </c>
      <c r="F165" s="21">
        <v>0.5625</v>
      </c>
      <c r="G165" s="36">
        <v>43772</v>
      </c>
      <c r="H165" s="22" t="s">
        <v>10</v>
      </c>
      <c r="I165" s="19" t="s">
        <v>59</v>
      </c>
      <c r="J165" s="114"/>
      <c r="K165" s="66" t="s">
        <v>349</v>
      </c>
      <c r="L165" s="67" t="str">
        <f t="shared" si="7"/>
        <v>jueves</v>
      </c>
      <c r="M165" s="67" t="str">
        <f t="shared" si="6"/>
        <v>domingo</v>
      </c>
      <c r="N165" s="74">
        <v>28833</v>
      </c>
      <c r="O165" s="75">
        <f t="shared" ca="1" si="8"/>
        <v>41</v>
      </c>
    </row>
    <row r="166" spans="1:15" ht="15.6" x14ac:dyDescent="0.3">
      <c r="A166" s="19">
        <v>213</v>
      </c>
      <c r="B166" s="19" t="s">
        <v>245</v>
      </c>
      <c r="C166" s="19" t="s">
        <v>62</v>
      </c>
      <c r="D166" s="19" t="s">
        <v>9</v>
      </c>
      <c r="E166" s="36">
        <v>43769</v>
      </c>
      <c r="F166" s="21">
        <v>0.77777777777777779</v>
      </c>
      <c r="G166" s="36">
        <v>43774</v>
      </c>
      <c r="H166" s="21">
        <v>0.45833333333333331</v>
      </c>
      <c r="I166" s="19" t="s">
        <v>59</v>
      </c>
      <c r="J166" s="115"/>
      <c r="K166" s="66" t="s">
        <v>348</v>
      </c>
      <c r="L166" s="67" t="str">
        <f t="shared" si="7"/>
        <v>jueves</v>
      </c>
      <c r="M166" s="67" t="str">
        <f t="shared" si="6"/>
        <v>martes</v>
      </c>
      <c r="N166" s="74">
        <v>30220</v>
      </c>
      <c r="O166" s="75">
        <f t="shared" ca="1" si="8"/>
        <v>37</v>
      </c>
    </row>
    <row r="167" spans="1:15" ht="15.6" x14ac:dyDescent="0.3">
      <c r="A167" s="23">
        <v>207</v>
      </c>
      <c r="B167" s="23" t="s">
        <v>247</v>
      </c>
      <c r="C167" s="23" t="s">
        <v>62</v>
      </c>
      <c r="D167" s="23" t="s">
        <v>12</v>
      </c>
      <c r="E167" s="37">
        <v>43790</v>
      </c>
      <c r="F167" s="24">
        <v>0.33333333333333331</v>
      </c>
      <c r="G167" s="37">
        <v>43793</v>
      </c>
      <c r="H167" s="24">
        <v>0.47916666666666669</v>
      </c>
      <c r="I167" s="23" t="s">
        <v>55</v>
      </c>
      <c r="J167" s="116" t="s">
        <v>246</v>
      </c>
      <c r="K167" s="66" t="s">
        <v>349</v>
      </c>
      <c r="L167" s="67" t="str">
        <f t="shared" si="7"/>
        <v>jueves</v>
      </c>
      <c r="M167" s="67" t="str">
        <f t="shared" si="6"/>
        <v>domingo</v>
      </c>
      <c r="N167" s="74">
        <v>25834</v>
      </c>
      <c r="O167" s="75">
        <f t="shared" ca="1" si="8"/>
        <v>49</v>
      </c>
    </row>
    <row r="168" spans="1:15" ht="15.6" x14ac:dyDescent="0.3">
      <c r="A168" s="23">
        <v>214</v>
      </c>
      <c r="B168" s="23" t="s">
        <v>248</v>
      </c>
      <c r="C168" s="23" t="s">
        <v>62</v>
      </c>
      <c r="D168" s="23" t="s">
        <v>12</v>
      </c>
      <c r="E168" s="37">
        <v>43771</v>
      </c>
      <c r="F168" s="24">
        <v>0.56944444444444442</v>
      </c>
      <c r="G168" s="37">
        <v>43772</v>
      </c>
      <c r="H168" s="24">
        <v>0.56944444444444442</v>
      </c>
      <c r="I168" s="23" t="s">
        <v>53</v>
      </c>
      <c r="J168" s="117"/>
      <c r="K168" s="66" t="s">
        <v>348</v>
      </c>
      <c r="L168" s="67" t="str">
        <f t="shared" si="7"/>
        <v>sábado</v>
      </c>
      <c r="M168" s="67" t="str">
        <f t="shared" si="6"/>
        <v>domingo</v>
      </c>
      <c r="N168" s="74">
        <v>28457</v>
      </c>
      <c r="O168" s="75">
        <f t="shared" ca="1" si="8"/>
        <v>42</v>
      </c>
    </row>
    <row r="169" spans="1:15" ht="15.6" x14ac:dyDescent="0.3">
      <c r="A169" s="23">
        <v>216</v>
      </c>
      <c r="B169" s="23" t="s">
        <v>249</v>
      </c>
      <c r="C169" s="23" t="s">
        <v>62</v>
      </c>
      <c r="D169" s="23" t="s">
        <v>12</v>
      </c>
      <c r="E169" s="37">
        <v>43775</v>
      </c>
      <c r="F169" s="24">
        <v>0.52083333333333337</v>
      </c>
      <c r="G169" s="37">
        <v>43776</v>
      </c>
      <c r="H169" s="24">
        <v>0.52083333333333337</v>
      </c>
      <c r="I169" s="23" t="s">
        <v>138</v>
      </c>
      <c r="J169" s="117"/>
      <c r="K169" s="66" t="s">
        <v>348</v>
      </c>
      <c r="L169" s="67" t="str">
        <f t="shared" si="7"/>
        <v>miércoles</v>
      </c>
      <c r="M169" s="67" t="str">
        <f t="shared" si="6"/>
        <v>jueves</v>
      </c>
      <c r="N169" s="74">
        <v>25305</v>
      </c>
      <c r="O169" s="75">
        <f t="shared" ca="1" si="8"/>
        <v>50</v>
      </c>
    </row>
    <row r="170" spans="1:15" ht="15.6" x14ac:dyDescent="0.3">
      <c r="A170" s="23">
        <v>217</v>
      </c>
      <c r="B170" s="23" t="s">
        <v>333</v>
      </c>
      <c r="C170" s="23" t="s">
        <v>62</v>
      </c>
      <c r="D170" s="23" t="s">
        <v>21</v>
      </c>
      <c r="E170" s="37">
        <v>43777</v>
      </c>
      <c r="F170" s="24">
        <v>0.45833333333333331</v>
      </c>
      <c r="G170" s="37">
        <v>43778</v>
      </c>
      <c r="H170" s="24">
        <v>0.45833333333333331</v>
      </c>
      <c r="I170" s="23" t="s">
        <v>53</v>
      </c>
      <c r="J170" s="117"/>
      <c r="K170" s="66" t="s">
        <v>349</v>
      </c>
      <c r="L170" s="67" t="str">
        <f t="shared" si="7"/>
        <v>viernes</v>
      </c>
      <c r="M170" s="67" t="str">
        <f t="shared" si="6"/>
        <v>sábado</v>
      </c>
      <c r="N170" s="74">
        <v>28325</v>
      </c>
      <c r="O170" s="75">
        <f t="shared" ca="1" si="8"/>
        <v>42</v>
      </c>
    </row>
    <row r="171" spans="1:15" ht="15.6" x14ac:dyDescent="0.3">
      <c r="A171" s="23">
        <v>218</v>
      </c>
      <c r="B171" s="23" t="s">
        <v>250</v>
      </c>
      <c r="C171" s="23" t="s">
        <v>62</v>
      </c>
      <c r="D171" s="23" t="s">
        <v>12</v>
      </c>
      <c r="E171" s="37">
        <v>43778</v>
      </c>
      <c r="F171" s="24">
        <v>0.3888888888888889</v>
      </c>
      <c r="G171" s="37">
        <v>43779</v>
      </c>
      <c r="H171" s="24">
        <v>0.375</v>
      </c>
      <c r="I171" s="23" t="s">
        <v>138</v>
      </c>
      <c r="J171" s="117"/>
      <c r="K171" s="66" t="s">
        <v>348</v>
      </c>
      <c r="L171" s="67" t="str">
        <f t="shared" si="7"/>
        <v>sábado</v>
      </c>
      <c r="M171" s="67" t="str">
        <f t="shared" si="6"/>
        <v>domingo</v>
      </c>
      <c r="N171" s="74">
        <v>26119</v>
      </c>
      <c r="O171" s="75">
        <f t="shared" ca="1" si="8"/>
        <v>48</v>
      </c>
    </row>
    <row r="172" spans="1:15" ht="15.6" x14ac:dyDescent="0.3">
      <c r="A172" s="23">
        <v>219</v>
      </c>
      <c r="B172" s="23" t="s">
        <v>251</v>
      </c>
      <c r="C172" s="23" t="s">
        <v>62</v>
      </c>
      <c r="D172" s="23" t="s">
        <v>12</v>
      </c>
      <c r="E172" s="37">
        <v>43778</v>
      </c>
      <c r="F172" s="24">
        <v>0.45833333333333331</v>
      </c>
      <c r="G172" s="37">
        <v>43780</v>
      </c>
      <c r="H172" s="24">
        <v>0.45833333333333331</v>
      </c>
      <c r="I172" s="23" t="s">
        <v>138</v>
      </c>
      <c r="J172" s="117"/>
      <c r="K172" s="66" t="s">
        <v>348</v>
      </c>
      <c r="L172" s="67" t="str">
        <f t="shared" si="7"/>
        <v>sábado</v>
      </c>
      <c r="M172" s="67" t="str">
        <f t="shared" si="6"/>
        <v>lunes</v>
      </c>
      <c r="N172" s="74">
        <v>27660</v>
      </c>
      <c r="O172" s="75">
        <f t="shared" ca="1" si="8"/>
        <v>44</v>
      </c>
    </row>
    <row r="173" spans="1:15" ht="15.6" x14ac:dyDescent="0.3">
      <c r="A173" s="23">
        <v>220</v>
      </c>
      <c r="B173" s="23" t="s">
        <v>252</v>
      </c>
      <c r="C173" s="23" t="s">
        <v>62</v>
      </c>
      <c r="D173" s="23" t="s">
        <v>70</v>
      </c>
      <c r="E173" s="37">
        <v>43779</v>
      </c>
      <c r="F173" s="24">
        <v>0.45833333333333331</v>
      </c>
      <c r="G173" s="37">
        <v>43780</v>
      </c>
      <c r="H173" s="24">
        <v>0.33333333333333331</v>
      </c>
      <c r="I173" s="23" t="s">
        <v>59</v>
      </c>
      <c r="J173" s="117"/>
      <c r="K173" s="66" t="s">
        <v>349</v>
      </c>
      <c r="L173" s="67" t="str">
        <f t="shared" si="7"/>
        <v>domingo</v>
      </c>
      <c r="M173" s="67" t="str">
        <f t="shared" si="6"/>
        <v>lunes</v>
      </c>
      <c r="N173" s="74">
        <v>33981</v>
      </c>
      <c r="O173" s="75">
        <f t="shared" ca="1" si="8"/>
        <v>26</v>
      </c>
    </row>
    <row r="174" spans="1:15" ht="15.6" x14ac:dyDescent="0.3">
      <c r="A174" s="23">
        <v>221</v>
      </c>
      <c r="B174" s="23" t="s">
        <v>253</v>
      </c>
      <c r="C174" s="23" t="s">
        <v>38</v>
      </c>
      <c r="D174" s="23" t="s">
        <v>254</v>
      </c>
      <c r="E174" s="37">
        <v>43783</v>
      </c>
      <c r="F174" s="24">
        <v>0.33333333333333331</v>
      </c>
      <c r="G174" s="37">
        <v>43784</v>
      </c>
      <c r="H174" s="24">
        <v>0.33333333333333331</v>
      </c>
      <c r="I174" s="23" t="s">
        <v>138</v>
      </c>
      <c r="J174" s="117"/>
      <c r="K174" s="66" t="s">
        <v>348</v>
      </c>
      <c r="L174" s="67" t="str">
        <f t="shared" si="7"/>
        <v>jueves</v>
      </c>
      <c r="M174" s="67" t="str">
        <f t="shared" si="6"/>
        <v>viernes</v>
      </c>
      <c r="N174" s="74">
        <v>29222</v>
      </c>
      <c r="O174" s="75">
        <f t="shared" ca="1" si="8"/>
        <v>40</v>
      </c>
    </row>
    <row r="175" spans="1:15" ht="15.6" x14ac:dyDescent="0.3">
      <c r="A175" s="23">
        <v>225</v>
      </c>
      <c r="B175" s="23" t="s">
        <v>255</v>
      </c>
      <c r="C175" s="23" t="s">
        <v>121</v>
      </c>
      <c r="D175" s="23" t="s">
        <v>12</v>
      </c>
      <c r="E175" s="37">
        <v>43785</v>
      </c>
      <c r="F175" s="24">
        <v>0.375</v>
      </c>
      <c r="G175" s="37">
        <v>43786</v>
      </c>
      <c r="H175" s="24">
        <v>0.375</v>
      </c>
      <c r="I175" s="23" t="s">
        <v>138</v>
      </c>
      <c r="J175" s="117"/>
      <c r="K175" s="66" t="s">
        <v>348</v>
      </c>
      <c r="L175" s="67" t="str">
        <f t="shared" si="7"/>
        <v>sábado</v>
      </c>
      <c r="M175" s="67" t="str">
        <f t="shared" si="6"/>
        <v>domingo</v>
      </c>
      <c r="N175" s="74">
        <v>19228</v>
      </c>
      <c r="O175" s="75">
        <f t="shared" ca="1" si="8"/>
        <v>67</v>
      </c>
    </row>
    <row r="176" spans="1:15" ht="15.6" x14ac:dyDescent="0.3">
      <c r="A176" s="23">
        <v>226</v>
      </c>
      <c r="B176" s="23" t="s">
        <v>256</v>
      </c>
      <c r="C176" s="23" t="s">
        <v>62</v>
      </c>
      <c r="D176" s="23" t="s">
        <v>12</v>
      </c>
      <c r="E176" s="37">
        <v>43785</v>
      </c>
      <c r="F176" s="24">
        <v>0.5</v>
      </c>
      <c r="G176" s="37">
        <v>43786</v>
      </c>
      <c r="H176" s="24">
        <v>0.41666666666666669</v>
      </c>
      <c r="I176" s="23" t="s">
        <v>59</v>
      </c>
      <c r="J176" s="117"/>
      <c r="K176" s="66" t="s">
        <v>349</v>
      </c>
      <c r="L176" s="67" t="str">
        <f t="shared" si="7"/>
        <v>sábado</v>
      </c>
      <c r="M176" s="67" t="str">
        <f t="shared" si="6"/>
        <v>domingo</v>
      </c>
      <c r="N176" s="74">
        <v>29754</v>
      </c>
      <c r="O176" s="75">
        <f t="shared" ca="1" si="8"/>
        <v>38</v>
      </c>
    </row>
    <row r="177" spans="1:15" ht="15.6" x14ac:dyDescent="0.3">
      <c r="A177" s="23">
        <v>227</v>
      </c>
      <c r="B177" s="23" t="s">
        <v>257</v>
      </c>
      <c r="C177" s="23" t="s">
        <v>258</v>
      </c>
      <c r="D177" s="23" t="s">
        <v>259</v>
      </c>
      <c r="E177" s="37">
        <v>43785</v>
      </c>
      <c r="F177" s="24">
        <v>0.45833333333333331</v>
      </c>
      <c r="G177" s="37">
        <v>43786</v>
      </c>
      <c r="H177" s="24">
        <v>0.375</v>
      </c>
      <c r="I177" s="23" t="s">
        <v>138</v>
      </c>
      <c r="J177" s="117"/>
      <c r="K177" s="66" t="s">
        <v>349</v>
      </c>
      <c r="L177" s="67" t="str">
        <f t="shared" si="7"/>
        <v>sábado</v>
      </c>
      <c r="M177" s="67" t="str">
        <f t="shared" si="6"/>
        <v>domingo</v>
      </c>
      <c r="N177" s="74">
        <v>32710</v>
      </c>
      <c r="O177" s="75">
        <f t="shared" ca="1" si="8"/>
        <v>30</v>
      </c>
    </row>
    <row r="178" spans="1:15" ht="15.6" x14ac:dyDescent="0.3">
      <c r="A178" s="23">
        <v>228</v>
      </c>
      <c r="B178" s="23" t="s">
        <v>260</v>
      </c>
      <c r="C178" s="23" t="s">
        <v>62</v>
      </c>
      <c r="D178" s="23" t="s">
        <v>12</v>
      </c>
      <c r="E178" s="37">
        <v>43785</v>
      </c>
      <c r="F178" s="24">
        <v>0.5</v>
      </c>
      <c r="G178" s="37">
        <v>43787</v>
      </c>
      <c r="H178" s="24">
        <v>0.39583333333333331</v>
      </c>
      <c r="I178" s="23" t="s">
        <v>59</v>
      </c>
      <c r="J178" s="117"/>
      <c r="K178" s="66" t="s">
        <v>349</v>
      </c>
      <c r="L178" s="67" t="str">
        <f t="shared" si="7"/>
        <v>sábado</v>
      </c>
      <c r="M178" s="67" t="str">
        <f t="shared" si="6"/>
        <v>lunes</v>
      </c>
      <c r="N178" s="74">
        <v>17803</v>
      </c>
      <c r="O178" s="75">
        <f t="shared" ca="1" si="8"/>
        <v>71</v>
      </c>
    </row>
    <row r="179" spans="1:15" ht="15.6" x14ac:dyDescent="0.3">
      <c r="A179" s="23">
        <v>229</v>
      </c>
      <c r="B179" s="23" t="s">
        <v>261</v>
      </c>
      <c r="C179" s="23" t="s">
        <v>62</v>
      </c>
      <c r="D179" s="23" t="s">
        <v>12</v>
      </c>
      <c r="E179" s="37">
        <v>43785</v>
      </c>
      <c r="F179" s="23" t="s">
        <v>10</v>
      </c>
      <c r="G179" s="37">
        <v>43786</v>
      </c>
      <c r="H179" s="23" t="s">
        <v>10</v>
      </c>
      <c r="I179" s="23" t="s">
        <v>262</v>
      </c>
      <c r="J179" s="117"/>
      <c r="K179" s="66" t="s">
        <v>349</v>
      </c>
      <c r="L179" s="67" t="str">
        <f t="shared" si="7"/>
        <v>sábado</v>
      </c>
      <c r="M179" s="67" t="str">
        <f t="shared" si="6"/>
        <v>domingo</v>
      </c>
      <c r="N179" s="74">
        <v>23720</v>
      </c>
      <c r="O179" s="75">
        <f t="shared" ca="1" si="8"/>
        <v>55</v>
      </c>
    </row>
    <row r="180" spans="1:15" ht="15.6" x14ac:dyDescent="0.3">
      <c r="A180" s="23">
        <v>231</v>
      </c>
      <c r="B180" s="23" t="s">
        <v>263</v>
      </c>
      <c r="C180" s="23" t="s">
        <v>121</v>
      </c>
      <c r="D180" s="23" t="s">
        <v>264</v>
      </c>
      <c r="E180" s="37">
        <v>43786</v>
      </c>
      <c r="F180" s="24">
        <v>0.65277777777777779</v>
      </c>
      <c r="G180" s="37">
        <v>43788</v>
      </c>
      <c r="H180" s="24">
        <v>0.65277777777777779</v>
      </c>
      <c r="I180" s="23" t="s">
        <v>55</v>
      </c>
      <c r="J180" s="117"/>
      <c r="K180" s="66" t="s">
        <v>349</v>
      </c>
      <c r="L180" s="67" t="str">
        <f t="shared" si="7"/>
        <v>domingo</v>
      </c>
      <c r="M180" s="67" t="str">
        <f t="shared" si="6"/>
        <v>martes</v>
      </c>
      <c r="N180" s="74">
        <v>28404</v>
      </c>
      <c r="O180" s="75">
        <f t="shared" ca="1" si="8"/>
        <v>42</v>
      </c>
    </row>
    <row r="181" spans="1:15" ht="15.6" x14ac:dyDescent="0.3">
      <c r="A181" s="23">
        <v>232</v>
      </c>
      <c r="B181" s="23" t="s">
        <v>265</v>
      </c>
      <c r="C181" s="23" t="s">
        <v>62</v>
      </c>
      <c r="D181" s="23" t="s">
        <v>37</v>
      </c>
      <c r="E181" s="37">
        <v>43786</v>
      </c>
      <c r="F181" s="24">
        <v>0.72916666666666663</v>
      </c>
      <c r="G181" s="37">
        <v>43791</v>
      </c>
      <c r="H181" s="23" t="s">
        <v>10</v>
      </c>
      <c r="I181" s="23" t="s">
        <v>266</v>
      </c>
      <c r="J181" s="117"/>
      <c r="K181" s="66" t="s">
        <v>348</v>
      </c>
      <c r="L181" s="67" t="str">
        <f t="shared" si="7"/>
        <v>domingo</v>
      </c>
      <c r="M181" s="67" t="str">
        <f t="shared" si="6"/>
        <v>viernes</v>
      </c>
      <c r="N181" s="74">
        <v>19909</v>
      </c>
      <c r="O181" s="75">
        <f t="shared" ca="1" si="8"/>
        <v>65</v>
      </c>
    </row>
    <row r="182" spans="1:15" ht="15.6" x14ac:dyDescent="0.3">
      <c r="A182" s="23">
        <v>233</v>
      </c>
      <c r="B182" s="23" t="s">
        <v>267</v>
      </c>
      <c r="C182" s="23" t="s">
        <v>38</v>
      </c>
      <c r="D182" s="23" t="s">
        <v>38</v>
      </c>
      <c r="E182" s="37">
        <v>43786</v>
      </c>
      <c r="F182" s="24">
        <v>0.875</v>
      </c>
      <c r="G182" s="37">
        <v>43788</v>
      </c>
      <c r="H182" s="23" t="s">
        <v>10</v>
      </c>
      <c r="I182" s="23" t="s">
        <v>53</v>
      </c>
      <c r="J182" s="117"/>
      <c r="K182" s="66" t="s">
        <v>348</v>
      </c>
      <c r="L182" s="67" t="str">
        <f t="shared" si="7"/>
        <v>domingo</v>
      </c>
      <c r="M182" s="67" t="str">
        <f t="shared" si="6"/>
        <v>martes</v>
      </c>
      <c r="N182" s="74">
        <v>24998</v>
      </c>
      <c r="O182" s="75">
        <f t="shared" ca="1" si="8"/>
        <v>51</v>
      </c>
    </row>
    <row r="183" spans="1:15" ht="15.6" x14ac:dyDescent="0.3">
      <c r="A183" s="23">
        <v>234</v>
      </c>
      <c r="B183" s="23" t="s">
        <v>268</v>
      </c>
      <c r="C183" s="23" t="s">
        <v>62</v>
      </c>
      <c r="D183" s="23" t="s">
        <v>95</v>
      </c>
      <c r="E183" s="37">
        <v>43786</v>
      </c>
      <c r="F183" s="24">
        <v>0.45833333333333331</v>
      </c>
      <c r="G183" s="37">
        <v>43787</v>
      </c>
      <c r="H183" s="23" t="s">
        <v>10</v>
      </c>
      <c r="I183" s="23" t="s">
        <v>76</v>
      </c>
      <c r="J183" s="117"/>
      <c r="K183" s="66" t="s">
        <v>348</v>
      </c>
      <c r="L183" s="67" t="str">
        <f t="shared" si="7"/>
        <v>domingo</v>
      </c>
      <c r="M183" s="67" t="str">
        <f t="shared" si="6"/>
        <v>lunes</v>
      </c>
      <c r="N183" s="74">
        <v>23659</v>
      </c>
      <c r="O183" s="75">
        <f t="shared" ca="1" si="8"/>
        <v>55</v>
      </c>
    </row>
    <row r="184" spans="1:15" ht="15.6" x14ac:dyDescent="0.3">
      <c r="A184" s="23">
        <v>235</v>
      </c>
      <c r="B184" s="23" t="s">
        <v>269</v>
      </c>
      <c r="C184" s="23" t="s">
        <v>62</v>
      </c>
      <c r="D184" s="23" t="s">
        <v>45</v>
      </c>
      <c r="E184" s="37">
        <v>43788</v>
      </c>
      <c r="F184" s="24">
        <v>0.5</v>
      </c>
      <c r="G184" s="37">
        <v>43789</v>
      </c>
      <c r="H184" s="24">
        <v>0.5</v>
      </c>
      <c r="I184" s="23" t="s">
        <v>138</v>
      </c>
      <c r="J184" s="117"/>
      <c r="K184" s="66" t="s">
        <v>349</v>
      </c>
      <c r="L184" s="67" t="str">
        <f t="shared" si="7"/>
        <v>martes</v>
      </c>
      <c r="M184" s="67" t="str">
        <f t="shared" si="6"/>
        <v>miércoles</v>
      </c>
      <c r="N184" s="74">
        <v>27567</v>
      </c>
      <c r="O184" s="75">
        <f t="shared" ca="1" si="8"/>
        <v>44</v>
      </c>
    </row>
    <row r="185" spans="1:15" ht="15.6" x14ac:dyDescent="0.3">
      <c r="A185" s="23">
        <v>236</v>
      </c>
      <c r="B185" s="23" t="s">
        <v>270</v>
      </c>
      <c r="C185" s="23" t="s">
        <v>62</v>
      </c>
      <c r="D185" s="23" t="s">
        <v>90</v>
      </c>
      <c r="E185" s="37">
        <v>43797</v>
      </c>
      <c r="F185" s="24">
        <v>0.47916666666666669</v>
      </c>
      <c r="G185" s="37">
        <v>43800</v>
      </c>
      <c r="H185" s="24">
        <v>0.52083333333333337</v>
      </c>
      <c r="I185" s="23" t="s">
        <v>59</v>
      </c>
      <c r="J185" s="117"/>
      <c r="K185" s="66" t="s">
        <v>348</v>
      </c>
      <c r="L185" s="67" t="str">
        <f t="shared" si="7"/>
        <v>jueves</v>
      </c>
      <c r="M185" s="67" t="str">
        <f t="shared" si="6"/>
        <v>domingo</v>
      </c>
      <c r="N185" s="74">
        <v>15471</v>
      </c>
      <c r="O185" s="75">
        <f t="shared" ca="1" si="8"/>
        <v>77</v>
      </c>
    </row>
    <row r="186" spans="1:15" ht="15.6" x14ac:dyDescent="0.3">
      <c r="A186" s="23">
        <v>238</v>
      </c>
      <c r="B186" s="23" t="s">
        <v>271</v>
      </c>
      <c r="C186" s="23" t="s">
        <v>17</v>
      </c>
      <c r="D186" s="23" t="s">
        <v>12</v>
      </c>
      <c r="E186" s="37">
        <v>43792</v>
      </c>
      <c r="F186" s="24">
        <v>0.375</v>
      </c>
      <c r="G186" s="37">
        <v>43793</v>
      </c>
      <c r="H186" s="24">
        <v>0.375</v>
      </c>
      <c r="I186" s="23" t="s">
        <v>76</v>
      </c>
      <c r="J186" s="117"/>
      <c r="K186" s="66" t="s">
        <v>348</v>
      </c>
      <c r="L186" s="67" t="str">
        <f t="shared" si="7"/>
        <v>sábado</v>
      </c>
      <c r="M186" s="67" t="str">
        <f t="shared" si="6"/>
        <v>domingo</v>
      </c>
      <c r="N186" s="74">
        <v>19200</v>
      </c>
      <c r="O186" s="75">
        <f t="shared" ca="1" si="8"/>
        <v>67</v>
      </c>
    </row>
    <row r="187" spans="1:15" ht="15.6" x14ac:dyDescent="0.3">
      <c r="A187" s="23">
        <v>239</v>
      </c>
      <c r="B187" s="23" t="s">
        <v>272</v>
      </c>
      <c r="C187" s="23" t="s">
        <v>17</v>
      </c>
      <c r="D187" s="23" t="s">
        <v>12</v>
      </c>
      <c r="E187" s="37">
        <v>43793</v>
      </c>
      <c r="F187" s="24">
        <v>0.64583333333333337</v>
      </c>
      <c r="G187" s="37">
        <v>43795</v>
      </c>
      <c r="H187" s="24">
        <v>0.72916666666666663</v>
      </c>
      <c r="I187" s="23" t="s">
        <v>59</v>
      </c>
      <c r="J187" s="117"/>
      <c r="K187" s="66" t="s">
        <v>349</v>
      </c>
      <c r="L187" s="67" t="str">
        <f t="shared" si="7"/>
        <v>domingo</v>
      </c>
      <c r="M187" s="67" t="str">
        <f t="shared" si="6"/>
        <v>martes</v>
      </c>
      <c r="N187" s="74">
        <v>36075</v>
      </c>
      <c r="O187" s="75">
        <f t="shared" ca="1" si="8"/>
        <v>21</v>
      </c>
    </row>
    <row r="188" spans="1:15" ht="15.6" x14ac:dyDescent="0.3">
      <c r="A188" s="23">
        <v>240</v>
      </c>
      <c r="B188" s="23" t="s">
        <v>273</v>
      </c>
      <c r="C188" s="23" t="s">
        <v>274</v>
      </c>
      <c r="D188" s="23" t="s">
        <v>12</v>
      </c>
      <c r="E188" s="37">
        <v>43795</v>
      </c>
      <c r="F188" s="24">
        <v>0.54166666666666663</v>
      </c>
      <c r="G188" s="37">
        <v>43810</v>
      </c>
      <c r="H188" s="24">
        <v>0.45833333333333331</v>
      </c>
      <c r="I188" s="23" t="s">
        <v>59</v>
      </c>
      <c r="J188" s="117"/>
      <c r="K188" s="66" t="s">
        <v>348</v>
      </c>
      <c r="L188" s="67" t="str">
        <f t="shared" si="7"/>
        <v>martes</v>
      </c>
      <c r="M188" s="67" t="str">
        <f t="shared" si="6"/>
        <v>miércoles</v>
      </c>
      <c r="N188" s="74">
        <v>28777</v>
      </c>
      <c r="O188" s="75">
        <f t="shared" ca="1" si="8"/>
        <v>41</v>
      </c>
    </row>
    <row r="189" spans="1:15" ht="15.6" x14ac:dyDescent="0.3">
      <c r="A189" s="23">
        <v>241</v>
      </c>
      <c r="B189" s="23" t="s">
        <v>275</v>
      </c>
      <c r="C189" s="23" t="s">
        <v>57</v>
      </c>
      <c r="D189" s="23" t="s">
        <v>12</v>
      </c>
      <c r="E189" s="37">
        <v>43795</v>
      </c>
      <c r="F189" s="24">
        <v>0.58333333333333337</v>
      </c>
      <c r="G189" s="37">
        <v>43795</v>
      </c>
      <c r="H189" s="24">
        <v>0.79166666666666663</v>
      </c>
      <c r="I189" s="23" t="s">
        <v>55</v>
      </c>
      <c r="J189" s="117"/>
      <c r="K189" s="66" t="s">
        <v>348</v>
      </c>
      <c r="L189" s="67" t="str">
        <f t="shared" si="7"/>
        <v>martes</v>
      </c>
      <c r="M189" s="67" t="str">
        <f t="shared" si="6"/>
        <v>martes</v>
      </c>
      <c r="N189" s="74">
        <v>25011</v>
      </c>
      <c r="O189" s="75">
        <f t="shared" ca="1" si="8"/>
        <v>51</v>
      </c>
    </row>
    <row r="190" spans="1:15" ht="15.6" x14ac:dyDescent="0.3">
      <c r="A190" s="23">
        <v>242</v>
      </c>
      <c r="B190" s="23" t="s">
        <v>278</v>
      </c>
      <c r="C190" s="23" t="s">
        <v>62</v>
      </c>
      <c r="D190" s="23" t="s">
        <v>12</v>
      </c>
      <c r="E190" s="37">
        <v>43799</v>
      </c>
      <c r="F190" s="24">
        <v>0.4375</v>
      </c>
      <c r="G190" s="37">
        <v>43800</v>
      </c>
      <c r="H190" s="24">
        <v>0.41666666666666669</v>
      </c>
      <c r="I190" s="23" t="s">
        <v>55</v>
      </c>
      <c r="J190" s="5"/>
      <c r="K190" s="66" t="s">
        <v>348</v>
      </c>
      <c r="L190" s="67" t="str">
        <f t="shared" si="7"/>
        <v>sábado</v>
      </c>
      <c r="M190" s="67" t="str">
        <f t="shared" si="6"/>
        <v>domingo</v>
      </c>
      <c r="N190" s="74">
        <v>23874</v>
      </c>
      <c r="O190" s="75">
        <f t="shared" ca="1" si="8"/>
        <v>54</v>
      </c>
    </row>
    <row r="191" spans="1:15" ht="15.6" x14ac:dyDescent="0.3">
      <c r="A191" s="23">
        <v>243</v>
      </c>
      <c r="B191" s="23" t="s">
        <v>279</v>
      </c>
      <c r="C191" s="23" t="s">
        <v>62</v>
      </c>
      <c r="D191" s="23" t="s">
        <v>12</v>
      </c>
      <c r="E191" s="37">
        <v>43799</v>
      </c>
      <c r="F191" s="24">
        <v>0.5</v>
      </c>
      <c r="G191" s="37">
        <v>43800</v>
      </c>
      <c r="H191" s="24">
        <v>0.54166666666666663</v>
      </c>
      <c r="I191" s="23" t="s">
        <v>55</v>
      </c>
      <c r="J191" s="5"/>
      <c r="K191" s="66" t="s">
        <v>348</v>
      </c>
      <c r="L191" s="67" t="str">
        <f t="shared" si="7"/>
        <v>sábado</v>
      </c>
      <c r="M191" s="67" t="str">
        <f t="shared" si="6"/>
        <v>domingo</v>
      </c>
      <c r="N191" s="74">
        <v>29864</v>
      </c>
      <c r="O191" s="75">
        <f t="shared" ca="1" si="8"/>
        <v>38</v>
      </c>
    </row>
    <row r="192" spans="1:15" ht="15.6" x14ac:dyDescent="0.3">
      <c r="A192" s="25">
        <v>161</v>
      </c>
      <c r="B192" s="25" t="s">
        <v>276</v>
      </c>
      <c r="C192" s="25" t="s">
        <v>17</v>
      </c>
      <c r="D192" s="25" t="s">
        <v>37</v>
      </c>
      <c r="E192" s="38">
        <v>43801</v>
      </c>
      <c r="F192" s="26">
        <v>0.35416666666666669</v>
      </c>
      <c r="G192" s="38">
        <v>43801</v>
      </c>
      <c r="H192" s="26">
        <v>0.79166666666666663</v>
      </c>
      <c r="I192" s="25" t="s">
        <v>55</v>
      </c>
      <c r="J192" s="110" t="s">
        <v>331</v>
      </c>
      <c r="K192" s="66" t="s">
        <v>348</v>
      </c>
      <c r="L192" s="67" t="str">
        <f t="shared" si="7"/>
        <v>lunes</v>
      </c>
      <c r="M192" s="67" t="str">
        <f t="shared" si="6"/>
        <v>lunes</v>
      </c>
      <c r="N192" s="74">
        <v>17708</v>
      </c>
      <c r="O192" s="75">
        <f t="shared" ca="1" si="8"/>
        <v>71</v>
      </c>
    </row>
    <row r="193" spans="1:15" ht="15.6" x14ac:dyDescent="0.3">
      <c r="A193" s="25">
        <v>197</v>
      </c>
      <c r="B193" s="25" t="s">
        <v>277</v>
      </c>
      <c r="C193" s="25" t="s">
        <v>103</v>
      </c>
      <c r="D193" s="25" t="s">
        <v>104</v>
      </c>
      <c r="E193" s="38">
        <v>43816</v>
      </c>
      <c r="F193" s="26">
        <v>0.83333333333333337</v>
      </c>
      <c r="G193" s="38">
        <v>43818</v>
      </c>
      <c r="H193" s="26">
        <v>0.33333333333333331</v>
      </c>
      <c r="I193" s="25" t="s">
        <v>59</v>
      </c>
      <c r="J193" s="111"/>
      <c r="K193" s="66" t="s">
        <v>348</v>
      </c>
      <c r="L193" s="67" t="str">
        <f t="shared" si="7"/>
        <v>martes</v>
      </c>
      <c r="M193" s="67" t="str">
        <f t="shared" si="6"/>
        <v>jueves</v>
      </c>
      <c r="N193" s="74">
        <v>24851</v>
      </c>
      <c r="O193" s="75">
        <f t="shared" ca="1" si="8"/>
        <v>51</v>
      </c>
    </row>
    <row r="194" spans="1:15" ht="15.6" x14ac:dyDescent="0.3">
      <c r="A194" s="25">
        <v>244</v>
      </c>
      <c r="B194" s="25" t="s">
        <v>280</v>
      </c>
      <c r="C194" s="25" t="s">
        <v>281</v>
      </c>
      <c r="D194" s="25" t="s">
        <v>282</v>
      </c>
      <c r="E194" s="38">
        <v>43801</v>
      </c>
      <c r="F194" s="26">
        <v>0.41666666666666669</v>
      </c>
      <c r="G194" s="38">
        <v>43802</v>
      </c>
      <c r="H194" s="26">
        <v>0.41666666666666669</v>
      </c>
      <c r="I194" s="25" t="s">
        <v>262</v>
      </c>
      <c r="J194" s="111"/>
      <c r="K194" s="66" t="s">
        <v>349</v>
      </c>
      <c r="L194" s="67" t="str">
        <f t="shared" si="7"/>
        <v>lunes</v>
      </c>
      <c r="M194" s="67" t="str">
        <f t="shared" si="6"/>
        <v>martes</v>
      </c>
      <c r="N194" s="74">
        <v>18957</v>
      </c>
      <c r="O194" s="75">
        <f t="shared" ca="1" si="8"/>
        <v>68</v>
      </c>
    </row>
    <row r="195" spans="1:15" ht="15.6" x14ac:dyDescent="0.3">
      <c r="A195" s="25">
        <v>245</v>
      </c>
      <c r="B195" s="25" t="s">
        <v>52</v>
      </c>
      <c r="C195" s="25" t="s">
        <v>62</v>
      </c>
      <c r="D195" s="25" t="s">
        <v>12</v>
      </c>
      <c r="E195" s="38">
        <v>43801</v>
      </c>
      <c r="F195" s="26">
        <v>0.5</v>
      </c>
      <c r="G195" s="38">
        <v>43802</v>
      </c>
      <c r="H195" s="26">
        <v>0.5</v>
      </c>
      <c r="I195" s="25" t="s">
        <v>53</v>
      </c>
      <c r="J195" s="111"/>
      <c r="K195" s="66" t="s">
        <v>349</v>
      </c>
      <c r="L195" s="67" t="str">
        <f t="shared" si="7"/>
        <v>lunes</v>
      </c>
      <c r="M195" s="67" t="str">
        <f t="shared" ref="M195:M240" si="9">TEXT(G195,"DDDD")</f>
        <v>martes</v>
      </c>
      <c r="N195" s="74">
        <v>27028</v>
      </c>
      <c r="O195" s="75">
        <f t="shared" ca="1" si="8"/>
        <v>46</v>
      </c>
    </row>
    <row r="196" spans="1:15" ht="15.6" x14ac:dyDescent="0.3">
      <c r="A196" s="25">
        <v>246</v>
      </c>
      <c r="B196" s="25" t="s">
        <v>283</v>
      </c>
      <c r="C196" s="25" t="s">
        <v>62</v>
      </c>
      <c r="D196" s="25" t="s">
        <v>12</v>
      </c>
      <c r="E196" s="38">
        <v>43821</v>
      </c>
      <c r="F196" s="26">
        <v>0.66666666666666663</v>
      </c>
      <c r="G196" s="38">
        <v>43826</v>
      </c>
      <c r="H196" s="26">
        <v>0.6875</v>
      </c>
      <c r="I196" s="25" t="s">
        <v>59</v>
      </c>
      <c r="J196" s="111"/>
      <c r="K196" s="66" t="s">
        <v>348</v>
      </c>
      <c r="L196" s="67" t="str">
        <f t="shared" ref="L196:L240" si="10">TEXT(E196,"DDDD")</f>
        <v>domingo</v>
      </c>
      <c r="M196" s="67" t="str">
        <f t="shared" si="9"/>
        <v>viernes</v>
      </c>
      <c r="N196" s="74">
        <v>30392</v>
      </c>
      <c r="O196" s="75">
        <f t="shared" ca="1" si="8"/>
        <v>36</v>
      </c>
    </row>
    <row r="197" spans="1:15" ht="15.6" x14ac:dyDescent="0.3">
      <c r="A197" s="25">
        <v>247</v>
      </c>
      <c r="B197" s="25" t="s">
        <v>284</v>
      </c>
      <c r="C197" s="25" t="s">
        <v>62</v>
      </c>
      <c r="D197" s="25" t="s">
        <v>131</v>
      </c>
      <c r="E197" s="38">
        <v>43803</v>
      </c>
      <c r="F197" s="26">
        <v>0.52083333333333337</v>
      </c>
      <c r="G197" s="38">
        <v>43807</v>
      </c>
      <c r="H197" s="26">
        <v>0.5</v>
      </c>
      <c r="I197" s="25" t="s">
        <v>55</v>
      </c>
      <c r="J197" s="111"/>
      <c r="K197" s="66" t="s">
        <v>348</v>
      </c>
      <c r="L197" s="67" t="str">
        <f t="shared" si="10"/>
        <v>miércoles</v>
      </c>
      <c r="M197" s="67" t="str">
        <f t="shared" si="9"/>
        <v>domingo</v>
      </c>
      <c r="N197" s="74">
        <v>30741</v>
      </c>
      <c r="O197" s="75">
        <f t="shared" ca="1" si="8"/>
        <v>35</v>
      </c>
    </row>
    <row r="198" spans="1:15" ht="15.6" x14ac:dyDescent="0.3">
      <c r="A198" s="25">
        <v>249</v>
      </c>
      <c r="B198" s="25" t="s">
        <v>285</v>
      </c>
      <c r="C198" s="25" t="s">
        <v>62</v>
      </c>
      <c r="D198" s="25" t="s">
        <v>90</v>
      </c>
      <c r="E198" s="38">
        <v>43804</v>
      </c>
      <c r="F198" s="26">
        <v>0.39583333333333331</v>
      </c>
      <c r="G198" s="38">
        <v>43805</v>
      </c>
      <c r="H198" s="26">
        <v>0.5</v>
      </c>
      <c r="I198" s="25" t="s">
        <v>138</v>
      </c>
      <c r="J198" s="111"/>
      <c r="K198" s="66" t="s">
        <v>348</v>
      </c>
      <c r="L198" s="67" t="str">
        <f t="shared" si="10"/>
        <v>jueves</v>
      </c>
      <c r="M198" s="67" t="str">
        <f t="shared" si="9"/>
        <v>viernes</v>
      </c>
      <c r="N198" s="74">
        <v>28338</v>
      </c>
      <c r="O198" s="75">
        <f t="shared" ref="O198:O240" ca="1" si="11">DATEDIF(N198,TODAY(),"y")</f>
        <v>42</v>
      </c>
    </row>
    <row r="199" spans="1:15" ht="15.6" x14ac:dyDescent="0.3">
      <c r="A199" s="25">
        <v>250</v>
      </c>
      <c r="B199" s="25" t="s">
        <v>286</v>
      </c>
      <c r="C199" s="25" t="s">
        <v>62</v>
      </c>
      <c r="D199" s="25" t="s">
        <v>12</v>
      </c>
      <c r="E199" s="38">
        <v>43804</v>
      </c>
      <c r="F199" s="26">
        <v>0.79166666666666663</v>
      </c>
      <c r="G199" s="38">
        <v>43807</v>
      </c>
      <c r="H199" s="26">
        <v>0.79166666666666663</v>
      </c>
      <c r="I199" s="25" t="s">
        <v>59</v>
      </c>
      <c r="J199" s="111"/>
      <c r="K199" s="66" t="s">
        <v>349</v>
      </c>
      <c r="L199" s="67" t="str">
        <f t="shared" si="10"/>
        <v>jueves</v>
      </c>
      <c r="M199" s="67" t="str">
        <f t="shared" si="9"/>
        <v>domingo</v>
      </c>
      <c r="N199" s="74">
        <v>32508</v>
      </c>
      <c r="O199" s="75">
        <f t="shared" ca="1" si="11"/>
        <v>31</v>
      </c>
    </row>
    <row r="200" spans="1:15" ht="15.6" x14ac:dyDescent="0.3">
      <c r="A200" s="25">
        <v>251</v>
      </c>
      <c r="B200" s="25" t="s">
        <v>287</v>
      </c>
      <c r="C200" s="25" t="s">
        <v>274</v>
      </c>
      <c r="D200" s="25" t="s">
        <v>288</v>
      </c>
      <c r="E200" s="38">
        <v>43805</v>
      </c>
      <c r="F200" s="26">
        <v>0.39583333333333331</v>
      </c>
      <c r="G200" s="38">
        <v>43805</v>
      </c>
      <c r="H200" s="26">
        <v>0.79166666666666663</v>
      </c>
      <c r="I200" s="25" t="s">
        <v>55</v>
      </c>
      <c r="J200" s="111"/>
      <c r="K200" s="66" t="s">
        <v>349</v>
      </c>
      <c r="L200" s="67" t="str">
        <f t="shared" si="10"/>
        <v>viernes</v>
      </c>
      <c r="M200" s="67" t="str">
        <f t="shared" si="9"/>
        <v>viernes</v>
      </c>
      <c r="N200" s="74">
        <v>28579</v>
      </c>
      <c r="O200" s="75">
        <f t="shared" ca="1" si="11"/>
        <v>41</v>
      </c>
    </row>
    <row r="201" spans="1:15" ht="15.6" x14ac:dyDescent="0.3">
      <c r="A201" s="25">
        <v>252</v>
      </c>
      <c r="B201" s="25" t="s">
        <v>289</v>
      </c>
      <c r="C201" s="25" t="s">
        <v>62</v>
      </c>
      <c r="D201" s="25" t="s">
        <v>228</v>
      </c>
      <c r="E201" s="38">
        <v>43805</v>
      </c>
      <c r="F201" s="26">
        <v>0.43055555555555558</v>
      </c>
      <c r="G201" s="38">
        <v>43807</v>
      </c>
      <c r="H201" s="26">
        <v>0.8125</v>
      </c>
      <c r="I201" s="25" t="s">
        <v>138</v>
      </c>
      <c r="J201" s="111"/>
      <c r="K201" s="66" t="s">
        <v>348</v>
      </c>
      <c r="L201" s="67" t="str">
        <f t="shared" si="10"/>
        <v>viernes</v>
      </c>
      <c r="M201" s="67" t="str">
        <f t="shared" si="9"/>
        <v>domingo</v>
      </c>
      <c r="N201" s="74">
        <v>28694</v>
      </c>
      <c r="O201" s="75">
        <f t="shared" ca="1" si="11"/>
        <v>41</v>
      </c>
    </row>
    <row r="202" spans="1:15" ht="15.6" x14ac:dyDescent="0.3">
      <c r="A202" s="25">
        <v>253</v>
      </c>
      <c r="B202" s="25" t="s">
        <v>290</v>
      </c>
      <c r="C202" s="25" t="s">
        <v>62</v>
      </c>
      <c r="D202" s="25" t="s">
        <v>185</v>
      </c>
      <c r="E202" s="38">
        <v>43805</v>
      </c>
      <c r="F202" s="26">
        <v>0.5625</v>
      </c>
      <c r="G202" s="38">
        <v>43806</v>
      </c>
      <c r="H202" s="26">
        <v>0.58333333333333337</v>
      </c>
      <c r="I202" s="25" t="s">
        <v>59</v>
      </c>
      <c r="J202" s="111"/>
      <c r="K202" s="66" t="s">
        <v>348</v>
      </c>
      <c r="L202" s="67" t="str">
        <f t="shared" si="10"/>
        <v>viernes</v>
      </c>
      <c r="M202" s="67" t="str">
        <f t="shared" si="9"/>
        <v>sábado</v>
      </c>
      <c r="N202" s="74">
        <v>31432</v>
      </c>
      <c r="O202" s="75">
        <f t="shared" ca="1" si="11"/>
        <v>33</v>
      </c>
    </row>
    <row r="203" spans="1:15" ht="15.6" x14ac:dyDescent="0.3">
      <c r="A203" s="25">
        <v>254</v>
      </c>
      <c r="B203" s="25" t="s">
        <v>291</v>
      </c>
      <c r="C203" s="25" t="s">
        <v>292</v>
      </c>
      <c r="D203" s="25" t="s">
        <v>12</v>
      </c>
      <c r="E203" s="38">
        <v>43806</v>
      </c>
      <c r="F203" s="26">
        <v>0.47916666666666669</v>
      </c>
      <c r="G203" s="38">
        <v>43806</v>
      </c>
      <c r="H203" s="26">
        <v>0.875</v>
      </c>
      <c r="I203" s="25" t="s">
        <v>59</v>
      </c>
      <c r="J203" s="111"/>
      <c r="K203" s="66" t="s">
        <v>348</v>
      </c>
      <c r="L203" s="67" t="str">
        <f t="shared" si="10"/>
        <v>sábado</v>
      </c>
      <c r="M203" s="67" t="str">
        <f t="shared" si="9"/>
        <v>sábado</v>
      </c>
      <c r="N203" s="74">
        <v>29584</v>
      </c>
      <c r="O203" s="75">
        <f t="shared" ca="1" si="11"/>
        <v>39</v>
      </c>
    </row>
    <row r="204" spans="1:15" ht="15.6" x14ac:dyDescent="0.3">
      <c r="A204" s="25">
        <v>255</v>
      </c>
      <c r="B204" s="25" t="s">
        <v>293</v>
      </c>
      <c r="C204" s="25" t="s">
        <v>62</v>
      </c>
      <c r="D204" s="25" t="s">
        <v>12</v>
      </c>
      <c r="E204" s="38">
        <v>43806</v>
      </c>
      <c r="F204" s="26">
        <v>0.54166666666666663</v>
      </c>
      <c r="G204" s="38">
        <v>43807</v>
      </c>
      <c r="H204" s="26">
        <v>0.66666666666666663</v>
      </c>
      <c r="I204" s="25" t="s">
        <v>294</v>
      </c>
      <c r="J204" s="111"/>
      <c r="K204" s="66" t="s">
        <v>349</v>
      </c>
      <c r="L204" s="67" t="str">
        <f t="shared" si="10"/>
        <v>sábado</v>
      </c>
      <c r="M204" s="67" t="str">
        <f t="shared" si="9"/>
        <v>domingo</v>
      </c>
      <c r="N204" s="74">
        <v>30681</v>
      </c>
      <c r="O204" s="75">
        <f t="shared" ca="1" si="11"/>
        <v>36</v>
      </c>
    </row>
    <row r="205" spans="1:15" ht="15.6" x14ac:dyDescent="0.3">
      <c r="A205" s="25">
        <v>256</v>
      </c>
      <c r="B205" s="25" t="s">
        <v>295</v>
      </c>
      <c r="C205" s="25" t="s">
        <v>62</v>
      </c>
      <c r="D205" s="25" t="s">
        <v>296</v>
      </c>
      <c r="E205" s="38">
        <v>43806</v>
      </c>
      <c r="F205" s="26">
        <v>0.59722222222222221</v>
      </c>
      <c r="G205" s="38">
        <v>43808</v>
      </c>
      <c r="H205" s="25" t="s">
        <v>10</v>
      </c>
      <c r="I205" s="25" t="s">
        <v>296</v>
      </c>
      <c r="J205" s="111"/>
      <c r="K205" s="66" t="s">
        <v>348</v>
      </c>
      <c r="L205" s="67" t="str">
        <f t="shared" si="10"/>
        <v>sábado</v>
      </c>
      <c r="M205" s="67" t="str">
        <f t="shared" si="9"/>
        <v>lunes</v>
      </c>
      <c r="N205" s="74">
        <v>32871</v>
      </c>
      <c r="O205" s="75">
        <f t="shared" ca="1" si="11"/>
        <v>30</v>
      </c>
    </row>
    <row r="206" spans="1:15" ht="15.6" x14ac:dyDescent="0.3">
      <c r="A206" s="25">
        <v>257</v>
      </c>
      <c r="B206" s="25" t="s">
        <v>297</v>
      </c>
      <c r="C206" s="25" t="s">
        <v>62</v>
      </c>
      <c r="D206" s="25" t="s">
        <v>12</v>
      </c>
      <c r="E206" s="38">
        <v>43806</v>
      </c>
      <c r="F206" s="26">
        <v>0.5625</v>
      </c>
      <c r="G206" s="38">
        <v>43806</v>
      </c>
      <c r="H206" s="25" t="s">
        <v>10</v>
      </c>
      <c r="I206" s="25" t="s">
        <v>76</v>
      </c>
      <c r="J206" s="111"/>
      <c r="K206" s="66" t="s">
        <v>348</v>
      </c>
      <c r="L206" s="67" t="str">
        <f t="shared" si="10"/>
        <v>sábado</v>
      </c>
      <c r="M206" s="67" t="str">
        <f t="shared" si="9"/>
        <v>sábado</v>
      </c>
      <c r="N206" s="74">
        <v>31017</v>
      </c>
      <c r="O206" s="75">
        <f t="shared" ca="1" si="11"/>
        <v>35</v>
      </c>
    </row>
    <row r="207" spans="1:15" ht="15.6" x14ac:dyDescent="0.3">
      <c r="A207" s="25">
        <v>258</v>
      </c>
      <c r="B207" s="25" t="s">
        <v>298</v>
      </c>
      <c r="C207" s="25" t="s">
        <v>299</v>
      </c>
      <c r="D207" s="25" t="s">
        <v>299</v>
      </c>
      <c r="E207" s="38">
        <v>43808</v>
      </c>
      <c r="F207" s="26">
        <v>0.58333333333333337</v>
      </c>
      <c r="G207" s="38">
        <v>43809</v>
      </c>
      <c r="H207" s="26">
        <v>0.5</v>
      </c>
      <c r="I207" s="25" t="s">
        <v>138</v>
      </c>
      <c r="J207" s="111"/>
      <c r="K207" s="66" t="s">
        <v>348</v>
      </c>
      <c r="L207" s="67" t="str">
        <f t="shared" si="10"/>
        <v>lunes</v>
      </c>
      <c r="M207" s="67" t="str">
        <f t="shared" si="9"/>
        <v>martes</v>
      </c>
      <c r="N207" s="74">
        <v>29913</v>
      </c>
      <c r="O207" s="75">
        <f t="shared" ca="1" si="11"/>
        <v>38</v>
      </c>
    </row>
    <row r="208" spans="1:15" ht="15.6" x14ac:dyDescent="0.3">
      <c r="A208" s="25">
        <v>259</v>
      </c>
      <c r="B208" s="25" t="s">
        <v>300</v>
      </c>
      <c r="C208" s="25" t="s">
        <v>62</v>
      </c>
      <c r="D208" s="25" t="s">
        <v>41</v>
      </c>
      <c r="E208" s="38">
        <v>43810</v>
      </c>
      <c r="F208" s="26">
        <v>0.375</v>
      </c>
      <c r="G208" s="38">
        <v>43814</v>
      </c>
      <c r="H208" s="26">
        <v>0.79166666666666663</v>
      </c>
      <c r="I208" s="25" t="s">
        <v>53</v>
      </c>
      <c r="J208" s="111"/>
      <c r="K208" s="66" t="s">
        <v>348</v>
      </c>
      <c r="L208" s="67" t="str">
        <f t="shared" si="10"/>
        <v>miércoles</v>
      </c>
      <c r="M208" s="67" t="str">
        <f t="shared" si="9"/>
        <v>domingo</v>
      </c>
      <c r="N208" s="74">
        <v>31651</v>
      </c>
      <c r="O208" s="75">
        <f t="shared" ca="1" si="11"/>
        <v>33</v>
      </c>
    </row>
    <row r="209" spans="1:15" ht="15.6" x14ac:dyDescent="0.3">
      <c r="A209" s="25">
        <v>260</v>
      </c>
      <c r="B209" s="25" t="s">
        <v>301</v>
      </c>
      <c r="C209" s="25" t="s">
        <v>200</v>
      </c>
      <c r="D209" s="25" t="s">
        <v>302</v>
      </c>
      <c r="E209" s="38">
        <v>43810</v>
      </c>
      <c r="F209" s="26">
        <v>0.52083333333333337</v>
      </c>
      <c r="G209" s="38">
        <v>43816</v>
      </c>
      <c r="H209" s="26">
        <v>0.61458333333333337</v>
      </c>
      <c r="I209" s="25" t="s">
        <v>59</v>
      </c>
      <c r="J209" s="111"/>
      <c r="K209" s="66" t="s">
        <v>348</v>
      </c>
      <c r="L209" s="67" t="str">
        <f t="shared" si="10"/>
        <v>miércoles</v>
      </c>
      <c r="M209" s="67" t="str">
        <f t="shared" si="9"/>
        <v>martes</v>
      </c>
      <c r="N209" s="74">
        <v>17721</v>
      </c>
      <c r="O209" s="75">
        <f t="shared" ca="1" si="11"/>
        <v>71</v>
      </c>
    </row>
    <row r="210" spans="1:15" ht="15.6" x14ac:dyDescent="0.3">
      <c r="A210" s="25">
        <v>261</v>
      </c>
      <c r="B210" s="25" t="s">
        <v>303</v>
      </c>
      <c r="C210" s="25" t="s">
        <v>62</v>
      </c>
      <c r="D210" s="25" t="s">
        <v>21</v>
      </c>
      <c r="E210" s="38">
        <v>43810</v>
      </c>
      <c r="F210" s="26">
        <v>0.80555555555555547</v>
      </c>
      <c r="G210" s="38">
        <v>43811</v>
      </c>
      <c r="H210" s="26">
        <v>0.3611111111111111</v>
      </c>
      <c r="I210" s="25" t="s">
        <v>59</v>
      </c>
      <c r="J210" s="111"/>
      <c r="K210" s="66" t="s">
        <v>349</v>
      </c>
      <c r="L210" s="67" t="str">
        <f t="shared" si="10"/>
        <v>miércoles</v>
      </c>
      <c r="M210" s="67" t="str">
        <f t="shared" si="9"/>
        <v>jueves</v>
      </c>
      <c r="N210" s="74">
        <v>28177</v>
      </c>
      <c r="O210" s="75">
        <f t="shared" ca="1" si="11"/>
        <v>42</v>
      </c>
    </row>
    <row r="211" spans="1:15" ht="15.6" x14ac:dyDescent="0.3">
      <c r="A211" s="25">
        <v>262</v>
      </c>
      <c r="B211" s="25" t="s">
        <v>304</v>
      </c>
      <c r="C211" s="25" t="s">
        <v>62</v>
      </c>
      <c r="D211" s="25" t="s">
        <v>21</v>
      </c>
      <c r="E211" s="38">
        <v>43810</v>
      </c>
      <c r="F211" s="26">
        <v>0.39583333333333331</v>
      </c>
      <c r="G211" s="38">
        <v>43812</v>
      </c>
      <c r="H211" s="26">
        <v>0.39583333333333331</v>
      </c>
      <c r="I211" s="25" t="s">
        <v>59</v>
      </c>
      <c r="J211" s="111"/>
      <c r="K211" s="66" t="s">
        <v>349</v>
      </c>
      <c r="L211" s="67" t="str">
        <f t="shared" si="10"/>
        <v>miércoles</v>
      </c>
      <c r="M211" s="67" t="str">
        <f t="shared" si="9"/>
        <v>viernes</v>
      </c>
      <c r="N211" s="74">
        <v>29585</v>
      </c>
      <c r="O211" s="75">
        <f t="shared" ca="1" si="11"/>
        <v>39</v>
      </c>
    </row>
    <row r="212" spans="1:15" ht="15.6" x14ac:dyDescent="0.3">
      <c r="A212" s="25">
        <v>263</v>
      </c>
      <c r="B212" s="25" t="s">
        <v>305</v>
      </c>
      <c r="C212" s="25" t="s">
        <v>62</v>
      </c>
      <c r="D212" s="25" t="s">
        <v>37</v>
      </c>
      <c r="E212" s="38">
        <v>43812</v>
      </c>
      <c r="F212" s="26">
        <v>0.4375</v>
      </c>
      <c r="G212" s="38">
        <v>43813</v>
      </c>
      <c r="H212" s="26">
        <v>0.79166666666666663</v>
      </c>
      <c r="I212" s="25" t="s">
        <v>76</v>
      </c>
      <c r="J212" s="111"/>
      <c r="K212" s="66" t="s">
        <v>348</v>
      </c>
      <c r="L212" s="67" t="str">
        <f t="shared" si="10"/>
        <v>viernes</v>
      </c>
      <c r="M212" s="67" t="str">
        <f t="shared" si="9"/>
        <v>sábado</v>
      </c>
      <c r="N212" s="74">
        <v>26340</v>
      </c>
      <c r="O212" s="75">
        <f t="shared" ca="1" si="11"/>
        <v>47</v>
      </c>
    </row>
    <row r="213" spans="1:15" ht="15.6" x14ac:dyDescent="0.3">
      <c r="A213" s="25">
        <v>264</v>
      </c>
      <c r="B213" s="25" t="s">
        <v>306</v>
      </c>
      <c r="C213" s="25" t="s">
        <v>62</v>
      </c>
      <c r="D213" s="25" t="s">
        <v>95</v>
      </c>
      <c r="E213" s="38">
        <v>43815</v>
      </c>
      <c r="F213" s="26">
        <v>0.41666666666666669</v>
      </c>
      <c r="G213" s="38">
        <v>43815</v>
      </c>
      <c r="H213" s="26">
        <v>0.41666666666666669</v>
      </c>
      <c r="I213" s="25" t="s">
        <v>53</v>
      </c>
      <c r="J213" s="111"/>
      <c r="K213" s="66" t="s">
        <v>348</v>
      </c>
      <c r="L213" s="67" t="str">
        <f t="shared" si="10"/>
        <v>lunes</v>
      </c>
      <c r="M213" s="67" t="str">
        <f t="shared" si="9"/>
        <v>lunes</v>
      </c>
      <c r="N213" s="74">
        <v>28552</v>
      </c>
      <c r="O213" s="75">
        <f t="shared" ca="1" si="11"/>
        <v>41</v>
      </c>
    </row>
    <row r="214" spans="1:15" ht="15.6" x14ac:dyDescent="0.3">
      <c r="A214" s="25">
        <v>265</v>
      </c>
      <c r="B214" s="25" t="s">
        <v>307</v>
      </c>
      <c r="C214" s="25" t="s">
        <v>121</v>
      </c>
      <c r="D214" s="25" t="s">
        <v>12</v>
      </c>
      <c r="E214" s="38">
        <v>43817</v>
      </c>
      <c r="F214" s="26">
        <v>0.375</v>
      </c>
      <c r="G214" s="38">
        <v>43818</v>
      </c>
      <c r="H214" s="26">
        <v>0.4375</v>
      </c>
      <c r="I214" s="25" t="s">
        <v>59</v>
      </c>
      <c r="J214" s="111"/>
      <c r="K214" s="66" t="s">
        <v>349</v>
      </c>
      <c r="L214" s="67" t="str">
        <f t="shared" si="10"/>
        <v>miércoles</v>
      </c>
      <c r="M214" s="67" t="str">
        <f t="shared" si="9"/>
        <v>jueves</v>
      </c>
      <c r="N214" s="74">
        <v>36150</v>
      </c>
      <c r="O214" s="75">
        <f t="shared" ca="1" si="11"/>
        <v>21</v>
      </c>
    </row>
    <row r="215" spans="1:15" ht="15.6" x14ac:dyDescent="0.3">
      <c r="A215" s="25">
        <v>267</v>
      </c>
      <c r="B215" s="25" t="s">
        <v>308</v>
      </c>
      <c r="C215" s="25" t="s">
        <v>17</v>
      </c>
      <c r="D215" s="25" t="s">
        <v>17</v>
      </c>
      <c r="E215" s="38">
        <v>43817</v>
      </c>
      <c r="F215" s="26">
        <v>0.375</v>
      </c>
      <c r="G215" s="38">
        <v>43822</v>
      </c>
      <c r="H215" s="26">
        <v>0.375</v>
      </c>
      <c r="I215" s="25" t="s">
        <v>53</v>
      </c>
      <c r="J215" s="111"/>
      <c r="K215" s="66" t="s">
        <v>348</v>
      </c>
      <c r="L215" s="67" t="str">
        <f t="shared" si="10"/>
        <v>miércoles</v>
      </c>
      <c r="M215" s="67" t="str">
        <f t="shared" si="9"/>
        <v>lunes</v>
      </c>
      <c r="N215" s="74">
        <v>29546</v>
      </c>
      <c r="O215" s="75">
        <f t="shared" ca="1" si="11"/>
        <v>39</v>
      </c>
    </row>
    <row r="216" spans="1:15" ht="15.6" x14ac:dyDescent="0.3">
      <c r="A216" s="25">
        <v>268</v>
      </c>
      <c r="B216" s="25" t="s">
        <v>309</v>
      </c>
      <c r="C216" s="25" t="s">
        <v>62</v>
      </c>
      <c r="D216" s="25" t="s">
        <v>12</v>
      </c>
      <c r="E216" s="38">
        <v>43818</v>
      </c>
      <c r="F216" s="26">
        <v>0.3125</v>
      </c>
      <c r="G216" s="38">
        <v>43819</v>
      </c>
      <c r="H216" s="26">
        <v>0.52083333333333337</v>
      </c>
      <c r="I216" s="25" t="s">
        <v>55</v>
      </c>
      <c r="J216" s="111"/>
      <c r="K216" s="66" t="s">
        <v>348</v>
      </c>
      <c r="L216" s="67" t="str">
        <f t="shared" si="10"/>
        <v>jueves</v>
      </c>
      <c r="M216" s="67" t="str">
        <f t="shared" si="9"/>
        <v>viernes</v>
      </c>
      <c r="N216" s="74">
        <v>21007</v>
      </c>
      <c r="O216" s="75">
        <f t="shared" ca="1" si="11"/>
        <v>62</v>
      </c>
    </row>
    <row r="217" spans="1:15" ht="15.6" x14ac:dyDescent="0.3">
      <c r="A217" s="25">
        <v>269</v>
      </c>
      <c r="B217" s="25" t="s">
        <v>389</v>
      </c>
      <c r="C217" s="25" t="s">
        <v>38</v>
      </c>
      <c r="D217" s="25" t="s">
        <v>38</v>
      </c>
      <c r="E217" s="38">
        <v>43830</v>
      </c>
      <c r="F217" s="26">
        <v>0.27083333333333331</v>
      </c>
      <c r="G217" s="38">
        <v>43833</v>
      </c>
      <c r="H217" s="26">
        <v>0.27083333333333331</v>
      </c>
      <c r="I217" s="25" t="s">
        <v>59</v>
      </c>
      <c r="J217" s="111"/>
      <c r="K217" s="66" t="s">
        <v>348</v>
      </c>
      <c r="L217" s="67" t="str">
        <f t="shared" si="10"/>
        <v>martes</v>
      </c>
      <c r="M217" s="67" t="str">
        <f t="shared" si="9"/>
        <v>viernes</v>
      </c>
      <c r="N217" s="74">
        <v>31372</v>
      </c>
      <c r="O217" s="75">
        <f t="shared" ca="1" si="11"/>
        <v>34</v>
      </c>
    </row>
    <row r="218" spans="1:15" ht="15.6" x14ac:dyDescent="0.3">
      <c r="A218" s="25">
        <v>270</v>
      </c>
      <c r="B218" s="25" t="s">
        <v>310</v>
      </c>
      <c r="C218" s="25" t="s">
        <v>217</v>
      </c>
      <c r="D218" s="25" t="s">
        <v>217</v>
      </c>
      <c r="E218" s="38">
        <v>43819</v>
      </c>
      <c r="F218" s="26">
        <v>0.35416666666666669</v>
      </c>
      <c r="G218" s="38">
        <v>43821</v>
      </c>
      <c r="H218" s="26">
        <v>0.29166666666666669</v>
      </c>
      <c r="I218" s="25" t="s">
        <v>53</v>
      </c>
      <c r="J218" s="111"/>
      <c r="K218" s="66" t="s">
        <v>348</v>
      </c>
      <c r="L218" s="67" t="str">
        <f t="shared" si="10"/>
        <v>viernes</v>
      </c>
      <c r="M218" s="67" t="str">
        <f t="shared" si="9"/>
        <v>domingo</v>
      </c>
      <c r="N218" s="74">
        <v>30285</v>
      </c>
      <c r="O218" s="75">
        <f t="shared" ca="1" si="11"/>
        <v>37</v>
      </c>
    </row>
    <row r="219" spans="1:15" ht="15.6" x14ac:dyDescent="0.3">
      <c r="A219" s="25">
        <v>271</v>
      </c>
      <c r="B219" s="25" t="s">
        <v>311</v>
      </c>
      <c r="C219" s="25" t="s">
        <v>38</v>
      </c>
      <c r="D219" s="25" t="s">
        <v>38</v>
      </c>
      <c r="E219" s="38">
        <v>43820</v>
      </c>
      <c r="F219" s="26">
        <v>0.4375</v>
      </c>
      <c r="G219" s="38">
        <v>43822</v>
      </c>
      <c r="H219" s="26">
        <v>0.4375</v>
      </c>
      <c r="I219" s="25" t="s">
        <v>53</v>
      </c>
      <c r="J219" s="111"/>
      <c r="K219" s="66" t="s">
        <v>348</v>
      </c>
      <c r="L219" s="67" t="str">
        <f t="shared" si="10"/>
        <v>sábado</v>
      </c>
      <c r="M219" s="67" t="str">
        <f t="shared" si="9"/>
        <v>lunes</v>
      </c>
      <c r="N219" s="74">
        <v>28199</v>
      </c>
      <c r="O219" s="75">
        <f t="shared" ca="1" si="11"/>
        <v>42</v>
      </c>
    </row>
    <row r="220" spans="1:15" ht="15.6" x14ac:dyDescent="0.3">
      <c r="A220" s="25">
        <v>272</v>
      </c>
      <c r="B220" s="25" t="s">
        <v>312</v>
      </c>
      <c r="C220" s="25" t="s">
        <v>62</v>
      </c>
      <c r="D220" s="25" t="s">
        <v>12</v>
      </c>
      <c r="E220" s="38">
        <v>43820</v>
      </c>
      <c r="F220" s="26">
        <v>0.45833333333333331</v>
      </c>
      <c r="G220" s="38">
        <v>43821</v>
      </c>
      <c r="H220" s="26">
        <v>0.70833333333333337</v>
      </c>
      <c r="I220" s="25" t="s">
        <v>53</v>
      </c>
      <c r="J220" s="111"/>
      <c r="K220" s="66" t="s">
        <v>348</v>
      </c>
      <c r="L220" s="67" t="str">
        <f t="shared" si="10"/>
        <v>sábado</v>
      </c>
      <c r="M220" s="67" t="str">
        <f t="shared" si="9"/>
        <v>domingo</v>
      </c>
      <c r="N220" s="74">
        <v>33411</v>
      </c>
      <c r="O220" s="75">
        <f t="shared" ca="1" si="11"/>
        <v>28</v>
      </c>
    </row>
    <row r="221" spans="1:15" ht="15.6" x14ac:dyDescent="0.3">
      <c r="A221" s="25">
        <v>273</v>
      </c>
      <c r="B221" s="25" t="s">
        <v>313</v>
      </c>
      <c r="C221" s="25" t="s">
        <v>62</v>
      </c>
      <c r="D221" s="25" t="s">
        <v>12</v>
      </c>
      <c r="E221" s="38">
        <v>43820</v>
      </c>
      <c r="F221" s="26">
        <v>0.54166666666666663</v>
      </c>
      <c r="G221" s="38">
        <v>43821</v>
      </c>
      <c r="H221" s="26">
        <v>0.54166666666666663</v>
      </c>
      <c r="I221" s="25" t="s">
        <v>55</v>
      </c>
      <c r="J221" s="111"/>
      <c r="K221" s="66" t="s">
        <v>348</v>
      </c>
      <c r="L221" s="67" t="str">
        <f t="shared" si="10"/>
        <v>sábado</v>
      </c>
      <c r="M221" s="67" t="str">
        <f t="shared" si="9"/>
        <v>domingo</v>
      </c>
      <c r="N221" s="74">
        <v>32071</v>
      </c>
      <c r="O221" s="75">
        <f t="shared" ca="1" si="11"/>
        <v>32</v>
      </c>
    </row>
    <row r="222" spans="1:15" ht="15.6" x14ac:dyDescent="0.3">
      <c r="A222" s="25">
        <v>274</v>
      </c>
      <c r="B222" s="25" t="s">
        <v>314</v>
      </c>
      <c r="C222" s="25" t="s">
        <v>62</v>
      </c>
      <c r="D222" s="25" t="s">
        <v>12</v>
      </c>
      <c r="E222" s="38">
        <v>43820</v>
      </c>
      <c r="F222" s="26">
        <v>0.5</v>
      </c>
      <c r="G222" s="38">
        <v>43820</v>
      </c>
      <c r="H222" s="26">
        <v>0.70833333333333337</v>
      </c>
      <c r="I222" s="25" t="s">
        <v>138</v>
      </c>
      <c r="J222" s="111"/>
      <c r="K222" s="66" t="s">
        <v>348</v>
      </c>
      <c r="L222" s="67" t="str">
        <f t="shared" si="10"/>
        <v>sábado</v>
      </c>
      <c r="M222" s="67" t="str">
        <f t="shared" si="9"/>
        <v>sábado</v>
      </c>
      <c r="N222" s="74">
        <v>19662</v>
      </c>
      <c r="O222" s="75">
        <f t="shared" ca="1" si="11"/>
        <v>66</v>
      </c>
    </row>
    <row r="223" spans="1:15" ht="15.6" x14ac:dyDescent="0.3">
      <c r="A223" s="25">
        <v>275</v>
      </c>
      <c r="B223" s="25" t="s">
        <v>321</v>
      </c>
      <c r="C223" s="25" t="s">
        <v>62</v>
      </c>
      <c r="D223" s="25" t="s">
        <v>20</v>
      </c>
      <c r="E223" s="38">
        <v>43820</v>
      </c>
      <c r="F223" s="26">
        <v>0.5</v>
      </c>
      <c r="G223" s="38">
        <v>43825</v>
      </c>
      <c r="H223" s="26">
        <v>0.625</v>
      </c>
      <c r="I223" s="25" t="s">
        <v>59</v>
      </c>
      <c r="J223" s="111"/>
      <c r="K223" s="66" t="s">
        <v>349</v>
      </c>
      <c r="L223" s="67" t="str">
        <f t="shared" si="10"/>
        <v>sábado</v>
      </c>
      <c r="M223" s="67" t="str">
        <f t="shared" si="9"/>
        <v>jueves</v>
      </c>
      <c r="N223" s="74">
        <v>27875</v>
      </c>
      <c r="O223" s="75">
        <f t="shared" ca="1" si="11"/>
        <v>43</v>
      </c>
    </row>
    <row r="224" spans="1:15" ht="15.6" x14ac:dyDescent="0.3">
      <c r="A224" s="25">
        <v>276</v>
      </c>
      <c r="B224" s="25" t="s">
        <v>315</v>
      </c>
      <c r="C224" s="25" t="s">
        <v>62</v>
      </c>
      <c r="D224" s="25" t="s">
        <v>21</v>
      </c>
      <c r="E224" s="38">
        <v>43820</v>
      </c>
      <c r="F224" s="26">
        <v>0.52777777777777779</v>
      </c>
      <c r="G224" s="38">
        <v>43821</v>
      </c>
      <c r="H224" s="26">
        <v>0.8125</v>
      </c>
      <c r="I224" s="25" t="s">
        <v>59</v>
      </c>
      <c r="J224" s="111"/>
      <c r="K224" s="66" t="s">
        <v>348</v>
      </c>
      <c r="L224" s="67" t="str">
        <f t="shared" si="10"/>
        <v>sábado</v>
      </c>
      <c r="M224" s="67" t="str">
        <f t="shared" si="9"/>
        <v>domingo</v>
      </c>
      <c r="N224" s="74">
        <v>29801</v>
      </c>
      <c r="O224" s="75">
        <f t="shared" ca="1" si="11"/>
        <v>38</v>
      </c>
    </row>
    <row r="225" spans="1:15" ht="15.6" x14ac:dyDescent="0.3">
      <c r="A225" s="25">
        <v>277</v>
      </c>
      <c r="B225" s="25" t="s">
        <v>319</v>
      </c>
      <c r="C225" s="25" t="s">
        <v>205</v>
      </c>
      <c r="D225" s="25" t="s">
        <v>205</v>
      </c>
      <c r="E225" s="38">
        <v>43821</v>
      </c>
      <c r="F225" s="26">
        <v>0.66666666666666663</v>
      </c>
      <c r="G225" s="38">
        <v>43823</v>
      </c>
      <c r="H225" s="26">
        <v>0.66666666666666663</v>
      </c>
      <c r="I225" s="25" t="s">
        <v>320</v>
      </c>
      <c r="J225" s="111"/>
      <c r="K225" s="66" t="s">
        <v>348</v>
      </c>
      <c r="L225" s="67" t="str">
        <f t="shared" si="10"/>
        <v>domingo</v>
      </c>
      <c r="M225" s="67" t="str">
        <f t="shared" si="9"/>
        <v>martes</v>
      </c>
      <c r="N225" s="74">
        <v>25130</v>
      </c>
      <c r="O225" s="75">
        <f t="shared" ca="1" si="11"/>
        <v>51</v>
      </c>
    </row>
    <row r="226" spans="1:15" ht="15.6" x14ac:dyDescent="0.3">
      <c r="A226" s="25">
        <v>278</v>
      </c>
      <c r="B226" s="25" t="s">
        <v>326</v>
      </c>
      <c r="C226" s="25" t="s">
        <v>38</v>
      </c>
      <c r="D226" s="25" t="s">
        <v>38</v>
      </c>
      <c r="E226" s="38">
        <v>43825</v>
      </c>
      <c r="F226" s="26">
        <v>0.4375</v>
      </c>
      <c r="G226" s="38">
        <v>43830</v>
      </c>
      <c r="H226" s="26">
        <v>0.39583333333333331</v>
      </c>
      <c r="I226" s="25" t="s">
        <v>53</v>
      </c>
      <c r="J226" s="111"/>
      <c r="K226" s="66" t="s">
        <v>349</v>
      </c>
      <c r="L226" s="67" t="str">
        <f t="shared" si="10"/>
        <v>jueves</v>
      </c>
      <c r="M226" s="67" t="str">
        <f t="shared" si="9"/>
        <v>martes</v>
      </c>
      <c r="N226" s="74">
        <v>26790</v>
      </c>
      <c r="O226" s="75">
        <f t="shared" ca="1" si="11"/>
        <v>46</v>
      </c>
    </row>
    <row r="227" spans="1:15" ht="15.6" x14ac:dyDescent="0.3">
      <c r="A227" s="25">
        <v>279</v>
      </c>
      <c r="B227" s="25" t="s">
        <v>316</v>
      </c>
      <c r="C227" s="25" t="s">
        <v>317</v>
      </c>
      <c r="D227" s="25" t="s">
        <v>12</v>
      </c>
      <c r="E227" s="38">
        <v>43822</v>
      </c>
      <c r="F227" s="26">
        <v>0.4375</v>
      </c>
      <c r="G227" s="38">
        <v>43822</v>
      </c>
      <c r="H227" s="26">
        <v>0.625</v>
      </c>
      <c r="I227" s="25" t="s">
        <v>59</v>
      </c>
      <c r="J227" s="111"/>
      <c r="K227" s="66" t="s">
        <v>349</v>
      </c>
      <c r="L227" s="67" t="str">
        <f t="shared" si="10"/>
        <v>lunes</v>
      </c>
      <c r="M227" s="67" t="str">
        <f t="shared" si="9"/>
        <v>lunes</v>
      </c>
      <c r="N227" s="74">
        <v>22731</v>
      </c>
      <c r="O227" s="75">
        <f t="shared" ca="1" si="11"/>
        <v>57</v>
      </c>
    </row>
    <row r="228" spans="1:15" ht="15.6" x14ac:dyDescent="0.3">
      <c r="A228" s="25">
        <v>280</v>
      </c>
      <c r="B228" s="25" t="s">
        <v>318</v>
      </c>
      <c r="C228" s="25" t="s">
        <v>17</v>
      </c>
      <c r="D228" s="25" t="s">
        <v>12</v>
      </c>
      <c r="E228" s="38">
        <v>43822</v>
      </c>
      <c r="F228" s="26">
        <v>0.54166666666666663</v>
      </c>
      <c r="G228" s="38">
        <v>43823</v>
      </c>
      <c r="H228" s="26">
        <v>0.33333333333333331</v>
      </c>
      <c r="I228" s="25" t="s">
        <v>55</v>
      </c>
      <c r="J228" s="111"/>
      <c r="K228" s="66" t="s">
        <v>348</v>
      </c>
      <c r="L228" s="67" t="str">
        <f t="shared" si="10"/>
        <v>lunes</v>
      </c>
      <c r="M228" s="67" t="str">
        <f t="shared" si="9"/>
        <v>martes</v>
      </c>
      <c r="N228" s="74">
        <v>22943</v>
      </c>
      <c r="O228" s="75">
        <f t="shared" ca="1" si="11"/>
        <v>57</v>
      </c>
    </row>
    <row r="229" spans="1:15" ht="15.6" x14ac:dyDescent="0.3">
      <c r="A229" s="25">
        <v>281</v>
      </c>
      <c r="B229" s="25" t="s">
        <v>318</v>
      </c>
      <c r="C229" s="25" t="s">
        <v>17</v>
      </c>
      <c r="D229" s="25" t="s">
        <v>12</v>
      </c>
      <c r="E229" s="38">
        <v>43822</v>
      </c>
      <c r="F229" s="26">
        <v>0.54166666666666663</v>
      </c>
      <c r="G229" s="38">
        <v>43823</v>
      </c>
      <c r="H229" s="26">
        <v>0.33333333333333331</v>
      </c>
      <c r="I229" s="25" t="s">
        <v>55</v>
      </c>
      <c r="J229" s="111"/>
      <c r="K229" s="66" t="s">
        <v>348</v>
      </c>
      <c r="L229" s="67" t="str">
        <f t="shared" si="10"/>
        <v>lunes</v>
      </c>
      <c r="M229" s="67" t="str">
        <f t="shared" si="9"/>
        <v>martes</v>
      </c>
      <c r="N229" s="74">
        <v>22943</v>
      </c>
      <c r="O229" s="75">
        <f t="shared" ca="1" si="11"/>
        <v>57</v>
      </c>
    </row>
    <row r="230" spans="1:15" ht="15.6" x14ac:dyDescent="0.3">
      <c r="A230" s="25">
        <v>282</v>
      </c>
      <c r="B230" s="25" t="s">
        <v>322</v>
      </c>
      <c r="C230" s="25" t="s">
        <v>258</v>
      </c>
      <c r="D230" s="25" t="s">
        <v>12</v>
      </c>
      <c r="E230" s="38">
        <v>43822</v>
      </c>
      <c r="F230" s="26">
        <v>0.60416666666666663</v>
      </c>
      <c r="G230" s="38">
        <v>43825</v>
      </c>
      <c r="H230" s="26">
        <v>0.66666666666666663</v>
      </c>
      <c r="I230" s="25" t="s">
        <v>55</v>
      </c>
      <c r="J230" s="111"/>
      <c r="K230" s="66" t="s">
        <v>348</v>
      </c>
      <c r="L230" s="67" t="str">
        <f t="shared" si="10"/>
        <v>lunes</v>
      </c>
      <c r="M230" s="67" t="str">
        <f t="shared" si="9"/>
        <v>jueves</v>
      </c>
      <c r="N230" s="74">
        <v>23645</v>
      </c>
      <c r="O230" s="75">
        <f t="shared" ca="1" si="11"/>
        <v>55</v>
      </c>
    </row>
    <row r="231" spans="1:15" ht="15.6" x14ac:dyDescent="0.3">
      <c r="A231" s="25">
        <v>283</v>
      </c>
      <c r="B231" s="25" t="s">
        <v>324</v>
      </c>
      <c r="C231" s="25" t="s">
        <v>25</v>
      </c>
      <c r="D231" s="25" t="s">
        <v>38</v>
      </c>
      <c r="E231" s="38">
        <v>43823</v>
      </c>
      <c r="F231" s="26">
        <v>0.52083333333333337</v>
      </c>
      <c r="G231" s="38">
        <v>43827</v>
      </c>
      <c r="H231" s="26">
        <v>0.72916666666666663</v>
      </c>
      <c r="I231" s="25" t="s">
        <v>53</v>
      </c>
      <c r="J231" s="111"/>
      <c r="K231" s="66" t="s">
        <v>348</v>
      </c>
      <c r="L231" s="67" t="str">
        <f t="shared" si="10"/>
        <v>martes</v>
      </c>
      <c r="M231" s="67" t="str">
        <f t="shared" si="9"/>
        <v>sábado</v>
      </c>
      <c r="N231" s="74">
        <v>27481</v>
      </c>
      <c r="O231" s="75">
        <f t="shared" ca="1" si="11"/>
        <v>44</v>
      </c>
    </row>
    <row r="232" spans="1:15" ht="15.6" x14ac:dyDescent="0.3">
      <c r="A232" s="25">
        <v>284</v>
      </c>
      <c r="B232" s="25" t="s">
        <v>327</v>
      </c>
      <c r="C232" s="25" t="s">
        <v>17</v>
      </c>
      <c r="D232" s="25" t="s">
        <v>17</v>
      </c>
      <c r="E232" s="38">
        <v>43826</v>
      </c>
      <c r="F232" s="26">
        <v>0.58333333333333337</v>
      </c>
      <c r="G232" s="38">
        <v>43833</v>
      </c>
      <c r="H232" s="26">
        <v>0.58333333333333337</v>
      </c>
      <c r="I232" s="25" t="s">
        <v>59</v>
      </c>
      <c r="J232" s="111"/>
      <c r="K232" s="66" t="s">
        <v>348</v>
      </c>
      <c r="L232" s="67" t="str">
        <f t="shared" si="10"/>
        <v>viernes</v>
      </c>
      <c r="M232" s="67" t="str">
        <f t="shared" si="9"/>
        <v>viernes</v>
      </c>
      <c r="N232" s="74">
        <v>16902</v>
      </c>
      <c r="O232" s="75">
        <f t="shared" ca="1" si="11"/>
        <v>73</v>
      </c>
    </row>
    <row r="233" spans="1:15" ht="15.6" x14ac:dyDescent="0.3">
      <c r="A233" s="25">
        <v>286</v>
      </c>
      <c r="B233" s="25" t="s">
        <v>328</v>
      </c>
      <c r="C233" s="25" t="s">
        <v>38</v>
      </c>
      <c r="D233" s="25" t="s">
        <v>38</v>
      </c>
      <c r="E233" s="38">
        <v>43826</v>
      </c>
      <c r="F233" s="26">
        <v>0.4375</v>
      </c>
      <c r="G233" s="38">
        <v>43836</v>
      </c>
      <c r="H233" s="26">
        <v>0.75</v>
      </c>
      <c r="I233" s="25" t="s">
        <v>138</v>
      </c>
      <c r="J233" s="111"/>
      <c r="K233" s="66" t="s">
        <v>348</v>
      </c>
      <c r="L233" s="67" t="str">
        <f t="shared" si="10"/>
        <v>viernes</v>
      </c>
      <c r="M233" s="67" t="str">
        <f t="shared" si="9"/>
        <v>lunes</v>
      </c>
      <c r="N233" s="74">
        <v>25761</v>
      </c>
      <c r="O233" s="75">
        <f t="shared" ca="1" si="11"/>
        <v>49</v>
      </c>
    </row>
    <row r="234" spans="1:15" ht="15.6" x14ac:dyDescent="0.3">
      <c r="A234" s="25">
        <v>287</v>
      </c>
      <c r="B234" s="25" t="s">
        <v>325</v>
      </c>
      <c r="C234" s="25" t="s">
        <v>17</v>
      </c>
      <c r="D234" s="25" t="s">
        <v>12</v>
      </c>
      <c r="E234" s="38">
        <v>43827</v>
      </c>
      <c r="F234" s="26">
        <v>0.375</v>
      </c>
      <c r="G234" s="38">
        <v>43829</v>
      </c>
      <c r="H234" s="26">
        <v>0.375</v>
      </c>
      <c r="I234" s="25" t="s">
        <v>59</v>
      </c>
      <c r="J234" s="111"/>
      <c r="K234" s="66" t="s">
        <v>348</v>
      </c>
      <c r="L234" s="67" t="str">
        <f t="shared" si="10"/>
        <v>sábado</v>
      </c>
      <c r="M234" s="67" t="str">
        <f t="shared" si="9"/>
        <v>lunes</v>
      </c>
      <c r="N234" s="74">
        <v>25305</v>
      </c>
      <c r="O234" s="75">
        <f t="shared" ca="1" si="11"/>
        <v>50</v>
      </c>
    </row>
    <row r="235" spans="1:15" ht="15.6" x14ac:dyDescent="0.3">
      <c r="A235" s="25">
        <v>288</v>
      </c>
      <c r="B235" s="25" t="s">
        <v>330</v>
      </c>
      <c r="C235" s="25" t="s">
        <v>274</v>
      </c>
      <c r="D235" s="25" t="s">
        <v>274</v>
      </c>
      <c r="E235" s="38">
        <v>43827</v>
      </c>
      <c r="F235" s="26">
        <v>0.41666666666666669</v>
      </c>
      <c r="G235" s="38">
        <v>43828</v>
      </c>
      <c r="H235" s="26">
        <v>0.83333333333333337</v>
      </c>
      <c r="I235" s="25" t="s">
        <v>55</v>
      </c>
      <c r="J235" s="111"/>
      <c r="K235" s="66" t="s">
        <v>349</v>
      </c>
      <c r="L235" s="67" t="str">
        <f t="shared" si="10"/>
        <v>sábado</v>
      </c>
      <c r="M235" s="67" t="str">
        <f t="shared" si="9"/>
        <v>domingo</v>
      </c>
      <c r="N235" s="74">
        <v>31670</v>
      </c>
      <c r="O235" s="75">
        <f t="shared" ca="1" si="11"/>
        <v>33</v>
      </c>
    </row>
    <row r="236" spans="1:15" ht="15.6" x14ac:dyDescent="0.3">
      <c r="A236" s="25">
        <v>289</v>
      </c>
      <c r="B236" s="25" t="s">
        <v>323</v>
      </c>
      <c r="C236" s="25" t="s">
        <v>62</v>
      </c>
      <c r="D236" s="25" t="s">
        <v>12</v>
      </c>
      <c r="E236" s="38">
        <v>43827</v>
      </c>
      <c r="F236" s="26">
        <v>0.47222222222222227</v>
      </c>
      <c r="G236" s="38">
        <v>43828</v>
      </c>
      <c r="H236" s="26">
        <v>0.33333333333333331</v>
      </c>
      <c r="I236" s="25" t="s">
        <v>138</v>
      </c>
      <c r="J236" s="111"/>
      <c r="K236" s="66" t="s">
        <v>348</v>
      </c>
      <c r="L236" s="67" t="str">
        <f t="shared" si="10"/>
        <v>sábado</v>
      </c>
      <c r="M236" s="67" t="str">
        <f t="shared" si="9"/>
        <v>domingo</v>
      </c>
      <c r="N236" s="74">
        <v>26772</v>
      </c>
      <c r="O236" s="75">
        <f t="shared" ca="1" si="11"/>
        <v>46</v>
      </c>
    </row>
    <row r="237" spans="1:15" ht="15.6" x14ac:dyDescent="0.3">
      <c r="A237" s="25">
        <v>290</v>
      </c>
      <c r="B237" s="25" t="s">
        <v>388</v>
      </c>
      <c r="C237" s="25" t="s">
        <v>62</v>
      </c>
      <c r="D237" s="25" t="s">
        <v>20</v>
      </c>
      <c r="E237" s="38">
        <v>43826</v>
      </c>
      <c r="F237" s="26">
        <v>0.98958333333333337</v>
      </c>
      <c r="G237" s="38">
        <v>43827</v>
      </c>
      <c r="H237" s="26">
        <v>0.875</v>
      </c>
      <c r="I237" s="25" t="s">
        <v>59</v>
      </c>
      <c r="J237" s="111"/>
      <c r="K237" s="66" t="s">
        <v>348</v>
      </c>
      <c r="L237" s="67" t="str">
        <f t="shared" si="10"/>
        <v>viernes</v>
      </c>
      <c r="M237" s="67" t="str">
        <f t="shared" si="9"/>
        <v>sábado</v>
      </c>
      <c r="N237" s="74">
        <v>28649</v>
      </c>
      <c r="O237" s="75">
        <f t="shared" ca="1" si="11"/>
        <v>41</v>
      </c>
    </row>
    <row r="238" spans="1:15" ht="15.6" x14ac:dyDescent="0.3">
      <c r="A238" s="25">
        <v>291</v>
      </c>
      <c r="B238" s="25" t="s">
        <v>329</v>
      </c>
      <c r="C238" s="25" t="s">
        <v>62</v>
      </c>
      <c r="D238" s="25" t="s">
        <v>118</v>
      </c>
      <c r="E238" s="38">
        <v>43828</v>
      </c>
      <c r="F238" s="26">
        <v>0.5</v>
      </c>
      <c r="G238" s="38">
        <v>43840</v>
      </c>
      <c r="H238" s="25" t="s">
        <v>10</v>
      </c>
      <c r="I238" s="25" t="s">
        <v>59</v>
      </c>
      <c r="J238" s="111"/>
      <c r="K238" s="66" t="s">
        <v>349</v>
      </c>
      <c r="L238" s="67" t="str">
        <f t="shared" si="10"/>
        <v>domingo</v>
      </c>
      <c r="M238" s="67" t="str">
        <f t="shared" si="9"/>
        <v>viernes</v>
      </c>
      <c r="N238" s="74">
        <v>21790</v>
      </c>
      <c r="O238" s="75">
        <f t="shared" ca="1" si="11"/>
        <v>60</v>
      </c>
    </row>
    <row r="239" spans="1:15" ht="15.6" x14ac:dyDescent="0.3">
      <c r="A239" s="25">
        <v>294</v>
      </c>
      <c r="B239" s="25" t="s">
        <v>370</v>
      </c>
      <c r="C239" s="25" t="s">
        <v>62</v>
      </c>
      <c r="D239" s="25" t="s">
        <v>12</v>
      </c>
      <c r="E239" s="38">
        <v>43829</v>
      </c>
      <c r="F239" s="26">
        <v>0.5</v>
      </c>
      <c r="G239" s="38">
        <v>43830</v>
      </c>
      <c r="H239" s="26">
        <v>0.35416666666666669</v>
      </c>
      <c r="I239" s="25" t="s">
        <v>59</v>
      </c>
      <c r="J239" s="111"/>
      <c r="K239" s="66" t="s">
        <v>348</v>
      </c>
      <c r="L239" s="67" t="str">
        <f t="shared" si="10"/>
        <v>lunes</v>
      </c>
      <c r="M239" s="67" t="str">
        <f t="shared" si="9"/>
        <v>martes</v>
      </c>
      <c r="N239" s="74">
        <v>32004</v>
      </c>
      <c r="O239" s="75">
        <f t="shared" ca="1" si="11"/>
        <v>32</v>
      </c>
    </row>
    <row r="240" spans="1:15" ht="15.6" x14ac:dyDescent="0.3">
      <c r="A240" s="25">
        <v>295</v>
      </c>
      <c r="B240" s="25" t="s">
        <v>371</v>
      </c>
      <c r="C240" s="25" t="s">
        <v>17</v>
      </c>
      <c r="D240" s="25" t="s">
        <v>17</v>
      </c>
      <c r="E240" s="38">
        <v>43829</v>
      </c>
      <c r="F240" s="26">
        <v>0.33333333333333331</v>
      </c>
      <c r="G240" s="38">
        <v>43829</v>
      </c>
      <c r="H240" s="26">
        <v>0.66666666666666663</v>
      </c>
      <c r="I240" s="25" t="s">
        <v>55</v>
      </c>
      <c r="J240" s="112"/>
      <c r="K240" s="66" t="s">
        <v>348</v>
      </c>
      <c r="L240" s="67" t="str">
        <f t="shared" si="10"/>
        <v>lunes</v>
      </c>
      <c r="M240" s="67" t="str">
        <f t="shared" si="9"/>
        <v>lunes</v>
      </c>
      <c r="N240" s="74">
        <v>32783</v>
      </c>
      <c r="O240" s="75">
        <f t="shared" ca="1" si="11"/>
        <v>30</v>
      </c>
    </row>
  </sheetData>
  <autoFilter ref="A1:J238" xr:uid="{20316B7D-DF7E-4623-A225-D4B1B1BCBB69}"/>
  <mergeCells count="9">
    <mergeCell ref="J192:J240"/>
    <mergeCell ref="J123:J166"/>
    <mergeCell ref="J167:J189"/>
    <mergeCell ref="J87:J122"/>
    <mergeCell ref="J2:J4"/>
    <mergeCell ref="J5:J16"/>
    <mergeCell ref="J17:J23"/>
    <mergeCell ref="J25:J58"/>
    <mergeCell ref="J59:J8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AB49-510A-4A04-B2CA-9DB6B6F1FAB2}">
  <sheetPr>
    <pageSetUpPr fitToPage="1"/>
  </sheetPr>
  <dimension ref="A1:W35"/>
  <sheetViews>
    <sheetView tabSelected="1" topLeftCell="A13" zoomScale="70" zoomScaleNormal="70" workbookViewId="0">
      <selection activeCell="J4" sqref="J4"/>
    </sheetView>
  </sheetViews>
  <sheetFormatPr baseColWidth="10" defaultRowHeight="14.4" x14ac:dyDescent="0.3"/>
  <cols>
    <col min="1" max="1" width="15.6640625" customWidth="1"/>
    <col min="3" max="3" width="11.44140625" customWidth="1"/>
    <col min="4" max="4" width="15.109375" customWidth="1"/>
    <col min="5" max="5" width="11.44140625" customWidth="1"/>
    <col min="6" max="6" width="15.5546875" bestFit="1" customWidth="1"/>
    <col min="7" max="7" width="16" customWidth="1"/>
    <col min="8" max="8" width="11.109375" customWidth="1"/>
    <col min="9" max="9" width="16.88671875" customWidth="1"/>
    <col min="10" max="10" width="8.88671875" customWidth="1"/>
    <col min="11" max="11" width="8.5546875" customWidth="1"/>
    <col min="12" max="12" width="11.88671875" customWidth="1"/>
    <col min="13" max="13" width="8.6640625" customWidth="1"/>
    <col min="14" max="14" width="9.33203125" customWidth="1"/>
    <col min="15" max="15" width="8.5546875" customWidth="1"/>
    <col min="16" max="16" width="9.5546875" customWidth="1"/>
    <col min="17" max="17" width="8.88671875" customWidth="1"/>
    <col min="18" max="18" width="9.44140625" customWidth="1"/>
    <col min="19" max="19" width="11.33203125" customWidth="1"/>
    <col min="20" max="20" width="8.5546875" customWidth="1"/>
    <col min="21" max="22" width="9.109375" customWidth="1"/>
    <col min="23" max="23" width="10" customWidth="1"/>
  </cols>
  <sheetData>
    <row r="1" spans="1:23" ht="15" customHeight="1" thickBot="1" x14ac:dyDescent="0.35">
      <c r="A1" s="160" t="s">
        <v>342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</row>
    <row r="2" spans="1:23" ht="30.75" customHeight="1" x14ac:dyDescent="0.3">
      <c r="A2" s="78" t="s">
        <v>343</v>
      </c>
      <c r="B2" s="79" t="s">
        <v>345</v>
      </c>
      <c r="C2" s="108" t="s">
        <v>346</v>
      </c>
      <c r="D2" s="135" t="s">
        <v>351</v>
      </c>
      <c r="E2" s="136"/>
      <c r="F2" s="137"/>
      <c r="G2" s="92" t="s">
        <v>368</v>
      </c>
      <c r="H2" s="76" t="s">
        <v>366</v>
      </c>
      <c r="I2" s="77" t="s">
        <v>365</v>
      </c>
      <c r="J2" s="83" t="s">
        <v>353</v>
      </c>
      <c r="K2" s="84" t="s">
        <v>354</v>
      </c>
      <c r="L2" s="84" t="s">
        <v>355</v>
      </c>
      <c r="M2" s="84" t="s">
        <v>356</v>
      </c>
      <c r="N2" s="84" t="s">
        <v>357</v>
      </c>
      <c r="O2" s="84" t="s">
        <v>358</v>
      </c>
      <c r="P2" s="85" t="s">
        <v>359</v>
      </c>
      <c r="Q2" s="83" t="s">
        <v>353</v>
      </c>
      <c r="R2" s="84" t="s">
        <v>354</v>
      </c>
      <c r="S2" s="84" t="s">
        <v>355</v>
      </c>
      <c r="T2" s="84" t="s">
        <v>356</v>
      </c>
      <c r="U2" s="84" t="s">
        <v>357</v>
      </c>
      <c r="V2" s="84" t="s">
        <v>358</v>
      </c>
      <c r="W2" s="85" t="s">
        <v>359</v>
      </c>
    </row>
    <row r="3" spans="1:23" ht="15" customHeight="1" x14ac:dyDescent="0.3">
      <c r="A3" s="52" t="s">
        <v>62</v>
      </c>
      <c r="B3" s="39">
        <f>COUNTIF('DATOS '!C2:C240,'DATOS '!C2)</f>
        <v>169</v>
      </c>
      <c r="C3" s="43">
        <f>B3*1/B35</f>
        <v>0.70711297071129708</v>
      </c>
      <c r="D3" s="138" t="s">
        <v>349</v>
      </c>
      <c r="E3" s="144"/>
      <c r="F3" s="145" t="s">
        <v>348</v>
      </c>
      <c r="G3" s="89" t="s">
        <v>361</v>
      </c>
      <c r="H3" s="39">
        <f>SUMPRODUCT(--('DATOS '!F2:F240&gt;=(TIME(7,0,0)))*('DATOS '!F2:F240&lt;=(TIME(9,59,0))))</f>
        <v>32</v>
      </c>
      <c r="I3" s="58">
        <f>H3*1/H8</f>
        <v>0.14814814814814814</v>
      </c>
      <c r="J3" s="129" t="s">
        <v>385</v>
      </c>
      <c r="K3" s="130"/>
      <c r="L3" s="130"/>
      <c r="M3" s="130"/>
      <c r="N3" s="130"/>
      <c r="O3" s="130"/>
      <c r="P3" s="131"/>
      <c r="Q3" s="166" t="s">
        <v>384</v>
      </c>
      <c r="R3" s="167"/>
      <c r="S3" s="167"/>
      <c r="T3" s="167"/>
      <c r="U3" s="167"/>
      <c r="V3" s="167"/>
      <c r="W3" s="168"/>
    </row>
    <row r="4" spans="1:23" ht="15" customHeight="1" x14ac:dyDescent="0.3">
      <c r="A4" s="52" t="s">
        <v>38</v>
      </c>
      <c r="B4" s="39">
        <f>COUNTIF('DATOS '!C2:C240,'DATOS '!C44)</f>
        <v>14</v>
      </c>
      <c r="C4" s="43">
        <f>B4*1/B35</f>
        <v>5.8577405857740586E-2</v>
      </c>
      <c r="D4" s="139"/>
      <c r="E4" s="144"/>
      <c r="F4" s="146"/>
      <c r="G4" s="89" t="s">
        <v>362</v>
      </c>
      <c r="H4" s="39">
        <f>SUMPRODUCT(--('DATOS '!F2:F240&gt;=(TIME(10,0,0)))*('DATOS '!F2:F240&lt;=(TIME(12,59,0))))</f>
        <v>117</v>
      </c>
      <c r="I4" s="58">
        <f>H4*1/H8</f>
        <v>0.54166666666666663</v>
      </c>
      <c r="J4" s="52">
        <f>COUNTIF('DATOS '!L2:L240,'DATOS '!L18)</f>
        <v>36</v>
      </c>
      <c r="K4" s="39">
        <f>COUNTIF('DATOS '!L2:L240,'DATOS '!L9)</f>
        <v>19</v>
      </c>
      <c r="L4" s="39">
        <f>COUNTIF('DATOS '!L2:L240,'DATOS '!L19)</f>
        <v>29</v>
      </c>
      <c r="M4" s="39">
        <f>COUNTIF('DATOS '!L2:L240,'DATOS '!L216)</f>
        <v>30</v>
      </c>
      <c r="N4" s="39">
        <f>COUNTIF('DATOS '!L2:L240,'DATOS '!L2)</f>
        <v>40</v>
      </c>
      <c r="O4" s="39">
        <f>COUNTIF('DATOS '!L2:L240,'DATOS '!L224)</f>
        <v>63</v>
      </c>
      <c r="P4" s="57">
        <f>COUNTIF('DATOS '!L2:L240,'DATOS '!L238)</f>
        <v>22</v>
      </c>
      <c r="Q4" s="52">
        <f>COUNTIF('DATOS '!M2:M240,'DATOS '!M11)</f>
        <v>43</v>
      </c>
      <c r="R4" s="39">
        <f>COUNTIF('DATOS '!M2:M240,'DATOS '!M20)</f>
        <v>30</v>
      </c>
      <c r="S4" s="39">
        <f>COUNTIF('DATOS '!M2:M240,'DATOS '!M9)</f>
        <v>15</v>
      </c>
      <c r="T4" s="39">
        <f>COUNTIF('DATOS '!M2:M240,'DATOS '!M16)</f>
        <v>25</v>
      </c>
      <c r="U4" s="39">
        <f>COUNTIF('DATOS '!M2:M240,'DATOS '!M7)</f>
        <v>31</v>
      </c>
      <c r="V4" s="39">
        <f>COUNTIF('DATOS '!M2:M240,'DATOS '!M5)</f>
        <v>29</v>
      </c>
      <c r="W4" s="57">
        <f>COUNTIF('DATOS '!M2:M240,'DATOS '!M3)</f>
        <v>66</v>
      </c>
    </row>
    <row r="5" spans="1:23" ht="15" customHeight="1" x14ac:dyDescent="0.3">
      <c r="A5" s="52" t="s">
        <v>47</v>
      </c>
      <c r="B5" s="39">
        <f>COUNTIF('DATOS '!C2:C240,'DATOS '!C22)</f>
        <v>4</v>
      </c>
      <c r="C5" s="43">
        <f>B5*1/B35</f>
        <v>1.6736401673640166E-2</v>
      </c>
      <c r="D5" s="139"/>
      <c r="E5" s="144"/>
      <c r="F5" s="146"/>
      <c r="G5" s="89" t="s">
        <v>360</v>
      </c>
      <c r="H5" s="39">
        <f>SUMPRODUCT(--('DATOS '!F2:F240&gt;=(TIME(13,0,0)))*('DATOS '!F2:F240&lt;=(TIME(15,59,0))))</f>
        <v>34</v>
      </c>
      <c r="I5" s="58">
        <f>H5*1/H8</f>
        <v>0.15740740740740741</v>
      </c>
      <c r="J5" s="132" t="s">
        <v>346</v>
      </c>
      <c r="K5" s="133"/>
      <c r="L5" s="133"/>
      <c r="M5" s="133"/>
      <c r="N5" s="133"/>
      <c r="O5" s="133"/>
      <c r="P5" s="134"/>
      <c r="Q5" s="169" t="s">
        <v>346</v>
      </c>
      <c r="R5" s="170"/>
      <c r="S5" s="170"/>
      <c r="T5" s="170"/>
      <c r="U5" s="170"/>
      <c r="V5" s="170"/>
      <c r="W5" s="171"/>
    </row>
    <row r="6" spans="1:23" ht="15" customHeight="1" x14ac:dyDescent="0.3">
      <c r="A6" s="52" t="s">
        <v>103</v>
      </c>
      <c r="B6" s="39">
        <f>COUNTIF('DATOS '!C2:C240,'DATOS '!C61)</f>
        <v>5</v>
      </c>
      <c r="C6" s="43">
        <f>B6*1/B35</f>
        <v>2.0920502092050208E-2</v>
      </c>
      <c r="D6" s="139"/>
      <c r="E6" s="144"/>
      <c r="F6" s="146"/>
      <c r="G6" s="89" t="s">
        <v>363</v>
      </c>
      <c r="H6" s="39">
        <f>SUMPRODUCT(--('DATOS '!F2:F240&gt;=(TIME(16,0,0)))*('DATOS '!F2:F240&lt;=(TIME(18,59,0))))</f>
        <v>18</v>
      </c>
      <c r="I6" s="59">
        <f>H6*1/H8</f>
        <v>8.3333333333333329E-2</v>
      </c>
      <c r="J6" s="47"/>
      <c r="K6" s="41"/>
      <c r="L6" s="41"/>
      <c r="M6" s="41"/>
      <c r="N6" s="41"/>
      <c r="O6" s="164">
        <f>O4*1/B23</f>
        <v>0.26359832635983266</v>
      </c>
      <c r="P6" s="48"/>
      <c r="Q6" s="47"/>
      <c r="R6" s="41"/>
      <c r="S6" s="41"/>
      <c r="T6" s="41"/>
      <c r="U6" s="41"/>
      <c r="V6" s="41"/>
      <c r="W6" s="175">
        <f>W4*1/B23</f>
        <v>0.27615062761506276</v>
      </c>
    </row>
    <row r="7" spans="1:23" ht="15" customHeight="1" thickBot="1" x14ac:dyDescent="0.35">
      <c r="A7" s="52" t="s">
        <v>292</v>
      </c>
      <c r="B7" s="39">
        <f>COUNTIF('DATOS '!C2:C240,'DATOS '!C203)</f>
        <v>1</v>
      </c>
      <c r="C7" s="43">
        <f>B7*1/B35</f>
        <v>4.1841004184100415E-3</v>
      </c>
      <c r="D7" s="139"/>
      <c r="E7" s="144"/>
      <c r="F7" s="146"/>
      <c r="G7" s="89" t="s">
        <v>364</v>
      </c>
      <c r="H7" s="39">
        <f>SUMPRODUCT(--('DATOS '!F2:F240&gt;=(TIME(19,0,0)))*('DATOS '!F2:F240&lt;=(TIME(21,59,0))))</f>
        <v>15</v>
      </c>
      <c r="I7" s="59">
        <f>H7*1/H8</f>
        <v>6.9444444444444448E-2</v>
      </c>
      <c r="J7" s="49"/>
      <c r="K7" s="50"/>
      <c r="L7" s="50"/>
      <c r="M7" s="50"/>
      <c r="N7" s="50"/>
      <c r="O7" s="164"/>
      <c r="P7" s="51"/>
      <c r="Q7" s="49"/>
      <c r="R7" s="50"/>
      <c r="S7" s="50"/>
      <c r="T7" s="50"/>
      <c r="U7" s="50"/>
      <c r="V7" s="50"/>
      <c r="W7" s="176"/>
    </row>
    <row r="8" spans="1:23" ht="15" customHeight="1" x14ac:dyDescent="0.3">
      <c r="A8" s="52" t="s">
        <v>200</v>
      </c>
      <c r="B8" s="39">
        <f>COUNTIF('DATOS '!C2:C240,'DATOS '!C136)</f>
        <v>2</v>
      </c>
      <c r="C8" s="43">
        <f>B8*1/B35</f>
        <v>8.368200836820083E-3</v>
      </c>
      <c r="D8" s="139"/>
      <c r="E8" s="44"/>
      <c r="F8" s="146"/>
      <c r="G8" s="127" t="s">
        <v>367</v>
      </c>
      <c r="H8" s="42">
        <f>SUM(H3:H7)</f>
        <v>216</v>
      </c>
      <c r="I8" s="60">
        <f>SUM(I3:I7)</f>
        <v>1</v>
      </c>
      <c r="J8" s="49"/>
      <c r="K8" s="50"/>
      <c r="L8" s="50"/>
      <c r="M8" s="50"/>
      <c r="N8" s="50"/>
      <c r="O8" s="164"/>
      <c r="P8" s="51"/>
      <c r="Q8" s="49"/>
      <c r="R8" s="50"/>
      <c r="S8" s="50"/>
      <c r="T8" s="50"/>
      <c r="U8" s="50"/>
      <c r="V8" s="50"/>
      <c r="W8" s="155"/>
    </row>
    <row r="9" spans="1:23" ht="15" customHeight="1" thickBot="1" x14ac:dyDescent="0.35">
      <c r="A9" s="52" t="s">
        <v>17</v>
      </c>
      <c r="B9" s="39">
        <f>COUNTIF('DATOS '!C2:C240,'DATOS '!C5)</f>
        <v>17</v>
      </c>
      <c r="C9" s="43">
        <f>B9*1/B35</f>
        <v>7.1129707112970716E-2</v>
      </c>
      <c r="D9" s="140"/>
      <c r="E9" s="44"/>
      <c r="F9" s="147"/>
      <c r="G9" s="127"/>
      <c r="H9" s="41"/>
      <c r="I9" s="48"/>
      <c r="J9" s="49"/>
      <c r="K9" s="50"/>
      <c r="L9" s="50"/>
      <c r="M9" s="50"/>
      <c r="N9" s="50"/>
      <c r="O9" s="164"/>
      <c r="P9" s="51"/>
      <c r="Q9" s="49"/>
      <c r="R9" s="50"/>
      <c r="S9" s="50"/>
      <c r="T9" s="50"/>
      <c r="U9" s="50"/>
      <c r="V9" s="50"/>
      <c r="W9" s="156"/>
    </row>
    <row r="10" spans="1:23" ht="15" customHeight="1" x14ac:dyDescent="0.3">
      <c r="A10" s="52" t="s">
        <v>31</v>
      </c>
      <c r="B10" s="39">
        <f>COUNTIF('DATOS '!C2:C240,'DATOS '!C12)</f>
        <v>1</v>
      </c>
      <c r="C10" s="43">
        <f>B10*1/B35</f>
        <v>4.1841004184100415E-3</v>
      </c>
      <c r="D10" s="52">
        <f>COUNTIF('DATOS '!K2:K240,'DATOS '!K2)</f>
        <v>64</v>
      </c>
      <c r="E10" s="45"/>
      <c r="F10" s="57">
        <f>COUNTIF('DATOS '!K2:K240,'DATOS '!K3)</f>
        <v>175</v>
      </c>
      <c r="G10" s="127"/>
      <c r="H10" s="41"/>
      <c r="I10" s="48"/>
      <c r="J10" s="49"/>
      <c r="K10" s="50"/>
      <c r="L10" s="50"/>
      <c r="M10" s="50"/>
      <c r="N10" s="50"/>
      <c r="O10" s="155"/>
      <c r="P10" s="51"/>
      <c r="Q10" s="162">
        <f>Q4*1/B23</f>
        <v>0.1799163179916318</v>
      </c>
      <c r="R10" s="50"/>
      <c r="S10" s="50"/>
      <c r="T10" s="50"/>
      <c r="U10" s="50"/>
      <c r="V10" s="86"/>
      <c r="W10" s="156"/>
    </row>
    <row r="11" spans="1:23" ht="15" customHeight="1" x14ac:dyDescent="0.3">
      <c r="A11" s="52" t="s">
        <v>75</v>
      </c>
      <c r="B11" s="39">
        <f>COUNTIF('DATOS '!C2:C240,'DATOS '!C46)</f>
        <v>1</v>
      </c>
      <c r="C11" s="43">
        <f>B11*1/B35</f>
        <v>4.1841004184100415E-3</v>
      </c>
      <c r="D11" s="148">
        <f>D10*1/B23</f>
        <v>0.26778242677824265</v>
      </c>
      <c r="E11" s="46"/>
      <c r="F11" s="150">
        <f>F10*1/B23</f>
        <v>0.73221757322175729</v>
      </c>
      <c r="G11" s="127"/>
      <c r="H11" s="41"/>
      <c r="I11" s="48"/>
      <c r="J11" s="49"/>
      <c r="K11" s="50"/>
      <c r="L11" s="50"/>
      <c r="M11" s="50"/>
      <c r="N11" s="164">
        <f>N4*1/B23</f>
        <v>0.16736401673640167</v>
      </c>
      <c r="O11" s="156"/>
      <c r="P11" s="51"/>
      <c r="Q11" s="162"/>
      <c r="R11" s="50"/>
      <c r="S11" s="50"/>
      <c r="T11" s="50"/>
      <c r="U11" s="41"/>
      <c r="V11" s="86"/>
      <c r="W11" s="156"/>
    </row>
    <row r="12" spans="1:23" ht="15" customHeight="1" x14ac:dyDescent="0.3">
      <c r="A12" s="52" t="s">
        <v>111</v>
      </c>
      <c r="B12" s="39">
        <f>COUNTIF('DATOS '!C2:C240,'DATOS '!C68)</f>
        <v>1</v>
      </c>
      <c r="C12" s="43">
        <f>B12*1/B35</f>
        <v>4.1841004184100415E-3</v>
      </c>
      <c r="D12" s="149"/>
      <c r="E12" s="46"/>
      <c r="F12" s="151"/>
      <c r="G12" s="127"/>
      <c r="H12" s="41"/>
      <c r="I12" s="48"/>
      <c r="J12" s="49"/>
      <c r="K12" s="50"/>
      <c r="L12" s="50"/>
      <c r="M12" s="50"/>
      <c r="N12" s="164"/>
      <c r="O12" s="156"/>
      <c r="P12" s="51"/>
      <c r="Q12" s="162"/>
      <c r="R12" s="50"/>
      <c r="S12" s="50"/>
      <c r="T12" s="50"/>
      <c r="U12" s="50"/>
      <c r="V12" s="86"/>
      <c r="W12" s="156"/>
    </row>
    <row r="13" spans="1:23" ht="15" customHeight="1" thickBot="1" x14ac:dyDescent="0.35">
      <c r="A13" s="52" t="s">
        <v>205</v>
      </c>
      <c r="B13" s="39">
        <f>COUNTIF('DATOS '!C2:C240,'DATOS '!C140)</f>
        <v>2</v>
      </c>
      <c r="C13" s="43">
        <f>B13*1/B35</f>
        <v>8.368200836820083E-3</v>
      </c>
      <c r="D13" s="149"/>
      <c r="E13" s="46"/>
      <c r="F13" s="151"/>
      <c r="G13" s="127"/>
      <c r="H13" s="41"/>
      <c r="I13" s="48"/>
      <c r="J13" s="162">
        <f>J4*1/B23</f>
        <v>0.15062761506276151</v>
      </c>
      <c r="K13" s="50"/>
      <c r="L13" s="50"/>
      <c r="M13" s="50"/>
      <c r="N13" s="164"/>
      <c r="O13" s="156"/>
      <c r="P13" s="51"/>
      <c r="Q13" s="163"/>
      <c r="R13" s="50"/>
      <c r="S13" s="50"/>
      <c r="T13" s="50"/>
      <c r="U13" s="50"/>
      <c r="V13" s="86"/>
      <c r="W13" s="156"/>
    </row>
    <row r="14" spans="1:23" ht="15" customHeight="1" thickBot="1" x14ac:dyDescent="0.35">
      <c r="A14" s="52" t="s">
        <v>217</v>
      </c>
      <c r="B14" s="40">
        <f>COUNTIF('DATOS '!C2:C240,'DATOS '!C149)</f>
        <v>2</v>
      </c>
      <c r="C14" s="43">
        <f>B14*1/B35</f>
        <v>8.368200836820083E-3</v>
      </c>
      <c r="D14" s="149"/>
      <c r="E14" s="46"/>
      <c r="F14" s="151"/>
      <c r="G14" s="127"/>
      <c r="H14" s="41"/>
      <c r="I14" s="48"/>
      <c r="J14" s="162"/>
      <c r="K14" s="50"/>
      <c r="L14" s="50"/>
      <c r="M14" s="164">
        <f>M4*1/B23</f>
        <v>0.12552301255230125</v>
      </c>
      <c r="N14" s="164"/>
      <c r="O14" s="156"/>
      <c r="P14" s="51"/>
      <c r="Q14" s="155"/>
      <c r="R14" s="50"/>
      <c r="S14" s="50"/>
      <c r="T14" s="41"/>
      <c r="U14" s="50"/>
      <c r="V14" s="86"/>
      <c r="W14" s="156"/>
    </row>
    <row r="15" spans="1:23" ht="15" customHeight="1" x14ac:dyDescent="0.3">
      <c r="A15" s="52" t="s">
        <v>57</v>
      </c>
      <c r="B15" s="39">
        <f>COUNTIF('DATOS '!C2:C240,'DATOS '!C31)</f>
        <v>3</v>
      </c>
      <c r="C15" s="43">
        <f>B15*1/B35</f>
        <v>1.2552301255230125E-2</v>
      </c>
      <c r="D15" s="141" t="s">
        <v>369</v>
      </c>
      <c r="E15" s="142"/>
      <c r="F15" s="143"/>
      <c r="G15" s="41"/>
      <c r="H15" s="41"/>
      <c r="I15" s="48"/>
      <c r="J15" s="162"/>
      <c r="K15" s="50"/>
      <c r="L15" s="164">
        <f>L4*1/B23</f>
        <v>0.12133891213389121</v>
      </c>
      <c r="M15" s="164"/>
      <c r="N15" s="152"/>
      <c r="O15" s="156"/>
      <c r="P15" s="51"/>
      <c r="Q15" s="156"/>
      <c r="R15" s="162">
        <f>R4*1/B23</f>
        <v>0.12552301255230125</v>
      </c>
      <c r="S15" s="41"/>
      <c r="T15" s="50"/>
      <c r="U15" s="164">
        <f>U4*1/B23</f>
        <v>0.1297071129707113</v>
      </c>
      <c r="V15" s="86"/>
      <c r="W15" s="156"/>
    </row>
    <row r="16" spans="1:23" ht="15" customHeight="1" thickBot="1" x14ac:dyDescent="0.35">
      <c r="A16" s="52" t="s">
        <v>344</v>
      </c>
      <c r="B16" s="39">
        <f>COUNTIF('DATOS '!C2:C240,'DATOS '!C188)</f>
        <v>3</v>
      </c>
      <c r="C16" s="43">
        <f>B16*1/B35</f>
        <v>1.2552301255230125E-2</v>
      </c>
      <c r="D16" s="141"/>
      <c r="E16" s="142"/>
      <c r="F16" s="143"/>
      <c r="G16" s="41"/>
      <c r="H16" s="41"/>
      <c r="I16" s="48"/>
      <c r="J16" s="162"/>
      <c r="K16" s="50"/>
      <c r="L16" s="164"/>
      <c r="M16" s="164"/>
      <c r="N16" s="153"/>
      <c r="O16" s="156"/>
      <c r="P16" s="51"/>
      <c r="Q16" s="156"/>
      <c r="R16" s="162"/>
      <c r="S16" s="50"/>
      <c r="T16" s="164">
        <f>T4*1/B23</f>
        <v>0.10460251046025104</v>
      </c>
      <c r="U16" s="164"/>
      <c r="V16" s="86"/>
      <c r="W16" s="156"/>
    </row>
    <row r="17" spans="1:23" ht="27.75" customHeight="1" thickBot="1" x14ac:dyDescent="0.35">
      <c r="A17" s="52" t="s">
        <v>281</v>
      </c>
      <c r="B17" s="39">
        <f>COUNTIF('DATOS '!C2:C240,'DATOS '!C194)</f>
        <v>1</v>
      </c>
      <c r="C17" s="43">
        <f>B17*1/B35</f>
        <v>4.1841004184100415E-3</v>
      </c>
      <c r="D17" s="94" t="s">
        <v>373</v>
      </c>
      <c r="E17" s="82" t="s">
        <v>366</v>
      </c>
      <c r="F17" s="95" t="s">
        <v>346</v>
      </c>
      <c r="G17" s="93" t="s">
        <v>7</v>
      </c>
      <c r="H17" s="80" t="s">
        <v>366</v>
      </c>
      <c r="I17" s="81" t="s">
        <v>365</v>
      </c>
      <c r="J17" s="172"/>
      <c r="K17" s="50"/>
      <c r="L17" s="164"/>
      <c r="M17" s="164"/>
      <c r="N17" s="153"/>
      <c r="O17" s="156"/>
      <c r="P17" s="51"/>
      <c r="Q17" s="156"/>
      <c r="R17" s="163"/>
      <c r="S17" s="50"/>
      <c r="T17" s="164"/>
      <c r="U17" s="165"/>
      <c r="V17" s="175">
        <f>V4*1/B23</f>
        <v>0.12133891213389121</v>
      </c>
      <c r="W17" s="156"/>
    </row>
    <row r="18" spans="1:23" ht="15" customHeight="1" thickBot="1" x14ac:dyDescent="0.35">
      <c r="A18" s="52" t="s">
        <v>299</v>
      </c>
      <c r="B18" s="39">
        <f>COUNTIF('DATOS '!C2:C240,'DATOS '!C194)</f>
        <v>1</v>
      </c>
      <c r="C18" s="43">
        <f>B18*1/B35</f>
        <v>4.1841004184100415E-3</v>
      </c>
      <c r="D18" s="96" t="s">
        <v>374</v>
      </c>
      <c r="E18" s="39">
        <f ca="1">SUMPRODUCT(--('DATOS '!O2:O240&gt;=20)*('DATOS '!O2:O240&lt;=29))</f>
        <v>21</v>
      </c>
      <c r="F18" s="97">
        <f ca="1">E18*1/E23</f>
        <v>8.7866108786610872E-2</v>
      </c>
      <c r="G18" s="89" t="s">
        <v>361</v>
      </c>
      <c r="H18" s="39">
        <f>SUMPRODUCT(--('DATOS '!H2:H240&gt;=(TIME(7,0,0)))*('DATOS '!H2:H240&lt;=(TIME(9,59,0))))</f>
        <v>35</v>
      </c>
      <c r="I18" s="61">
        <f>H18*1/H23</f>
        <v>0.18041237113402062</v>
      </c>
      <c r="J18" s="173"/>
      <c r="K18" s="50"/>
      <c r="L18" s="164"/>
      <c r="M18" s="152"/>
      <c r="N18" s="153"/>
      <c r="O18" s="156"/>
      <c r="P18" s="48"/>
      <c r="Q18" s="156"/>
      <c r="R18" s="155"/>
      <c r="S18" s="50"/>
      <c r="T18" s="164"/>
      <c r="U18" s="155"/>
      <c r="V18" s="176"/>
      <c r="W18" s="156"/>
    </row>
    <row r="19" spans="1:23" ht="15" customHeight="1" thickBot="1" x14ac:dyDescent="0.35">
      <c r="A19" s="52" t="s">
        <v>317</v>
      </c>
      <c r="B19" s="39">
        <f>COUNTIF('DATOS '!C2:C240,'DATOS '!C227)</f>
        <v>1</v>
      </c>
      <c r="C19" s="43">
        <f>B19*1/B35</f>
        <v>4.1841004184100415E-3</v>
      </c>
      <c r="D19" s="96" t="s">
        <v>375</v>
      </c>
      <c r="E19" s="39">
        <f ca="1">SUMPRODUCT(--('DATOS '!O2:O240&gt;=30)*('DATOS '!O2:O240&lt;=39))</f>
        <v>87</v>
      </c>
      <c r="F19" s="98">
        <f ca="1">E19*1/E23</f>
        <v>0.36401673640167365</v>
      </c>
      <c r="G19" s="89" t="s">
        <v>362</v>
      </c>
      <c r="H19" s="39">
        <f>SUMPRODUCT(--('DATOS '!H2:H240&gt;=(TIME(10,0,0)))*('DATOS '!H2:H240&lt;=(TIME(12,59,0))))</f>
        <v>71</v>
      </c>
      <c r="I19" s="61">
        <f>H19*1/H23</f>
        <v>0.36597938144329895</v>
      </c>
      <c r="J19" s="173"/>
      <c r="K19" s="41"/>
      <c r="L19" s="152"/>
      <c r="M19" s="153"/>
      <c r="N19" s="153"/>
      <c r="O19" s="156"/>
      <c r="P19" s="158">
        <f>P4*1/B23</f>
        <v>9.2050209205020925E-2</v>
      </c>
      <c r="Q19" s="156"/>
      <c r="R19" s="156"/>
      <c r="S19" s="86"/>
      <c r="T19" s="165"/>
      <c r="U19" s="156"/>
      <c r="V19" s="155"/>
      <c r="W19" s="156"/>
    </row>
    <row r="20" spans="1:23" ht="15" customHeight="1" x14ac:dyDescent="0.3">
      <c r="A20" s="52" t="s">
        <v>25</v>
      </c>
      <c r="B20" s="39">
        <f>COUNTIF('DATOS '!C2:C240,'DATOS '!C9)</f>
        <v>3</v>
      </c>
      <c r="C20" s="43">
        <f>B20*1/B35</f>
        <v>1.2552301255230125E-2</v>
      </c>
      <c r="D20" s="96" t="s">
        <v>376</v>
      </c>
      <c r="E20" s="39">
        <f ca="1">SUMPRODUCT(--('DATOS '!O2:O240&gt;=40)*('DATOS '!O2:O240&lt;=49))</f>
        <v>61</v>
      </c>
      <c r="F20" s="98">
        <f ca="1">E20*1/E23</f>
        <v>0.25523012552301255</v>
      </c>
      <c r="G20" s="89" t="s">
        <v>360</v>
      </c>
      <c r="H20" s="39">
        <f>SUMPRODUCT(--('DATOS '!H2:H240&gt;=(TIME(13,0,0)))*('DATOS '!H2:H240&lt;=(TIME(15,59,0))))</f>
        <v>24</v>
      </c>
      <c r="I20" s="62">
        <f>H20*1/H23</f>
        <v>0.12371134020618557</v>
      </c>
      <c r="J20" s="173"/>
      <c r="K20" s="50"/>
      <c r="L20" s="153"/>
      <c r="M20" s="153"/>
      <c r="N20" s="153"/>
      <c r="O20" s="156"/>
      <c r="P20" s="158"/>
      <c r="Q20" s="156"/>
      <c r="R20" s="156"/>
      <c r="S20" s="86"/>
      <c r="T20" s="155"/>
      <c r="U20" s="156"/>
      <c r="V20" s="156"/>
      <c r="W20" s="156"/>
    </row>
    <row r="21" spans="1:23" ht="15" customHeight="1" x14ac:dyDescent="0.3">
      <c r="A21" s="52" t="s">
        <v>258</v>
      </c>
      <c r="B21" s="39">
        <f>COUNTIF('DATOS '!C2:C240,'DATOS '!C177)</f>
        <v>2</v>
      </c>
      <c r="C21" s="43">
        <f>B21*1/B35</f>
        <v>8.368200836820083E-3</v>
      </c>
      <c r="D21" s="96" t="s">
        <v>377</v>
      </c>
      <c r="E21" s="39">
        <f ca="1">SUMPRODUCT(--('DATOS '!O2:O240&gt;=50)*('DATOS '!O2:O240&lt;=59))</f>
        <v>38</v>
      </c>
      <c r="F21" s="97">
        <f ca="1">E21*1/E23</f>
        <v>0.15899581589958159</v>
      </c>
      <c r="G21" s="89" t="s">
        <v>363</v>
      </c>
      <c r="H21" s="39">
        <f>SUMPRODUCT(--('DATOS '!H2:H240&gt;=(TIME(16,0,0)))*('DATOS '!H2:H240&lt;=(TIME(18,59,0))))</f>
        <v>22</v>
      </c>
      <c r="I21" s="62">
        <f>H21*1/H23</f>
        <v>0.1134020618556701</v>
      </c>
      <c r="J21" s="173"/>
      <c r="K21" s="158">
        <f>K4*1/B23</f>
        <v>7.9497907949790794E-2</v>
      </c>
      <c r="L21" s="153"/>
      <c r="M21" s="153"/>
      <c r="N21" s="153"/>
      <c r="O21" s="156"/>
      <c r="P21" s="158"/>
      <c r="Q21" s="156"/>
      <c r="R21" s="156"/>
      <c r="S21" s="86"/>
      <c r="T21" s="156"/>
      <c r="U21" s="156"/>
      <c r="V21" s="156"/>
      <c r="W21" s="156"/>
    </row>
    <row r="22" spans="1:23" ht="15" customHeight="1" thickBot="1" x14ac:dyDescent="0.35">
      <c r="A22" s="52" t="s">
        <v>121</v>
      </c>
      <c r="B22" s="39">
        <f>COUNTIF('DATOS '!C2:C240,'DATOS '!C76)</f>
        <v>6</v>
      </c>
      <c r="C22" s="43">
        <f>B22*1/B35</f>
        <v>2.5104602510460251E-2</v>
      </c>
      <c r="D22" s="96" t="s">
        <v>378</v>
      </c>
      <c r="E22" s="39">
        <f ca="1">SUMPRODUCT(--('DATOS '!O2:O240&gt;=60)*('DATOS '!O2:O240&lt;=100))</f>
        <v>32</v>
      </c>
      <c r="F22" s="97">
        <f ca="1">E22*1/E23</f>
        <v>0.13389121338912133</v>
      </c>
      <c r="G22" s="89" t="s">
        <v>364</v>
      </c>
      <c r="H22" s="39">
        <f>SUMPRODUCT(--('DATOS '!H2:H240&gt;=(TIME(19,0,0)))*('DATOS '!H2:H240&lt;=(TIME(21,59,0))))</f>
        <v>42</v>
      </c>
      <c r="I22" s="61">
        <f>H22*1/H23</f>
        <v>0.21649484536082475</v>
      </c>
      <c r="J22" s="173"/>
      <c r="K22" s="158"/>
      <c r="L22" s="153"/>
      <c r="M22" s="153"/>
      <c r="N22" s="153"/>
      <c r="O22" s="156"/>
      <c r="P22" s="159"/>
      <c r="Q22" s="156"/>
      <c r="R22" s="156"/>
      <c r="S22" s="86"/>
      <c r="T22" s="156"/>
      <c r="U22" s="156"/>
      <c r="V22" s="156"/>
      <c r="W22" s="156"/>
    </row>
    <row r="23" spans="1:23" ht="15" customHeight="1" x14ac:dyDescent="0.3">
      <c r="A23" s="47"/>
      <c r="B23" s="39">
        <f>SUM(B3:B22)</f>
        <v>239</v>
      </c>
      <c r="C23" s="43">
        <f>SUM(C3:C22)</f>
        <v>0.99999999999999978</v>
      </c>
      <c r="D23" s="99"/>
      <c r="E23" s="70">
        <f ca="1">SUM(E18:E22)</f>
        <v>239</v>
      </c>
      <c r="F23" s="97">
        <f ca="1">SUM(F18:F22)</f>
        <v>1</v>
      </c>
      <c r="G23" s="127" t="s">
        <v>372</v>
      </c>
      <c r="H23" s="42">
        <f>SUM(H18:H22)</f>
        <v>194</v>
      </c>
      <c r="I23" s="63">
        <f>SUM(I18:I22)</f>
        <v>1</v>
      </c>
      <c r="J23" s="173"/>
      <c r="K23" s="158"/>
      <c r="L23" s="153"/>
      <c r="M23" s="153"/>
      <c r="N23" s="153"/>
      <c r="O23" s="156"/>
      <c r="P23" s="155"/>
      <c r="Q23" s="156"/>
      <c r="R23" s="156"/>
      <c r="S23" s="158">
        <f>S4*1/B23</f>
        <v>6.2761506276150625E-2</v>
      </c>
      <c r="T23" s="156"/>
      <c r="U23" s="156"/>
      <c r="V23" s="156"/>
      <c r="W23" s="156"/>
    </row>
    <row r="24" spans="1:23" ht="15" customHeight="1" x14ac:dyDescent="0.3">
      <c r="A24" s="47"/>
      <c r="B24" s="45"/>
      <c r="C24" s="87"/>
      <c r="D24" s="100"/>
      <c r="E24" s="88"/>
      <c r="F24" s="101"/>
      <c r="G24" s="127"/>
      <c r="H24" s="90"/>
      <c r="I24" s="91"/>
      <c r="J24" s="173"/>
      <c r="K24" s="158"/>
      <c r="L24" s="153"/>
      <c r="M24" s="153"/>
      <c r="N24" s="153"/>
      <c r="O24" s="156"/>
      <c r="P24" s="156"/>
      <c r="Q24" s="156"/>
      <c r="R24" s="156"/>
      <c r="S24" s="158"/>
      <c r="T24" s="156"/>
      <c r="U24" s="156"/>
      <c r="V24" s="156"/>
      <c r="W24" s="156"/>
    </row>
    <row r="25" spans="1:23" ht="15" customHeight="1" thickBot="1" x14ac:dyDescent="0.35">
      <c r="A25" s="47"/>
      <c r="B25" s="41"/>
      <c r="C25" s="41"/>
      <c r="D25" s="124" t="s">
        <v>390</v>
      </c>
      <c r="E25" s="125"/>
      <c r="F25" s="126"/>
      <c r="G25" s="127"/>
      <c r="H25" s="41"/>
      <c r="I25" s="48"/>
      <c r="J25" s="173"/>
      <c r="K25" s="159"/>
      <c r="L25" s="153"/>
      <c r="M25" s="153"/>
      <c r="N25" s="153"/>
      <c r="O25" s="156"/>
      <c r="P25" s="156"/>
      <c r="Q25" s="156"/>
      <c r="R25" s="156"/>
      <c r="S25" s="158"/>
      <c r="T25" s="156"/>
      <c r="U25" s="156"/>
      <c r="V25" s="156"/>
      <c r="W25" s="156"/>
    </row>
    <row r="26" spans="1:23" ht="15" customHeight="1" x14ac:dyDescent="0.3">
      <c r="A26" s="47"/>
      <c r="B26" s="41"/>
      <c r="C26" s="41"/>
      <c r="D26" s="124"/>
      <c r="E26" s="125"/>
      <c r="F26" s="126"/>
      <c r="G26" s="127"/>
      <c r="H26" s="41"/>
      <c r="I26" s="48"/>
      <c r="J26" s="173"/>
      <c r="K26" s="152"/>
      <c r="L26" s="153"/>
      <c r="M26" s="153"/>
      <c r="N26" s="153"/>
      <c r="O26" s="156"/>
      <c r="P26" s="156"/>
      <c r="Q26" s="156"/>
      <c r="R26" s="156"/>
      <c r="S26" s="158"/>
      <c r="T26" s="156"/>
      <c r="U26" s="156"/>
      <c r="V26" s="156"/>
      <c r="W26" s="156"/>
    </row>
    <row r="27" spans="1:23" ht="15" customHeight="1" x14ac:dyDescent="0.3">
      <c r="A27" s="47"/>
      <c r="B27" s="41"/>
      <c r="C27" s="41"/>
      <c r="D27" s="102" t="s">
        <v>343</v>
      </c>
      <c r="E27" s="70" t="s">
        <v>366</v>
      </c>
      <c r="F27" s="103" t="s">
        <v>346</v>
      </c>
      <c r="G27" s="127"/>
      <c r="H27" s="41"/>
      <c r="I27" s="48"/>
      <c r="J27" s="173"/>
      <c r="K27" s="153"/>
      <c r="L27" s="153"/>
      <c r="M27" s="153"/>
      <c r="N27" s="153"/>
      <c r="O27" s="156"/>
      <c r="P27" s="156"/>
      <c r="Q27" s="156"/>
      <c r="R27" s="156"/>
      <c r="S27" s="158"/>
      <c r="T27" s="156"/>
      <c r="U27" s="156"/>
      <c r="V27" s="156"/>
      <c r="W27" s="156"/>
    </row>
    <row r="28" spans="1:23" ht="15" customHeight="1" thickBot="1" x14ac:dyDescent="0.35">
      <c r="A28" s="47"/>
      <c r="B28" s="41"/>
      <c r="C28" s="41"/>
      <c r="D28" s="104" t="s">
        <v>55</v>
      </c>
      <c r="E28" s="70">
        <f>COUNTIF('DATOS '!I2:I240,'DATOS '!I5)</f>
        <v>61</v>
      </c>
      <c r="F28" s="97">
        <f>E28*1/E35</f>
        <v>0.25523012552301255</v>
      </c>
      <c r="G28" s="127"/>
      <c r="H28" s="41"/>
      <c r="I28" s="48"/>
      <c r="J28" s="173"/>
      <c r="K28" s="153"/>
      <c r="L28" s="153"/>
      <c r="M28" s="153"/>
      <c r="N28" s="153"/>
      <c r="O28" s="156"/>
      <c r="P28" s="156"/>
      <c r="Q28" s="156"/>
      <c r="R28" s="156"/>
      <c r="S28" s="159"/>
      <c r="T28" s="156"/>
      <c r="U28" s="156"/>
      <c r="V28" s="156"/>
      <c r="W28" s="156"/>
    </row>
    <row r="29" spans="1:23" ht="33" customHeight="1" x14ac:dyDescent="0.3">
      <c r="A29" s="47"/>
      <c r="B29" s="41"/>
      <c r="C29" s="41"/>
      <c r="D29" s="104" t="s">
        <v>53</v>
      </c>
      <c r="E29" s="70">
        <f>COUNTIF('DATOS '!I2:I240,'DATOS '!I13)</f>
        <v>48</v>
      </c>
      <c r="F29" s="97">
        <f>E29*1/E35</f>
        <v>0.20083682008368201</v>
      </c>
      <c r="G29" s="127"/>
      <c r="H29" s="41"/>
      <c r="I29" s="48"/>
      <c r="J29" s="173"/>
      <c r="K29" s="153"/>
      <c r="L29" s="153"/>
      <c r="M29" s="153"/>
      <c r="N29" s="153"/>
      <c r="O29" s="156"/>
      <c r="P29" s="156"/>
      <c r="Q29" s="156"/>
      <c r="R29" s="156"/>
      <c r="S29" s="155"/>
      <c r="T29" s="156"/>
      <c r="U29" s="156"/>
      <c r="V29" s="156"/>
      <c r="W29" s="156"/>
    </row>
    <row r="30" spans="1:23" ht="21.6" customHeight="1" x14ac:dyDescent="0.3">
      <c r="A30" s="47"/>
      <c r="B30" s="41"/>
      <c r="C30" s="41"/>
      <c r="D30" s="104" t="s">
        <v>262</v>
      </c>
      <c r="E30" s="70">
        <f>COUNTIF('DATOS '!I2:I240,'DATOS '!I194)</f>
        <v>2</v>
      </c>
      <c r="F30" s="97">
        <f>E30*1/E35</f>
        <v>8.368200836820083E-3</v>
      </c>
      <c r="G30" s="127"/>
      <c r="H30" s="41"/>
      <c r="I30" s="48"/>
      <c r="J30" s="173"/>
      <c r="K30" s="153"/>
      <c r="L30" s="153"/>
      <c r="M30" s="153"/>
      <c r="N30" s="153"/>
      <c r="O30" s="156"/>
      <c r="P30" s="156"/>
      <c r="Q30" s="156"/>
      <c r="R30" s="156"/>
      <c r="S30" s="156"/>
      <c r="T30" s="156"/>
      <c r="U30" s="156"/>
      <c r="V30" s="156"/>
      <c r="W30" s="156"/>
    </row>
    <row r="31" spans="1:23" ht="21" customHeight="1" x14ac:dyDescent="0.3">
      <c r="A31" s="47"/>
      <c r="B31" s="41"/>
      <c r="C31" s="41"/>
      <c r="D31" s="104" t="s">
        <v>59</v>
      </c>
      <c r="E31" s="70">
        <f>COUNTIF('DATOS '!I2:I240,'DATOS '!I2)</f>
        <v>83</v>
      </c>
      <c r="F31" s="97">
        <f>E31*1/E35</f>
        <v>0.34728033472803349</v>
      </c>
      <c r="G31" s="127"/>
      <c r="H31" s="41"/>
      <c r="I31" s="48"/>
      <c r="J31" s="173"/>
      <c r="K31" s="153"/>
      <c r="L31" s="153"/>
      <c r="M31" s="153"/>
      <c r="N31" s="153"/>
      <c r="O31" s="156"/>
      <c r="P31" s="156"/>
      <c r="Q31" s="156"/>
      <c r="R31" s="156"/>
      <c r="S31" s="156"/>
      <c r="T31" s="156"/>
      <c r="U31" s="156"/>
      <c r="V31" s="156"/>
      <c r="W31" s="156"/>
    </row>
    <row r="32" spans="1:23" ht="21" customHeight="1" x14ac:dyDescent="0.3">
      <c r="A32" s="47"/>
      <c r="B32" s="41"/>
      <c r="C32" s="41"/>
      <c r="D32" s="104" t="s">
        <v>76</v>
      </c>
      <c r="E32" s="70">
        <f>COUNTIF('DATOS '!I2:I240,'DATOS '!I212)</f>
        <v>8</v>
      </c>
      <c r="F32" s="97">
        <f>E32*1/E35</f>
        <v>3.3472803347280332E-2</v>
      </c>
      <c r="G32" s="127"/>
      <c r="H32" s="41"/>
      <c r="I32" s="48"/>
      <c r="J32" s="173"/>
      <c r="K32" s="153"/>
      <c r="L32" s="153"/>
      <c r="M32" s="153"/>
      <c r="N32" s="153"/>
      <c r="O32" s="156"/>
      <c r="P32" s="156"/>
      <c r="Q32" s="156"/>
      <c r="R32" s="156"/>
      <c r="S32" s="156"/>
      <c r="T32" s="156"/>
      <c r="U32" s="156"/>
      <c r="V32" s="156"/>
      <c r="W32" s="156"/>
    </row>
    <row r="33" spans="1:23" ht="21" customHeight="1" x14ac:dyDescent="0.3">
      <c r="A33" s="47"/>
      <c r="B33" s="41"/>
      <c r="C33" s="41"/>
      <c r="D33" s="104" t="s">
        <v>138</v>
      </c>
      <c r="E33" s="70">
        <f>COUNTIF('DATOS '!I2:I240,'DATOS '!I207)</f>
        <v>23</v>
      </c>
      <c r="F33" s="97">
        <f>E33*1/E35</f>
        <v>9.6234309623430964E-2</v>
      </c>
      <c r="G33" s="127"/>
      <c r="H33" s="41"/>
      <c r="I33" s="48"/>
      <c r="J33" s="173"/>
      <c r="K33" s="153"/>
      <c r="L33" s="153"/>
      <c r="M33" s="153"/>
      <c r="N33" s="153"/>
      <c r="O33" s="156"/>
      <c r="P33" s="156"/>
      <c r="Q33" s="156"/>
      <c r="R33" s="156"/>
      <c r="S33" s="156"/>
      <c r="T33" s="156"/>
      <c r="U33" s="156"/>
      <c r="V33" s="156"/>
      <c r="W33" s="156"/>
    </row>
    <row r="34" spans="1:23" ht="21.6" customHeight="1" x14ac:dyDescent="0.3">
      <c r="A34" s="47"/>
      <c r="B34" s="41"/>
      <c r="C34" s="41"/>
      <c r="D34" s="109" t="s">
        <v>391</v>
      </c>
      <c r="E34" s="107">
        <f>B35-SUM(E28:E33)</f>
        <v>14</v>
      </c>
      <c r="F34" s="97">
        <f>E34*1/E35</f>
        <v>5.8577405857740586E-2</v>
      </c>
      <c r="G34" s="127"/>
      <c r="H34" s="41"/>
      <c r="I34" s="48"/>
      <c r="J34" s="173"/>
      <c r="K34" s="153"/>
      <c r="L34" s="153"/>
      <c r="M34" s="153"/>
      <c r="N34" s="153"/>
      <c r="O34" s="156"/>
      <c r="P34" s="156"/>
      <c r="Q34" s="156"/>
      <c r="R34" s="156"/>
      <c r="S34" s="156"/>
      <c r="T34" s="156"/>
      <c r="U34" s="156"/>
      <c r="V34" s="156"/>
      <c r="W34" s="156"/>
    </row>
    <row r="35" spans="1:23" ht="30.6" customHeight="1" thickBot="1" x14ac:dyDescent="0.35">
      <c r="A35" s="53" t="s">
        <v>352</v>
      </c>
      <c r="B35" s="54">
        <f>COUNTA('DATOS '!A2:A240)</f>
        <v>239</v>
      </c>
      <c r="C35" s="55">
        <f>SUM(C3:C22)</f>
        <v>0.99999999999999978</v>
      </c>
      <c r="D35" s="105"/>
      <c r="E35" s="54">
        <f>SUM(E28:E34)</f>
        <v>239</v>
      </c>
      <c r="F35" s="106">
        <f>SUM(F28:F34)</f>
        <v>1</v>
      </c>
      <c r="G35" s="128"/>
      <c r="H35" s="56"/>
      <c r="I35" s="64"/>
      <c r="J35" s="174"/>
      <c r="K35" s="154"/>
      <c r="L35" s="154"/>
      <c r="M35" s="154"/>
      <c r="N35" s="154"/>
      <c r="O35" s="157"/>
      <c r="P35" s="157"/>
      <c r="Q35" s="157"/>
      <c r="R35" s="157"/>
      <c r="S35" s="157"/>
      <c r="T35" s="157"/>
      <c r="U35" s="157"/>
      <c r="V35" s="157"/>
      <c r="W35" s="157"/>
    </row>
  </sheetData>
  <mergeCells count="43">
    <mergeCell ref="O6:O9"/>
    <mergeCell ref="Q10:Q13"/>
    <mergeCell ref="Q14:Q35"/>
    <mergeCell ref="W6:W7"/>
    <mergeCell ref="W8:W35"/>
    <mergeCell ref="V19:V35"/>
    <mergeCell ref="V17:V18"/>
    <mergeCell ref="S29:S35"/>
    <mergeCell ref="T16:T19"/>
    <mergeCell ref="T20:T35"/>
    <mergeCell ref="R18:R35"/>
    <mergeCell ref="P19:P22"/>
    <mergeCell ref="A1:W1"/>
    <mergeCell ref="S23:S28"/>
    <mergeCell ref="R15:R17"/>
    <mergeCell ref="U18:U35"/>
    <mergeCell ref="U15:U17"/>
    <mergeCell ref="Q3:W3"/>
    <mergeCell ref="Q5:W5"/>
    <mergeCell ref="J17:J35"/>
    <mergeCell ref="N15:N35"/>
    <mergeCell ref="J13:J16"/>
    <mergeCell ref="L15:L18"/>
    <mergeCell ref="M14:M17"/>
    <mergeCell ref="N11:N14"/>
    <mergeCell ref="K21:K25"/>
    <mergeCell ref="O10:O35"/>
    <mergeCell ref="D25:F26"/>
    <mergeCell ref="G23:G35"/>
    <mergeCell ref="J3:P3"/>
    <mergeCell ref="J5:P5"/>
    <mergeCell ref="D2:F2"/>
    <mergeCell ref="D3:D9"/>
    <mergeCell ref="G8:G14"/>
    <mergeCell ref="D15:F16"/>
    <mergeCell ref="E3:E7"/>
    <mergeCell ref="F3:F9"/>
    <mergeCell ref="D11:D14"/>
    <mergeCell ref="F11:F14"/>
    <mergeCell ref="K26:K35"/>
    <mergeCell ref="P23:P35"/>
    <mergeCell ref="L19:L35"/>
    <mergeCell ref="M18:M35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Jesus Seiler Velasquez</cp:lastModifiedBy>
  <cp:lastPrinted>2020-01-05T13:18:21Z</cp:lastPrinted>
  <dcterms:created xsi:type="dcterms:W3CDTF">2019-12-21T12:49:53Z</dcterms:created>
  <dcterms:modified xsi:type="dcterms:W3CDTF">2020-01-08T16:20:28Z</dcterms:modified>
</cp:coreProperties>
</file>