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0175" windowHeight="16755" activeTab="1"/>
  </bookViews>
  <sheets>
    <sheet name="武器 物理系" sheetId="1" r:id="rId1"/>
    <sheet name="武器 光学系" sheetId="5" r:id="rId2"/>
    <sheet name="武器 その他" sheetId="6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5" l="1"/>
  <c r="K4" i="5"/>
  <c r="L4" i="5"/>
  <c r="M4" i="5"/>
  <c r="H5" i="5"/>
  <c r="K5" i="5"/>
  <c r="L5" i="5"/>
  <c r="M5" i="5"/>
  <c r="H6" i="5"/>
  <c r="K6" i="5"/>
  <c r="L6" i="5"/>
  <c r="M6" i="5"/>
  <c r="H7" i="5"/>
  <c r="K7" i="5"/>
  <c r="L7" i="5"/>
  <c r="M7" i="5"/>
  <c r="H8" i="5"/>
  <c r="K8" i="5"/>
  <c r="L8" i="5"/>
  <c r="M8" i="5"/>
  <c r="H9" i="5"/>
  <c r="K9" i="5"/>
  <c r="L9" i="5"/>
  <c r="M9" i="5"/>
  <c r="H10" i="5"/>
  <c r="K10" i="5"/>
  <c r="L10" i="5"/>
  <c r="M10" i="5"/>
  <c r="H11" i="5"/>
  <c r="K11" i="5"/>
  <c r="L11" i="5"/>
  <c r="M11" i="5"/>
  <c r="H12" i="5"/>
  <c r="K12" i="5"/>
  <c r="L12" i="5"/>
  <c r="M12" i="5"/>
  <c r="H13" i="5"/>
  <c r="K13" i="5"/>
  <c r="L13" i="5"/>
  <c r="M13" i="5"/>
  <c r="H14" i="5"/>
  <c r="K14" i="5"/>
  <c r="L14" i="5"/>
  <c r="M14" i="5"/>
  <c r="H15" i="5"/>
  <c r="K15" i="5"/>
  <c r="L15" i="5"/>
  <c r="M15" i="5"/>
  <c r="H16" i="5"/>
  <c r="K16" i="5"/>
  <c r="L16" i="5"/>
  <c r="M16" i="5"/>
  <c r="H17" i="5"/>
  <c r="K17" i="5"/>
  <c r="L17" i="5"/>
  <c r="M17" i="5"/>
  <c r="H18" i="5"/>
  <c r="K18" i="5"/>
  <c r="L18" i="5"/>
  <c r="M18" i="5"/>
  <c r="H19" i="5"/>
  <c r="K19" i="5"/>
  <c r="L19" i="5"/>
  <c r="M19" i="5"/>
  <c r="H20" i="5"/>
  <c r="K20" i="5"/>
  <c r="L20" i="5"/>
  <c r="M20" i="5"/>
  <c r="H21" i="5"/>
  <c r="K21" i="5"/>
  <c r="L21" i="5"/>
  <c r="M21" i="5"/>
  <c r="H22" i="5"/>
  <c r="K22" i="5"/>
  <c r="L22" i="5"/>
  <c r="M22" i="5"/>
  <c r="H23" i="5"/>
  <c r="K23" i="5"/>
  <c r="L23" i="5"/>
  <c r="M23" i="5"/>
  <c r="H24" i="5"/>
  <c r="K24" i="5"/>
  <c r="L24" i="5"/>
  <c r="M24" i="5"/>
  <c r="H25" i="5"/>
  <c r="K25" i="5"/>
  <c r="L25" i="5"/>
  <c r="M25" i="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K26" i="1"/>
  <c r="J26" i="1"/>
  <c r="K23" i="1"/>
  <c r="J23" i="1"/>
  <c r="K22" i="1"/>
  <c r="J22" i="1"/>
  <c r="K20" i="1"/>
  <c r="J20" i="1"/>
  <c r="J6" i="1"/>
  <c r="K6" i="1"/>
  <c r="J19" i="1"/>
  <c r="J24" i="1"/>
  <c r="J25" i="1"/>
  <c r="J27" i="1"/>
  <c r="K19" i="1"/>
  <c r="K24" i="1"/>
  <c r="K25" i="1"/>
  <c r="K27" i="1"/>
  <c r="K8" i="1"/>
  <c r="J8" i="1"/>
  <c r="K5" i="1"/>
  <c r="K9" i="1"/>
  <c r="K10" i="1"/>
  <c r="K11" i="1"/>
  <c r="K12" i="1"/>
  <c r="K13" i="1"/>
  <c r="K14" i="1"/>
  <c r="K15" i="1"/>
  <c r="K7" i="1"/>
  <c r="K16" i="1"/>
  <c r="K18" i="1"/>
  <c r="K17" i="1"/>
  <c r="K21" i="1"/>
  <c r="J5" i="1"/>
  <c r="J9" i="1"/>
  <c r="J10" i="1"/>
  <c r="J11" i="1"/>
  <c r="J12" i="1"/>
  <c r="J13" i="1"/>
  <c r="J14" i="1"/>
  <c r="J15" i="1"/>
  <c r="J7" i="1"/>
  <c r="J16" i="1"/>
  <c r="J18" i="1"/>
  <c r="J17" i="1"/>
  <c r="J21" i="1"/>
  <c r="J4" i="1"/>
  <c r="K4" i="1"/>
</calcChain>
</file>

<file path=xl/sharedStrings.xml><?xml version="1.0" encoding="utf-8"?>
<sst xmlns="http://schemas.openxmlformats.org/spreadsheetml/2006/main" count="102" uniqueCount="68">
  <si>
    <t>名前</t>
    <rPh sb="0" eb="2">
      <t>ナマエ</t>
    </rPh>
    <phoneticPr fontId="1"/>
  </si>
  <si>
    <t>ID</t>
    <phoneticPr fontId="1"/>
  </si>
  <si>
    <t>基本射程</t>
    <rPh sb="0" eb="4">
      <t>キホンシャテイ</t>
    </rPh>
    <phoneticPr fontId="1"/>
  </si>
  <si>
    <t>基本弾速</t>
    <rPh sb="0" eb="4">
      <t>キホンダンソク</t>
    </rPh>
    <phoneticPr fontId="1"/>
  </si>
  <si>
    <t>基本dps</t>
    <rPh sb="0" eb="2">
      <t>キホン</t>
    </rPh>
    <phoneticPr fontId="1"/>
  </si>
  <si>
    <t>特殊効果</t>
    <rPh sb="0" eb="4">
      <t>トクシュコウカ</t>
    </rPh>
    <phoneticPr fontId="1"/>
  </si>
  <si>
    <t>基本同時発射数</t>
    <rPh sb="0" eb="2">
      <t>キホン</t>
    </rPh>
    <rPh sb="2" eb="7">
      <t>ドウジハッシャスウ</t>
    </rPh>
    <phoneticPr fontId="1"/>
  </si>
  <si>
    <t>無し</t>
    <rPh sb="0" eb="1">
      <t>ナ</t>
    </rPh>
    <phoneticPr fontId="1"/>
  </si>
  <si>
    <t>Assult Canon mk1</t>
    <phoneticPr fontId="1"/>
  </si>
  <si>
    <t>Assult Canon mk2</t>
    <phoneticPr fontId="1"/>
  </si>
  <si>
    <t>弾寿命
(内部)</t>
    <rPh sb="0" eb="1">
      <t>タマ</t>
    </rPh>
    <rPh sb="1" eb="3">
      <t>ジュミョウ</t>
    </rPh>
    <rPh sb="5" eb="7">
      <t>ナイブ</t>
    </rPh>
    <phoneticPr fontId="1"/>
  </si>
  <si>
    <t>電力
(コスト)</t>
    <rPh sb="0" eb="2">
      <t>デンリョク</t>
    </rPh>
    <phoneticPr fontId="1"/>
  </si>
  <si>
    <t>Rapid Canon mk1</t>
    <phoneticPr fontId="1"/>
  </si>
  <si>
    <t>Rapid Canon mk2</t>
    <phoneticPr fontId="1"/>
  </si>
  <si>
    <t>Snipe Canon mk2</t>
    <phoneticPr fontId="1"/>
  </si>
  <si>
    <t>Snipe Canon mk1</t>
    <phoneticPr fontId="1"/>
  </si>
  <si>
    <t>Shot Canon mk1</t>
    <phoneticPr fontId="1"/>
  </si>
  <si>
    <t>Shot Canon mk2</t>
    <phoneticPr fontId="1"/>
  </si>
  <si>
    <t>Hack Canon　mk1</t>
    <phoneticPr fontId="1"/>
  </si>
  <si>
    <t>Hack Canon　mk2</t>
    <phoneticPr fontId="1"/>
  </si>
  <si>
    <t>Electro Canon mk1</t>
    <phoneticPr fontId="1"/>
  </si>
  <si>
    <t>Electro Canon mk2</t>
    <phoneticPr fontId="1"/>
  </si>
  <si>
    <t>Explosive Canon mk1</t>
    <phoneticPr fontId="1"/>
  </si>
  <si>
    <r>
      <rPr>
        <sz val="11"/>
        <color rgb="FFFF0000"/>
        <rFont val="ＭＳ Ｐゴシック"/>
        <family val="3"/>
        <charset val="128"/>
        <scheme val="minor"/>
      </rPr>
      <t>弱点特効 lv1</t>
    </r>
    <r>
      <rPr>
        <sz val="11"/>
        <color theme="1"/>
        <rFont val="ＭＳ Ｐゴシック"/>
        <family val="2"/>
        <scheme val="minor"/>
      </rPr>
      <t xml:space="preserve">
弱点にヒットした場合さらに追加ダメージを与える
[追加ダメージ : 250%]</t>
    </r>
    <rPh sb="0" eb="2">
      <t>ジャクテン</t>
    </rPh>
    <rPh sb="2" eb="4">
      <t>トッコウ</t>
    </rPh>
    <rPh sb="9" eb="11">
      <t>ジャクテン</t>
    </rPh>
    <rPh sb="17" eb="19">
      <t>バアイ</t>
    </rPh>
    <rPh sb="22" eb="24">
      <t>ツイカ</t>
    </rPh>
    <rPh sb="29" eb="30">
      <t>アタ</t>
    </rPh>
    <rPh sb="34" eb="36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</si>
  <si>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ハッキング</t>
    </r>
    <r>
      <rPr>
        <sz val="11"/>
        <color rgb="FFFF0000"/>
        <rFont val="ＭＳ Ｐゴシック"/>
        <family val="3"/>
        <charset val="128"/>
        <scheme val="minor"/>
      </rPr>
      <t xml:space="preserve"> lv1</t>
    </r>
    <r>
      <rPr>
        <sz val="11"/>
        <color theme="1"/>
        <rFont val="ＭＳ Ｐゴシック"/>
        <family val="2"/>
        <scheme val="minor"/>
      </rPr>
      <t xml:space="preserve">
一定時間操作系のコントロールを奪う。
[速度低下 : 4秒間50%]</t>
    </r>
    <rPh sb="10" eb="14">
      <t>イッテイジカン</t>
    </rPh>
    <rPh sb="14" eb="17">
      <t>ソウサケイ</t>
    </rPh>
    <rPh sb="25" eb="26">
      <t>ウバ</t>
    </rPh>
    <rPh sb="30" eb="34">
      <t>ソクドテイカ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</si>
  <si>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ハッキング</t>
    </r>
    <r>
      <rPr>
        <sz val="11"/>
        <color rgb="FFFF0000"/>
        <rFont val="ＭＳ Ｐゴシック"/>
        <family val="3"/>
        <charset val="128"/>
        <scheme val="minor"/>
      </rPr>
      <t xml:space="preserve"> lv2</t>
    </r>
    <r>
      <rPr>
        <sz val="11"/>
        <color theme="1"/>
        <rFont val="ＭＳ Ｐゴシック"/>
        <family val="2"/>
        <scheme val="minor"/>
      </rPr>
      <t xml:space="preserve">
一定時間操作系のコントロールを奪う。
[速度低下 : 6秒間70%]</t>
    </r>
    <rPh sb="10" eb="14">
      <t>イッテイジカン</t>
    </rPh>
    <rPh sb="14" eb="17">
      <t>ソウサケイ</t>
    </rPh>
    <rPh sb="25" eb="26">
      <t>ウバ</t>
    </rPh>
    <rPh sb="30" eb="34">
      <t>ソクドテイカ</t>
    </rPh>
    <phoneticPr fontId="1"/>
  </si>
  <si>
    <t>Explosive Canon mk2</t>
    <phoneticPr fontId="1"/>
  </si>
  <si>
    <t>総合値</t>
    <rPh sb="0" eb="3">
      <t>ソウゴウチ</t>
    </rPh>
    <phoneticPr fontId="1"/>
  </si>
  <si>
    <t>Mass Canon mk1</t>
    <phoneticPr fontId="1"/>
  </si>
  <si>
    <t>Mass Canon mk2</t>
    <phoneticPr fontId="1"/>
  </si>
  <si>
    <r>
      <t xml:space="preserve">炸裂 lv1
</t>
    </r>
    <r>
      <rPr>
        <sz val="11"/>
        <rFont val="ＭＳ Ｐゴシック"/>
        <family val="3"/>
        <charset val="128"/>
        <scheme val="minor"/>
      </rPr>
      <t>着弾時に一定範囲に爆発を起こす。
[範囲 : 20]
[追加ダメージ : 50%]</t>
    </r>
    <rPh sb="0" eb="2">
      <t>サクレツ</t>
    </rPh>
    <rPh sb="7" eb="10">
      <t>チャクダンジ</t>
    </rPh>
    <rPh sb="11" eb="15">
      <t>イッテイハンイ</t>
    </rPh>
    <rPh sb="16" eb="18">
      <t>バクハツ</t>
    </rPh>
    <rPh sb="19" eb="20">
      <t>オ</t>
    </rPh>
    <rPh sb="25" eb="27">
      <t>ハンイ</t>
    </rPh>
    <rPh sb="35" eb="37">
      <t>ツイカ</t>
    </rPh>
    <phoneticPr fontId="1"/>
  </si>
  <si>
    <r>
      <t xml:space="preserve">炸裂 lv2
</t>
    </r>
    <r>
      <rPr>
        <sz val="11"/>
        <rFont val="ＭＳ Ｐゴシック"/>
        <family val="3"/>
        <charset val="128"/>
        <scheme val="minor"/>
      </rPr>
      <t>着弾時に一定範囲に爆発を起こす。
[範囲 : 30]
[追加ダメージ : 70%]</t>
    </r>
    <rPh sb="0" eb="2">
      <t>サクレツ</t>
    </rPh>
    <rPh sb="7" eb="10">
      <t>チャクダンジ</t>
    </rPh>
    <rPh sb="11" eb="15">
      <t>イッテイハンイ</t>
    </rPh>
    <rPh sb="16" eb="18">
      <t>バクハツ</t>
    </rPh>
    <rPh sb="19" eb="20">
      <t>オ</t>
    </rPh>
    <rPh sb="25" eb="27">
      <t>ハンイ</t>
    </rPh>
    <rPh sb="35" eb="37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</si>
  <si>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破壊 lv1</t>
    </r>
    <r>
      <rPr>
        <sz val="11"/>
        <color theme="1"/>
        <rFont val="ＭＳ Ｐゴシック"/>
        <family val="2"/>
        <scheme val="minor"/>
      </rPr>
      <t xml:space="preserve">
島にヒットした場合さらに追加ダメージを与える。
</t>
    </r>
    <r>
      <rPr>
        <sz val="11"/>
        <color theme="1"/>
        <rFont val="ＭＳ Ｐゴシック"/>
        <family val="2"/>
        <scheme val="minor"/>
      </rPr>
      <t>[追加ダメージ : 150%]</t>
    </r>
    <rPh sb="0" eb="2">
      <t>ハカイ</t>
    </rPh>
    <rPh sb="7" eb="8">
      <t>シマ</t>
    </rPh>
    <rPh sb="14" eb="16">
      <t>バアイ</t>
    </rPh>
    <rPh sb="19" eb="21">
      <t>ツイカ</t>
    </rPh>
    <rPh sb="26" eb="27">
      <t>アタ</t>
    </rPh>
    <rPh sb="32" eb="34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</si>
  <si>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破壊 lv2</t>
    </r>
    <r>
      <rPr>
        <sz val="11"/>
        <color theme="1"/>
        <rFont val="ＭＳ Ｐゴシック"/>
        <family val="2"/>
        <scheme val="minor"/>
      </rPr>
      <t xml:space="preserve">
島にヒットした場合さらに追加ダメージを与える。
</t>
    </r>
    <r>
      <rPr>
        <sz val="11"/>
        <color theme="1"/>
        <rFont val="ＭＳ Ｐゴシック"/>
        <family val="2"/>
        <scheme val="minor"/>
      </rPr>
      <t>[追加ダメージ : 200%]</t>
    </r>
    <rPh sb="0" eb="2">
      <t>ハカイ</t>
    </rPh>
    <rPh sb="7" eb="8">
      <t>シマ</t>
    </rPh>
    <rPh sb="14" eb="16">
      <t>バアイ</t>
    </rPh>
    <rPh sb="19" eb="21">
      <t>ツイカ</t>
    </rPh>
    <rPh sb="26" eb="27">
      <t>アタ</t>
    </rPh>
    <rPh sb="32" eb="34">
      <t>ツイカ</t>
    </rPh>
    <phoneticPr fontId="1"/>
  </si>
  <si>
    <t>武器 物理系</t>
    <rPh sb="0" eb="2">
      <t>ブキ</t>
    </rPh>
    <rPh sb="3" eb="5">
      <t>ブツリ</t>
    </rPh>
    <rPh sb="5" eb="6">
      <t>ケイ</t>
    </rPh>
    <phoneticPr fontId="1"/>
  </si>
  <si>
    <t>特性</t>
    <rPh sb="0" eb="2">
      <t>トクセイ</t>
    </rPh>
    <phoneticPr fontId="1"/>
  </si>
  <si>
    <t>シールド減衰無し</t>
    <rPh sb="4" eb="6">
      <t>ゲンスイ</t>
    </rPh>
    <rPh sb="6" eb="7">
      <t>ナ</t>
    </rPh>
    <phoneticPr fontId="1"/>
  </si>
  <si>
    <t>武器 光学系</t>
    <rPh sb="0" eb="2">
      <t>ブキ</t>
    </rPh>
    <rPh sb="3" eb="5">
      <t>コウガク</t>
    </rPh>
    <rPh sb="5" eb="6">
      <t>ケイ</t>
    </rPh>
    <phoneticPr fontId="1"/>
  </si>
  <si>
    <t>Assult Beam mk1</t>
    <phoneticPr fontId="1"/>
  </si>
  <si>
    <t>Assult Beam mk2</t>
    <phoneticPr fontId="1"/>
  </si>
  <si>
    <t>シールド減衰有り(1/2)、シールド以外は有効射程まで貫通</t>
    <rPh sb="4" eb="6">
      <t>ゲンスイ</t>
    </rPh>
    <rPh sb="6" eb="7">
      <t>ア</t>
    </rPh>
    <rPh sb="18" eb="20">
      <t>イガイ</t>
    </rPh>
    <rPh sb="21" eb="23">
      <t>ユウコウ</t>
    </rPh>
    <rPh sb="23" eb="25">
      <t>シャテイ</t>
    </rPh>
    <rPh sb="27" eb="29">
      <t>カンツウ</t>
    </rPh>
    <phoneticPr fontId="1"/>
  </si>
  <si>
    <t>基本単発ダメージ</t>
    <rPh sb="0" eb="2">
      <t>キホン</t>
    </rPh>
    <rPh sb="2" eb="4">
      <t>タンパツ</t>
    </rPh>
    <phoneticPr fontId="1"/>
  </si>
  <si>
    <t>基本発射間隔</t>
    <rPh sb="0" eb="2">
      <t>キホン</t>
    </rPh>
    <rPh sb="2" eb="4">
      <t>ハッシャ</t>
    </rPh>
    <rPh sb="4" eb="6">
      <t>カンカク</t>
    </rPh>
    <phoneticPr fontId="1"/>
  </si>
  <si>
    <t>基本照射時間</t>
    <rPh sb="0" eb="2">
      <t>キホン</t>
    </rPh>
    <rPh sb="2" eb="4">
      <t>ショウシャ</t>
    </rPh>
    <rPh sb="4" eb="6">
      <t>ジカン</t>
    </rPh>
    <phoneticPr fontId="1"/>
  </si>
  <si>
    <t>基本発射間隔</t>
    <rPh sb="0" eb="2">
      <t>キホンハッシャ2</t>
    </rPh>
    <phoneticPr fontId="1"/>
  </si>
  <si>
    <t>総照射
ダメージ</t>
    <rPh sb="0" eb="1">
      <t>ソウ</t>
    </rPh>
    <rPh sb="1" eb="3">
      <t>ショウシャ</t>
    </rPh>
    <phoneticPr fontId="1"/>
  </si>
  <si>
    <t>Spike Beam mk1</t>
    <phoneticPr fontId="1"/>
  </si>
  <si>
    <t>無し</t>
    <rPh sb="0" eb="1">
      <t>ナ</t>
    </rPh>
    <phoneticPr fontId="1"/>
  </si>
  <si>
    <t>Spike Beam mk2</t>
    <phoneticPr fontId="1"/>
  </si>
  <si>
    <t>Heavy Beam mk1</t>
    <phoneticPr fontId="1"/>
  </si>
  <si>
    <t>Heavy Beam mk2</t>
    <phoneticPr fontId="1"/>
  </si>
  <si>
    <t>基本ヒット数</t>
    <rPh sb="0" eb="2">
      <t>キホン</t>
    </rPh>
    <rPh sb="5" eb="6">
      <t>スウ</t>
    </rPh>
    <phoneticPr fontId="1"/>
  </si>
  <si>
    <t>Neutral Beam mk1</t>
    <phoneticPr fontId="1"/>
  </si>
  <si>
    <t>Neutral Beam mk2</t>
    <phoneticPr fontId="1"/>
  </si>
  <si>
    <r>
      <rPr>
        <sz val="11"/>
        <color rgb="FFFF0000"/>
        <rFont val="ＭＳ Ｐゴシック"/>
        <family val="3"/>
        <charset val="128"/>
        <scheme val="minor"/>
      </rPr>
      <t>弱点特効 lv2</t>
    </r>
    <r>
      <rPr>
        <sz val="11"/>
        <color theme="1"/>
        <rFont val="ＭＳ Ｐゴシック"/>
        <family val="2"/>
        <scheme val="minor"/>
      </rPr>
      <t xml:space="preserve">
弱点にヒットした場合さらに追加ダメージを与える
[追加ダメージ : 400%]</t>
    </r>
    <rPh sb="0" eb="2">
      <t>ジャクテン</t>
    </rPh>
    <rPh sb="2" eb="4">
      <t>トッコウ</t>
    </rPh>
    <rPh sb="9" eb="11">
      <t>ジャクテン</t>
    </rPh>
    <rPh sb="17" eb="19">
      <t>バアイ</t>
    </rPh>
    <rPh sb="22" eb="24">
      <t>ツイカ</t>
    </rPh>
    <rPh sb="29" eb="30">
      <t>アタ</t>
    </rPh>
    <rPh sb="34" eb="36">
      <t>ツイカ</t>
    </rPh>
    <phoneticPr fontId="1"/>
  </si>
  <si>
    <t>Heat Beam mk1</t>
    <phoneticPr fontId="1"/>
  </si>
  <si>
    <t>Heat Beam mk2</t>
    <phoneticPr fontId="1"/>
  </si>
  <si>
    <r>
      <t xml:space="preserve">熱 lv2
</t>
    </r>
    <r>
      <rPr>
        <sz val="11"/>
        <rFont val="ＭＳ Ｐゴシック"/>
        <family val="3"/>
        <charset val="128"/>
        <scheme val="minor"/>
      </rPr>
      <t>ヒットした距離が近ければ近いほど追加でダメージを与える。
ヒットした距離を[ｄ]とし(dの最小値は2)、基本射程を[dMax]とすると、
[追加ダメージ : dMax/d * 60%]</t>
    </r>
    <rPh sb="0" eb="1">
      <t>ネツ</t>
    </rPh>
    <rPh sb="11" eb="13">
      <t>キョリ</t>
    </rPh>
    <rPh sb="14" eb="15">
      <t>チカ</t>
    </rPh>
    <rPh sb="18" eb="19">
      <t>チカ</t>
    </rPh>
    <rPh sb="22" eb="24">
      <t>ツイカ</t>
    </rPh>
    <rPh sb="30" eb="31">
      <t>アタ</t>
    </rPh>
    <rPh sb="40" eb="42">
      <t>キョリ</t>
    </rPh>
    <rPh sb="51" eb="54">
      <t>サイショウチ</t>
    </rPh>
    <rPh sb="58" eb="62">
      <t>キホンシャテイ</t>
    </rPh>
    <rPh sb="76" eb="78">
      <t>ツイカ</t>
    </rPh>
    <phoneticPr fontId="1"/>
  </si>
  <si>
    <r>
      <t xml:space="preserve">熱 lv1
</t>
    </r>
    <r>
      <rPr>
        <sz val="11"/>
        <rFont val="ＭＳ Ｐゴシック"/>
        <family val="3"/>
        <charset val="128"/>
        <scheme val="minor"/>
      </rPr>
      <t>ヒットした距離が近ければ近いほど追加でダメージを与える。
ヒットした距離を[ｄ]とし(dの最小値は4)、基本射程を[dMax]とすると、
[追加ダメージ : dMax/d * 50%]</t>
    </r>
    <rPh sb="0" eb="1">
      <t>ネツ</t>
    </rPh>
    <rPh sb="11" eb="13">
      <t>キョリ</t>
    </rPh>
    <rPh sb="14" eb="15">
      <t>チカ</t>
    </rPh>
    <rPh sb="18" eb="19">
      <t>チカ</t>
    </rPh>
    <rPh sb="22" eb="24">
      <t>ツイカ</t>
    </rPh>
    <rPh sb="30" eb="31">
      <t>アタ</t>
    </rPh>
    <rPh sb="40" eb="42">
      <t>キョリ</t>
    </rPh>
    <rPh sb="51" eb="54">
      <t>サイショウチ</t>
    </rPh>
    <rPh sb="58" eb="62">
      <t>キホンシャテイ</t>
    </rPh>
    <rPh sb="76" eb="78">
      <t>ツイカ</t>
    </rPh>
    <phoneticPr fontId="1"/>
  </si>
  <si>
    <t>Electro Beam mk1</t>
    <phoneticPr fontId="1"/>
  </si>
  <si>
    <t>基本ダメージ間隔</t>
    <rPh sb="0" eb="2">
      <t>キホン</t>
    </rPh>
    <rPh sb="6" eb="8">
      <t>カンカク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</si>
  <si>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電力 lv1</t>
    </r>
    <r>
      <rPr>
        <sz val="11"/>
        <color theme="1"/>
        <rFont val="ＭＳ Ｐゴシック"/>
        <family val="2"/>
        <scheme val="minor"/>
      </rPr>
      <t xml:space="preserve">
余剰電力量によって性能が上昇する。
余剰電力を[i]とすると(iの上限は3)、
[基本単発ダメージ : 100 + 30 * i]
[基本攻撃間隔 : 4 - 2 * (i - 2)]
[基本弾速 : 40 + 10 * (i - 1)]
[基本射程 : 80 + 20 * (i - 1)]</t>
    </r>
    <rPh sb="0" eb="2">
      <t>デンリョク</t>
    </rPh>
    <rPh sb="7" eb="9">
      <t>ヨジョウ</t>
    </rPh>
    <rPh sb="9" eb="11">
      <t>デンリョク</t>
    </rPh>
    <rPh sb="11" eb="12">
      <t>リョウ</t>
    </rPh>
    <rPh sb="16" eb="19">
      <t>セイノウヘンカ</t>
    </rPh>
    <rPh sb="19" eb="21">
      <t>ジョウショウ</t>
    </rPh>
    <rPh sb="25" eb="27">
      <t>ヨジョウ</t>
    </rPh>
    <rPh sb="27" eb="29">
      <t>デンリョク</t>
    </rPh>
    <rPh sb="40" eb="42">
      <t>ジョウゲン</t>
    </rPh>
    <rPh sb="48" eb="52">
      <t>キホンタンパツカリョク</t>
    </rPh>
    <rPh sb="74" eb="80">
      <t>キホンコウゲキカンカク</t>
    </rPh>
    <rPh sb="101" eb="105">
      <t>キホンダンソク</t>
    </rPh>
    <rPh sb="128" eb="132">
      <t>キホンシャテイ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</si>
  <si>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電力 lv2</t>
    </r>
    <r>
      <rPr>
        <sz val="11"/>
        <color theme="1"/>
        <rFont val="ＭＳ Ｐゴシック"/>
        <family val="2"/>
        <scheme val="minor"/>
      </rPr>
      <t xml:space="preserve">
余剰電力量によって性能が上昇する。
余剰電力を[i]とすると(iの上限は5)、
[基本単発ダメージ : 120 + 40 * i]
[基本攻撃間隔 : 6 - 1 * (i - 2)]
[基本弾速 : 50 + 10 * (i - 1)]
[基本射程 : 90 + 15 * (i - 1)]</t>
    </r>
    <rPh sb="0" eb="2">
      <t>デンリョク</t>
    </rPh>
    <rPh sb="7" eb="9">
      <t>ヨジョウ</t>
    </rPh>
    <rPh sb="9" eb="11">
      <t>デンリョク</t>
    </rPh>
    <rPh sb="11" eb="12">
      <t>リョウ</t>
    </rPh>
    <rPh sb="16" eb="19">
      <t>セイノウヘンカ</t>
    </rPh>
    <rPh sb="19" eb="21">
      <t>ジョウショウ</t>
    </rPh>
    <rPh sb="25" eb="27">
      <t>ヨジョウ</t>
    </rPh>
    <rPh sb="27" eb="29">
      <t>デンリョク</t>
    </rPh>
    <rPh sb="40" eb="42">
      <t>ジョウゲン</t>
    </rPh>
    <rPh sb="48" eb="52">
      <t>キホンタンパツカリョク</t>
    </rPh>
    <rPh sb="74" eb="80">
      <t>キホンコウゲキカンカク</t>
    </rPh>
    <rPh sb="101" eb="105">
      <t>キホンダンソク</t>
    </rPh>
    <rPh sb="128" eb="132">
      <t>キホンシャテイ</t>
    </rPh>
    <phoneticPr fontId="1"/>
  </si>
  <si>
    <t>Electro Beam mk2</t>
    <phoneticPr fontId="1"/>
  </si>
  <si>
    <r>
      <rPr>
        <sz val="11"/>
        <color rgb="FFFF0000"/>
        <rFont val="ＭＳ Ｐゴシック"/>
        <family val="3"/>
        <charset val="128"/>
        <scheme val="minor"/>
      </rPr>
      <t>中和 lv1</t>
    </r>
    <r>
      <rPr>
        <sz val="11"/>
        <color theme="1"/>
        <rFont val="ＭＳ Ｐゴシック"/>
        <family val="2"/>
        <scheme val="minor"/>
      </rPr>
      <t xml:space="preserve">
シールドにヒットした場合さらに追加ダメージを与える。
[追加ダメージ : 150%]</t>
    </r>
    <rPh sb="0" eb="2">
      <t>チュウワ</t>
    </rPh>
    <rPh sb="17" eb="19">
      <t>バアイ</t>
    </rPh>
    <rPh sb="22" eb="24">
      <t>ツイカ</t>
    </rPh>
    <rPh sb="29" eb="30">
      <t>アタ</t>
    </rPh>
    <rPh sb="35" eb="37">
      <t>ツイカ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</si>
  <si>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中和 lv2</t>
    </r>
    <r>
      <rPr>
        <sz val="11"/>
        <color theme="1"/>
        <rFont val="ＭＳ Ｐゴシック"/>
        <family val="2"/>
        <scheme val="minor"/>
      </rPr>
      <t xml:space="preserve">
シールドにヒットした場合さらに追加ダメージを与える。
[追加ダメージ : 250%]</t>
    </r>
    <rPh sb="0" eb="2">
      <t>チュウワ</t>
    </rPh>
    <rPh sb="17" eb="19">
      <t>バアイ</t>
    </rPh>
    <rPh sb="22" eb="24">
      <t>ツイカ</t>
    </rPh>
    <rPh sb="29" eb="30">
      <t>アタ</t>
    </rPh>
    <rPh sb="35" eb="37">
      <t>ツイカ</t>
    </rPh>
    <phoneticPr fontId="1"/>
  </si>
  <si>
    <r>
      <t xml:space="preserve">電力 lv1
</t>
    </r>
    <r>
      <rPr>
        <sz val="11"/>
        <rFont val="ＭＳ Ｐゴシック"/>
        <family val="3"/>
        <charset val="128"/>
        <scheme val="minor"/>
      </rPr>
      <t>余剰電力量によって性能が上昇する。
余剰電力を[i]とすると(iの上限は4)、
[基本単発ダメージ : 40 + 5 * i]
[基本ダメージ間隔 : 0.7 - 0.1 * (i - 2)]
[基本ヒット数 : 2 + 0.5 * (i - 1)]
[基本発射間隔 : 6 - 0.6 * (i - 2)]
[基本射程 : 30 + 8 * (i - 1)]</t>
    </r>
    <rPh sb="0" eb="2">
      <t>デンリョク</t>
    </rPh>
    <rPh sb="16" eb="18">
      <t>セイノウ</t>
    </rPh>
    <rPh sb="19" eb="21">
      <t>ジョウショウ</t>
    </rPh>
    <rPh sb="50" eb="52">
      <t>タンパツ</t>
    </rPh>
    <rPh sb="110" eb="111">
      <t>スウ</t>
    </rPh>
    <rPh sb="134" eb="136">
      <t>キホンハッシャ</t>
    </rPh>
    <rPh sb="136" eb="138">
      <t>hassya</t>
    </rPh>
    <rPh sb="138" eb="140">
      <t>カンカク</t>
    </rPh>
    <phoneticPr fontId="1"/>
  </si>
  <si>
    <r>
      <t xml:space="preserve">電力 lv2
</t>
    </r>
    <r>
      <rPr>
        <sz val="11"/>
        <rFont val="ＭＳ Ｐゴシック"/>
        <family val="3"/>
        <charset val="128"/>
        <scheme val="minor"/>
      </rPr>
      <t>余剰電力量によって性能が上昇する。
余剰電力を[i]とすると(iの上限は6)、
[基本単発ダメージ : 45 + 8 * i]
[基本ダメージ間隔 : 0.65 - 0.8 * (i - 2)]
[基本ヒット数 : 3 + 0.5 * i]
[基本発射間隔 : 6.5 - 0.8 * (i - 3)]
[基本射程 : 35 + 8 * (i - 1)]</t>
    </r>
    <rPh sb="0" eb="2">
      <t>デンリョク</t>
    </rPh>
    <rPh sb="16" eb="18">
      <t>セイノウ</t>
    </rPh>
    <rPh sb="19" eb="21">
      <t>ジョウショウ</t>
    </rPh>
    <rPh sb="50" eb="52">
      <t>タンパツ</t>
    </rPh>
    <rPh sb="111" eb="112">
      <t>スウ</t>
    </rPh>
    <rPh sb="129" eb="131">
      <t>キホンハッシャ</t>
    </rPh>
    <rPh sb="131" eb="133">
      <t>hassya</t>
    </rPh>
    <rPh sb="133" eb="135">
      <t>カンカク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</si>
</sst>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0"/>
      <color theme="1"/>
      <name val="ＭＳ Ｐゴシック"/>
      <family val="2"/>
      <scheme val="minor"/>
    </font>
    <font>
      <sz val="2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3" xfId="0" applyBorder="1" applyAlignment="1">
      <alignment wrapText="1"/>
    </xf>
    <xf numFmtId="49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7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7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7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B3:M27" totalsRowShown="0" headerRowDxfId="48" headerRowBorderDxfId="47" tableBorderDxfId="46" totalsRowBorderDxfId="45">
  <autoFilter ref="B3:M27"/>
  <tableColumns count="12">
    <tableColumn id="1" name="ID" dataDxfId="44"/>
    <tableColumn id="2" name="名前" dataDxfId="43"/>
    <tableColumn id="11" name="電力_x000a_(コスト)" dataDxfId="42"/>
    <tableColumn id="3" name="基本単発ダメージ" dataDxfId="41"/>
    <tableColumn id="10" name="基本同時発射数" dataDxfId="40"/>
    <tableColumn id="4" name="基本発射間隔" dataDxfId="39"/>
    <tableColumn id="5" name="基本弾速" dataDxfId="38"/>
    <tableColumn id="6" name="基本射程" dataDxfId="37"/>
    <tableColumn id="7" name="基本dps" dataDxfId="36">
      <calculatedColumnFormula>(テーブル1[[#This Row],[基本単発ダメージ]] *テーブル1[[#This Row],[基本同時発射数]])/テーブル1[[#This Row],[基本発射間隔]]</calculatedColumnFormula>
    </tableColumn>
    <tableColumn id="8" name="弾寿命_x000a_(内部)" dataDxfId="35">
      <calculatedColumnFormula>テーブル1[[#This Row],[基本射程]]/テーブル1[[#This Row],[基本弾速]]</calculatedColumnFormula>
    </tableColumn>
    <tableColumn id="12" name="総合値" dataDxfId="34">
      <calculatedColumnFormula>(1-($D4/10))+($E4/500)+($F4/5)+(1-($G4/10))+($H4/100)+($I4/200)</calculatedColumnFormula>
    </tableColumn>
    <tableColumn id="9" name="特殊効果" dataDxfId="3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テーブル14" displayName="テーブル14" ref="B3:N25" totalsRowShown="0" headerRowDxfId="32" headerRowBorderDxfId="31" tableBorderDxfId="30" totalsRowBorderDxfId="29">
  <autoFilter ref="B3:N25"/>
  <tableColumns count="13">
    <tableColumn id="1" name="ID" dataDxfId="28"/>
    <tableColumn id="2" name="名前" dataDxfId="27"/>
    <tableColumn id="11" name="電力_x000a_(コスト)" dataDxfId="26"/>
    <tableColumn id="3" name="基本単発ダメージ" dataDxfId="25"/>
    <tableColumn id="10" name="基本ダメージ間隔" dataDxfId="24"/>
    <tableColumn id="13" name="基本ヒット数" dataDxfId="23"/>
    <tableColumn id="4" name="基本照射時間" dataDxfId="22">
      <calculatedColumnFormula>F4*G4</calculatedColumnFormula>
    </tableColumn>
    <tableColumn id="5" name="基本発射間隔" dataDxfId="21"/>
    <tableColumn id="6" name="基本射程" dataDxfId="20"/>
    <tableColumn id="7" name="基本dps" dataDxfId="19">
      <calculatedColumnFormula>(テーブル14[[#This Row],[基本単発ダメージ]] *テーブル14[[#This Row],[基本ヒット数]])/(テーブル14[[#This Row],[基本照射時間]]+テーブル14[[#This Row],[基本発射間隔]])</calculatedColumnFormula>
    </tableColumn>
    <tableColumn id="8" name="総照射_x000a_ダメージ" dataDxfId="18">
      <calculatedColumnFormula>テーブル14[[#This Row],[基本単発ダメージ]]*テーブル14[[#This Row],[基本ヒット数]]</calculatedColumnFormula>
    </tableColumn>
    <tableColumn id="12" name="総合値" dataDxfId="17">
      <calculatedColumnFormula>(1-($D4/10))+($E4/200)+(1-($F4/2))+($G4/10)+(1-($I4/10))+($J4/100)</calculatedColumnFormula>
    </tableColumn>
    <tableColumn id="9" name="特殊効果" dataDxfId="1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テーブル13" displayName="テーブル13" ref="B3:M4" insertRow="1" totalsRowShown="0" headerRowDxfId="15" headerRowBorderDxfId="14" tableBorderDxfId="13" totalsRowBorderDxfId="12">
  <autoFilter ref="B3:M4"/>
  <tableColumns count="12">
    <tableColumn id="1" name="ID" dataDxfId="11"/>
    <tableColumn id="2" name="名前" dataDxfId="10"/>
    <tableColumn id="11" name="電力_x000a_(コスト)" dataDxfId="9"/>
    <tableColumn id="3" name="基本単発ダメージ" dataDxfId="8"/>
    <tableColumn id="10" name="基本同時発射数" dataDxfId="7"/>
    <tableColumn id="4" name="基本発射間隔" dataDxfId="6"/>
    <tableColumn id="5" name="基本弾速" dataDxfId="5"/>
    <tableColumn id="6" name="基本射程" dataDxfId="4"/>
    <tableColumn id="7" name="基本dps" dataDxfId="3">
      <calculatedColumnFormula>(テーブル13[[#This Row],[基本単発ダメージ]] *テーブル13[[#This Row],[基本同時発射数]])/テーブル13[[#This Row],[基本発射間隔]]</calculatedColumnFormula>
    </tableColumn>
    <tableColumn id="8" name="弾寿命_x000a_(内部)" dataDxfId="2">
      <calculatedColumnFormula>テーブル13[[#This Row],[基本射程]]/テーブル13[[#This Row],[基本弾速]]</calculatedColumnFormula>
    </tableColumn>
    <tableColumn id="12" name="総合値" dataDxfId="1">
      <calculatedColumnFormula>(1-($D4/10))+($E4/500)+($F4/5)+(1-($G4/10))+($H4/100)+($I4/200)</calculatedColumnFormula>
    </tableColumn>
    <tableColumn id="9" name="特殊効果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M27"/>
  <sheetViews>
    <sheetView topLeftCell="A7" zoomScale="85" zoomScaleNormal="85" zoomScalePageLayoutView="85" workbookViewId="0">
      <selection activeCell="D29" sqref="D29"/>
    </sheetView>
  </sheetViews>
  <sheetFormatPr defaultColWidth="8.875" defaultRowHeight="13.5" x14ac:dyDescent="0.15"/>
  <cols>
    <col min="2" max="2" width="6.625" bestFit="1" customWidth="1"/>
    <col min="3" max="3" width="19.625" bestFit="1" customWidth="1"/>
    <col min="4" max="4" width="16.125" bestFit="1" customWidth="1"/>
    <col min="5" max="5" width="17.5" bestFit="1" customWidth="1"/>
    <col min="6" max="6" width="19.625" bestFit="1" customWidth="1"/>
    <col min="7" max="7" width="17.5" bestFit="1" customWidth="1"/>
    <col min="8" max="9" width="12.625" bestFit="1" customWidth="1"/>
    <col min="10" max="10" width="12.125" bestFit="1" customWidth="1"/>
    <col min="11" max="12" width="10.875" bestFit="1" customWidth="1"/>
    <col min="13" max="13" width="43.5" bestFit="1" customWidth="1"/>
  </cols>
  <sheetData>
    <row r="1" spans="1:13" x14ac:dyDescent="0.15">
      <c r="A1" s="17" t="s">
        <v>34</v>
      </c>
      <c r="B1" s="18"/>
      <c r="C1" s="18"/>
      <c r="D1" t="s">
        <v>35</v>
      </c>
    </row>
    <row r="2" spans="1:13" x14ac:dyDescent="0.15">
      <c r="A2" s="18"/>
      <c r="B2" s="18"/>
      <c r="C2" s="18"/>
      <c r="D2" t="s">
        <v>36</v>
      </c>
    </row>
    <row r="3" spans="1:13" ht="27" x14ac:dyDescent="0.15">
      <c r="B3" s="1" t="s">
        <v>1</v>
      </c>
      <c r="C3" s="2" t="s">
        <v>0</v>
      </c>
      <c r="D3" s="5" t="s">
        <v>11</v>
      </c>
      <c r="E3" s="2" t="s">
        <v>41</v>
      </c>
      <c r="F3" s="2" t="s">
        <v>6</v>
      </c>
      <c r="G3" s="2" t="s">
        <v>42</v>
      </c>
      <c r="H3" s="2" t="s">
        <v>3</v>
      </c>
      <c r="I3" s="2" t="s">
        <v>2</v>
      </c>
      <c r="J3" s="2" t="s">
        <v>4</v>
      </c>
      <c r="K3" s="5" t="s">
        <v>10</v>
      </c>
      <c r="L3" s="12" t="s">
        <v>27</v>
      </c>
      <c r="M3" s="3" t="s">
        <v>5</v>
      </c>
    </row>
    <row r="4" spans="1:13" x14ac:dyDescent="0.15">
      <c r="B4" s="6"/>
      <c r="C4" s="7" t="s">
        <v>8</v>
      </c>
      <c r="D4" s="7">
        <v>2</v>
      </c>
      <c r="E4" s="7">
        <v>100</v>
      </c>
      <c r="F4" s="7">
        <v>1</v>
      </c>
      <c r="G4" s="7">
        <v>2</v>
      </c>
      <c r="H4" s="7">
        <v>40</v>
      </c>
      <c r="I4" s="7">
        <v>100</v>
      </c>
      <c r="J4" s="14">
        <f>(テーブル1[[#This Row],[基本単発ダメージ]] *テーブル1[[#This Row],[基本同時発射数]])/テーブル1[[#This Row],[基本発射間隔]]</f>
        <v>50</v>
      </c>
      <c r="K4" s="15">
        <f>テーブル1[[#This Row],[基本射程]]/テーブル1[[#This Row],[基本弾速]]</f>
        <v>2.5</v>
      </c>
      <c r="L4" s="13">
        <f t="shared" ref="L4:L27" si="0">(1-($D4/10))+($E4/500)+($F4/5)+(1-($G4/10))+($H4/100)+($I4/200)</f>
        <v>2.9</v>
      </c>
      <c r="M4" s="4" t="s">
        <v>7</v>
      </c>
    </row>
    <row r="5" spans="1:13" x14ac:dyDescent="0.15">
      <c r="B5" s="9"/>
      <c r="C5" s="7" t="s">
        <v>9</v>
      </c>
      <c r="D5" s="7">
        <v>5</v>
      </c>
      <c r="E5" s="7">
        <v>160</v>
      </c>
      <c r="F5" s="7">
        <v>1</v>
      </c>
      <c r="G5" s="7">
        <v>2</v>
      </c>
      <c r="H5" s="7">
        <v>60</v>
      </c>
      <c r="I5" s="7">
        <v>120</v>
      </c>
      <c r="J5" s="14">
        <f>(テーブル1[[#This Row],[基本単発ダメージ]] *テーブル1[[#This Row],[基本同時発射数]])/テーブル1[[#This Row],[基本発射間隔]]</f>
        <v>80</v>
      </c>
      <c r="K5" s="15">
        <f>テーブル1[[#This Row],[基本射程]]/テーブル1[[#This Row],[基本弾速]]</f>
        <v>2</v>
      </c>
      <c r="L5" s="15">
        <f t="shared" si="0"/>
        <v>3.02</v>
      </c>
      <c r="M5" s="4" t="s">
        <v>7</v>
      </c>
    </row>
    <row r="6" spans="1:13" x14ac:dyDescent="0.15">
      <c r="B6" s="9"/>
      <c r="C6" s="7"/>
      <c r="D6" s="7"/>
      <c r="E6" s="7"/>
      <c r="F6" s="7"/>
      <c r="G6" s="7"/>
      <c r="H6" s="7"/>
      <c r="I6" s="7"/>
      <c r="J6" s="14" t="e">
        <f>(テーブル1[[#This Row],[基本単発ダメージ]] *テーブル1[[#This Row],[基本同時発射数]])/テーブル1[[#This Row],[基本発射間隔]]</f>
        <v>#DIV/0!</v>
      </c>
      <c r="K6" s="15" t="e">
        <f>テーブル1[[#This Row],[基本射程]]/テーブル1[[#This Row],[基本弾速]]</f>
        <v>#DIV/0!</v>
      </c>
      <c r="L6" s="15">
        <f t="shared" si="0"/>
        <v>2</v>
      </c>
      <c r="M6" s="4"/>
    </row>
    <row r="7" spans="1:13" x14ac:dyDescent="0.15">
      <c r="B7" s="9"/>
      <c r="C7" s="7" t="s">
        <v>16</v>
      </c>
      <c r="D7" s="7">
        <v>2</v>
      </c>
      <c r="E7" s="7">
        <v>50</v>
      </c>
      <c r="F7" s="7">
        <v>3</v>
      </c>
      <c r="G7" s="7">
        <v>3</v>
      </c>
      <c r="H7" s="7">
        <v>60</v>
      </c>
      <c r="I7" s="7">
        <v>80</v>
      </c>
      <c r="J7" s="14">
        <f>(テーブル1[[#This Row],[基本単発ダメージ]] *テーブル1[[#This Row],[基本同時発射数]])/テーブル1[[#This Row],[基本発射間隔]]</f>
        <v>50</v>
      </c>
      <c r="K7" s="15">
        <f>テーブル1[[#This Row],[基本射程]]/テーブル1[[#This Row],[基本弾速]]</f>
        <v>1.3333333333333333</v>
      </c>
      <c r="L7" s="15">
        <f t="shared" si="0"/>
        <v>3.2</v>
      </c>
      <c r="M7" s="4" t="s">
        <v>7</v>
      </c>
    </row>
    <row r="8" spans="1:13" x14ac:dyDescent="0.15">
      <c r="B8" s="6"/>
      <c r="C8" s="7" t="s">
        <v>17</v>
      </c>
      <c r="D8" s="7">
        <v>5</v>
      </c>
      <c r="E8" s="7">
        <v>60</v>
      </c>
      <c r="F8" s="7">
        <v>5</v>
      </c>
      <c r="G8" s="7">
        <v>5</v>
      </c>
      <c r="H8" s="7">
        <v>65</v>
      </c>
      <c r="I8" s="7">
        <v>90</v>
      </c>
      <c r="J8" s="14">
        <f>(テーブル1[[#This Row],[基本単発ダメージ]] *テーブル1[[#This Row],[基本同時発射数]])/テーブル1[[#This Row],[基本発射間隔]]</f>
        <v>60</v>
      </c>
      <c r="K8" s="15">
        <f>テーブル1[[#This Row],[基本射程]]/テーブル1[[#This Row],[基本弾速]]</f>
        <v>1.3846153846153846</v>
      </c>
      <c r="L8" s="15">
        <f t="shared" si="0"/>
        <v>3.22</v>
      </c>
      <c r="M8" s="4" t="s">
        <v>7</v>
      </c>
    </row>
    <row r="9" spans="1:13" x14ac:dyDescent="0.15">
      <c r="B9" s="6"/>
      <c r="C9" s="7"/>
      <c r="D9" s="7"/>
      <c r="E9" s="7"/>
      <c r="F9" s="7"/>
      <c r="G9" s="7"/>
      <c r="H9" s="7"/>
      <c r="I9" s="7"/>
      <c r="J9" s="14" t="e">
        <f>(テーブル1[[#This Row],[基本単発ダメージ]] *テーブル1[[#This Row],[基本同時発射数]])/テーブル1[[#This Row],[基本発射間隔]]</f>
        <v>#DIV/0!</v>
      </c>
      <c r="K9" s="15" t="e">
        <f>テーブル1[[#This Row],[基本射程]]/テーブル1[[#This Row],[基本弾速]]</f>
        <v>#DIV/0!</v>
      </c>
      <c r="L9" s="15">
        <f t="shared" si="0"/>
        <v>2</v>
      </c>
      <c r="M9" s="4"/>
    </row>
    <row r="10" spans="1:13" x14ac:dyDescent="0.15">
      <c r="B10" s="9"/>
      <c r="C10" s="7" t="s">
        <v>12</v>
      </c>
      <c r="D10" s="7">
        <v>2</v>
      </c>
      <c r="E10" s="7">
        <v>20</v>
      </c>
      <c r="F10" s="7">
        <v>1</v>
      </c>
      <c r="G10" s="7">
        <v>0.2</v>
      </c>
      <c r="H10" s="7">
        <v>50</v>
      </c>
      <c r="I10" s="7">
        <v>40</v>
      </c>
      <c r="J10" s="14">
        <f>(テーブル1[[#This Row],[基本単発ダメージ]] *テーブル1[[#This Row],[基本同時発射数]])/テーブル1[[#This Row],[基本発射間隔]]</f>
        <v>100</v>
      </c>
      <c r="K10" s="15">
        <f>テーブル1[[#This Row],[基本射程]]/テーブル1[[#This Row],[基本弾速]]</f>
        <v>0.8</v>
      </c>
      <c r="L10" s="15">
        <f t="shared" si="0"/>
        <v>2.72</v>
      </c>
      <c r="M10" s="4" t="s">
        <v>7</v>
      </c>
    </row>
    <row r="11" spans="1:13" x14ac:dyDescent="0.15">
      <c r="B11" s="6"/>
      <c r="C11" s="7" t="s">
        <v>13</v>
      </c>
      <c r="D11" s="7">
        <v>4</v>
      </c>
      <c r="E11" s="7">
        <v>15</v>
      </c>
      <c r="F11" s="7">
        <v>1</v>
      </c>
      <c r="G11" s="7">
        <v>0.1</v>
      </c>
      <c r="H11" s="7">
        <v>60</v>
      </c>
      <c r="I11" s="7">
        <v>45</v>
      </c>
      <c r="J11" s="14">
        <f>(テーブル1[[#This Row],[基本単発ダメージ]] *テーブル1[[#This Row],[基本同時発射数]])/テーブル1[[#This Row],[基本発射間隔]]</f>
        <v>150</v>
      </c>
      <c r="K11" s="15">
        <f>テーブル1[[#This Row],[基本射程]]/テーブル1[[#This Row],[基本弾速]]</f>
        <v>0.75</v>
      </c>
      <c r="L11" s="15">
        <f t="shared" si="0"/>
        <v>2.645</v>
      </c>
      <c r="M11" s="4" t="s">
        <v>7</v>
      </c>
    </row>
    <row r="12" spans="1:13" x14ac:dyDescent="0.15">
      <c r="B12" s="9"/>
      <c r="C12" s="7"/>
      <c r="D12" s="7"/>
      <c r="E12" s="7"/>
      <c r="F12" s="7"/>
      <c r="G12" s="7"/>
      <c r="H12" s="7"/>
      <c r="I12" s="7"/>
      <c r="J12" s="14" t="e">
        <f>(テーブル1[[#This Row],[基本単発ダメージ]] *テーブル1[[#This Row],[基本同時発射数]])/テーブル1[[#This Row],[基本発射間隔]]</f>
        <v>#DIV/0!</v>
      </c>
      <c r="K12" s="15" t="e">
        <f>テーブル1[[#This Row],[基本射程]]/テーブル1[[#This Row],[基本弾速]]</f>
        <v>#DIV/0!</v>
      </c>
      <c r="L12" s="15">
        <f t="shared" si="0"/>
        <v>2</v>
      </c>
      <c r="M12" s="4"/>
    </row>
    <row r="13" spans="1:13" ht="40.5" x14ac:dyDescent="0.15">
      <c r="B13" s="6"/>
      <c r="C13" s="7" t="s">
        <v>15</v>
      </c>
      <c r="D13" s="7">
        <v>3</v>
      </c>
      <c r="E13" s="7">
        <v>200</v>
      </c>
      <c r="F13" s="7">
        <v>1</v>
      </c>
      <c r="G13" s="7">
        <v>4</v>
      </c>
      <c r="H13" s="7">
        <v>80</v>
      </c>
      <c r="I13" s="7">
        <v>150</v>
      </c>
      <c r="J13" s="14">
        <f>(テーブル1[[#This Row],[基本単発ダメージ]] *テーブル1[[#This Row],[基本同時発射数]])/テーブル1[[#This Row],[基本発射間隔]]</f>
        <v>50</v>
      </c>
      <c r="K13" s="15">
        <f>テーブル1[[#This Row],[基本射程]]/テーブル1[[#This Row],[基本弾速]]</f>
        <v>1.875</v>
      </c>
      <c r="L13" s="15">
        <f>(1-($D13/10))+($E13/500)+($F13/5)+($G13/10)+($H13/100)+($I13/200)</f>
        <v>3.25</v>
      </c>
      <c r="M13" s="10" t="s">
        <v>23</v>
      </c>
    </row>
    <row r="14" spans="1:13" ht="40.5" x14ac:dyDescent="0.15">
      <c r="B14" s="9"/>
      <c r="C14" s="7" t="s">
        <v>14</v>
      </c>
      <c r="D14" s="7">
        <v>8</v>
      </c>
      <c r="E14" s="7">
        <v>400</v>
      </c>
      <c r="F14" s="7">
        <v>1</v>
      </c>
      <c r="G14" s="7">
        <v>8</v>
      </c>
      <c r="H14" s="7">
        <v>100</v>
      </c>
      <c r="I14" s="7">
        <v>200</v>
      </c>
      <c r="J14" s="14">
        <f>(テーブル1[[#This Row],[基本単発ダメージ]] *テーブル1[[#This Row],[基本同時発射数]])/テーブル1[[#This Row],[基本発射間隔]]</f>
        <v>50</v>
      </c>
      <c r="K14" s="15">
        <f>テーブル1[[#This Row],[基本射程]]/テーブル1[[#This Row],[基本弾速]]</f>
        <v>2</v>
      </c>
      <c r="L14" s="15">
        <f t="shared" si="0"/>
        <v>3.4</v>
      </c>
      <c r="M14" s="16" t="s">
        <v>54</v>
      </c>
    </row>
    <row r="15" spans="1:13" x14ac:dyDescent="0.15">
      <c r="B15" s="6"/>
      <c r="C15" s="7"/>
      <c r="D15" s="7"/>
      <c r="E15" s="7"/>
      <c r="F15" s="7"/>
      <c r="G15" s="7"/>
      <c r="H15" s="7"/>
      <c r="I15" s="7"/>
      <c r="J15" s="14" t="e">
        <f>(テーブル1[[#This Row],[基本単発ダメージ]] *テーブル1[[#This Row],[基本同時発射数]])/テーブル1[[#This Row],[基本発射間隔]]</f>
        <v>#DIV/0!</v>
      </c>
      <c r="K15" s="15" t="e">
        <f>テーブル1[[#This Row],[基本射程]]/テーブル1[[#This Row],[基本弾速]]</f>
        <v>#DIV/0!</v>
      </c>
      <c r="L15" s="15">
        <f t="shared" si="0"/>
        <v>2</v>
      </c>
      <c r="M15" s="4"/>
    </row>
    <row r="16" spans="1:13" ht="40.5" x14ac:dyDescent="0.15">
      <c r="B16" s="6"/>
      <c r="C16" s="7" t="s">
        <v>18</v>
      </c>
      <c r="D16" s="7">
        <v>3</v>
      </c>
      <c r="E16" s="7">
        <v>40</v>
      </c>
      <c r="F16" s="7">
        <v>1</v>
      </c>
      <c r="G16" s="7">
        <v>4</v>
      </c>
      <c r="H16" s="7">
        <v>50</v>
      </c>
      <c r="I16" s="7">
        <v>70</v>
      </c>
      <c r="J16" s="14">
        <f>(テーブル1[[#This Row],[基本単発ダメージ]] *テーブル1[[#This Row],[基本同時発射数]])/テーブル1[[#This Row],[基本発射間隔]]</f>
        <v>10</v>
      </c>
      <c r="K16" s="15">
        <f>テーブル1[[#This Row],[基本射程]]/テーブル1[[#This Row],[基本弾速]]</f>
        <v>1.4</v>
      </c>
      <c r="L16" s="15">
        <f t="shared" si="0"/>
        <v>2.4300000000000002</v>
      </c>
      <c r="M16" s="10" t="s">
        <v>24</v>
      </c>
    </row>
    <row r="17" spans="2:13" ht="40.5" x14ac:dyDescent="0.15">
      <c r="B17" s="9"/>
      <c r="C17" s="7" t="s">
        <v>19</v>
      </c>
      <c r="D17" s="7">
        <v>5</v>
      </c>
      <c r="E17" s="7">
        <v>50</v>
      </c>
      <c r="F17" s="7">
        <v>1</v>
      </c>
      <c r="G17" s="7">
        <v>5</v>
      </c>
      <c r="H17" s="7">
        <v>60</v>
      </c>
      <c r="I17" s="7">
        <v>80</v>
      </c>
      <c r="J17" s="14">
        <f>(テーブル1[[#This Row],[基本単発ダメージ]] *テーブル1[[#This Row],[基本同時発射数]])/テーブル1[[#This Row],[基本発射間隔]]</f>
        <v>10</v>
      </c>
      <c r="K17" s="15">
        <f>テーブル1[[#This Row],[基本射程]]/テーブル1[[#This Row],[基本弾速]]</f>
        <v>1.3333333333333333</v>
      </c>
      <c r="L17" s="15">
        <f t="shared" si="0"/>
        <v>2.2999999999999998</v>
      </c>
      <c r="M17" s="10" t="s">
        <v>25</v>
      </c>
    </row>
    <row r="18" spans="2:13" x14ac:dyDescent="0.15">
      <c r="B18" s="9"/>
      <c r="C18" s="7"/>
      <c r="D18" s="7"/>
      <c r="E18" s="7"/>
      <c r="F18" s="7"/>
      <c r="G18" s="7"/>
      <c r="H18" s="7"/>
      <c r="I18" s="7"/>
      <c r="J18" s="14" t="e">
        <f>(テーブル1[[#This Row],[基本単発ダメージ]] *テーブル1[[#This Row],[基本同時発射数]])/テーブル1[[#This Row],[基本発射間隔]]</f>
        <v>#DIV/0!</v>
      </c>
      <c r="K18" s="15" t="e">
        <f>テーブル1[[#This Row],[基本射程]]/テーブル1[[#This Row],[基本弾速]]</f>
        <v>#DIV/0!</v>
      </c>
      <c r="L18" s="15">
        <f t="shared" si="0"/>
        <v>2</v>
      </c>
      <c r="M18" s="4"/>
    </row>
    <row r="19" spans="2:13" ht="94.5" x14ac:dyDescent="0.15">
      <c r="B19" s="9"/>
      <c r="C19" s="7" t="s">
        <v>20</v>
      </c>
      <c r="D19" s="7">
        <v>3</v>
      </c>
      <c r="E19" s="7">
        <v>100</v>
      </c>
      <c r="F19" s="7">
        <v>1</v>
      </c>
      <c r="G19" s="7">
        <v>4</v>
      </c>
      <c r="H19" s="7">
        <v>40</v>
      </c>
      <c r="I19" s="7">
        <v>80</v>
      </c>
      <c r="J19" s="14">
        <f>(テーブル1[[#This Row],[基本単発ダメージ]] *テーブル1[[#This Row],[基本同時発射数]])/テーブル1[[#This Row],[基本発射間隔]]</f>
        <v>25</v>
      </c>
      <c r="K19" s="15">
        <f>テーブル1[[#This Row],[基本射程]]/テーブル1[[#This Row],[基本弾速]]</f>
        <v>2</v>
      </c>
      <c r="L19" s="15">
        <f t="shared" si="0"/>
        <v>2.4999999999999996</v>
      </c>
      <c r="M19" s="16" t="s">
        <v>61</v>
      </c>
    </row>
    <row r="20" spans="2:13" ht="94.5" x14ac:dyDescent="0.15">
      <c r="B20" s="8"/>
      <c r="C20" s="7" t="s">
        <v>21</v>
      </c>
      <c r="D20" s="7">
        <v>5</v>
      </c>
      <c r="E20" s="7">
        <v>120</v>
      </c>
      <c r="F20" s="7">
        <v>1</v>
      </c>
      <c r="G20" s="7">
        <v>6</v>
      </c>
      <c r="H20" s="7">
        <v>50</v>
      </c>
      <c r="I20" s="7">
        <v>90</v>
      </c>
      <c r="J20" s="14">
        <f>(テーブル1[[#This Row],[基本単発ダメージ]] *テーブル1[[#This Row],[基本同時発射数]])/テーブル1[[#This Row],[基本発射間隔]]</f>
        <v>20</v>
      </c>
      <c r="K20" s="15">
        <f>テーブル1[[#This Row],[基本射程]]/テーブル1[[#This Row],[基本弾速]]</f>
        <v>1.8</v>
      </c>
      <c r="L20" s="15">
        <f t="shared" si="0"/>
        <v>2.29</v>
      </c>
      <c r="M20" s="16" t="s">
        <v>62</v>
      </c>
    </row>
    <row r="21" spans="2:13" x14ac:dyDescent="0.15">
      <c r="B21" s="6"/>
      <c r="C21" s="7"/>
      <c r="D21" s="7"/>
      <c r="E21" s="7"/>
      <c r="F21" s="7"/>
      <c r="G21" s="7"/>
      <c r="H21" s="7"/>
      <c r="I21" s="7"/>
      <c r="J21" s="14" t="e">
        <f>(テーブル1[[#This Row],[基本単発ダメージ]] *テーブル1[[#This Row],[基本同時発射数]])/テーブル1[[#This Row],[基本発射間隔]]</f>
        <v>#DIV/0!</v>
      </c>
      <c r="K21" s="15" t="e">
        <f>テーブル1[[#This Row],[基本射程]]/テーブル1[[#This Row],[基本弾速]]</f>
        <v>#DIV/0!</v>
      </c>
      <c r="L21" s="15">
        <f t="shared" si="0"/>
        <v>2</v>
      </c>
      <c r="M21" s="4"/>
    </row>
    <row r="22" spans="2:13" ht="54" x14ac:dyDescent="0.15">
      <c r="B22" s="6"/>
      <c r="C22" s="7" t="s">
        <v>22</v>
      </c>
      <c r="D22" s="7">
        <v>4</v>
      </c>
      <c r="E22" s="7">
        <v>100</v>
      </c>
      <c r="F22" s="7">
        <v>1</v>
      </c>
      <c r="G22" s="7">
        <v>4</v>
      </c>
      <c r="H22" s="7">
        <v>45</v>
      </c>
      <c r="I22" s="7">
        <v>120</v>
      </c>
      <c r="J22" s="14">
        <f>(テーブル1[[#This Row],[基本単発ダメージ]] *テーブル1[[#This Row],[基本同時発射数]])/テーブル1[[#This Row],[基本発射間隔]]</f>
        <v>25</v>
      </c>
      <c r="K22" s="15">
        <f>テーブル1[[#This Row],[基本射程]]/テーブル1[[#This Row],[基本弾速]]</f>
        <v>2.6666666666666665</v>
      </c>
      <c r="L22" s="15">
        <f t="shared" si="0"/>
        <v>2.6500000000000004</v>
      </c>
      <c r="M22" s="11" t="s">
        <v>30</v>
      </c>
    </row>
    <row r="23" spans="2:13" ht="54" x14ac:dyDescent="0.15">
      <c r="B23" s="9"/>
      <c r="C23" s="7" t="s">
        <v>26</v>
      </c>
      <c r="D23" s="7">
        <v>8</v>
      </c>
      <c r="E23" s="7">
        <v>150</v>
      </c>
      <c r="F23" s="7">
        <v>1</v>
      </c>
      <c r="G23" s="7">
        <v>6</v>
      </c>
      <c r="H23" s="7">
        <v>50</v>
      </c>
      <c r="I23" s="7">
        <v>120</v>
      </c>
      <c r="J23" s="14">
        <f>(テーブル1[[#This Row],[基本単発ダメージ]] *テーブル1[[#This Row],[基本同時発射数]])/テーブル1[[#This Row],[基本発射間隔]]</f>
        <v>25</v>
      </c>
      <c r="K23" s="15">
        <f>テーブル1[[#This Row],[基本射程]]/テーブル1[[#This Row],[基本弾速]]</f>
        <v>2.4</v>
      </c>
      <c r="L23" s="15">
        <f t="shared" si="0"/>
        <v>2.2000000000000002</v>
      </c>
      <c r="M23" s="11" t="s">
        <v>31</v>
      </c>
    </row>
    <row r="24" spans="2:13" x14ac:dyDescent="0.15">
      <c r="B24" s="9"/>
      <c r="C24" s="7"/>
      <c r="D24" s="7"/>
      <c r="E24" s="7"/>
      <c r="F24" s="7"/>
      <c r="G24" s="7"/>
      <c r="H24" s="7"/>
      <c r="I24" s="7"/>
      <c r="J24" s="14" t="e">
        <f>(テーブル1[[#This Row],[基本単発ダメージ]] *テーブル1[[#This Row],[基本同時発射数]])/テーブル1[[#This Row],[基本発射間隔]]</f>
        <v>#DIV/0!</v>
      </c>
      <c r="K24" s="15" t="e">
        <f>テーブル1[[#This Row],[基本射程]]/テーブル1[[#This Row],[基本弾速]]</f>
        <v>#DIV/0!</v>
      </c>
      <c r="L24" s="15">
        <f t="shared" si="0"/>
        <v>2</v>
      </c>
      <c r="M24" s="4"/>
    </row>
    <row r="25" spans="2:13" ht="40.5" x14ac:dyDescent="0.15">
      <c r="B25" s="9"/>
      <c r="C25" s="7" t="s">
        <v>28</v>
      </c>
      <c r="D25" s="7">
        <v>4</v>
      </c>
      <c r="E25" s="7">
        <v>100</v>
      </c>
      <c r="F25" s="7">
        <v>1</v>
      </c>
      <c r="G25" s="7">
        <v>3</v>
      </c>
      <c r="H25" s="7">
        <v>50</v>
      </c>
      <c r="I25" s="7">
        <v>100</v>
      </c>
      <c r="J25" s="14">
        <f>(テーブル1[[#This Row],[基本単発ダメージ]] *テーブル1[[#This Row],[基本同時発射数]])/テーブル1[[#This Row],[基本発射間隔]]</f>
        <v>33.333333333333336</v>
      </c>
      <c r="K25" s="15">
        <f>テーブル1[[#This Row],[基本射程]]/テーブル1[[#This Row],[基本弾速]]</f>
        <v>2</v>
      </c>
      <c r="L25" s="15">
        <f t="shared" si="0"/>
        <v>2.7</v>
      </c>
      <c r="M25" s="10" t="s">
        <v>32</v>
      </c>
    </row>
    <row r="26" spans="2:13" ht="40.5" x14ac:dyDescent="0.15">
      <c r="B26" s="9"/>
      <c r="C26" s="7" t="s">
        <v>29</v>
      </c>
      <c r="D26" s="7">
        <v>8</v>
      </c>
      <c r="E26" s="7">
        <v>150</v>
      </c>
      <c r="F26" s="7">
        <v>1</v>
      </c>
      <c r="G26" s="7">
        <v>5</v>
      </c>
      <c r="H26" s="7">
        <v>55</v>
      </c>
      <c r="I26" s="7">
        <v>120</v>
      </c>
      <c r="J26" s="14">
        <f>(テーブル1[[#This Row],[基本単発ダメージ]] *テーブル1[[#This Row],[基本同時発射数]])/テーブル1[[#This Row],[基本発射間隔]]</f>
        <v>30</v>
      </c>
      <c r="K26" s="15">
        <f>テーブル1[[#This Row],[基本射程]]/テーブル1[[#This Row],[基本弾速]]</f>
        <v>2.1818181818181817</v>
      </c>
      <c r="L26" s="15">
        <f t="shared" si="0"/>
        <v>2.35</v>
      </c>
      <c r="M26" s="16" t="s">
        <v>33</v>
      </c>
    </row>
    <row r="27" spans="2:13" x14ac:dyDescent="0.15">
      <c r="B27" s="9"/>
      <c r="C27" s="7"/>
      <c r="D27" s="7"/>
      <c r="E27" s="7"/>
      <c r="F27" s="7"/>
      <c r="G27" s="7"/>
      <c r="H27" s="7"/>
      <c r="I27" s="7"/>
      <c r="J27" s="14" t="e">
        <f>(テーブル1[[#This Row],[基本単発ダメージ]] *テーブル1[[#This Row],[基本同時発射数]])/テーブル1[[#This Row],[基本発射間隔]]</f>
        <v>#DIV/0!</v>
      </c>
      <c r="K27" s="15" t="e">
        <f>テーブル1[[#This Row],[基本射程]]/テーブル1[[#This Row],[基本弾速]]</f>
        <v>#DIV/0!</v>
      </c>
      <c r="L27" s="15">
        <f t="shared" si="0"/>
        <v>2</v>
      </c>
      <c r="M27" s="4"/>
    </row>
  </sheetData>
  <mergeCells count="1">
    <mergeCell ref="A1:C2"/>
  </mergeCells>
  <phoneticPr fontId="1"/>
  <pageMargins left="0.7" right="0.7" top="0.75" bottom="0.75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N25"/>
  <sheetViews>
    <sheetView tabSelected="1" zoomScale="85" zoomScaleNormal="85" workbookViewId="0">
      <selection activeCell="P12" sqref="P12"/>
    </sheetView>
  </sheetViews>
  <sheetFormatPr defaultColWidth="8.875" defaultRowHeight="13.5" x14ac:dyDescent="0.15"/>
  <cols>
    <col min="2" max="2" width="6.625" bestFit="1" customWidth="1"/>
    <col min="3" max="3" width="19.625" bestFit="1" customWidth="1"/>
    <col min="4" max="4" width="16.125" bestFit="1" customWidth="1"/>
    <col min="5" max="5" width="17.5" bestFit="1" customWidth="1"/>
    <col min="6" max="6" width="19.625" bestFit="1" customWidth="1"/>
    <col min="7" max="7" width="19.625" customWidth="1"/>
    <col min="8" max="8" width="16.125" bestFit="1" customWidth="1"/>
    <col min="9" max="9" width="17.375" bestFit="1" customWidth="1"/>
    <col min="10" max="10" width="12.625" bestFit="1" customWidth="1"/>
    <col min="11" max="11" width="12.125" bestFit="1" customWidth="1"/>
    <col min="12" max="12" width="12.625" bestFit="1" customWidth="1"/>
    <col min="13" max="13" width="10.875" bestFit="1" customWidth="1"/>
    <col min="14" max="14" width="56.5" customWidth="1"/>
  </cols>
  <sheetData>
    <row r="1" spans="1:14" x14ac:dyDescent="0.15">
      <c r="A1" s="17" t="s">
        <v>37</v>
      </c>
      <c r="B1" s="18"/>
      <c r="C1" s="18"/>
      <c r="D1" t="s">
        <v>35</v>
      </c>
    </row>
    <row r="2" spans="1:14" x14ac:dyDescent="0.15">
      <c r="A2" s="18"/>
      <c r="B2" s="18"/>
      <c r="C2" s="18"/>
      <c r="D2" t="s">
        <v>40</v>
      </c>
    </row>
    <row r="3" spans="1:14" ht="27" x14ac:dyDescent="0.15">
      <c r="B3" s="1" t="s">
        <v>1</v>
      </c>
      <c r="C3" s="2" t="s">
        <v>0</v>
      </c>
      <c r="D3" s="5" t="s">
        <v>11</v>
      </c>
      <c r="E3" s="2" t="s">
        <v>41</v>
      </c>
      <c r="F3" s="2" t="s">
        <v>60</v>
      </c>
      <c r="G3" s="2" t="s">
        <v>51</v>
      </c>
      <c r="H3" s="2" t="s">
        <v>43</v>
      </c>
      <c r="I3" s="2" t="s">
        <v>44</v>
      </c>
      <c r="J3" s="2" t="s">
        <v>2</v>
      </c>
      <c r="K3" s="2" t="s">
        <v>4</v>
      </c>
      <c r="L3" s="5" t="s">
        <v>45</v>
      </c>
      <c r="M3" s="12" t="s">
        <v>27</v>
      </c>
      <c r="N3" s="3" t="s">
        <v>5</v>
      </c>
    </row>
    <row r="4" spans="1:14" x14ac:dyDescent="0.15">
      <c r="B4" s="6"/>
      <c r="C4" s="7" t="s">
        <v>38</v>
      </c>
      <c r="D4" s="7">
        <v>3</v>
      </c>
      <c r="E4" s="7">
        <v>50</v>
      </c>
      <c r="F4" s="7">
        <v>0.5</v>
      </c>
      <c r="G4" s="7">
        <v>3</v>
      </c>
      <c r="H4" s="7">
        <f>F4*G4</f>
        <v>1.5</v>
      </c>
      <c r="I4" s="7">
        <v>4</v>
      </c>
      <c r="J4" s="7">
        <v>40</v>
      </c>
      <c r="K4" s="14">
        <f>(テーブル14[[#This Row],[基本単発ダメージ]] *テーブル14[[#This Row],[基本ヒット数]])/(テーブル14[[#This Row],[基本照射時間]]+テーブル14[[#This Row],[基本発射間隔]])</f>
        <v>27.272727272727273</v>
      </c>
      <c r="L4" s="15">
        <f>テーブル14[[#This Row],[基本単発ダメージ]]*テーブル14[[#This Row],[基本ヒット数]]</f>
        <v>150</v>
      </c>
      <c r="M4" s="7">
        <f t="shared" ref="M4:M25" si="0">(1-($D4/10))+($E4/200)+(1-($F4/2))+($G4/10)+(1-($I4/10))+($J4/100)</f>
        <v>3</v>
      </c>
      <c r="N4" s="4" t="s">
        <v>7</v>
      </c>
    </row>
    <row r="5" spans="1:14" x14ac:dyDescent="0.15">
      <c r="B5" s="9"/>
      <c r="C5" s="7" t="s">
        <v>39</v>
      </c>
      <c r="D5" s="7">
        <v>6</v>
      </c>
      <c r="E5" s="7">
        <v>65</v>
      </c>
      <c r="F5" s="7">
        <v>0.4</v>
      </c>
      <c r="G5" s="7">
        <v>4</v>
      </c>
      <c r="H5" s="7">
        <f t="shared" ref="H5:H25" si="1">F5*G5</f>
        <v>1.6</v>
      </c>
      <c r="I5" s="7">
        <v>4</v>
      </c>
      <c r="J5" s="7">
        <v>45</v>
      </c>
      <c r="K5" s="14">
        <f>(テーブル14[[#This Row],[基本単発ダメージ]] *テーブル14[[#This Row],[基本ヒット数]])/(テーブル14[[#This Row],[基本照射時間]]+テーブル14[[#This Row],[基本発射間隔]])</f>
        <v>46.428571428571431</v>
      </c>
      <c r="L5" s="15">
        <f>テーブル14[[#This Row],[基本単発ダメージ]]*テーブル14[[#This Row],[基本ヒット数]]</f>
        <v>260</v>
      </c>
      <c r="M5" s="7">
        <f t="shared" si="0"/>
        <v>2.9750000000000005</v>
      </c>
      <c r="N5" s="4" t="s">
        <v>7</v>
      </c>
    </row>
    <row r="6" spans="1:14" x14ac:dyDescent="0.15">
      <c r="B6" s="9"/>
      <c r="C6" s="7"/>
      <c r="D6" s="7"/>
      <c r="E6" s="7"/>
      <c r="F6" s="7"/>
      <c r="G6" s="7"/>
      <c r="H6" s="7">
        <f t="shared" si="1"/>
        <v>0</v>
      </c>
      <c r="I6" s="7"/>
      <c r="J6" s="7"/>
      <c r="K6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6" s="15">
        <f>テーブル14[[#This Row],[基本単発ダメージ]]*テーブル14[[#This Row],[基本ヒット数]]</f>
        <v>0</v>
      </c>
      <c r="M6" s="7">
        <f t="shared" si="0"/>
        <v>3</v>
      </c>
      <c r="N6" s="4"/>
    </row>
    <row r="7" spans="1:14" x14ac:dyDescent="0.15">
      <c r="B7" s="9"/>
      <c r="C7" s="7" t="s">
        <v>46</v>
      </c>
      <c r="D7" s="7">
        <v>3</v>
      </c>
      <c r="E7" s="7">
        <v>100</v>
      </c>
      <c r="F7" s="7">
        <v>1</v>
      </c>
      <c r="G7" s="7">
        <v>1</v>
      </c>
      <c r="H7" s="7">
        <f t="shared" si="1"/>
        <v>1</v>
      </c>
      <c r="I7" s="7">
        <v>2</v>
      </c>
      <c r="J7" s="7">
        <v>60</v>
      </c>
      <c r="K7" s="14">
        <f>(テーブル14[[#This Row],[基本単発ダメージ]] *テーブル14[[#This Row],[基本ヒット数]])/(テーブル14[[#This Row],[基本照射時間]]+テーブル14[[#This Row],[基本発射間隔]])</f>
        <v>33.333333333333336</v>
      </c>
      <c r="L7" s="15">
        <f>テーブル14[[#This Row],[基本単発ダメージ]]*テーブル14[[#This Row],[基本ヒット数]]</f>
        <v>100</v>
      </c>
      <c r="M7" s="7">
        <f t="shared" si="0"/>
        <v>3.2</v>
      </c>
      <c r="N7" s="4" t="s">
        <v>47</v>
      </c>
    </row>
    <row r="8" spans="1:14" x14ac:dyDescent="0.15">
      <c r="B8" s="6"/>
      <c r="C8" s="7" t="s">
        <v>48</v>
      </c>
      <c r="D8" s="7">
        <v>6</v>
      </c>
      <c r="E8" s="7">
        <v>140</v>
      </c>
      <c r="F8" s="7">
        <v>1</v>
      </c>
      <c r="G8" s="7">
        <v>1</v>
      </c>
      <c r="H8" s="7">
        <f t="shared" si="1"/>
        <v>1</v>
      </c>
      <c r="I8" s="7">
        <v>2.2999999999999998</v>
      </c>
      <c r="J8" s="7">
        <v>70</v>
      </c>
      <c r="K8" s="14">
        <f>(テーブル14[[#This Row],[基本単発ダメージ]] *テーブル14[[#This Row],[基本ヒット数]])/(テーブル14[[#This Row],[基本照射時間]]+テーブル14[[#This Row],[基本発射間隔]])</f>
        <v>42.424242424242429</v>
      </c>
      <c r="L8" s="15">
        <f>テーブル14[[#This Row],[基本単発ダメージ]]*テーブル14[[#This Row],[基本ヒット数]]</f>
        <v>140</v>
      </c>
      <c r="M8" s="7">
        <f t="shared" si="0"/>
        <v>3.17</v>
      </c>
      <c r="N8" s="4" t="s">
        <v>47</v>
      </c>
    </row>
    <row r="9" spans="1:14" x14ac:dyDescent="0.15">
      <c r="B9" s="6"/>
      <c r="C9" s="7"/>
      <c r="D9" s="7"/>
      <c r="E9" s="7"/>
      <c r="F9" s="7"/>
      <c r="G9" s="7"/>
      <c r="H9" s="7">
        <f t="shared" si="1"/>
        <v>0</v>
      </c>
      <c r="I9" s="7"/>
      <c r="J9" s="7"/>
      <c r="K9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9" s="15">
        <f>テーブル14[[#This Row],[基本単発ダメージ]]*テーブル14[[#This Row],[基本ヒット数]]</f>
        <v>0</v>
      </c>
      <c r="M9" s="7">
        <f t="shared" si="0"/>
        <v>3</v>
      </c>
      <c r="N9" s="4"/>
    </row>
    <row r="10" spans="1:14" x14ac:dyDescent="0.15">
      <c r="B10" s="9"/>
      <c r="C10" s="7" t="s">
        <v>49</v>
      </c>
      <c r="D10" s="7">
        <v>3</v>
      </c>
      <c r="E10" s="7">
        <v>50</v>
      </c>
      <c r="F10" s="7">
        <v>0.4</v>
      </c>
      <c r="G10" s="7">
        <v>6</v>
      </c>
      <c r="H10" s="7">
        <f t="shared" si="1"/>
        <v>2.4000000000000004</v>
      </c>
      <c r="I10" s="7">
        <v>6</v>
      </c>
      <c r="J10" s="7">
        <v>50</v>
      </c>
      <c r="K10" s="14">
        <f>(テーブル14[[#This Row],[基本単発ダメージ]] *テーブル14[[#This Row],[基本ヒット数]])/(テーブル14[[#This Row],[基本照射時間]]+テーブル14[[#This Row],[基本発射間隔]])</f>
        <v>35.714285714285715</v>
      </c>
      <c r="L10" s="15">
        <f>テーブル14[[#This Row],[基本単発ダメージ]]*テーブル14[[#This Row],[基本ヒット数]]</f>
        <v>300</v>
      </c>
      <c r="M10" s="7">
        <f t="shared" si="0"/>
        <v>3.25</v>
      </c>
      <c r="N10" s="4" t="s">
        <v>47</v>
      </c>
    </row>
    <row r="11" spans="1:14" x14ac:dyDescent="0.15">
      <c r="B11" s="6"/>
      <c r="C11" s="7" t="s">
        <v>50</v>
      </c>
      <c r="D11" s="7">
        <v>6</v>
      </c>
      <c r="E11" s="7">
        <v>60</v>
      </c>
      <c r="F11" s="7">
        <v>0.35</v>
      </c>
      <c r="G11" s="7">
        <v>8</v>
      </c>
      <c r="H11" s="7">
        <f t="shared" si="1"/>
        <v>2.8</v>
      </c>
      <c r="I11" s="7">
        <v>6.5</v>
      </c>
      <c r="J11" s="7">
        <v>55</v>
      </c>
      <c r="K11" s="14">
        <f>(テーブル14[[#This Row],[基本単発ダメージ]] *テーブル14[[#This Row],[基本ヒット数]])/(テーブル14[[#This Row],[基本照射時間]]+テーブル14[[#This Row],[基本発射間隔]])</f>
        <v>51.612903225806448</v>
      </c>
      <c r="L11" s="15">
        <f>テーブル14[[#This Row],[基本単発ダメージ]]*テーブル14[[#This Row],[基本ヒット数]]</f>
        <v>480</v>
      </c>
      <c r="M11" s="7">
        <f t="shared" si="0"/>
        <v>3.2250000000000005</v>
      </c>
      <c r="N11" s="4" t="s">
        <v>47</v>
      </c>
    </row>
    <row r="12" spans="1:14" x14ac:dyDescent="0.15">
      <c r="B12" s="9"/>
      <c r="C12" s="7"/>
      <c r="D12" s="7"/>
      <c r="E12" s="7"/>
      <c r="F12" s="7"/>
      <c r="G12" s="7"/>
      <c r="H12" s="7">
        <f t="shared" si="1"/>
        <v>0</v>
      </c>
      <c r="I12" s="7"/>
      <c r="J12" s="7"/>
      <c r="K12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12" s="15">
        <f>テーブル14[[#This Row],[基本単発ダメージ]]*テーブル14[[#This Row],[基本ヒット数]]</f>
        <v>0</v>
      </c>
      <c r="M12" s="7">
        <f t="shared" si="0"/>
        <v>3</v>
      </c>
      <c r="N12" s="4"/>
    </row>
    <row r="13" spans="1:14" ht="40.5" x14ac:dyDescent="0.15">
      <c r="B13" s="6"/>
      <c r="C13" s="7" t="s">
        <v>52</v>
      </c>
      <c r="D13" s="7">
        <v>5</v>
      </c>
      <c r="E13" s="7">
        <v>50</v>
      </c>
      <c r="F13" s="7">
        <v>0.6</v>
      </c>
      <c r="G13" s="7">
        <v>3</v>
      </c>
      <c r="H13" s="7">
        <f t="shared" si="1"/>
        <v>1.7999999999999998</v>
      </c>
      <c r="I13" s="7">
        <v>3.5</v>
      </c>
      <c r="J13" s="7">
        <v>50</v>
      </c>
      <c r="K13" s="14">
        <f>(テーブル14[[#This Row],[基本単発ダメージ]] *テーブル14[[#This Row],[基本ヒット数]])/(テーブル14[[#This Row],[基本照射時間]]+テーブル14[[#This Row],[基本発射間隔]])</f>
        <v>28.30188679245283</v>
      </c>
      <c r="L13" s="15">
        <f>テーブル14[[#This Row],[基本単発ダメージ]]*テーブル14[[#This Row],[基本ヒット数]]</f>
        <v>150</v>
      </c>
      <c r="M13" s="7">
        <f t="shared" si="0"/>
        <v>2.9</v>
      </c>
      <c r="N13" s="16" t="s">
        <v>64</v>
      </c>
    </row>
    <row r="14" spans="1:14" ht="40.5" x14ac:dyDescent="0.15">
      <c r="B14" s="9"/>
      <c r="C14" s="7" t="s">
        <v>53</v>
      </c>
      <c r="D14" s="7">
        <v>8</v>
      </c>
      <c r="E14" s="7">
        <v>60</v>
      </c>
      <c r="F14" s="7">
        <v>0.5</v>
      </c>
      <c r="G14" s="7">
        <v>4</v>
      </c>
      <c r="H14" s="7">
        <f t="shared" si="1"/>
        <v>2</v>
      </c>
      <c r="I14" s="7">
        <v>4</v>
      </c>
      <c r="J14" s="7">
        <v>55</v>
      </c>
      <c r="K14" s="14">
        <f>(テーブル14[[#This Row],[基本単発ダメージ]] *テーブル14[[#This Row],[基本ヒット数]])/(テーブル14[[#This Row],[基本照射時間]]+テーブル14[[#This Row],[基本発射間隔]])</f>
        <v>40</v>
      </c>
      <c r="L14" s="15">
        <f>テーブル14[[#This Row],[基本単発ダメージ]]*テーブル14[[#This Row],[基本ヒット数]]</f>
        <v>240</v>
      </c>
      <c r="M14" s="7">
        <f t="shared" si="0"/>
        <v>2.8</v>
      </c>
      <c r="N14" s="16" t="s">
        <v>65</v>
      </c>
    </row>
    <row r="15" spans="1:14" x14ac:dyDescent="0.15">
      <c r="B15" s="6"/>
      <c r="C15" s="7"/>
      <c r="D15" s="7"/>
      <c r="E15" s="7"/>
      <c r="F15" s="7"/>
      <c r="G15" s="7"/>
      <c r="H15" s="7">
        <f t="shared" si="1"/>
        <v>0</v>
      </c>
      <c r="I15" s="7"/>
      <c r="J15" s="7"/>
      <c r="K15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15" s="15">
        <f>テーブル14[[#This Row],[基本単発ダメージ]]*テーブル14[[#This Row],[基本ヒット数]]</f>
        <v>0</v>
      </c>
      <c r="M15" s="7">
        <f t="shared" si="0"/>
        <v>3</v>
      </c>
      <c r="N15" s="4"/>
    </row>
    <row r="16" spans="1:14" ht="54" x14ac:dyDescent="0.15">
      <c r="B16" s="6"/>
      <c r="C16" s="7" t="s">
        <v>55</v>
      </c>
      <c r="D16" s="7">
        <v>5</v>
      </c>
      <c r="E16" s="7">
        <v>60</v>
      </c>
      <c r="F16" s="7">
        <v>0.4</v>
      </c>
      <c r="G16" s="7">
        <v>5</v>
      </c>
      <c r="H16" s="7">
        <f t="shared" si="1"/>
        <v>2</v>
      </c>
      <c r="I16" s="7">
        <v>5</v>
      </c>
      <c r="J16" s="7">
        <v>20</v>
      </c>
      <c r="K16" s="14">
        <f>(テーブル14[[#This Row],[基本単発ダメージ]] *テーブル14[[#This Row],[基本ヒット数]])/(テーブル14[[#This Row],[基本照射時間]]+テーブル14[[#This Row],[基本発射間隔]])</f>
        <v>42.857142857142854</v>
      </c>
      <c r="L16" s="15">
        <f>テーブル14[[#This Row],[基本単発ダメージ]]*テーブル14[[#This Row],[基本ヒット数]]</f>
        <v>300</v>
      </c>
      <c r="M16" s="7">
        <f t="shared" si="0"/>
        <v>2.8000000000000003</v>
      </c>
      <c r="N16" s="11" t="s">
        <v>58</v>
      </c>
    </row>
    <row r="17" spans="2:14" ht="54" x14ac:dyDescent="0.15">
      <c r="B17" s="9"/>
      <c r="C17" s="7" t="s">
        <v>56</v>
      </c>
      <c r="D17" s="7">
        <v>10</v>
      </c>
      <c r="E17" s="7">
        <v>70</v>
      </c>
      <c r="F17" s="7">
        <v>0.4</v>
      </c>
      <c r="G17" s="7">
        <v>5</v>
      </c>
      <c r="H17" s="7">
        <f t="shared" si="1"/>
        <v>2</v>
      </c>
      <c r="I17" s="7">
        <v>6</v>
      </c>
      <c r="J17" s="7">
        <v>16</v>
      </c>
      <c r="K17" s="14">
        <f>(テーブル14[[#This Row],[基本単発ダメージ]] *テーブル14[[#This Row],[基本ヒット数]])/(テーブル14[[#This Row],[基本照射時間]]+テーブル14[[#This Row],[基本発射間隔]])</f>
        <v>43.75</v>
      </c>
      <c r="L17" s="15">
        <f>テーブル14[[#This Row],[基本単発ダメージ]]*テーブル14[[#This Row],[基本ヒット数]]</f>
        <v>350</v>
      </c>
      <c r="M17" s="7">
        <f t="shared" si="0"/>
        <v>2.21</v>
      </c>
      <c r="N17" s="11" t="s">
        <v>57</v>
      </c>
    </row>
    <row r="18" spans="2:14" x14ac:dyDescent="0.15">
      <c r="B18" s="9"/>
      <c r="C18" s="7"/>
      <c r="D18" s="7"/>
      <c r="E18" s="7"/>
      <c r="F18" s="7"/>
      <c r="G18" s="7"/>
      <c r="H18" s="7">
        <f t="shared" si="1"/>
        <v>0</v>
      </c>
      <c r="I18" s="7"/>
      <c r="J18" s="7"/>
      <c r="K18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18" s="15">
        <f>テーブル14[[#This Row],[基本単発ダメージ]]*テーブル14[[#This Row],[基本ヒット数]]</f>
        <v>0</v>
      </c>
      <c r="M18" s="7">
        <f t="shared" si="0"/>
        <v>3</v>
      </c>
      <c r="N18" s="4"/>
    </row>
    <row r="19" spans="2:14" ht="108" x14ac:dyDescent="0.15">
      <c r="B19" s="9"/>
      <c r="C19" s="7" t="s">
        <v>59</v>
      </c>
      <c r="D19" s="7">
        <v>2</v>
      </c>
      <c r="E19" s="7">
        <v>40</v>
      </c>
      <c r="F19" s="7">
        <v>0.7</v>
      </c>
      <c r="G19" s="7">
        <v>2</v>
      </c>
      <c r="H19" s="7">
        <f t="shared" si="1"/>
        <v>1.4</v>
      </c>
      <c r="I19" s="7">
        <v>6</v>
      </c>
      <c r="J19" s="7">
        <v>30</v>
      </c>
      <c r="K19" s="14">
        <f>(テーブル14[[#This Row],[基本単発ダメージ]] *テーブル14[[#This Row],[基本ヒット数]])/(テーブル14[[#This Row],[基本照射時間]]+テーブル14[[#This Row],[基本発射間隔]])</f>
        <v>10.810810810810811</v>
      </c>
      <c r="L19" s="15">
        <f>テーブル14[[#This Row],[基本単発ダメージ]]*テーブル14[[#This Row],[基本ヒット数]]</f>
        <v>80</v>
      </c>
      <c r="M19" s="7">
        <f t="shared" si="0"/>
        <v>2.5499999999999998</v>
      </c>
      <c r="N19" s="11" t="s">
        <v>66</v>
      </c>
    </row>
    <row r="20" spans="2:14" ht="108" x14ac:dyDescent="0.15">
      <c r="B20" s="8"/>
      <c r="C20" s="7" t="s">
        <v>63</v>
      </c>
      <c r="D20" s="7">
        <v>4</v>
      </c>
      <c r="E20" s="7">
        <v>45</v>
      </c>
      <c r="F20" s="7">
        <v>0.65</v>
      </c>
      <c r="G20" s="7">
        <v>3</v>
      </c>
      <c r="H20" s="7">
        <f t="shared" si="1"/>
        <v>1.9500000000000002</v>
      </c>
      <c r="I20" s="7">
        <v>6.5</v>
      </c>
      <c r="J20" s="7">
        <v>35</v>
      </c>
      <c r="K20" s="14">
        <f>(テーブル14[[#This Row],[基本単発ダメージ]] *テーブル14[[#This Row],[基本ヒット数]])/(テーブル14[[#This Row],[基本照射時間]]+テーブル14[[#This Row],[基本発射間隔]])</f>
        <v>15.976331360946746</v>
      </c>
      <c r="L20" s="15">
        <f>テーブル14[[#This Row],[基本単発ダメージ]]*テーブル14[[#This Row],[基本ヒット数]]</f>
        <v>135</v>
      </c>
      <c r="M20" s="7">
        <f t="shared" si="0"/>
        <v>2.5</v>
      </c>
      <c r="N20" s="11" t="s">
        <v>67</v>
      </c>
    </row>
    <row r="21" spans="2:14" x14ac:dyDescent="0.15">
      <c r="B21" s="6"/>
      <c r="C21" s="7"/>
      <c r="D21" s="7"/>
      <c r="E21" s="7"/>
      <c r="F21" s="7"/>
      <c r="G21" s="7"/>
      <c r="H21" s="7">
        <f t="shared" si="1"/>
        <v>0</v>
      </c>
      <c r="I21" s="7"/>
      <c r="J21" s="7"/>
      <c r="K21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21" s="15">
        <f>テーブル14[[#This Row],[基本単発ダメージ]]*テーブル14[[#This Row],[基本ヒット数]]</f>
        <v>0</v>
      </c>
      <c r="M21" s="7">
        <f t="shared" si="0"/>
        <v>3</v>
      </c>
      <c r="N21" s="4"/>
    </row>
    <row r="22" spans="2:14" x14ac:dyDescent="0.15">
      <c r="B22" s="9"/>
      <c r="C22" s="7"/>
      <c r="D22" s="7"/>
      <c r="E22" s="7"/>
      <c r="F22" s="7"/>
      <c r="G22" s="7"/>
      <c r="H22" s="7">
        <f t="shared" si="1"/>
        <v>0</v>
      </c>
      <c r="I22" s="7"/>
      <c r="J22" s="7"/>
      <c r="K22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22" s="15">
        <f>テーブル14[[#This Row],[基本単発ダメージ]]*テーブル14[[#This Row],[基本ヒット数]]</f>
        <v>0</v>
      </c>
      <c r="M22" s="7">
        <f t="shared" si="0"/>
        <v>3</v>
      </c>
      <c r="N22" s="4"/>
    </row>
    <row r="23" spans="2:14" x14ac:dyDescent="0.15">
      <c r="B23" s="9"/>
      <c r="C23" s="7"/>
      <c r="D23" s="7"/>
      <c r="E23" s="7"/>
      <c r="F23" s="7"/>
      <c r="G23" s="7"/>
      <c r="H23" s="7">
        <f t="shared" si="1"/>
        <v>0</v>
      </c>
      <c r="I23" s="7"/>
      <c r="J23" s="7"/>
      <c r="K23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23" s="15">
        <f>テーブル14[[#This Row],[基本単発ダメージ]]*テーブル14[[#This Row],[基本ヒット数]]</f>
        <v>0</v>
      </c>
      <c r="M23" s="7">
        <f t="shared" si="0"/>
        <v>3</v>
      </c>
      <c r="N23" s="10"/>
    </row>
    <row r="24" spans="2:14" x14ac:dyDescent="0.15">
      <c r="B24" s="9"/>
      <c r="C24" s="7"/>
      <c r="D24" s="7"/>
      <c r="E24" s="7"/>
      <c r="F24" s="7"/>
      <c r="G24" s="7"/>
      <c r="H24" s="7">
        <f t="shared" si="1"/>
        <v>0</v>
      </c>
      <c r="I24" s="7"/>
      <c r="J24" s="7"/>
      <c r="K24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24" s="15">
        <f>テーブル14[[#This Row],[基本単発ダメージ]]*テーブル14[[#This Row],[基本ヒット数]]</f>
        <v>0</v>
      </c>
      <c r="M24" s="7">
        <f t="shared" si="0"/>
        <v>3</v>
      </c>
      <c r="N24" s="10"/>
    </row>
    <row r="25" spans="2:14" x14ac:dyDescent="0.15">
      <c r="B25" s="9"/>
      <c r="C25" s="7"/>
      <c r="D25" s="7"/>
      <c r="E25" s="7"/>
      <c r="F25" s="7"/>
      <c r="G25" s="7"/>
      <c r="H25" s="7">
        <f t="shared" si="1"/>
        <v>0</v>
      </c>
      <c r="I25" s="7"/>
      <c r="J25" s="7"/>
      <c r="K25" s="14" t="e">
        <f>(テーブル14[[#This Row],[基本単発ダメージ]] *テーブル14[[#This Row],[基本ヒット数]])/(テーブル14[[#This Row],[基本照射時間]]+テーブル14[[#This Row],[基本発射間隔]])</f>
        <v>#DIV/0!</v>
      </c>
      <c r="L25" s="15">
        <f>テーブル14[[#This Row],[基本単発ダメージ]]*テーブル14[[#This Row],[基本ヒット数]]</f>
        <v>0</v>
      </c>
      <c r="M25" s="7">
        <f t="shared" si="0"/>
        <v>3</v>
      </c>
      <c r="N25" s="4"/>
    </row>
  </sheetData>
  <mergeCells count="1">
    <mergeCell ref="A1:C2"/>
  </mergeCells>
  <phoneticPr fontId="1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4"/>
  <sheetViews>
    <sheetView zoomScale="85" zoomScaleNormal="85" zoomScalePageLayoutView="85" workbookViewId="0">
      <selection activeCell="K4" sqref="K4"/>
    </sheetView>
  </sheetViews>
  <sheetFormatPr defaultColWidth="8.875" defaultRowHeight="13.5" x14ac:dyDescent="0.15"/>
  <cols>
    <col min="2" max="2" width="6.625" bestFit="1" customWidth="1"/>
    <col min="3" max="3" width="19.625" bestFit="1" customWidth="1"/>
    <col min="4" max="4" width="16.125" bestFit="1" customWidth="1"/>
    <col min="5" max="5" width="17.5" bestFit="1" customWidth="1"/>
    <col min="6" max="6" width="19.625" bestFit="1" customWidth="1"/>
    <col min="7" max="7" width="17.5" bestFit="1" customWidth="1"/>
    <col min="8" max="9" width="12.625" bestFit="1" customWidth="1"/>
    <col min="10" max="10" width="12.125" bestFit="1" customWidth="1"/>
    <col min="11" max="12" width="10.875" bestFit="1" customWidth="1"/>
    <col min="13" max="13" width="43.5" bestFit="1" customWidth="1"/>
  </cols>
  <sheetData>
    <row r="1" spans="1:13" x14ac:dyDescent="0.15">
      <c r="A1" s="17" t="s">
        <v>34</v>
      </c>
      <c r="B1" s="18"/>
      <c r="C1" s="18"/>
      <c r="D1" t="s">
        <v>35</v>
      </c>
    </row>
    <row r="2" spans="1:13" x14ac:dyDescent="0.15">
      <c r="A2" s="18"/>
      <c r="B2" s="18"/>
      <c r="C2" s="18"/>
      <c r="D2" t="s">
        <v>36</v>
      </c>
    </row>
    <row r="3" spans="1:13" ht="27" x14ac:dyDescent="0.15">
      <c r="B3" s="1" t="s">
        <v>1</v>
      </c>
      <c r="C3" s="2" t="s">
        <v>0</v>
      </c>
      <c r="D3" s="5" t="s">
        <v>11</v>
      </c>
      <c r="E3" s="2" t="s">
        <v>41</v>
      </c>
      <c r="F3" s="2" t="s">
        <v>6</v>
      </c>
      <c r="G3" s="2" t="s">
        <v>42</v>
      </c>
      <c r="H3" s="2" t="s">
        <v>3</v>
      </c>
      <c r="I3" s="2" t="s">
        <v>2</v>
      </c>
      <c r="J3" s="2" t="s">
        <v>4</v>
      </c>
      <c r="K3" s="5" t="s">
        <v>10</v>
      </c>
      <c r="L3" s="12" t="s">
        <v>27</v>
      </c>
      <c r="M3" s="3" t="s">
        <v>5</v>
      </c>
    </row>
    <row r="4" spans="1:13" x14ac:dyDescent="0.15">
      <c r="B4" s="6"/>
      <c r="C4" s="7"/>
      <c r="D4" s="7"/>
      <c r="E4" s="7"/>
      <c r="F4" s="7"/>
      <c r="G4" s="7"/>
      <c r="H4" s="7"/>
      <c r="I4" s="7"/>
      <c r="J4" s="14"/>
      <c r="K4" s="15"/>
      <c r="L4" s="13"/>
      <c r="M4" s="4"/>
    </row>
  </sheetData>
  <mergeCells count="1">
    <mergeCell ref="A1:C2"/>
  </mergeCells>
  <phoneticPr fontId="1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武器 物理系</vt:lpstr>
      <vt:lpstr>武器 光学系</vt:lpstr>
      <vt:lpstr>武器 その他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2017-04-09T03:58:32Z</dcterms:modified>
</cp:coreProperties>
</file>